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9195" windowHeight="8445"/>
  </bookViews>
  <sheets>
    <sheet name="Stavba" sheetId="1" r:id="rId1"/>
    <sheet name="VON" sheetId="4" r:id="rId2"/>
    <sheet name="Stavební část" sheetId="7" r:id="rId3"/>
    <sheet name="Statika" sheetId="10" r:id="rId4"/>
    <sheet name="Zpplochy" sheetId="13" r:id="rId5"/>
    <sheet name="Siplno" sheetId="17" r:id="rId6"/>
    <sheet name="SLP-EZS" sheetId="14" r:id="rId7"/>
    <sheet name="SK" sheetId="15" r:id="rId8"/>
    <sheet name="SLP přípojky" sheetId="16" r:id="rId9"/>
  </sheets>
  <externalReferences>
    <externalReference r:id="rId10"/>
    <externalReference r:id="rId11"/>
    <externalReference r:id="rId12"/>
  </externalReferences>
  <definedNames>
    <definedName name="CelkemObjekty" localSheetId="0">Stavba!$F$35</definedName>
    <definedName name="cisloobjektu">#REF!</definedName>
    <definedName name="CisloStavby" localSheetId="0">Stavba!$D$5</definedName>
    <definedName name="cislostavby">#REF!</definedName>
    <definedName name="dadresa" localSheetId="0">Stavba!$D$8</definedName>
    <definedName name="Datum">#REF!</definedName>
    <definedName name="DIČ" localSheetId="0">Stavba!$K$8</definedName>
    <definedName name="dmisto" localSheetId="0">Stavba!$D$9</definedName>
    <definedName name="Dodavka0" localSheetId="5">Siplno!#REF!</definedName>
    <definedName name="Dodavka0" localSheetId="7">SK!#REF!</definedName>
    <definedName name="Dodavka0" localSheetId="8">'SLP přípojky'!#REF!</definedName>
    <definedName name="Dodavka0">'SLP-EZS'!#REF!</definedName>
    <definedName name="dpsc" localSheetId="0">Stavba!$C$9</definedName>
    <definedName name="HSV0" localSheetId="5">Siplno!#REF!</definedName>
    <definedName name="HSV0" localSheetId="7">SK!#REF!</definedName>
    <definedName name="HSV0" localSheetId="8">'SLP přípojky'!#REF!</definedName>
    <definedName name="HSV0">'SLP-EZS'!#REF!</definedName>
    <definedName name="HZS0" localSheetId="5">Siplno!#REF!</definedName>
    <definedName name="HZS0" localSheetId="7">SK!#REF!</definedName>
    <definedName name="HZS0" localSheetId="8">'SLP přípojky'!#REF!</definedName>
    <definedName name="HZS0">'SLP-EZS'!#REF!</definedName>
    <definedName name="IČO" localSheetId="0">Stavba!$K$7</definedName>
    <definedName name="JKSO">#REF!</definedName>
    <definedName name="MJ">#REF!</definedName>
    <definedName name="Montaz0" localSheetId="5">Siplno!#REF!</definedName>
    <definedName name="Montaz0" localSheetId="7">SK!#REF!</definedName>
    <definedName name="Montaz0" localSheetId="8">'SLP přípojky'!#REF!</definedName>
    <definedName name="Montaz0">'SLP-EZS'!#REF!</definedName>
    <definedName name="NazevObjektu" localSheetId="0">Stavba!$C$33</definedName>
    <definedName name="nazevobjektu">#REF!</definedName>
    <definedName name="NazevStavby" localSheetId="0">Stavba!$E$5</definedName>
    <definedName name="nazevstavby">#REF!</definedName>
    <definedName name="_xlnm.Print_Titles" localSheetId="5">Siplno!$1:$6</definedName>
    <definedName name="_xlnm.Print_Titles" localSheetId="7">SK!$1:$6</definedName>
    <definedName name="_xlnm.Print_Titles" localSheetId="8">'SLP přípojky'!$1:$6</definedName>
    <definedName name="_xlnm.Print_Titles" localSheetId="6">'SLP-EZS'!$1:$6</definedName>
    <definedName name="_xlnm.Print_Titles" localSheetId="3">Statika!$1:$6</definedName>
    <definedName name="_xlnm.Print_Titles" localSheetId="2">'Stavební část'!$1:$6</definedName>
    <definedName name="_xlnm.Print_Titles" localSheetId="1">VON!$1:$6</definedName>
    <definedName name="_xlnm.Print_Titles" localSheetId="4">Zpplochy!$1:$6</definedName>
    <definedName name="Objednatel" localSheetId="0">Stavba!$D$11</definedName>
    <definedName name="Objednatel">#REF!</definedName>
    <definedName name="Objekt" localSheetId="0">Stavba!$B$33</definedName>
    <definedName name="_xlnm.Print_Area" localSheetId="5">Siplno!$A$1:$G$185</definedName>
    <definedName name="_xlnm.Print_Area" localSheetId="7">SK!$A$1:$G$95</definedName>
    <definedName name="_xlnm.Print_Area" localSheetId="8">'SLP přípojky'!$A$1:$G$58</definedName>
    <definedName name="_xlnm.Print_Area" localSheetId="6">'SLP-EZS'!$A$1:$G$66</definedName>
    <definedName name="_xlnm.Print_Area" localSheetId="3">Statika!$A$1:$G$76</definedName>
    <definedName name="_xlnm.Print_Area" localSheetId="0">Stavba!$B$1:$J$55</definedName>
    <definedName name="_xlnm.Print_Area" localSheetId="2">'Stavební část'!$A$1:$G$99</definedName>
    <definedName name="_xlnm.Print_Area" localSheetId="1">VON!$A$1:$G$20</definedName>
    <definedName name="_xlnm.Print_Area" localSheetId="4">Zpplochy!$A$1:$G$43</definedName>
    <definedName name="odic" localSheetId="0">Stavba!$K$12</definedName>
    <definedName name="oico" localSheetId="0">Stavba!$K$11</definedName>
    <definedName name="omisto" localSheetId="0">Stavba!$D$15</definedName>
    <definedName name="onazev" localSheetId="0">Stavba!$D$12</definedName>
    <definedName name="opsc" localSheetId="0">Stavba!$C$15</definedName>
    <definedName name="PocetMJ">#REF!</definedName>
    <definedName name="Poznamka">#REF!</definedName>
    <definedName name="Projektant">#REF!</definedName>
    <definedName name="PSV0" localSheetId="5">Siplno!#REF!</definedName>
    <definedName name="PSV0" localSheetId="7">SK!#REF!</definedName>
    <definedName name="PSV0" localSheetId="8">'SLP přípojky'!#REF!</definedName>
    <definedName name="PSV0">'SLP-EZS'!#REF!</definedName>
    <definedName name="SazbaDPH1" localSheetId="0">Stavba!$D$23</definedName>
    <definedName name="SazbaDPH1">#REF!</definedName>
    <definedName name="SazbaDPH2" localSheetId="0">Stavba!$D$25</definedName>
    <definedName name="SazbaDPH2">#REF!</definedName>
    <definedName name="SloupecCC" localSheetId="5">Siplno!$G$6</definedName>
    <definedName name="SloupecCC" localSheetId="7">SK!$G$6</definedName>
    <definedName name="SloupecCC" localSheetId="8">'SLP přípojky'!$G$6</definedName>
    <definedName name="SloupecCC">'SLP-EZS'!$G$6</definedName>
    <definedName name="SloupecCisloPol" localSheetId="5">Siplno!$B$6</definedName>
    <definedName name="SloupecCisloPol" localSheetId="7">SK!$B$6</definedName>
    <definedName name="SloupecCisloPol" localSheetId="8">'SLP přípojky'!$B$6</definedName>
    <definedName name="SloupecCisloPol">'SLP-EZS'!$B$6</definedName>
    <definedName name="SloupecJC" localSheetId="5">Siplno!$F$6</definedName>
    <definedName name="SloupecJC" localSheetId="7">SK!$F$6</definedName>
    <definedName name="SloupecJC" localSheetId="8">'SLP přípojky'!$F$6</definedName>
    <definedName name="SloupecJC">'SLP-EZS'!$F$6</definedName>
    <definedName name="SloupecMJ" localSheetId="5">Siplno!$D$6</definedName>
    <definedName name="SloupecMJ" localSheetId="7">SK!$D$6</definedName>
    <definedName name="SloupecMJ" localSheetId="8">'SLP přípojky'!$D$6</definedName>
    <definedName name="SloupecMJ">'SLP-EZS'!$D$6</definedName>
    <definedName name="SloupecMnozstvi" localSheetId="5">Siplno!$E$6</definedName>
    <definedName name="SloupecMnozstvi" localSheetId="7">SK!$E$6</definedName>
    <definedName name="SloupecMnozstvi" localSheetId="8">'SLP přípojky'!$E$6</definedName>
    <definedName name="SloupecMnozstvi">'SLP-EZS'!$E$6</definedName>
    <definedName name="SloupecNazPol" localSheetId="5">Siplno!$C$6</definedName>
    <definedName name="SloupecNazPol" localSheetId="7">SK!$C$6</definedName>
    <definedName name="SloupecNazPol" localSheetId="8">'SLP přípojky'!$C$6</definedName>
    <definedName name="SloupecNazPol">'SLP-EZS'!$C$6</definedName>
    <definedName name="SloupecPC" localSheetId="5">Siplno!$A$6</definedName>
    <definedName name="SloupecPC" localSheetId="7">SK!$A$6</definedName>
    <definedName name="SloupecPC" localSheetId="8">'SLP přípojky'!$A$6</definedName>
    <definedName name="SloupecPC">'SLP-EZS'!$A$6</definedName>
    <definedName name="solver_lin" localSheetId="5" hidden="1">0</definedName>
    <definedName name="solver_lin" localSheetId="7" hidden="1">0</definedName>
    <definedName name="solver_lin" localSheetId="8" hidden="1">0</definedName>
    <definedName name="solver_lin" localSheetId="6" hidden="1">0</definedName>
    <definedName name="solver_lin" localSheetId="3" hidden="1">0</definedName>
    <definedName name="solver_lin" localSheetId="2" hidden="1">0</definedName>
    <definedName name="solver_lin" localSheetId="1" hidden="1">0</definedName>
    <definedName name="solver_lin" localSheetId="4" hidden="1">0</definedName>
    <definedName name="solver_num" localSheetId="5" hidden="1">0</definedName>
    <definedName name="solver_num" localSheetId="7" hidden="1">0</definedName>
    <definedName name="solver_num" localSheetId="8" hidden="1">0</definedName>
    <definedName name="solver_num" localSheetId="6" hidden="1">0</definedName>
    <definedName name="solver_num" localSheetId="3" hidden="1">0</definedName>
    <definedName name="solver_num" localSheetId="2" hidden="1">0</definedName>
    <definedName name="solver_num" localSheetId="1" hidden="1">0</definedName>
    <definedName name="solver_num" localSheetId="4" hidden="1">0</definedName>
    <definedName name="solver_opt" localSheetId="5" hidden="1">Siplno!#REF!</definedName>
    <definedName name="solver_opt" localSheetId="7" hidden="1">SK!#REF!</definedName>
    <definedName name="solver_opt" localSheetId="8" hidden="1">'SLP přípojky'!#REF!</definedName>
    <definedName name="solver_opt" localSheetId="6" hidden="1">'SLP-EZS'!#REF!</definedName>
    <definedName name="solver_opt" localSheetId="3" hidden="1">Statika!#REF!</definedName>
    <definedName name="solver_opt" localSheetId="2" hidden="1">'Stavební část'!#REF!</definedName>
    <definedName name="solver_opt" localSheetId="1" hidden="1">VON!#REF!</definedName>
    <definedName name="solver_opt" localSheetId="4" hidden="1">Zpplochy!#REF!</definedName>
    <definedName name="solver_typ" localSheetId="5" hidden="1">1</definedName>
    <definedName name="solver_typ" localSheetId="7" hidden="1">1</definedName>
    <definedName name="solver_typ" localSheetId="8" hidden="1">1</definedName>
    <definedName name="solver_typ" localSheetId="6" hidden="1">1</definedName>
    <definedName name="solver_typ" localSheetId="3" hidden="1">1</definedName>
    <definedName name="solver_typ" localSheetId="2" hidden="1">1</definedName>
    <definedName name="solver_typ" localSheetId="1" hidden="1">1</definedName>
    <definedName name="solver_typ" localSheetId="4" hidden="1">1</definedName>
    <definedName name="solver_val" localSheetId="5" hidden="1">0</definedName>
    <definedName name="solver_val" localSheetId="7" hidden="1">0</definedName>
    <definedName name="solver_val" localSheetId="8" hidden="1">0</definedName>
    <definedName name="solver_val" localSheetId="6" hidden="1">0</definedName>
    <definedName name="solver_val" localSheetId="3" hidden="1">0</definedName>
    <definedName name="solver_val" localSheetId="2" hidden="1">0</definedName>
    <definedName name="solver_val" localSheetId="1" hidden="1">0</definedName>
    <definedName name="solver_val" localSheetId="4" hidden="1">0</definedName>
    <definedName name="SoucetDilu" localSheetId="0">Stavba!#REF!</definedName>
    <definedName name="StavbaCelkem" localSheetId="0">Stavba!$H$35</definedName>
    <definedName name="Typ" localSheetId="5">Siplno!#REF!</definedName>
    <definedName name="Typ" localSheetId="7">SK!#REF!</definedName>
    <definedName name="Typ" localSheetId="8">'SLP přípojky'!#REF!</definedName>
    <definedName name="Typ">'SLP-EZS'!#REF!</definedName>
    <definedName name="VRN" localSheetId="7">[2]Rekapitulace!#REF!</definedName>
    <definedName name="VRN" localSheetId="8">[3]Rekapitulace!#REF!</definedName>
    <definedName name="VRN">[1]Rekapitulace!#REF!</definedName>
    <definedName name="VRNKc" localSheetId="7">[2]Rekapitulace!#REF!</definedName>
    <definedName name="VRNKc" localSheetId="8">[3]Rekapitulace!#REF!</definedName>
    <definedName name="VRNKc">[1]Rekapitulace!#REF!</definedName>
    <definedName name="VRNnazev" localSheetId="7">[2]Rekapitulace!#REF!</definedName>
    <definedName name="VRNnazev" localSheetId="8">[3]Rekapitulace!#REF!</definedName>
    <definedName name="VRNnazev">[1]Rekapitulace!#REF!</definedName>
    <definedName name="VRNproc" localSheetId="7">[2]Rekapitulace!#REF!</definedName>
    <definedName name="VRNproc" localSheetId="8">[3]Rekapitulace!#REF!</definedName>
    <definedName name="VRNproc">[1]Rekapitulace!#REF!</definedName>
    <definedName name="VRNzakl" localSheetId="7">[2]Rekapitulace!#REF!</definedName>
    <definedName name="VRNzakl" localSheetId="8">[3]Rekapitulace!#REF!</definedName>
    <definedName name="VRNzakl">[1]Rekapitulace!#REF!</definedName>
    <definedName name="Zakazka">#REF!</definedName>
    <definedName name="Zaklad22">#REF!</definedName>
    <definedName name="Zaklad5">#REF!</definedName>
    <definedName name="Zhotovitel" localSheetId="0">Stavba!$D$7</definedName>
    <definedName name="Zhotovitel">#REF!</definedName>
  </definedNames>
  <calcPr calcId="125725" fullCalcOnLoad="1"/>
</workbook>
</file>

<file path=xl/calcChain.xml><?xml version="1.0" encoding="utf-8"?>
<calcChain xmlns="http://schemas.openxmlformats.org/spreadsheetml/2006/main">
  <c r="G46" i="13"/>
  <c r="G62" i="16"/>
  <c r="H42" i="1"/>
  <c r="H43"/>
  <c r="H44"/>
  <c r="H45"/>
  <c r="H46"/>
  <c r="H47"/>
  <c r="H48"/>
  <c r="H49"/>
  <c r="G43" i="13"/>
  <c r="G40"/>
  <c r="G31"/>
  <c r="G15"/>
  <c r="G79" i="10"/>
  <c r="G76"/>
  <c r="G70"/>
  <c r="G52"/>
  <c r="G49"/>
  <c r="G28"/>
  <c r="G21"/>
  <c r="G9"/>
  <c r="G102" i="7"/>
  <c r="G99"/>
  <c r="G90"/>
  <c r="G85"/>
  <c r="G81"/>
  <c r="G76"/>
  <c r="G68"/>
  <c r="G60"/>
  <c r="G57"/>
  <c r="G22" i="4"/>
  <c r="G187" i="17"/>
  <c r="G69" i="14"/>
  <c r="G98" i="15"/>
  <c r="G34" i="1"/>
  <c r="G50"/>
  <c r="G94" i="15"/>
  <c r="G93"/>
  <c r="G92"/>
  <c r="G91"/>
  <c r="G90"/>
  <c r="G89"/>
  <c r="G88"/>
  <c r="G87"/>
  <c r="G86"/>
  <c r="G85"/>
  <c r="G95"/>
  <c r="G82"/>
  <c r="G81"/>
  <c r="G80"/>
  <c r="G79"/>
  <c r="G78"/>
  <c r="G77"/>
  <c r="G83"/>
  <c r="G74"/>
  <c r="G73"/>
  <c r="G72"/>
  <c r="G71"/>
  <c r="G70"/>
  <c r="G69"/>
  <c r="G68"/>
  <c r="G67"/>
  <c r="G75"/>
  <c r="G64"/>
  <c r="G63"/>
  <c r="G65"/>
  <c r="G60"/>
  <c r="G61"/>
  <c r="G57"/>
  <c r="G56"/>
  <c r="G55"/>
  <c r="G54"/>
  <c r="G53"/>
  <c r="G52"/>
  <c r="G51"/>
  <c r="G58"/>
  <c r="G48"/>
  <c r="G47"/>
  <c r="G46"/>
  <c r="G45"/>
  <c r="G49"/>
  <c r="G36"/>
  <c r="G37"/>
  <c r="G38"/>
  <c r="G39"/>
  <c r="G40"/>
  <c r="G41"/>
  <c r="G42"/>
  <c r="G35"/>
  <c r="G4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8"/>
  <c r="G33"/>
  <c r="G178" i="17"/>
  <c r="G179"/>
  <c r="G180"/>
  <c r="G181"/>
  <c r="G182"/>
  <c r="G183"/>
  <c r="G184"/>
  <c r="G177"/>
  <c r="G185"/>
  <c r="G174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70"/>
  <c r="G171"/>
  <c r="G172"/>
  <c r="G173"/>
  <c r="G55"/>
  <c r="G175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8"/>
  <c r="G52"/>
  <c r="BB8"/>
  <c r="BC8"/>
  <c r="BD8"/>
  <c r="BD52"/>
  <c r="BE8"/>
  <c r="BA13"/>
  <c r="BB13"/>
  <c r="BC13"/>
  <c r="BD13"/>
  <c r="BE13"/>
  <c r="BE52"/>
  <c r="C52"/>
  <c r="BC52"/>
  <c r="BA57"/>
  <c r="BB57"/>
  <c r="BC57"/>
  <c r="BD57"/>
  <c r="BE57"/>
  <c r="C175"/>
  <c r="BA175"/>
  <c r="BB175"/>
  <c r="BC175"/>
  <c r="BD175"/>
  <c r="BE175"/>
  <c r="BA184"/>
  <c r="BB184"/>
  <c r="BC184"/>
  <c r="BD184"/>
  <c r="BE184"/>
  <c r="C185"/>
  <c r="BA185"/>
  <c r="BB185"/>
  <c r="BC185"/>
  <c r="BD185"/>
  <c r="BE185"/>
  <c r="G8" i="16"/>
  <c r="BA8"/>
  <c r="BB8"/>
  <c r="BC8"/>
  <c r="BD8"/>
  <c r="BE8"/>
  <c r="G9"/>
  <c r="G10"/>
  <c r="G11"/>
  <c r="G12"/>
  <c r="G13"/>
  <c r="BA13"/>
  <c r="BB13"/>
  <c r="BC13"/>
  <c r="BD13"/>
  <c r="BE13"/>
  <c r="C14"/>
  <c r="BB14"/>
  <c r="BD14"/>
  <c r="G16"/>
  <c r="G19"/>
  <c r="G17"/>
  <c r="G18"/>
  <c r="BA18"/>
  <c r="BA19"/>
  <c r="BB18"/>
  <c r="BC18"/>
  <c r="BC19"/>
  <c r="BD18"/>
  <c r="BE18"/>
  <c r="BE19"/>
  <c r="C19"/>
  <c r="BB19"/>
  <c r="BD19"/>
  <c r="G21"/>
  <c r="BA21"/>
  <c r="BA31"/>
  <c r="BB21"/>
  <c r="BC21"/>
  <c r="BD21"/>
  <c r="BE21"/>
  <c r="G22"/>
  <c r="G23"/>
  <c r="G24"/>
  <c r="G25"/>
  <c r="G26"/>
  <c r="G27"/>
  <c r="G28"/>
  <c r="G29"/>
  <c r="G30"/>
  <c r="C31"/>
  <c r="BB31"/>
  <c r="BC31"/>
  <c r="BD31"/>
  <c r="BE31"/>
  <c r="G33"/>
  <c r="BA33"/>
  <c r="BB33"/>
  <c r="BC33"/>
  <c r="BD33"/>
  <c r="BE33"/>
  <c r="G34"/>
  <c r="G35"/>
  <c r="BA34"/>
  <c r="BB34"/>
  <c r="BC34"/>
  <c r="BD34"/>
  <c r="BD35"/>
  <c r="BE34"/>
  <c r="C35"/>
  <c r="BA35"/>
  <c r="BC35"/>
  <c r="BE35"/>
  <c r="G37"/>
  <c r="BB37"/>
  <c r="BB46"/>
  <c r="BA37"/>
  <c r="BA46"/>
  <c r="BC37"/>
  <c r="BC46"/>
  <c r="BD37"/>
  <c r="BD46"/>
  <c r="BE37"/>
  <c r="BE46"/>
  <c r="G38"/>
  <c r="G39"/>
  <c r="G40"/>
  <c r="G41"/>
  <c r="G42"/>
  <c r="G43"/>
  <c r="G44"/>
  <c r="G45"/>
  <c r="C46"/>
  <c r="G46"/>
  <c r="G48"/>
  <c r="BA48"/>
  <c r="BB48"/>
  <c r="BC48"/>
  <c r="BD48"/>
  <c r="BE48"/>
  <c r="G49"/>
  <c r="G50"/>
  <c r="G51"/>
  <c r="G52"/>
  <c r="G53"/>
  <c r="G54"/>
  <c r="G55"/>
  <c r="G56"/>
  <c r="G57"/>
  <c r="G58"/>
  <c r="C59"/>
  <c r="BA8" i="15"/>
  <c r="BB8"/>
  <c r="BC8"/>
  <c r="BD8"/>
  <c r="BE8"/>
  <c r="BA12"/>
  <c r="BB12"/>
  <c r="BC12"/>
  <c r="BD12"/>
  <c r="BE12"/>
  <c r="BA22"/>
  <c r="BB22"/>
  <c r="BC22"/>
  <c r="BD22"/>
  <c r="BE22"/>
  <c r="BA26"/>
  <c r="BB26"/>
  <c r="BC26"/>
  <c r="BD26"/>
  <c r="BE26"/>
  <c r="C33"/>
  <c r="BA33"/>
  <c r="BB33"/>
  <c r="BC33"/>
  <c r="BD33"/>
  <c r="BE33"/>
  <c r="BA37"/>
  <c r="BB37"/>
  <c r="BC37"/>
  <c r="BD37"/>
  <c r="BE37"/>
  <c r="BA39"/>
  <c r="BB39"/>
  <c r="BC39"/>
  <c r="BD39"/>
  <c r="BE39"/>
  <c r="BA41"/>
  <c r="BB41"/>
  <c r="BC41"/>
  <c r="BD41"/>
  <c r="BE41"/>
  <c r="BA42"/>
  <c r="BB42"/>
  <c r="BC42"/>
  <c r="BD42"/>
  <c r="BE42"/>
  <c r="C43"/>
  <c r="BD43"/>
  <c r="BA45"/>
  <c r="BA49"/>
  <c r="BB45"/>
  <c r="BC45"/>
  <c r="BC49"/>
  <c r="BD45"/>
  <c r="BD49"/>
  <c r="BE45"/>
  <c r="BE49"/>
  <c r="E46"/>
  <c r="C49"/>
  <c r="BB49"/>
  <c r="BA51"/>
  <c r="BB51"/>
  <c r="BC51"/>
  <c r="BD51"/>
  <c r="BE51"/>
  <c r="BA52"/>
  <c r="BB52"/>
  <c r="BC52"/>
  <c r="BD52"/>
  <c r="BE52"/>
  <c r="BA53"/>
  <c r="BB53"/>
  <c r="BC53"/>
  <c r="BD53"/>
  <c r="BE53"/>
  <c r="BA54"/>
  <c r="BB54"/>
  <c r="BC54"/>
  <c r="BD54"/>
  <c r="BE54"/>
  <c r="BA55"/>
  <c r="BB55"/>
  <c r="BC55"/>
  <c r="BD55"/>
  <c r="BE55"/>
  <c r="C58"/>
  <c r="BA58"/>
  <c r="BE58"/>
  <c r="BA60"/>
  <c r="BB60"/>
  <c r="BC60"/>
  <c r="BD60"/>
  <c r="BE60"/>
  <c r="C61"/>
  <c r="BA61"/>
  <c r="BB61"/>
  <c r="BC61"/>
  <c r="BD61"/>
  <c r="BE61"/>
  <c r="BA63"/>
  <c r="BB63"/>
  <c r="BC63"/>
  <c r="BD63"/>
  <c r="BE63"/>
  <c r="BA64"/>
  <c r="BB64"/>
  <c r="BB65"/>
  <c r="BC64"/>
  <c r="BD64"/>
  <c r="BD65"/>
  <c r="BE64"/>
  <c r="C65"/>
  <c r="C75"/>
  <c r="BA75"/>
  <c r="BB75"/>
  <c r="BC75"/>
  <c r="BD75"/>
  <c r="BE75"/>
  <c r="BA77"/>
  <c r="BB77"/>
  <c r="BC77"/>
  <c r="BD77"/>
  <c r="BE77"/>
  <c r="BA82"/>
  <c r="BB82"/>
  <c r="BB83"/>
  <c r="BC82"/>
  <c r="BD82"/>
  <c r="BE82"/>
  <c r="C83"/>
  <c r="BD83"/>
  <c r="BA90"/>
  <c r="BB90"/>
  <c r="BC90"/>
  <c r="BD90"/>
  <c r="BE90"/>
  <c r="BA92"/>
  <c r="BB92"/>
  <c r="BB95"/>
  <c r="BC92"/>
  <c r="BD92"/>
  <c r="BD95"/>
  <c r="BE92"/>
  <c r="C95"/>
  <c r="G8" i="14"/>
  <c r="BA8"/>
  <c r="BB8"/>
  <c r="BC8"/>
  <c r="BD8"/>
  <c r="BE8"/>
  <c r="G9"/>
  <c r="G10"/>
  <c r="G11"/>
  <c r="G12"/>
  <c r="G13"/>
  <c r="BA13"/>
  <c r="BB13"/>
  <c r="BB20"/>
  <c r="BC13"/>
  <c r="BD13"/>
  <c r="BE13"/>
  <c r="G14"/>
  <c r="G15"/>
  <c r="G16"/>
  <c r="G17"/>
  <c r="G18"/>
  <c r="G19"/>
  <c r="C20"/>
  <c r="BC20"/>
  <c r="G22"/>
  <c r="G26"/>
  <c r="G23"/>
  <c r="G24"/>
  <c r="BA24"/>
  <c r="BA26"/>
  <c r="BB24"/>
  <c r="BB26"/>
  <c r="BC24"/>
  <c r="BC26"/>
  <c r="BD24"/>
  <c r="BD26"/>
  <c r="BE24"/>
  <c r="G25"/>
  <c r="C26"/>
  <c r="BE26"/>
  <c r="G28"/>
  <c r="BA28"/>
  <c r="BA29"/>
  <c r="BB28"/>
  <c r="BC28"/>
  <c r="BC29"/>
  <c r="BD28"/>
  <c r="BE28"/>
  <c r="BE29"/>
  <c r="C29"/>
  <c r="BB29"/>
  <c r="BD29"/>
  <c r="G31"/>
  <c r="G34"/>
  <c r="BA31"/>
  <c r="BC31"/>
  <c r="BD31"/>
  <c r="BE31"/>
  <c r="G32"/>
  <c r="BA32"/>
  <c r="BB32"/>
  <c r="BC32"/>
  <c r="BD32"/>
  <c r="BE32"/>
  <c r="G33"/>
  <c r="BA33"/>
  <c r="BB33"/>
  <c r="BC33"/>
  <c r="BD33"/>
  <c r="BE33"/>
  <c r="C34"/>
  <c r="BA34"/>
  <c r="BC34"/>
  <c r="BE34"/>
  <c r="G36"/>
  <c r="BB36"/>
  <c r="BB39"/>
  <c r="BA36"/>
  <c r="BA39"/>
  <c r="BC36"/>
  <c r="BC39"/>
  <c r="BD36"/>
  <c r="BD39"/>
  <c r="BE36"/>
  <c r="BE39"/>
  <c r="G37"/>
  <c r="G38"/>
  <c r="C39"/>
  <c r="G41"/>
  <c r="G45"/>
  <c r="BA41"/>
  <c r="BB41"/>
  <c r="BC41"/>
  <c r="BD41"/>
  <c r="BE41"/>
  <c r="G42"/>
  <c r="G43"/>
  <c r="G44"/>
  <c r="C45"/>
  <c r="BA45"/>
  <c r="BB45"/>
  <c r="BC45"/>
  <c r="BD45"/>
  <c r="BE45"/>
  <c r="G47"/>
  <c r="G49"/>
  <c r="G48"/>
  <c r="C49"/>
  <c r="BA49"/>
  <c r="BB49"/>
  <c r="BC49"/>
  <c r="BD49"/>
  <c r="BE49"/>
  <c r="G51"/>
  <c r="G53"/>
  <c r="BA51"/>
  <c r="BB51"/>
  <c r="BC51"/>
  <c r="BD51"/>
  <c r="BE51"/>
  <c r="G52"/>
  <c r="BA52"/>
  <c r="BA53"/>
  <c r="BB52"/>
  <c r="BC52"/>
  <c r="BD52"/>
  <c r="BD53"/>
  <c r="BE52"/>
  <c r="BE53"/>
  <c r="C53"/>
  <c r="BB53"/>
  <c r="G55"/>
  <c r="G66"/>
  <c r="G56"/>
  <c r="G57"/>
  <c r="G58"/>
  <c r="G59"/>
  <c r="G60"/>
  <c r="BA60"/>
  <c r="BB60"/>
  <c r="BC60"/>
  <c r="BD60"/>
  <c r="BE60"/>
  <c r="G61"/>
  <c r="G62"/>
  <c r="BA62"/>
  <c r="BB62"/>
  <c r="BC62"/>
  <c r="BC66"/>
  <c r="BD62"/>
  <c r="BE62"/>
  <c r="G63"/>
  <c r="G64"/>
  <c r="G65"/>
  <c r="C66"/>
  <c r="BB66"/>
  <c r="BD66"/>
  <c r="BE8" i="13"/>
  <c r="BE10"/>
  <c r="BE11"/>
  <c r="BE12"/>
  <c r="BE14"/>
  <c r="BE17"/>
  <c r="BE18"/>
  <c r="BE19"/>
  <c r="BE21"/>
  <c r="BE23"/>
  <c r="BE25"/>
  <c r="BE28"/>
  <c r="BE30"/>
  <c r="BE33"/>
  <c r="BE34"/>
  <c r="BE35"/>
  <c r="BE36"/>
  <c r="BE37"/>
  <c r="BE38"/>
  <c r="BE39"/>
  <c r="BE42"/>
  <c r="BE43"/>
  <c r="BD8"/>
  <c r="BD10"/>
  <c r="BD11"/>
  <c r="BD12"/>
  <c r="BD14"/>
  <c r="BD17"/>
  <c r="BD18"/>
  <c r="BD19"/>
  <c r="BD21"/>
  <c r="BD23"/>
  <c r="BD25"/>
  <c r="BD28"/>
  <c r="BD30"/>
  <c r="BD33"/>
  <c r="BD34"/>
  <c r="BD35"/>
  <c r="BD36"/>
  <c r="BD37"/>
  <c r="BD38"/>
  <c r="BD39"/>
  <c r="BD40"/>
  <c r="BD42"/>
  <c r="BD43"/>
  <c r="BC8"/>
  <c r="BC10"/>
  <c r="BC11"/>
  <c r="BC12"/>
  <c r="BC14"/>
  <c r="BC17"/>
  <c r="BC18"/>
  <c r="BC19"/>
  <c r="BC21"/>
  <c r="BC23"/>
  <c r="BC25"/>
  <c r="BC28"/>
  <c r="BC30"/>
  <c r="BC31"/>
  <c r="BC33"/>
  <c r="BC34"/>
  <c r="BC35"/>
  <c r="BC36"/>
  <c r="BC37"/>
  <c r="BC38"/>
  <c r="BC39"/>
  <c r="BC40"/>
  <c r="BC42"/>
  <c r="BC43"/>
  <c r="BB8"/>
  <c r="BB10"/>
  <c r="BB11"/>
  <c r="BB12"/>
  <c r="BB14"/>
  <c r="BB17"/>
  <c r="BB18"/>
  <c r="BB19"/>
  <c r="BB21"/>
  <c r="BB23"/>
  <c r="BB25"/>
  <c r="BB28"/>
  <c r="BB30"/>
  <c r="BB31"/>
  <c r="BB33"/>
  <c r="BB34"/>
  <c r="BB35"/>
  <c r="BB36"/>
  <c r="BB37"/>
  <c r="BB38"/>
  <c r="BB39"/>
  <c r="BB40"/>
  <c r="BB42"/>
  <c r="BB43"/>
  <c r="G8"/>
  <c r="BA8"/>
  <c r="G10"/>
  <c r="BA10"/>
  <c r="G11"/>
  <c r="BA11"/>
  <c r="G12"/>
  <c r="BA12"/>
  <c r="G14"/>
  <c r="BA14"/>
  <c r="G17"/>
  <c r="BA17"/>
  <c r="G18"/>
  <c r="BA18"/>
  <c r="G19"/>
  <c r="BA19"/>
  <c r="G21"/>
  <c r="BA21"/>
  <c r="G23"/>
  <c r="BA23"/>
  <c r="G25"/>
  <c r="BA25"/>
  <c r="G28"/>
  <c r="BA28"/>
  <c r="G30"/>
  <c r="BA30"/>
  <c r="G33"/>
  <c r="BA33"/>
  <c r="G34"/>
  <c r="BA34"/>
  <c r="G35"/>
  <c r="BA35"/>
  <c r="G36"/>
  <c r="BA36"/>
  <c r="G37"/>
  <c r="BA37"/>
  <c r="G38"/>
  <c r="BA38"/>
  <c r="G39"/>
  <c r="BA39"/>
  <c r="G42"/>
  <c r="BA42"/>
  <c r="BA43"/>
  <c r="BE8" i="10"/>
  <c r="BE9"/>
  <c r="BE11"/>
  <c r="BE16"/>
  <c r="BE23"/>
  <c r="BE28"/>
  <c r="BE30"/>
  <c r="BE35"/>
  <c r="BE36"/>
  <c r="BE41"/>
  <c r="BE42"/>
  <c r="BE43"/>
  <c r="BE44"/>
  <c r="BE45"/>
  <c r="BE46"/>
  <c r="BE47"/>
  <c r="BE48"/>
  <c r="BE51"/>
  <c r="BE52"/>
  <c r="BE54"/>
  <c r="BE56"/>
  <c r="BE58"/>
  <c r="BE60"/>
  <c r="BE62"/>
  <c r="BE64"/>
  <c r="BE66"/>
  <c r="BE68"/>
  <c r="BE72"/>
  <c r="BE74"/>
  <c r="BE75"/>
  <c r="BE76"/>
  <c r="BD8"/>
  <c r="BD9"/>
  <c r="BD11"/>
  <c r="BD16"/>
  <c r="BD21"/>
  <c r="BD23"/>
  <c r="BD28"/>
  <c r="BD30"/>
  <c r="BD35"/>
  <c r="BD36"/>
  <c r="BD41"/>
  <c r="BD42"/>
  <c r="BD43"/>
  <c r="BD44"/>
  <c r="BD45"/>
  <c r="BD46"/>
  <c r="BD47"/>
  <c r="BD48"/>
  <c r="BD51"/>
  <c r="BD52"/>
  <c r="BD54"/>
  <c r="BD56"/>
  <c r="BD58"/>
  <c r="BD60"/>
  <c r="BD62"/>
  <c r="BD64"/>
  <c r="BD66"/>
  <c r="BD68"/>
  <c r="BD72"/>
  <c r="BD74"/>
  <c r="BD75"/>
  <c r="BD76"/>
  <c r="BC8"/>
  <c r="BC9"/>
  <c r="BC11"/>
  <c r="BC16"/>
  <c r="BC21"/>
  <c r="BC23"/>
  <c r="BC28"/>
  <c r="BC30"/>
  <c r="BC35"/>
  <c r="BC36"/>
  <c r="BC41"/>
  <c r="BC42"/>
  <c r="BC43"/>
  <c r="BC44"/>
  <c r="BC45"/>
  <c r="BC46"/>
  <c r="BC47"/>
  <c r="BC48"/>
  <c r="BC49"/>
  <c r="BC51"/>
  <c r="BC52"/>
  <c r="BC54"/>
  <c r="BC56"/>
  <c r="BC58"/>
  <c r="BC60"/>
  <c r="BC62"/>
  <c r="BC64"/>
  <c r="BC66"/>
  <c r="BC68"/>
  <c r="BC70"/>
  <c r="BC72"/>
  <c r="BC74"/>
  <c r="BC75"/>
  <c r="BC76"/>
  <c r="BB8"/>
  <c r="BB9"/>
  <c r="BB11"/>
  <c r="BB16"/>
  <c r="BB23"/>
  <c r="BB28"/>
  <c r="BB30"/>
  <c r="BB35"/>
  <c r="BB36"/>
  <c r="BB41"/>
  <c r="BB42"/>
  <c r="BB43"/>
  <c r="BB44"/>
  <c r="BB45"/>
  <c r="BB46"/>
  <c r="BB47"/>
  <c r="BB48"/>
  <c r="BB51"/>
  <c r="BB52"/>
  <c r="G54"/>
  <c r="BB54"/>
  <c r="G56"/>
  <c r="BB56"/>
  <c r="G58"/>
  <c r="BB58"/>
  <c r="G60"/>
  <c r="BB60"/>
  <c r="G62"/>
  <c r="BB62"/>
  <c r="G64"/>
  <c r="BB64"/>
  <c r="G66"/>
  <c r="BB66"/>
  <c r="G68"/>
  <c r="BB68"/>
  <c r="G72"/>
  <c r="BB72"/>
  <c r="G74"/>
  <c r="BB74"/>
  <c r="BB76"/>
  <c r="G75"/>
  <c r="BB75"/>
  <c r="G8"/>
  <c r="BA8"/>
  <c r="BA9"/>
  <c r="G11"/>
  <c r="BA11"/>
  <c r="G16"/>
  <c r="BA16"/>
  <c r="G23"/>
  <c r="BA23"/>
  <c r="BA28"/>
  <c r="G30"/>
  <c r="BA30"/>
  <c r="G35"/>
  <c r="BA35"/>
  <c r="G36"/>
  <c r="BA36"/>
  <c r="G41"/>
  <c r="BA41"/>
  <c r="G42"/>
  <c r="BA42"/>
  <c r="G43"/>
  <c r="BA43"/>
  <c r="G44"/>
  <c r="BA44"/>
  <c r="G45"/>
  <c r="BA45"/>
  <c r="G46"/>
  <c r="BA46"/>
  <c r="G47"/>
  <c r="BA47"/>
  <c r="G48"/>
  <c r="BA48"/>
  <c r="G51"/>
  <c r="BA51"/>
  <c r="BA52"/>
  <c r="BA54"/>
  <c r="BA56"/>
  <c r="BA58"/>
  <c r="BA60"/>
  <c r="BA70"/>
  <c r="BA62"/>
  <c r="BA64"/>
  <c r="BA66"/>
  <c r="BA68"/>
  <c r="BA72"/>
  <c r="BA74"/>
  <c r="BA75"/>
  <c r="BA76"/>
  <c r="BE8" i="7"/>
  <c r="BE12"/>
  <c r="BE14"/>
  <c r="BE17"/>
  <c r="BE21"/>
  <c r="BE23"/>
  <c r="BE25"/>
  <c r="BE26"/>
  <c r="BE32"/>
  <c r="BE35"/>
  <c r="BE36"/>
  <c r="BE38"/>
  <c r="BE40"/>
  <c r="BE41"/>
  <c r="BE42"/>
  <c r="BE43"/>
  <c r="BE44"/>
  <c r="BE46"/>
  <c r="BE47"/>
  <c r="BE49"/>
  <c r="BE50"/>
  <c r="BE51"/>
  <c r="BE52"/>
  <c r="BE53"/>
  <c r="BE54"/>
  <c r="BE55"/>
  <c r="BE56"/>
  <c r="BE57"/>
  <c r="BE59"/>
  <c r="BE60"/>
  <c r="BE62"/>
  <c r="BE63"/>
  <c r="BE64"/>
  <c r="BE65"/>
  <c r="BE66"/>
  <c r="BE67"/>
  <c r="BE70"/>
  <c r="BE72"/>
  <c r="BE73"/>
  <c r="BE74"/>
  <c r="BE75"/>
  <c r="BE78"/>
  <c r="BE79"/>
  <c r="BE80"/>
  <c r="BE83"/>
  <c r="BE85"/>
  <c r="BE87"/>
  <c r="BE89"/>
  <c r="BE90"/>
  <c r="BE92"/>
  <c r="BE94"/>
  <c r="BE99"/>
  <c r="BD8"/>
  <c r="BD12"/>
  <c r="BD14"/>
  <c r="BD17"/>
  <c r="BD21"/>
  <c r="BD23"/>
  <c r="BD25"/>
  <c r="BD26"/>
  <c r="BD32"/>
  <c r="BD35"/>
  <c r="BD36"/>
  <c r="BD38"/>
  <c r="BD40"/>
  <c r="BD41"/>
  <c r="BD42"/>
  <c r="BD43"/>
  <c r="BD44"/>
  <c r="BD46"/>
  <c r="BD47"/>
  <c r="BD49"/>
  <c r="BD50"/>
  <c r="BD51"/>
  <c r="BD52"/>
  <c r="BD53"/>
  <c r="BD54"/>
  <c r="BD55"/>
  <c r="BD56"/>
  <c r="BD57"/>
  <c r="BD59"/>
  <c r="BD60"/>
  <c r="BD62"/>
  <c r="BD63"/>
  <c r="BD64"/>
  <c r="BD65"/>
  <c r="BD66"/>
  <c r="BD67"/>
  <c r="BD70"/>
  <c r="BD72"/>
  <c r="BD73"/>
  <c r="BD74"/>
  <c r="BD75"/>
  <c r="BD78"/>
  <c r="BD79"/>
  <c r="BD80"/>
  <c r="BD83"/>
  <c r="BD85"/>
  <c r="BD87"/>
  <c r="BD89"/>
  <c r="BD90"/>
  <c r="BD92"/>
  <c r="BD94"/>
  <c r="BD99"/>
  <c r="BC8"/>
  <c r="BC12"/>
  <c r="BC14"/>
  <c r="BC17"/>
  <c r="BC21"/>
  <c r="BC23"/>
  <c r="BC25"/>
  <c r="BC26"/>
  <c r="BC32"/>
  <c r="BC35"/>
  <c r="BC36"/>
  <c r="BC38"/>
  <c r="BC40"/>
  <c r="BC41"/>
  <c r="BC42"/>
  <c r="BC43"/>
  <c r="BC44"/>
  <c r="BC46"/>
  <c r="BC47"/>
  <c r="BC49"/>
  <c r="BC50"/>
  <c r="BC51"/>
  <c r="BC52"/>
  <c r="BC53"/>
  <c r="BC54"/>
  <c r="BC55"/>
  <c r="BC56"/>
  <c r="BC57"/>
  <c r="BC59"/>
  <c r="BC60"/>
  <c r="BC62"/>
  <c r="BC63"/>
  <c r="BC64"/>
  <c r="BC65"/>
  <c r="BC66"/>
  <c r="BC67"/>
  <c r="BC70"/>
  <c r="BC72"/>
  <c r="BC73"/>
  <c r="BC74"/>
  <c r="BC75"/>
  <c r="BC78"/>
  <c r="BC79"/>
  <c r="BC80"/>
  <c r="BC83"/>
  <c r="BC85"/>
  <c r="BC87"/>
  <c r="BC89"/>
  <c r="BC90"/>
  <c r="BC92"/>
  <c r="BC94"/>
  <c r="BC99"/>
  <c r="BB8"/>
  <c r="BB12"/>
  <c r="BB14"/>
  <c r="BB17"/>
  <c r="BB21"/>
  <c r="BB23"/>
  <c r="BB25"/>
  <c r="BB26"/>
  <c r="BB32"/>
  <c r="BB35"/>
  <c r="BB36"/>
  <c r="BB38"/>
  <c r="BB40"/>
  <c r="BB41"/>
  <c r="BB42"/>
  <c r="BB43"/>
  <c r="BB44"/>
  <c r="BB46"/>
  <c r="BB47"/>
  <c r="BB49"/>
  <c r="BB50"/>
  <c r="BB51"/>
  <c r="BB52"/>
  <c r="BB53"/>
  <c r="BB54"/>
  <c r="BB55"/>
  <c r="BB56"/>
  <c r="BB57"/>
  <c r="BB59"/>
  <c r="BB60"/>
  <c r="G62"/>
  <c r="BB62"/>
  <c r="G63"/>
  <c r="BB63"/>
  <c r="G64"/>
  <c r="BB64"/>
  <c r="G65"/>
  <c r="BB65"/>
  <c r="G66"/>
  <c r="BB66"/>
  <c r="G67"/>
  <c r="BB67"/>
  <c r="G70"/>
  <c r="BB70"/>
  <c r="G72"/>
  <c r="BB72"/>
  <c r="G73"/>
  <c r="BB73"/>
  <c r="G74"/>
  <c r="BB74"/>
  <c r="G75"/>
  <c r="BB75"/>
  <c r="BB76"/>
  <c r="G78"/>
  <c r="BB78"/>
  <c r="G79"/>
  <c r="BB79"/>
  <c r="G80"/>
  <c r="BB80"/>
  <c r="G83"/>
  <c r="BB83"/>
  <c r="BB85"/>
  <c r="G87"/>
  <c r="BB87"/>
  <c r="G89"/>
  <c r="BB89"/>
  <c r="BB90"/>
  <c r="G92"/>
  <c r="BB92"/>
  <c r="G94"/>
  <c r="BB94"/>
  <c r="BB99"/>
  <c r="G8"/>
  <c r="BA8"/>
  <c r="G12"/>
  <c r="BA12"/>
  <c r="G14"/>
  <c r="BA14"/>
  <c r="G17"/>
  <c r="BA17"/>
  <c r="G21"/>
  <c r="BA21"/>
  <c r="G23"/>
  <c r="BA23"/>
  <c r="G25"/>
  <c r="BA25"/>
  <c r="G26"/>
  <c r="BA26"/>
  <c r="G32"/>
  <c r="BA32"/>
  <c r="G35"/>
  <c r="BA35"/>
  <c r="G36"/>
  <c r="BA36"/>
  <c r="BA57"/>
  <c r="G38"/>
  <c r="BA38"/>
  <c r="G40"/>
  <c r="BA40"/>
  <c r="G41"/>
  <c r="BA41"/>
  <c r="G42"/>
  <c r="BA42"/>
  <c r="G43"/>
  <c r="BA43"/>
  <c r="G44"/>
  <c r="BA44"/>
  <c r="G46"/>
  <c r="BA46"/>
  <c r="G47"/>
  <c r="BA47"/>
  <c r="G49"/>
  <c r="BA49"/>
  <c r="G50"/>
  <c r="BA50"/>
  <c r="G51"/>
  <c r="BA51"/>
  <c r="G52"/>
  <c r="BA52"/>
  <c r="G53"/>
  <c r="BA53"/>
  <c r="G54"/>
  <c r="BA54"/>
  <c r="G55"/>
  <c r="BA55"/>
  <c r="G56"/>
  <c r="BA56"/>
  <c r="G59"/>
  <c r="BA59"/>
  <c r="BA60"/>
  <c r="BA62"/>
  <c r="BA63"/>
  <c r="BA64"/>
  <c r="BA65"/>
  <c r="BA68"/>
  <c r="BA66"/>
  <c r="BA67"/>
  <c r="BA70"/>
  <c r="BA72"/>
  <c r="BA73"/>
  <c r="BA74"/>
  <c r="BA75"/>
  <c r="BA76"/>
  <c r="BA78"/>
  <c r="BA79"/>
  <c r="BA80"/>
  <c r="BA81"/>
  <c r="BA83"/>
  <c r="BA85"/>
  <c r="BA87"/>
  <c r="BA89"/>
  <c r="BA90"/>
  <c r="BA92"/>
  <c r="BA94"/>
  <c r="BA99"/>
  <c r="BE8" i="4"/>
  <c r="BE9"/>
  <c r="BE10"/>
  <c r="BE11"/>
  <c r="BE12"/>
  <c r="BE13"/>
  <c r="BE14"/>
  <c r="BE15"/>
  <c r="BE16"/>
  <c r="BE17"/>
  <c r="BE18"/>
  <c r="BE19"/>
  <c r="BD8"/>
  <c r="BD9"/>
  <c r="BD10"/>
  <c r="BD11"/>
  <c r="BD12"/>
  <c r="BD13"/>
  <c r="BD14"/>
  <c r="BD15"/>
  <c r="BD16"/>
  <c r="BD17"/>
  <c r="BD18"/>
  <c r="BD19"/>
  <c r="BC8"/>
  <c r="BC9"/>
  <c r="BC10"/>
  <c r="BC11"/>
  <c r="BC12"/>
  <c r="BC13"/>
  <c r="BC14"/>
  <c r="BC15"/>
  <c r="BC16"/>
  <c r="BC17"/>
  <c r="BC18"/>
  <c r="BC19"/>
  <c r="BB8"/>
  <c r="BB9"/>
  <c r="BB10"/>
  <c r="BB11"/>
  <c r="BB12"/>
  <c r="BB13"/>
  <c r="BB14"/>
  <c r="BB15"/>
  <c r="BB16"/>
  <c r="BB17"/>
  <c r="BB18"/>
  <c r="BB19"/>
  <c r="G8"/>
  <c r="BA8"/>
  <c r="G9"/>
  <c r="BA9"/>
  <c r="G10"/>
  <c r="BA10"/>
  <c r="G11"/>
  <c r="BA11"/>
  <c r="G12"/>
  <c r="BA12"/>
  <c r="G13"/>
  <c r="BA13"/>
  <c r="G14"/>
  <c r="BA14"/>
  <c r="G15"/>
  <c r="BA15"/>
  <c r="G16"/>
  <c r="BA16"/>
  <c r="G17"/>
  <c r="BA17"/>
  <c r="G18"/>
  <c r="BA18"/>
  <c r="G19"/>
  <c r="BA19"/>
  <c r="I2" i="1"/>
  <c r="G35"/>
  <c r="I23"/>
  <c r="I24" s="1"/>
  <c r="D24"/>
  <c r="D26"/>
  <c r="G33"/>
  <c r="H33"/>
  <c r="G41"/>
  <c r="H41"/>
  <c r="G20" i="4"/>
  <c r="BB81" i="7"/>
  <c r="BC76"/>
  <c r="BD81"/>
  <c r="BD68"/>
  <c r="BE76"/>
  <c r="BC81"/>
  <c r="BC68"/>
  <c r="BD76"/>
  <c r="BE81"/>
  <c r="BE68"/>
  <c r="G14" i="16"/>
  <c r="BA8" i="17"/>
  <c r="BA52"/>
  <c r="BD58" i="15"/>
  <c r="BB58"/>
  <c r="BE43"/>
  <c r="BC43"/>
  <c r="BA43"/>
  <c r="BE83"/>
  <c r="BC83"/>
  <c r="BA83"/>
  <c r="H50" i="1"/>
  <c r="G31" i="16"/>
  <c r="G59"/>
  <c r="BB35"/>
  <c r="BE14"/>
  <c r="BC14"/>
  <c r="BA14"/>
  <c r="BC65" i="15"/>
  <c r="BC95"/>
  <c r="BE95"/>
  <c r="BA95"/>
  <c r="BE65"/>
  <c r="BA65"/>
  <c r="BC58"/>
  <c r="BB43"/>
  <c r="G39" i="14"/>
  <c r="G29"/>
  <c r="G20"/>
  <c r="BC53"/>
  <c r="BE66"/>
  <c r="BA66"/>
  <c r="BD34"/>
  <c r="BE20"/>
  <c r="BA20"/>
  <c r="BD20"/>
  <c r="I46" i="1"/>
  <c r="F46" s="1"/>
  <c r="BB52" i="17"/>
  <c r="BD31" i="13"/>
  <c r="BE40"/>
  <c r="BA40"/>
  <c r="BE31"/>
  <c r="I45" i="1"/>
  <c r="F45" s="1"/>
  <c r="BA31" i="13"/>
  <c r="BB15"/>
  <c r="BA15"/>
  <c r="BC15"/>
  <c r="BD15"/>
  <c r="BE15"/>
  <c r="BE21" i="10"/>
  <c r="BD70"/>
  <c r="BE70"/>
  <c r="BB70"/>
  <c r="I44" i="1"/>
  <c r="F44" s="1"/>
  <c r="BB49" i="10"/>
  <c r="BD49"/>
  <c r="BE49"/>
  <c r="BA49"/>
  <c r="BA21"/>
  <c r="BB21"/>
  <c r="BB68" i="7"/>
  <c r="BC20" i="4"/>
  <c r="BD20"/>
  <c r="BE20"/>
  <c r="BB20"/>
  <c r="BA20"/>
  <c r="G19" i="7"/>
  <c r="BB19"/>
  <c r="BE19"/>
  <c r="BD19"/>
  <c r="BA19"/>
  <c r="BC19"/>
  <c r="I42" i="1"/>
  <c r="F42" s="1"/>
  <c r="BB31" i="14"/>
  <c r="BB34"/>
  <c r="I49" i="1"/>
  <c r="F49" s="1"/>
  <c r="I47"/>
  <c r="F47" s="1"/>
  <c r="H34"/>
  <c r="I34" s="1"/>
  <c r="I35" s="1"/>
  <c r="I43"/>
  <c r="F43" s="1"/>
  <c r="H35"/>
  <c r="I25" s="1"/>
  <c r="I26" s="1"/>
  <c r="I48"/>
  <c r="F48"/>
  <c r="F50" l="1"/>
  <c r="F34" s="1"/>
  <c r="F35" s="1"/>
  <c r="I27"/>
  <c r="I50"/>
  <c r="J43" l="1"/>
  <c r="J47"/>
  <c r="J44"/>
  <c r="J48"/>
  <c r="J34"/>
  <c r="J50"/>
  <c r="J45"/>
  <c r="J49"/>
  <c r="J46"/>
  <c r="J42"/>
  <c r="J35"/>
</calcChain>
</file>

<file path=xl/sharedStrings.xml><?xml version="1.0" encoding="utf-8"?>
<sst xmlns="http://schemas.openxmlformats.org/spreadsheetml/2006/main" count="1638" uniqueCount="636">
  <si>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</si>
  <si>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</si>
  <si>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</si>
  <si>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</si>
  <si>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</si>
  <si>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</si>
  <si>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</si>
  <si>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</si>
  <si>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</si>
  <si>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</si>
  <si>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</si>
  <si>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</si>
  <si>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</si>
  <si>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</si>
  <si>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</si>
  <si>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</si>
  <si>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</si>
  <si>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Rekapitulace stavebních rozpočtů</t>
  </si>
  <si>
    <t>Číslo objektu</t>
  </si>
  <si>
    <t>Číslo a název rozpočtu</t>
  </si>
  <si>
    <t>Objekt :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</si>
  <si>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</si>
  <si>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</si>
  <si>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</si>
  <si>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</si>
  <si>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</si>
  <si>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</si>
  <si>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</si>
  <si>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</si>
  <si>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</si>
  <si>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</si>
  <si>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</si>
  <si>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ks</t>
  </si>
  <si>
    <t>Celkem za</t>
  </si>
  <si>
    <t>9852</t>
  </si>
  <si>
    <t>VUZ JUGO, Vyškov - přestavba a změna účelu objektu</t>
  </si>
  <si>
    <t>9852 VUZ JUGO, Vyškov - přestavba a změna účelu objektu</t>
  </si>
  <si>
    <t>01</t>
  </si>
  <si>
    <t>01 VUZ JUGO, Vyškov - přestavba a změna účelu objektu</t>
  </si>
  <si>
    <t>Vedlejší a ostatní náklady</t>
  </si>
  <si>
    <t>00</t>
  </si>
  <si>
    <t>00 Vedlejší a ostatní náklady</t>
  </si>
  <si>
    <t>00001</t>
  </si>
  <si>
    <t xml:space="preserve">Vybudování zařízení staveniště </t>
  </si>
  <si>
    <t>soub</t>
  </si>
  <si>
    <t>00002</t>
  </si>
  <si>
    <t xml:space="preserve">Provoz zařízení staveniště </t>
  </si>
  <si>
    <t>00003</t>
  </si>
  <si>
    <t xml:space="preserve">Odstranění zařízení staveniště </t>
  </si>
  <si>
    <t>00004</t>
  </si>
  <si>
    <t xml:space="preserve">Provoz objednatele </t>
  </si>
  <si>
    <t>00005</t>
  </si>
  <si>
    <t xml:space="preserve">Koordinační činnost </t>
  </si>
  <si>
    <t>00006</t>
  </si>
  <si>
    <t xml:space="preserve">Předání a převzetí staveniště </t>
  </si>
  <si>
    <t>00007</t>
  </si>
  <si>
    <t xml:space="preserve">Ochrana stávajících inž. sítí na staveništi </t>
  </si>
  <si>
    <t>00008</t>
  </si>
  <si>
    <t xml:space="preserve">Dočasná dopravní opatření </t>
  </si>
  <si>
    <t>00009</t>
  </si>
  <si>
    <t xml:space="preserve">Užívání veřejných ploch a prostranství </t>
  </si>
  <si>
    <t>00010</t>
  </si>
  <si>
    <t xml:space="preserve">Bezpečnostní a hygienická opatření na staveništi </t>
  </si>
  <si>
    <t>00011</t>
  </si>
  <si>
    <t xml:space="preserve">Předání a převzetí díla </t>
  </si>
  <si>
    <t>00012</t>
  </si>
  <si>
    <t xml:space="preserve">Dokumentace skutečného provedení </t>
  </si>
  <si>
    <t>Stavební část</t>
  </si>
  <si>
    <t>3</t>
  </si>
  <si>
    <t>Svislé a kompletní konstrukce</t>
  </si>
  <si>
    <t>3 Svislé a kompletní konstrukce</t>
  </si>
  <si>
    <t>342261112R00</t>
  </si>
  <si>
    <t xml:space="preserve">Příčka sádrokarton. ocel.kce, 1x oplášť. tl.100 mm </t>
  </si>
  <si>
    <t>m2</t>
  </si>
  <si>
    <t>0,35*3*2</t>
  </si>
  <si>
    <t>0,35*3,1*2*5</t>
  </si>
  <si>
    <t>0,9*2</t>
  </si>
  <si>
    <t>342261112RT2</t>
  </si>
  <si>
    <t>Příčka sádrokarton. ocel.kce, 1x oplášť. tl.100 mm desky protipožární tl. 12,5 mm, Orsil tl. 5 cm</t>
  </si>
  <si>
    <t>3,21*3,1-1,8</t>
  </si>
  <si>
    <t>342264051R00</t>
  </si>
  <si>
    <t xml:space="preserve">Podhled sádrokartonový na zavěšenou ocel. konstr. </t>
  </si>
  <si>
    <t>3,21*1,5*4</t>
  </si>
  <si>
    <t>3,21*2</t>
  </si>
  <si>
    <t>30001</t>
  </si>
  <si>
    <t xml:space="preserve">Podhled z polystarénových čtverců </t>
  </si>
  <si>
    <t>16,3+34,4+34+34,4+32,6</t>
  </si>
  <si>
    <t>9</t>
  </si>
  <si>
    <t>Ostatní konstrukce, bourání</t>
  </si>
  <si>
    <t>9 Ostatní konstrukce, bourání</t>
  </si>
  <si>
    <t>767581802R01</t>
  </si>
  <si>
    <t xml:space="preserve">Demontáž podhledů </t>
  </si>
  <si>
    <t>16,3+17,2*5+16,8+17,2+16,3</t>
  </si>
  <si>
    <t>776511810R00</t>
  </si>
  <si>
    <t xml:space="preserve">Odstranění PVC podlah lepených bez podložky </t>
  </si>
  <si>
    <t>941955001R00</t>
  </si>
  <si>
    <t xml:space="preserve">Lešení lehké pomocné, výška podlahy do 1,2 m </t>
  </si>
  <si>
    <t>962031132R00</t>
  </si>
  <si>
    <t xml:space="preserve">Bourání příček cihelných tl. 10 cm </t>
  </si>
  <si>
    <t>0,35*3</t>
  </si>
  <si>
    <t>2,78*3,1</t>
  </si>
  <si>
    <t>4,54*3,1*3</t>
  </si>
  <si>
    <t>(2,875*2+4,54+1,6)*3,1</t>
  </si>
  <si>
    <t>962032231R00</t>
  </si>
  <si>
    <t xml:space="preserve">Bourání zdiva z cihel pálených na MVC </t>
  </si>
  <si>
    <t>m3</t>
  </si>
  <si>
    <t>0,35*3*0,3</t>
  </si>
  <si>
    <t>0</t>
  </si>
  <si>
    <t>968061125R00</t>
  </si>
  <si>
    <t xml:space="preserve">Vyvěšení dřevěných dveřních křídel pl. do 2 m2 </t>
  </si>
  <si>
    <t>kus</t>
  </si>
  <si>
    <t>968072455R00</t>
  </si>
  <si>
    <t xml:space="preserve">Vybourání kovových dveřních zárubní pl. do 2 m2 </t>
  </si>
  <si>
    <t>1,8*3</t>
  </si>
  <si>
    <t>978059531R00</t>
  </si>
  <si>
    <t xml:space="preserve">Odsekání vnitřních obkladů stěn nad 2 m2 </t>
  </si>
  <si>
    <t>14*2</t>
  </si>
  <si>
    <t>725290020RA0</t>
  </si>
  <si>
    <t xml:space="preserve">Demontáž umyvadla včetně baterie a konzol </t>
  </si>
  <si>
    <t>90001</t>
  </si>
  <si>
    <t xml:space="preserve">Zaslepení rozvodů kanalizace a vody </t>
  </si>
  <si>
    <t>kpl</t>
  </si>
  <si>
    <t>90002</t>
  </si>
  <si>
    <t xml:space="preserve">Bezpečnostní fólie dveří 1800/2000 </t>
  </si>
  <si>
    <t>90003</t>
  </si>
  <si>
    <t xml:space="preserve">Zapravení stěn po bouracích prací </t>
  </si>
  <si>
    <t>99001</t>
  </si>
  <si>
    <t>Demontáž vnějších výplní otvorů vč.likvidace</t>
  </si>
  <si>
    <t>3*1,65</t>
  </si>
  <si>
    <t>99002</t>
  </si>
  <si>
    <t>Odstranění parapetní desky vč.likvidace</t>
  </si>
  <si>
    <t>m</t>
  </si>
  <si>
    <t>99003</t>
  </si>
  <si>
    <t>Demontáž parapetních panelů vč.likvidace</t>
  </si>
  <si>
    <t>3*1,35</t>
  </si>
  <si>
    <t>979011111R00</t>
  </si>
  <si>
    <t xml:space="preserve">Svislá doprava suti a vybour. hmot za 2.NP a 1.PP </t>
  </si>
  <si>
    <t>t</t>
  </si>
  <si>
    <t>979011121R00</t>
  </si>
  <si>
    <t xml:space="preserve">Příplatek za každé další podlaží 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</si>
  <si>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</si>
  <si>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</si>
  <si>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</si>
  <si>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</si>
  <si>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</si>
  <si>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</si>
  <si>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979082121R00</t>
  </si>
  <si>
    <t xml:space="preserve">Příplatek k vnitrost. dopravě suti za dalších 5 m </t>
  </si>
  <si>
    <t>979093111R00</t>
  </si>
  <si>
    <t xml:space="preserve">Uložení suti na skládku bez zhutnění </t>
  </si>
  <si>
    <t>979990001R00</t>
  </si>
  <si>
    <t xml:space="preserve">Poplatek za skládku stavební suti </t>
  </si>
  <si>
    <t>99</t>
  </si>
  <si>
    <t>Staveništní přesun hmot</t>
  </si>
  <si>
    <t>99 Staveništní přesun hmot</t>
  </si>
  <si>
    <t>999281111R00</t>
  </si>
  <si>
    <t xml:space="preserve">Přesun hmot pro opravy a údržbu do výšky 25 m </t>
  </si>
  <si>
    <t>766</t>
  </si>
  <si>
    <t>Konstrukce truhlářské</t>
  </si>
  <si>
    <t>766 Konstrukce truhlářské</t>
  </si>
  <si>
    <t>76601</t>
  </si>
  <si>
    <t>Vnitřní dveře, bezpečnostní kování 900/1970 - 1.pp</t>
  </si>
  <si>
    <t>76602</t>
  </si>
  <si>
    <t xml:space="preserve">Vnitřní dveře, zárubeň, kování, samozavírač, PO </t>
  </si>
  <si>
    <t>76603</t>
  </si>
  <si>
    <t xml:space="preserve">Vnitřní dveře, zárubeň, kování </t>
  </si>
  <si>
    <t>76604</t>
  </si>
  <si>
    <t xml:space="preserve">Vnitřní dveře, zárubeň, kování, el.zámek </t>
  </si>
  <si>
    <t>76605</t>
  </si>
  <si>
    <t xml:space="preserve">Vnitřní dveře, zárubeň, kování, bezpečn.okno </t>
  </si>
  <si>
    <t>76606</t>
  </si>
  <si>
    <t xml:space="preserve">Pult </t>
  </si>
  <si>
    <t>767</t>
  </si>
  <si>
    <t>Konstrukce zámečnické</t>
  </si>
  <si>
    <t>767 Konstrukce zámečnické</t>
  </si>
  <si>
    <t>76701</t>
  </si>
  <si>
    <t xml:space="preserve">Bezpečnostní mříž - okna </t>
  </si>
  <si>
    <t>1,8*0,6*5</t>
  </si>
  <si>
    <t>76702</t>
  </si>
  <si>
    <t>Bezpečnostní mříž uzamykatelná - dveře 900/2000</t>
  </si>
  <si>
    <t>76703</t>
  </si>
  <si>
    <t xml:space="preserve">Výměna kování - bezpečnostní </t>
  </si>
  <si>
    <t>76704</t>
  </si>
  <si>
    <t>Vstupní dveře 1800/2800 vč.olištování</t>
  </si>
  <si>
    <t>76705</t>
  </si>
  <si>
    <t xml:space="preserve">Ocel.vstupní schodiště </t>
  </si>
  <si>
    <t>771</t>
  </si>
  <si>
    <t>Podlahy z dlaždic a obklady</t>
  </si>
  <si>
    <t>771 Podlahy z dlaždic a obklady</t>
  </si>
  <si>
    <t>771570014RAI</t>
  </si>
  <si>
    <t>Dlažba z dlaždic keramických 30 x 30 cm do tmele, dlažba ve specifikaci</t>
  </si>
  <si>
    <t>77102</t>
  </si>
  <si>
    <t xml:space="preserve">Dodávka dlažby </t>
  </si>
  <si>
    <t>998771202R00</t>
  </si>
  <si>
    <t xml:space="preserve">Přesun hmot pro podlahy z dlaždic, výšky do 12 m </t>
  </si>
  <si>
    <t>776</t>
  </si>
  <si>
    <t>Podlahy povlakové</t>
  </si>
  <si>
    <t>776 Podlahy povlakové</t>
  </si>
  <si>
    <t>776520010RA1</t>
  </si>
  <si>
    <t xml:space="preserve">Podlaha povlaková z PVC, soklík </t>
  </si>
  <si>
    <t>34,4+34+34,4+32,6</t>
  </si>
  <si>
    <t>777</t>
  </si>
  <si>
    <t>Podlahy ze syntetických hmot</t>
  </si>
  <si>
    <t>777 Podlahy ze syntetických hmot</t>
  </si>
  <si>
    <t>777551480R00</t>
  </si>
  <si>
    <t xml:space="preserve">Vyrovnávací samonivel. stěrka, tl. 5 mm </t>
  </si>
  <si>
    <t>16,3+135,4</t>
  </si>
  <si>
    <t>998777101R00</t>
  </si>
  <si>
    <t xml:space="preserve">Přesun hmot pro podlahy syntetické, výšky do 6 m </t>
  </si>
  <si>
    <t>784</t>
  </si>
  <si>
    <t>Malby</t>
  </si>
  <si>
    <t>784 Malby</t>
  </si>
  <si>
    <t>784452212R00</t>
  </si>
  <si>
    <t xml:space="preserve">Malba sádrokartonových stěn Primalex Plus </t>
  </si>
  <si>
    <t>12,95+1,8*2</t>
  </si>
  <si>
    <t>784452271R00</t>
  </si>
  <si>
    <t xml:space="preserve">Malba směsí tekutou 2x, 1barva, místnost do 3,8 m </t>
  </si>
  <si>
    <t>(6+3)*2*3,1*1</t>
  </si>
  <si>
    <t>(5,875+4,54)*2*3,1*3</t>
  </si>
  <si>
    <t>(5,875+6)*2*3,1</t>
  </si>
  <si>
    <t>28</t>
  </si>
  <si>
    <t>Statická část</t>
  </si>
  <si>
    <t>Přípravné a pomocné práce</t>
  </si>
  <si>
    <t>0 Přípravné a pomocné práce</t>
  </si>
  <si>
    <t xml:space="preserve">Dopracování dodavatelské dokumentace </t>
  </si>
  <si>
    <t>342255028R01</t>
  </si>
  <si>
    <t>Příčky tl. 15 cm dozdívky</t>
  </si>
  <si>
    <t>3,15*1*44</t>
  </si>
  <si>
    <t>3,26*0,5*16</t>
  </si>
  <si>
    <t>2,04*0,5*8</t>
  </si>
  <si>
    <t>2,29*0,5*8</t>
  </si>
  <si>
    <t>342264051R01</t>
  </si>
  <si>
    <t>Podhled na zavěšenou ocel. konstr. doplnění</t>
  </si>
  <si>
    <t>2,88*0,5*220</t>
  </si>
  <si>
    <t>2,88*0,5*170</t>
  </si>
  <si>
    <t>4,25*0,5*80</t>
  </si>
  <si>
    <t>4,65*0,5*80</t>
  </si>
  <si>
    <t>6</t>
  </si>
  <si>
    <t>Úpravy povrchu,podlahy</t>
  </si>
  <si>
    <t>6 Úpravy povrchu,podlahy</t>
  </si>
  <si>
    <t>612421637R00</t>
  </si>
  <si>
    <t xml:space="preserve">Omítka vnitřní zdiva, MVC, štuková </t>
  </si>
  <si>
    <t>3,15*1,5*44</t>
  </si>
  <si>
    <t>767581801R01</t>
  </si>
  <si>
    <t>941955002R00</t>
  </si>
  <si>
    <t xml:space="preserve">Lešení lehké pomocné, výška podlahy do 1,9 m </t>
  </si>
  <si>
    <t>962031133R01</t>
  </si>
  <si>
    <t xml:space="preserve">Bourání příček tl. 15 cm </t>
  </si>
  <si>
    <t>Průvlak 1 - U65 vč.povrchové úpravy</t>
  </si>
  <si>
    <t>kg</t>
  </si>
  <si>
    <t>4492,2*1,12</t>
  </si>
  <si>
    <t>Ztužidlo 1 - L 60x6 vč.povrchové úpravy</t>
  </si>
  <si>
    <t>2653,6*1,12</t>
  </si>
  <si>
    <t>Ztužidlo 2 - L70x7 vč.povrchové úpravy</t>
  </si>
  <si>
    <t>2512,6*1,12</t>
  </si>
  <si>
    <t>Ztužidlo 3B - L 100x80 vč.povrchové úpravy</t>
  </si>
  <si>
    <t>4538,4*1,12</t>
  </si>
  <si>
    <t>Sloup 2 - PL 80x10 vč.povrchové úpravy</t>
  </si>
  <si>
    <t>1088*1,12</t>
  </si>
  <si>
    <t>76706</t>
  </si>
  <si>
    <t>Ztužující rám 2 - PL 80x10 vč.povrchové úpravy</t>
  </si>
  <si>
    <t>102,5*1,12</t>
  </si>
  <si>
    <t>76707</t>
  </si>
  <si>
    <t>115*1,12</t>
  </si>
  <si>
    <t>76708</t>
  </si>
  <si>
    <t>Ztužující rám 1 - PL 80x10 vč.povrchové úpravy</t>
  </si>
  <si>
    <t>327,6*1,12</t>
  </si>
  <si>
    <t>784191101R01</t>
  </si>
  <si>
    <t xml:space="preserve">Penetrace podkladu univerzální 1x </t>
  </si>
  <si>
    <t>251,3+917,6</t>
  </si>
  <si>
    <t>784195212R01</t>
  </si>
  <si>
    <t xml:space="preserve">Malba tekutá, bílá, 2 x </t>
  </si>
  <si>
    <t>Zpevněné plochy</t>
  </si>
  <si>
    <t>1 Zemní práce</t>
  </si>
  <si>
    <t>122202202R00</t>
  </si>
  <si>
    <t xml:space="preserve">Odkopávky pro silnice v hor. 3 do 1000 m3 </t>
  </si>
  <si>
    <t>1038,2152*0,35</t>
  </si>
  <si>
    <t>162701105R00</t>
  </si>
  <si>
    <t xml:space="preserve">Vodorovné přemístění výkopku z hor.1-4 do 10000 m </t>
  </si>
  <si>
    <t>171201201RT1</t>
  </si>
  <si>
    <t xml:space="preserve">Uložení sypaniny na skládku vč.poplatku </t>
  </si>
  <si>
    <t>181101102R00</t>
  </si>
  <si>
    <t xml:space="preserve">Úprava pláně v zářezech v hor. 1-4, se zhutněním </t>
  </si>
  <si>
    <t>1023,2152+15</t>
  </si>
  <si>
    <t>180400020RA0</t>
  </si>
  <si>
    <t xml:space="preserve">Založení trávníku parkového, rovina, dodání osiva </t>
  </si>
  <si>
    <t>5</t>
  </si>
  <si>
    <t>Komunikace</t>
  </si>
  <si>
    <t>5 Komunikace</t>
  </si>
  <si>
    <t>564251111R00</t>
  </si>
  <si>
    <t xml:space="preserve">Podklad ze štěrkopísku po zhutnění tloušťky 15 cm </t>
  </si>
  <si>
    <t>564461111R01</t>
  </si>
  <si>
    <t xml:space="preserve">Podklad ze hlinitého štěrku tloušťky 20 cm </t>
  </si>
  <si>
    <t>596111111RT2</t>
  </si>
  <si>
    <t>Kladení dlažby mozaika 1barva, lože z kam.do 4 cm zámková dlažba tl.6 přír</t>
  </si>
  <si>
    <t>5*3</t>
  </si>
  <si>
    <t>596215061R01</t>
  </si>
  <si>
    <t>Kladení zámkové dlažby tl. 10 cm do lože tl. 5 cm lože - hlin.písek</t>
  </si>
  <si>
    <t>17,58*16,44+16*45,5+5*1,24+6*2,5-5*3</t>
  </si>
  <si>
    <t>917862111R00</t>
  </si>
  <si>
    <t xml:space="preserve">Osazení stojat. obrub. bet. s opěrou,lože z B 12,5 </t>
  </si>
  <si>
    <t>33,58*2+47,99*2+5*2+3+5*4+2*4</t>
  </si>
  <si>
    <t>28324500.A</t>
  </si>
  <si>
    <t>Tvárnice zatravňovací</t>
  </si>
  <si>
    <t>1023,2152*1,1</t>
  </si>
  <si>
    <t>-0,5367</t>
  </si>
  <si>
    <t>59217460</t>
  </si>
  <si>
    <t>Obrubník silniční dvouvrstvý ABO 2-15  100x15x25cm</t>
  </si>
  <si>
    <t>34*2+48*2+5*2+3+5*4+2*4-17</t>
  </si>
  <si>
    <t>59217476</t>
  </si>
  <si>
    <t>Obrubník silniční nájezdový 1000/150/150 šedý</t>
  </si>
  <si>
    <t>113106241R00</t>
  </si>
  <si>
    <t xml:space="preserve">Rozebrání ploch ze silničních panelů </t>
  </si>
  <si>
    <t>113202111R00</t>
  </si>
  <si>
    <t xml:space="preserve">Vytrhání obrub z krajníků nebo obrubníků stojatých </t>
  </si>
  <si>
    <t xml:space="preserve">Cedulky </t>
  </si>
  <si>
    <t>998223011R00</t>
  </si>
  <si>
    <t xml:space="preserve">Přesun hmot, pozemní komunikace, kryt dlážděný </t>
  </si>
  <si>
    <t>VON</t>
  </si>
  <si>
    <t>Soupis prací</t>
  </si>
  <si>
    <t>Statika</t>
  </si>
  <si>
    <t>2</t>
  </si>
  <si>
    <t>4</t>
  </si>
  <si>
    <t>7</t>
  </si>
  <si>
    <t>8</t>
  </si>
  <si>
    <t>Silnoproud</t>
  </si>
  <si>
    <t xml:space="preserve">ARMÁDNÍ SERVIS, příspěvková organizace, </t>
  </si>
  <si>
    <t>Podbabská 1581/1, 160 00 Praha 6 - Dejvice</t>
  </si>
  <si>
    <t xml:space="preserve">Projektant : </t>
  </si>
  <si>
    <t>HB Projekt Plus, Jaroslava Foglara 862/5, Brno</t>
  </si>
  <si>
    <t xml:space="preserve">Zpracovatel </t>
  </si>
  <si>
    <t xml:space="preserve">projektu :    </t>
  </si>
  <si>
    <t xml:space="preserve">Rozpočtoval : </t>
  </si>
  <si>
    <t>BUILDpower 2013/www.cenovasoustava.cz</t>
  </si>
  <si>
    <t>SOUPIS PRACÍ</t>
  </si>
  <si>
    <t>Slaboproudé rozvody</t>
  </si>
  <si>
    <t>3162</t>
  </si>
  <si>
    <t>Ústředna, moduly</t>
  </si>
  <si>
    <t>31625300-6</t>
  </si>
  <si>
    <t>Ústředna EZS ASET 8044, pro 4 sběrnice EZS/ACS, kryt ústředny, napájecí zdroj ústředny, akku 12V/32Ah, přenos na LATIS 2400</t>
  </si>
  <si>
    <t>Vysílač pro přenos poplachových zpráv  LATIS 2400</t>
  </si>
  <si>
    <t>Přijímač pro přenos poplachových zpráv LATIS 2400</t>
  </si>
  <si>
    <t>Anténa pro přenosové zařízení</t>
  </si>
  <si>
    <t>Modul pro propojení ústředny s PC</t>
  </si>
  <si>
    <t>KU-4 klávesnice EZS</t>
  </si>
  <si>
    <t>Venkovní zálohovaná siréna s majákem</t>
  </si>
  <si>
    <t>LML8 - koncentrátor 8 vstupů</t>
  </si>
  <si>
    <t>REL ML-8 - reléový modul pro koncentrátorLML8</t>
  </si>
  <si>
    <t>ASSET 10 - Dveřní modul pro jedny dveře</t>
  </si>
  <si>
    <t>ASSET 301 Čtecí hlava COTAG</t>
  </si>
  <si>
    <t>Elektromechanický samozamykací zámek, kování, protiplech, zakabelování křídla dveří</t>
  </si>
  <si>
    <t>3168</t>
  </si>
  <si>
    <t>Kryty</t>
  </si>
  <si>
    <t>31682100-1</t>
  </si>
  <si>
    <t>Kryt pro vysílač přenosového zařízení</t>
  </si>
  <si>
    <t>Kryt pro přijímač přenosového zařízení</t>
  </si>
  <si>
    <t>Kryt koncentrátoru, sabotážní kontakt</t>
  </si>
  <si>
    <t>Kryt dveřního modulu, sabotážní kontakt</t>
  </si>
  <si>
    <t>3115</t>
  </si>
  <si>
    <t>Napájecí zdroj</t>
  </si>
  <si>
    <t>31156000-4</t>
  </si>
  <si>
    <t>Napájecí zdroj 12V/10A max aku 65Ah, stupeň zab. 3</t>
  </si>
  <si>
    <t>3142</t>
  </si>
  <si>
    <t>Akumulátory</t>
  </si>
  <si>
    <t>31421000-3</t>
  </si>
  <si>
    <t>Akumulátor 12V/32Ah</t>
  </si>
  <si>
    <t>Akumulátor 12V/65Ah</t>
  </si>
  <si>
    <t>Skříň pro aku</t>
  </si>
  <si>
    <t>3164</t>
  </si>
  <si>
    <t>Čidla</t>
  </si>
  <si>
    <t>31642000-8</t>
  </si>
  <si>
    <t>Pohybový detektor PIR Dual, stupeň zab. 3</t>
  </si>
  <si>
    <t>Magnetický kontakt 4 drátový, stupeň zab. 3</t>
  </si>
  <si>
    <t>Propojovací krabice 8+2 pájecí svorky, do krabice KU68, stupeň zabezpečení min. 3</t>
  </si>
  <si>
    <t>3242</t>
  </si>
  <si>
    <t>Kabeláž</t>
  </si>
  <si>
    <t>32421000-0</t>
  </si>
  <si>
    <t xml:space="preserve">Kabel 3x2,5 pro rozvod napájení - páteř </t>
  </si>
  <si>
    <t xml:space="preserve">Kabel 3x1 pro rozvod napájení k modulům </t>
  </si>
  <si>
    <t>Kabel FTP 4x2x0,5 pro rozvod sběrnice + signální</t>
  </si>
  <si>
    <t>Kabel pro připojení antény přenosového zařízení</t>
  </si>
  <si>
    <t>4414</t>
  </si>
  <si>
    <t>Kabelové trasy</t>
  </si>
  <si>
    <t>44141100-1</t>
  </si>
  <si>
    <t>Vkládací lišta 20x20</t>
  </si>
  <si>
    <t>Vkládací lišta 20x10</t>
  </si>
  <si>
    <t>4430</t>
  </si>
  <si>
    <t>Instalační materiál</t>
  </si>
  <si>
    <t>44300000-3</t>
  </si>
  <si>
    <t>Stahovací pásky</t>
  </si>
  <si>
    <t>Krabice pod omítku / do sádrokartonu s víkem</t>
  </si>
  <si>
    <t>Ostatní</t>
  </si>
  <si>
    <t>Integrace EZS do stávajícího PCO LATIS</t>
  </si>
  <si>
    <t>Vykreslení prvků</t>
  </si>
  <si>
    <t>Vazba ACS/EZS</t>
  </si>
  <si>
    <t>Inženýrská činnost - dílenská dokumentace, zakreslení skutečných stavů</t>
  </si>
  <si>
    <t>Protipožární ucpávky do Ø 50mm</t>
  </si>
  <si>
    <t>Prostupy stěnou/stropem do Ø 100mm</t>
  </si>
  <si>
    <t>Nastavení/naprogramování systému areálu</t>
  </si>
  <si>
    <t>Doprava</t>
  </si>
  <si>
    <t>Koordinace s ostatními profesemi</t>
  </si>
  <si>
    <t>Revize</t>
  </si>
  <si>
    <t>3254</t>
  </si>
  <si>
    <t>Datový rozvaděč</t>
  </si>
  <si>
    <t>32540000-0</t>
  </si>
  <si>
    <t xml:space="preserve">Rack 47U TS 800x2200x800 perforované př. a zadní dveře,propustnost 85%.,bez19" </t>
  </si>
  <si>
    <t>Bočnice na DK-TS 2200x800 nasouv.,nedělená</t>
  </si>
  <si>
    <t>Zámek pro nasouv. bočnice DK-TS, vl.3524E, bal=4ks</t>
  </si>
  <si>
    <t>Podstavec k DK-TS 800x100 př+zad.díl</t>
  </si>
  <si>
    <t>Bočnice pro podstavec vxh 100x800</t>
  </si>
  <si>
    <t>32541000-7</t>
  </si>
  <si>
    <t>Plech s ventilátory 800x800-1200, 6x ventilátor, termostat</t>
  </si>
  <si>
    <t>Profil-lišty 19" 47U -TS chromátované</t>
  </si>
  <si>
    <t>Pata k úchytu 19"lišt</t>
  </si>
  <si>
    <t>DK-TS uzemňovací sada k rámovému zemnění, sada</t>
  </si>
  <si>
    <t>Chassis 17x73, TS vnitřní rovina š/h 800</t>
  </si>
  <si>
    <t>DK Kabelová trasa   1700x200 mm</t>
  </si>
  <si>
    <t>19" rozvodný panel 1U, 5x zásuvka podle ČSN, max 16A, kabel 3x1,5mm, 2m + zástrčka univerzál CZ-DE max. 16A, podsvícený vypínač, RAL 9005 + uzemňovací lišta</t>
  </si>
  <si>
    <t>Police 19" 1U přestavitel. hl. 400 - 600 mm, zatížitelnost 100 kg</t>
  </si>
  <si>
    <t>Ranžírovací panel 19" s oky 125x85, 2U</t>
  </si>
  <si>
    <t>Kartáčová lišta svislá</t>
  </si>
  <si>
    <t>Čidlo teploty, vlhkosti</t>
  </si>
  <si>
    <t>Patch panel  Signamax 48x RJ45 CAT6, IDC</t>
  </si>
  <si>
    <t>ISDN panel Signamax 50xRJ45, DC</t>
  </si>
  <si>
    <t>Pevná optická vana 1U</t>
  </si>
  <si>
    <t>Čelní panel pro optickou vanu, 1U, 24x E2000</t>
  </si>
  <si>
    <t>Kazeta na 12 svárů - WH - včetně víčka, hřebínků a ochran svárů</t>
  </si>
  <si>
    <t xml:space="preserve">Konektor E2000 singlemode 9/125 </t>
  </si>
  <si>
    <t>Záslepka do otvoru pro E2000 konektor v čelním panelu optické vany</t>
  </si>
  <si>
    <t>Vyvazovací panel 1U, 5x háček velký</t>
  </si>
  <si>
    <t>Montážní sada M4</t>
  </si>
  <si>
    <t>324</t>
  </si>
  <si>
    <t>Aktivní prvky</t>
  </si>
  <si>
    <t>32423000-4</t>
  </si>
  <si>
    <t>WS-C2960S-48FSP-L,  Aktivní prvek 48x GigE PoE 740W, 4x SFP</t>
  </si>
  <si>
    <t>napájecí zdroj pro aktivní prvek WS-C2960S-48FSP-L</t>
  </si>
  <si>
    <t>Cisco Catalyst 2960S-48TS-S, aktivní prvek</t>
  </si>
  <si>
    <t>síťový modul pro umístění SFP modulů</t>
  </si>
  <si>
    <t>GLC-LH-SM optický modul SFP</t>
  </si>
  <si>
    <t xml:space="preserve">CAB-STACK-50CM, propojovací kabel </t>
  </si>
  <si>
    <t>APC-UPS-SUA3000R MI2U</t>
  </si>
  <si>
    <t>Modul pro vzdálenou zprávu A P96117 Smart Slot Network Mgmt Card 10/100 Base-T</t>
  </si>
  <si>
    <t>312</t>
  </si>
  <si>
    <t>Zásuvky</t>
  </si>
  <si>
    <t>31224100-3</t>
  </si>
  <si>
    <t>Strojek zás 2xRJ45 kat 6</t>
  </si>
  <si>
    <t>Modul RJ45 kat 6 do datové zásuvky</t>
  </si>
  <si>
    <t>Rámeček datové zásuvky, design dle SIL</t>
  </si>
  <si>
    <t>Krytka datové zásuvky, design dle SIL</t>
  </si>
  <si>
    <t>32421</t>
  </si>
  <si>
    <t>Patch kabel UTP 1m, CAT 6, šedý</t>
  </si>
  <si>
    <t>Patch kabel UTP 2m, CAT 6, šedý</t>
  </si>
  <si>
    <t>Patch kabel UTP 3m, CAT 6, šedý</t>
  </si>
  <si>
    <t>Propojovací kabel telefonní RJ-45 - RJ-11, délka 5m</t>
  </si>
  <si>
    <t>Patch kabel optický, 9/125, LC/E2000</t>
  </si>
  <si>
    <t>UTP kabel kat. 6</t>
  </si>
  <si>
    <t>Kabel SYKFY 100x2x0,5</t>
  </si>
  <si>
    <t>3256</t>
  </si>
  <si>
    <t>Zakončení optického vlákna</t>
  </si>
  <si>
    <t>32561000-3</t>
  </si>
  <si>
    <t>Zakončení optického vlákna, měření</t>
  </si>
  <si>
    <t>453</t>
  </si>
  <si>
    <t>Měření, značení</t>
  </si>
  <si>
    <t>45314320-0</t>
  </si>
  <si>
    <t>Měření přípojného místa do CAT 6, měřící protokol</t>
  </si>
  <si>
    <t>Značení trasy vedení</t>
  </si>
  <si>
    <t>441</t>
  </si>
  <si>
    <t xml:space="preserve">Trubky PVC ohebná Ø110 mm </t>
  </si>
  <si>
    <t>Lišta vkládací 40x20</t>
  </si>
  <si>
    <t>Lišta vkládací 40x40</t>
  </si>
  <si>
    <t>Lišta vkládací 40x60</t>
  </si>
  <si>
    <t>LFS žlab 190/60</t>
  </si>
  <si>
    <t>MARS žlab 250/50</t>
  </si>
  <si>
    <t>MARS žlab 500/50</t>
  </si>
  <si>
    <t>Kabelový žebřík šířka 600</t>
  </si>
  <si>
    <t>443</t>
  </si>
  <si>
    <t>Instalační krabice pro datovou zásuvku na omítku</t>
  </si>
  <si>
    <t>Požární ucpávky</t>
  </si>
  <si>
    <t>Označení datových zásuvek/portů na patchpanelu</t>
  </si>
  <si>
    <t>Průraz, vrtání do Ø100 mm</t>
  </si>
  <si>
    <t>Prostupy stěnou do 600x100</t>
  </si>
  <si>
    <t xml:space="preserve">Revize </t>
  </si>
  <si>
    <t>Oživení, nastavení aktivních prvků</t>
  </si>
  <si>
    <t>Dílenská dokumentace</t>
  </si>
  <si>
    <t>Dokumentace skutečného provedení</t>
  </si>
  <si>
    <t>Telefonní rozvaděč</t>
  </si>
  <si>
    <t>Telefonní rozvaděč 200 parů</t>
  </si>
  <si>
    <t>Nosníky zářezových modulů LSA plus 10+1 pzice</t>
  </si>
  <si>
    <t>Zářezový modul LSA PLUS</t>
  </si>
  <si>
    <t>Magazin pro bleskojistky</t>
  </si>
  <si>
    <t>Bleskojistka</t>
  </si>
  <si>
    <t>Lišta zemnící</t>
  </si>
  <si>
    <t>Kabel TCPKPFLE 100XN0,6</t>
  </si>
  <si>
    <t>Kabel 12FO SM</t>
  </si>
  <si>
    <t>Kabel 4FO MM</t>
  </si>
  <si>
    <t>5x mikrotrubička 10/8</t>
  </si>
  <si>
    <t>Chránička HDPE40</t>
  </si>
  <si>
    <t>Chránička KOPOFLEX 110</t>
  </si>
  <si>
    <t>Betonový žlab TK1</t>
  </si>
  <si>
    <t>Kabelový žlab 62,5/50</t>
  </si>
  <si>
    <t>Romold</t>
  </si>
  <si>
    <t>Pochozí víko pro romold</t>
  </si>
  <si>
    <t>Těsnění pod víko romold</t>
  </si>
  <si>
    <t>Spojka na optickém kabelu 24 vláken</t>
  </si>
  <si>
    <t>Spojka PLASSON pro HDPE40</t>
  </si>
  <si>
    <t>Ostatní pro kabelové trasy</t>
  </si>
  <si>
    <t>Výstražná fólie</t>
  </si>
  <si>
    <t>Ball marker 1401-XR</t>
  </si>
  <si>
    <t>Výkopové práce</t>
  </si>
  <si>
    <t>Vytýčení kabelové trasy</t>
  </si>
  <si>
    <t>Výkop rýhy 50x110cm v zemině třídy 3, pod vozovkou, odkrytí asfaltového povrchu</t>
  </si>
  <si>
    <t>Výkop rýhy 50x110cm v zemině třídy 3, pod chodníkem, odkrytí asfaltového povrchu</t>
  </si>
  <si>
    <t>Výkop rýhy 50x110cm v zemině třídy 3</t>
  </si>
  <si>
    <t>Zřízení kabelového lože šíře 40cm, písek, bez zakrytí</t>
  </si>
  <si>
    <t>Manipulace s výkopkem, ukložení zeminy na deponii</t>
  </si>
  <si>
    <t>Zához kabelové rýhy 50x110cm v zemině třídy 3</t>
  </si>
  <si>
    <t>Hutnění záhohu po vrstvách do 20cm</t>
  </si>
  <si>
    <t>Konečná úprava terénu</t>
  </si>
  <si>
    <t xml:space="preserve">Zakončení metalického kabelu </t>
  </si>
  <si>
    <t>Zaměření stávajících kabelových tras</t>
  </si>
  <si>
    <t>Zaměření nových kabelových tras</t>
  </si>
  <si>
    <t>Dílenská dokumentace, dokumentace skutečného provedení</t>
  </si>
  <si>
    <t>Přesun zařízení měření</t>
  </si>
  <si>
    <t>Slaboproudé rozvody - přípojka</t>
  </si>
  <si>
    <t>Struktorovaná kabeláž</t>
  </si>
  <si>
    <t>Přípojka</t>
  </si>
  <si>
    <t>Silnoproudé rozvody</t>
  </si>
  <si>
    <t>M2101</t>
  </si>
  <si>
    <t>Montážní materiál a práce</t>
  </si>
  <si>
    <t>CYKY-J 4x50 , pevně</t>
  </si>
  <si>
    <t>CYKY-J 4x16 , pevně</t>
  </si>
  <si>
    <t>CYKY-J 3x1.5 , pevně</t>
  </si>
  <si>
    <t>CYKY-J 3x2.5 , pevně</t>
  </si>
  <si>
    <t>CYKY-J 4x6 , pevně</t>
  </si>
  <si>
    <t>CYKY-O 2x1.5 , pevně</t>
  </si>
  <si>
    <t>CYKY-O 3x1.5 , pevně</t>
  </si>
  <si>
    <t>CYA 4 , pevně</t>
  </si>
  <si>
    <t>CYA 10 , pevně</t>
  </si>
  <si>
    <t>LHD 20X20 LIŠTA HRANATÁ (3m) - DVOJITÝ ZÁMEK</t>
  </si>
  <si>
    <t>LHD 40x20 LIŠTA HRANATÁ (3m) - DVOJITÝ ZÁMEK</t>
  </si>
  <si>
    <t>LHD 40X40HF LIŠTA HRANATÁ HF</t>
  </si>
  <si>
    <t>KL 60X200 kabelová lávka</t>
  </si>
  <si>
    <t>KLDI 35X110 úchyt distanční</t>
  </si>
  <si>
    <t>S 60x200 spojka H=60</t>
  </si>
  <si>
    <t>PKC1 1203 příchytka kabelu</t>
  </si>
  <si>
    <t>NKZI 100X125X0.80 ŽLAB KABEL. S INT.SPOJKOU</t>
  </si>
  <si>
    <t>NZ 125 ZÁVĚS</t>
  </si>
  <si>
    <t>5593A-C02357 S2 Zásuvka dvojnásobná (bezšroubové svorky), s ochrannými kolíky,
 s natočenou dutinou, s clonkami, s ochranou před přepětím, optická signalizace poruchy;
 d. Tango; b. kouřová šedá</t>
  </si>
  <si>
    <t>5518A-A2349 S2 Zásuvka jednonásobná, s ochranným kolíkem; d. Tango; b. kouřová šedá</t>
  </si>
  <si>
    <t>3558A-A651 S2 Kryt spínače kolébkového; d. Tango; b. kouřová šedá</t>
  </si>
  <si>
    <t>3558A-A652 S2 Kryt spínače kolébkového, dělený; d. Tango; b. kouřová šedá</t>
  </si>
  <si>
    <t>LK 80X28 2ZT KRABICE LIŠTOVÁ TANGO (DVOJZÁSUVKA)</t>
  </si>
  <si>
    <t>LK 80X28 T KRABICE LIŠTOVÁ TANGO</t>
  </si>
  <si>
    <t>VLK 80/R VÍČKO KE KRABICÍM LK S OBLÝMI ROHY</t>
  </si>
  <si>
    <t>WAGO 273-403 3x1,5-4mm2</t>
  </si>
  <si>
    <t>WAGO 273-102 4x1-2,5mm2</t>
  </si>
  <si>
    <t>3558-A52340 Přístroj přepínače střídavého dvojitého; řazení 6+6 (6+1, 5B)</t>
  </si>
  <si>
    <t>3558-A07340 Přístroj přepínače křížového; řazení 7, 7So</t>
  </si>
  <si>
    <t>3558-A05340 Přístroj přepínače sériového; řazení 5</t>
  </si>
  <si>
    <t>3901A-B10 S Rámeček pro elektroinstalační přístroje, jednonásobný; d. Tango; b. šedá</t>
  </si>
  <si>
    <t>3299A-A22180 S Spínač automatický, s rovinným snímáním pohybu 180°, relé; d. Tango; b. šedá</t>
  </si>
  <si>
    <t>LL236ALDPEP MODUS LL 2x36 W hliník DP el.př.</t>
  </si>
  <si>
    <t xml:space="preserve"> L 36W/840 G13 36W OSRAM</t>
  </si>
  <si>
    <t>69549 PLX55 STOP TLAČ. NOUZ. 1/4OT.</t>
  </si>
  <si>
    <t>vyhledání napojovacích bodů</t>
  </si>
  <si>
    <t>hod</t>
  </si>
  <si>
    <t>úprava stávajících rozváděčů</t>
  </si>
  <si>
    <t>napojení na stávající zařízení</t>
  </si>
  <si>
    <t>příprava ke kompexní zkoušce</t>
  </si>
  <si>
    <t>zkušební provoz</t>
  </si>
  <si>
    <t>Repase demontovaneho zarizeni</t>
  </si>
  <si>
    <t>KOORDINACE POSTUPU PRACI  S ostatnimi profesemi</t>
  </si>
  <si>
    <t xml:space="preserve"> Revizni technik</t>
  </si>
  <si>
    <t>práce předem neměřitelné</t>
  </si>
  <si>
    <t>M2102</t>
  </si>
  <si>
    <t>Rozvadeč</t>
  </si>
  <si>
    <t>Rozváděč RH</t>
  </si>
  <si>
    <t>VLC14-1P Poj odpínače pro válc pojistky do 50 A, 1-pól</t>
  </si>
  <si>
    <t>Z-C14/SE-4A/GG Poj.vložky válcové gL/gG,Vel:14x51,Un=690V,In=4A</t>
  </si>
  <si>
    <t>LTS-L/160/00 Lištový odpínač velikost 00, 160A, sběr. 100 mm</t>
  </si>
  <si>
    <t>PNA1 125A gG Pojistková vložka</t>
  </si>
  <si>
    <t>Ks</t>
  </si>
  <si>
    <t>MGEIZ315-C Elektroměr analogový,3f.,x/5A,3x230/400V,M-BUS,cejchovaný</t>
  </si>
  <si>
    <t>Rozváděč RMS01</t>
  </si>
  <si>
    <t/>
  </si>
  <si>
    <t>OPVA14-3 Odpínač válcových pojistek</t>
  </si>
  <si>
    <t>PV14 25A gG Pojistková vložka</t>
  </si>
  <si>
    <t>Rozváděč RS1.1</t>
  </si>
  <si>
    <t>PL7 B20/1 Jistič ,10kA</t>
  </si>
  <si>
    <t>PL7 B16/1 Jistič ,10kA</t>
  </si>
  <si>
    <t>Rozváděč RS1.2</t>
  </si>
  <si>
    <t>DG M TNC 275 DEHNguard M, TNC, 275 V, Imax=40 kA (8/20)</t>
  </si>
  <si>
    <t>Rozváděč RS2.2</t>
  </si>
  <si>
    <t>Rozváděč RS2.1</t>
  </si>
  <si>
    <t>Rozváděč RS3.2</t>
  </si>
  <si>
    <t>PL7 B25/1 Jistič ,10kA</t>
  </si>
  <si>
    <t>Rozváděč RS3.1</t>
  </si>
  <si>
    <t>LPN-25B-3 Jistič</t>
  </si>
  <si>
    <t>Rozváděč RS4.2</t>
  </si>
  <si>
    <t>Rozváděč RS4.1</t>
  </si>
  <si>
    <t>Rozváděč RS5.2</t>
  </si>
  <si>
    <t>Rozváděč RS5.1</t>
  </si>
  <si>
    <t>Rozváděč RS330</t>
  </si>
  <si>
    <t>BF-O-2/48-C Rozvodnice Xboard,NA omítku,bílé dveře,N/PE můstky</t>
  </si>
  <si>
    <t>Z-DSU3-102 Otočný spínač, přepínač 3-pól, 1-0-2</t>
  </si>
  <si>
    <t>ASN-63-3 Páčkový spínač</t>
  </si>
  <si>
    <t>PL7-B6/1 Jistič PL7, char B, 1-pólový, Icn=10kA, In=6A</t>
  </si>
  <si>
    <t>PL7-B16/1 Jistič PL7, char B, 1-pólový, Icn=10kA, In=16A</t>
  </si>
  <si>
    <t>Rozváděč RS332</t>
  </si>
  <si>
    <t>BC-A-1/13-TW Rozvodnice NA omítku, bílé plast.dveře, se zad.stěnou</t>
  </si>
  <si>
    <t>IS-20/1 Hlavní vypínač, 1-pól, In=20A</t>
  </si>
  <si>
    <t>PFL7-16/1N/B/003 Chránič s nadproud.ochr,Ir=250A,AC,1+N pól,char.B, Idn=0.03A, In=16A</t>
  </si>
  <si>
    <t>Rozváděč RSx16 - x41</t>
  </si>
  <si>
    <t>Rozváděč RS2xx</t>
  </si>
  <si>
    <t>PL7-B10/1 Jistič PL7, char B, 1-pólový, Icn=10kA, In=10A</t>
  </si>
  <si>
    <t>Rozváděč RS341</t>
  </si>
  <si>
    <t>Rozváděč RS340</t>
  </si>
  <si>
    <t xml:space="preserve"> MONTÁŽ ROZVODNIC do  20 kg</t>
  </si>
  <si>
    <t>Demontáže</t>
  </si>
  <si>
    <t>M21003</t>
  </si>
  <si>
    <t>Demontáž zářivkových svítidel</t>
  </si>
  <si>
    <t>Demontáž bytových rozvodnic</t>
  </si>
  <si>
    <t>Demontáž vypínačů</t>
  </si>
  <si>
    <t>VYBOURANI OTVORU VE STENE</t>
  </si>
  <si>
    <t>BETONOVE DO PRUMERU 60mm</t>
  </si>
  <si>
    <t xml:space="preserve"> Stena do 450mm</t>
  </si>
  <si>
    <t>Strop do 450mm</t>
  </si>
  <si>
    <t>protipožární malta PROMASTOP 22kg</t>
  </si>
  <si>
    <t>Slaboproudé rozvody EZS</t>
  </si>
  <si>
    <t>Zámek dveří KLV-U-SS-F/SF</t>
  </si>
  <si>
    <t>Sada upevňovacích šroubů BCZ-A-BFS-H</t>
  </si>
  <si>
    <t>Kotvení vkládacích lišt (šroub + hmoždinka)</t>
  </si>
  <si>
    <t>Kotvení LFS žlabu (L profil bílý + šroub + hmoždinka)</t>
  </si>
  <si>
    <t>Kotvení MARS žlabu (kotva + závitová tyč)</t>
  </si>
  <si>
    <t>Kotvení kabelového žebříku (kotva + šroub)</t>
  </si>
  <si>
    <t>Drobný instalační materiál (samovulkanizační lepící páska 10m)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</si>
</sst>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6" formatCode="0.0"/>
    <numFmt numFmtId="170" formatCode="0.0%"/>
    <numFmt numFmtId="171" formatCode="#,##0.00\ &quot;Kč&quot;"/>
    <numFmt numFmtId="172" formatCode="_-* #,##0.0\ &quot;Kč&quot;_-;\-* #,##0.0\ &quot;Kč&quot;_-;_-* &quot;-&quot;?\ &quot;Kč&quot;_-;_-@_-"/>
  </numFmts>
  <fonts count="48"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sz val="10"/>
      <color indexed="9"/>
      <name val="Arial CE"/>
    </font>
    <font>
      <sz val="8"/>
      <color indexed="9"/>
      <name val="Arial CE"/>
    </font>
    <font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8"/>
      <color indexed="8"/>
      <name val="Segoe UI"/>
      <family val="2"/>
      <charset val="238"/>
    </font>
    <font>
      <i/>
      <sz val="8"/>
      <color indexed="8"/>
      <name val="Segoe U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6" fillId="11" borderId="0" applyNumberFormat="0" applyBorder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13" fillId="0" borderId="0"/>
    <xf numFmtId="0" fontId="5" fillId="4" borderId="6" applyNumberFormat="0" applyFont="0" applyAlignment="0" applyProtection="0"/>
    <xf numFmtId="0" fontId="14" fillId="0" borderId="7" applyNumberFormat="0" applyFill="0" applyAlignment="0" applyProtection="0"/>
    <xf numFmtId="0" fontId="15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3" borderId="8" applyNumberFormat="0" applyAlignment="0" applyProtection="0"/>
    <xf numFmtId="0" fontId="18" fillId="13" borderId="9" applyNumberFormat="0" applyAlignment="0" applyProtection="0"/>
    <xf numFmtId="0" fontId="19" fillId="0" borderId="0" applyNumberFormat="0" applyFill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</cellStyleXfs>
  <cellXfs count="223">
    <xf numFmtId="0" fontId="0" fillId="0" borderId="0" xfId="0"/>
    <xf numFmtId="0" fontId="0" fillId="0" borderId="0" xfId="0" applyAlignme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/>
    <xf numFmtId="0" fontId="22" fillId="0" borderId="0" xfId="0" applyFont="1" applyAlignment="1">
      <alignment horizontal="right"/>
    </xf>
    <xf numFmtId="14" fontId="22" fillId="0" borderId="0" xfId="0" applyNumberFormat="1" applyFont="1" applyAlignment="1">
      <alignment horizontal="left"/>
    </xf>
    <xf numFmtId="0" fontId="23" fillId="0" borderId="0" xfId="0" applyFont="1" applyAlignment="1">
      <alignment horizontal="right"/>
    </xf>
    <xf numFmtId="49" fontId="0" fillId="0" borderId="0" xfId="0" applyNumberFormat="1"/>
    <xf numFmtId="0" fontId="24" fillId="0" borderId="0" xfId="0" applyFont="1" applyAlignment="1">
      <alignment horizontal="right"/>
    </xf>
    <xf numFmtId="49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/>
    <xf numFmtId="0" fontId="2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3" fillId="18" borderId="10" xfId="0" applyFont="1" applyFill="1" applyBorder="1" applyAlignment="1">
      <alignment wrapText="1"/>
    </xf>
    <xf numFmtId="0" fontId="23" fillId="18" borderId="11" xfId="0" applyFont="1" applyFill="1" applyBorder="1" applyAlignment="1">
      <alignment wrapText="1"/>
    </xf>
    <xf numFmtId="0" fontId="23" fillId="18" borderId="12" xfId="0" applyFont="1" applyFill="1" applyBorder="1" applyAlignment="1">
      <alignment wrapText="1"/>
    </xf>
    <xf numFmtId="0" fontId="23" fillId="18" borderId="10" xfId="0" applyFont="1" applyFill="1" applyBorder="1" applyAlignment="1">
      <alignment horizontal="right" wrapText="1"/>
    </xf>
    <xf numFmtId="0" fontId="0" fillId="18" borderId="11" xfId="0" applyFill="1" applyBorder="1" applyAlignment="1"/>
    <xf numFmtId="0" fontId="23" fillId="18" borderId="11" xfId="0" applyFont="1" applyFill="1" applyBorder="1" applyAlignment="1">
      <alignment horizontal="right" wrapText="1"/>
    </xf>
    <xf numFmtId="0" fontId="23" fillId="18" borderId="12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wrapText="1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4" fontId="0" fillId="0" borderId="15" xfId="0" applyNumberForma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27" fillId="19" borderId="0" xfId="0" applyNumberFormat="1" applyFont="1" applyFill="1" applyBorder="1" applyAlignment="1">
      <alignment vertical="center"/>
    </xf>
    <xf numFmtId="4" fontId="0" fillId="0" borderId="13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19" borderId="0" xfId="0" applyNumberFormat="1" applyFill="1" applyBorder="1" applyAlignment="1">
      <alignment vertical="center"/>
    </xf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0" fontId="25" fillId="20" borderId="10" xfId="0" applyFont="1" applyFill="1" applyBorder="1" applyAlignment="1">
      <alignment vertical="center"/>
    </xf>
    <xf numFmtId="0" fontId="26" fillId="20" borderId="11" xfId="0" applyFont="1" applyFill="1" applyBorder="1" applyAlignment="1">
      <alignment vertical="center"/>
    </xf>
    <xf numFmtId="0" fontId="0" fillId="20" borderId="11" xfId="0" applyFill="1" applyBorder="1" applyAlignment="1">
      <alignment vertical="center"/>
    </xf>
    <xf numFmtId="4" fontId="25" fillId="20" borderId="19" xfId="0" applyNumberFormat="1" applyFont="1" applyFill="1" applyBorder="1" applyAlignment="1">
      <alignment horizontal="right" vertical="center"/>
    </xf>
    <xf numFmtId="4" fontId="25" fillId="20" borderId="20" xfId="0" applyNumberFormat="1" applyFont="1" applyFill="1" applyBorder="1" applyAlignment="1">
      <alignment horizontal="right" vertical="center"/>
    </xf>
    <xf numFmtId="4" fontId="26" fillId="19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4" fontId="0" fillId="0" borderId="0" xfId="0" applyNumberFormat="1"/>
    <xf numFmtId="0" fontId="23" fillId="18" borderId="10" xfId="0" applyFont="1" applyFill="1" applyBorder="1" applyAlignment="1">
      <alignment vertical="center"/>
    </xf>
    <xf numFmtId="0" fontId="26" fillId="18" borderId="11" xfId="0" applyFont="1" applyFill="1" applyBorder="1" applyAlignment="1">
      <alignment vertical="center"/>
    </xf>
    <xf numFmtId="0" fontId="26" fillId="18" borderId="12" xfId="0" applyFont="1" applyFill="1" applyBorder="1" applyAlignment="1">
      <alignment vertical="center" wrapText="1"/>
    </xf>
    <xf numFmtId="0" fontId="26" fillId="18" borderId="21" xfId="0" applyFont="1" applyFill="1" applyBorder="1" applyAlignment="1">
      <alignment horizontal="center" vertical="center" wrapText="1"/>
    </xf>
    <xf numFmtId="0" fontId="26" fillId="18" borderId="12" xfId="0" applyFont="1" applyFill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2" fillId="0" borderId="16" xfId="0" applyFont="1" applyBorder="1"/>
    <xf numFmtId="170" fontId="22" fillId="0" borderId="22" xfId="0" applyNumberFormat="1" applyFont="1" applyBorder="1"/>
    <xf numFmtId="3" fontId="23" fillId="0" borderId="23" xfId="0" applyNumberFormat="1" applyFont="1" applyBorder="1" applyAlignment="1">
      <alignment horizontal="right"/>
    </xf>
    <xf numFmtId="3" fontId="22" fillId="0" borderId="22" xfId="0" applyNumberFormat="1" applyFont="1" applyBorder="1" applyAlignment="1">
      <alignment horizontal="right"/>
    </xf>
    <xf numFmtId="3" fontId="28" fillId="0" borderId="23" xfId="0" applyNumberFormat="1" applyFont="1" applyBorder="1" applyAlignment="1">
      <alignment horizontal="right"/>
    </xf>
    <xf numFmtId="3" fontId="22" fillId="0" borderId="23" xfId="0" applyNumberFormat="1" applyFont="1" applyBorder="1" applyAlignment="1">
      <alignment horizontal="right"/>
    </xf>
    <xf numFmtId="166" fontId="0" fillId="0" borderId="24" xfId="0" applyNumberFormat="1" applyBorder="1"/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170" fontId="22" fillId="0" borderId="14" xfId="0" applyNumberFormat="1" applyFont="1" applyBorder="1"/>
    <xf numFmtId="3" fontId="23" fillId="0" borderId="24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3" fontId="28" fillId="0" borderId="24" xfId="0" applyNumberFormat="1" applyFont="1" applyBorder="1" applyAlignment="1">
      <alignment horizontal="right"/>
    </xf>
    <xf numFmtId="0" fontId="23" fillId="20" borderId="10" xfId="0" applyFont="1" applyFill="1" applyBorder="1" applyAlignment="1">
      <alignment vertical="center"/>
    </xf>
    <xf numFmtId="49" fontId="23" fillId="20" borderId="11" xfId="0" applyNumberFormat="1" applyFont="1" applyFill="1" applyBorder="1" applyAlignment="1">
      <alignment horizontal="left" vertical="center"/>
    </xf>
    <xf numFmtId="0" fontId="23" fillId="20" borderId="11" xfId="0" applyFont="1" applyFill="1" applyBorder="1" applyAlignment="1">
      <alignment vertical="center"/>
    </xf>
    <xf numFmtId="170" fontId="22" fillId="20" borderId="12" xfId="0" applyNumberFormat="1" applyFont="1" applyFill="1" applyBorder="1"/>
    <xf numFmtId="3" fontId="23" fillId="20" borderId="21" xfId="0" applyNumberFormat="1" applyFont="1" applyFill="1" applyBorder="1" applyAlignment="1">
      <alignment horizontal="right" vertical="center"/>
    </xf>
    <xf numFmtId="166" fontId="23" fillId="20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3" fillId="18" borderId="21" xfId="0" applyFont="1" applyFill="1" applyBorder="1" applyAlignment="1">
      <alignment vertical="center" wrapText="1"/>
    </xf>
    <xf numFmtId="0" fontId="26" fillId="18" borderId="10" xfId="0" applyFont="1" applyFill="1" applyBorder="1" applyAlignment="1">
      <alignment vertical="center"/>
    </xf>
    <xf numFmtId="49" fontId="22" fillId="0" borderId="23" xfId="0" applyNumberFormat="1" applyFont="1" applyBorder="1" applyAlignment="1">
      <alignment horizontal="left"/>
    </xf>
    <xf numFmtId="49" fontId="22" fillId="0" borderId="24" xfId="0" applyNumberFormat="1" applyFont="1" applyBorder="1" applyAlignment="1">
      <alignment horizontal="left"/>
    </xf>
    <xf numFmtId="49" fontId="22" fillId="0" borderId="25" xfId="0" applyNumberFormat="1" applyFont="1" applyBorder="1" applyAlignment="1">
      <alignment horizontal="left"/>
    </xf>
    <xf numFmtId="3" fontId="23" fillId="20" borderId="12" xfId="0" applyNumberFormat="1" applyFont="1" applyFill="1" applyBorder="1" applyAlignment="1">
      <alignment horizontal="right" vertical="center"/>
    </xf>
    <xf numFmtId="0" fontId="1" fillId="0" borderId="26" xfId="30" applyFont="1" applyBorder="1"/>
    <xf numFmtId="0" fontId="13" fillId="0" borderId="26" xfId="30" applyBorder="1"/>
    <xf numFmtId="0" fontId="1" fillId="0" borderId="27" xfId="30" applyFont="1" applyBorder="1"/>
    <xf numFmtId="0" fontId="13" fillId="0" borderId="27" xfId="30" applyBorder="1"/>
    <xf numFmtId="0" fontId="13" fillId="0" borderId="0" xfId="30"/>
    <xf numFmtId="0" fontId="31" fillId="0" borderId="0" xfId="30" applyFont="1" applyAlignment="1">
      <alignment horizontal="centerContinuous"/>
    </xf>
    <xf numFmtId="0" fontId="32" fillId="0" borderId="0" xfId="30" applyFont="1" applyAlignment="1">
      <alignment horizontal="centerContinuous"/>
    </xf>
    <xf numFmtId="0" fontId="32" fillId="0" borderId="0" xfId="30" applyFont="1" applyAlignment="1">
      <alignment horizontal="right"/>
    </xf>
    <xf numFmtId="0" fontId="22" fillId="0" borderId="28" xfId="30" applyFont="1" applyBorder="1" applyAlignment="1">
      <alignment horizontal="right"/>
    </xf>
    <xf numFmtId="0" fontId="13" fillId="0" borderId="26" xfId="30" applyBorder="1" applyAlignment="1">
      <alignment horizontal="left"/>
    </xf>
    <xf numFmtId="0" fontId="13" fillId="0" borderId="29" xfId="30" applyBorder="1"/>
    <xf numFmtId="0" fontId="22" fillId="0" borderId="0" xfId="30" applyFont="1"/>
    <xf numFmtId="0" fontId="13" fillId="0" borderId="0" xfId="30" applyFont="1"/>
    <xf numFmtId="0" fontId="13" fillId="0" borderId="0" xfId="30" applyAlignment="1">
      <alignment horizontal="right"/>
    </xf>
    <xf numFmtId="0" fontId="13" fillId="0" borderId="0" xfId="30" applyAlignment="1"/>
    <xf numFmtId="49" fontId="33" fillId="18" borderId="21" xfId="30" applyNumberFormat="1" applyFont="1" applyFill="1" applyBorder="1"/>
    <xf numFmtId="0" fontId="33" fillId="18" borderId="12" xfId="30" applyFont="1" applyFill="1" applyBorder="1" applyAlignment="1">
      <alignment horizontal="center"/>
    </xf>
    <xf numFmtId="0" fontId="33" fillId="18" borderId="12" xfId="30" applyNumberFormat="1" applyFont="1" applyFill="1" applyBorder="1" applyAlignment="1">
      <alignment horizontal="center"/>
    </xf>
    <xf numFmtId="0" fontId="33" fillId="18" borderId="21" xfId="30" applyFont="1" applyFill="1" applyBorder="1" applyAlignment="1">
      <alignment horizontal="center"/>
    </xf>
    <xf numFmtId="0" fontId="26" fillId="0" borderId="24" xfId="30" applyFont="1" applyBorder="1" applyAlignment="1">
      <alignment horizontal="center"/>
    </xf>
    <xf numFmtId="49" fontId="26" fillId="0" borderId="24" xfId="30" applyNumberFormat="1" applyFont="1" applyBorder="1" applyAlignment="1">
      <alignment horizontal="left"/>
    </xf>
    <xf numFmtId="0" fontId="26" fillId="0" borderId="10" xfId="30" applyFont="1" applyBorder="1"/>
    <xf numFmtId="0" fontId="13" fillId="0" borderId="11" xfId="30" applyBorder="1" applyAlignment="1">
      <alignment horizontal="center"/>
    </xf>
    <xf numFmtId="0" fontId="13" fillId="0" borderId="11" xfId="30" applyNumberFormat="1" applyBorder="1" applyAlignment="1">
      <alignment horizontal="right"/>
    </xf>
    <xf numFmtId="0" fontId="13" fillId="0" borderId="12" xfId="30" applyNumberFormat="1" applyBorder="1"/>
    <xf numFmtId="0" fontId="13" fillId="0" borderId="0" xfId="30" applyNumberFormat="1"/>
    <xf numFmtId="0" fontId="34" fillId="0" borderId="0" xfId="30" applyFont="1"/>
    <xf numFmtId="0" fontId="29" fillId="0" borderId="23" xfId="30" applyFont="1" applyBorder="1" applyAlignment="1">
      <alignment horizontal="center" vertical="top"/>
    </xf>
    <xf numFmtId="49" fontId="29" fillId="0" borderId="23" xfId="30" applyNumberFormat="1" applyFont="1" applyBorder="1" applyAlignment="1">
      <alignment horizontal="left" vertical="top"/>
    </xf>
    <xf numFmtId="0" fontId="29" fillId="0" borderId="23" xfId="30" applyFont="1" applyBorder="1" applyAlignment="1">
      <alignment vertical="top" wrapText="1"/>
    </xf>
    <xf numFmtId="49" fontId="35" fillId="0" borderId="23" xfId="30" applyNumberFormat="1" applyFont="1" applyBorder="1" applyAlignment="1">
      <alignment horizontal="center" shrinkToFit="1"/>
    </xf>
    <xf numFmtId="4" fontId="35" fillId="0" borderId="23" xfId="30" applyNumberFormat="1" applyFont="1" applyBorder="1" applyAlignment="1">
      <alignment horizontal="right"/>
    </xf>
    <xf numFmtId="4" fontId="35" fillId="0" borderId="23" xfId="30" applyNumberFormat="1" applyFont="1" applyBorder="1"/>
    <xf numFmtId="0" fontId="36" fillId="0" borderId="0" xfId="30" applyFont="1"/>
    <xf numFmtId="0" fontId="22" fillId="0" borderId="24" xfId="30" applyFont="1" applyBorder="1" applyAlignment="1">
      <alignment horizontal="center"/>
    </xf>
    <xf numFmtId="0" fontId="37" fillId="0" borderId="0" xfId="30" applyFont="1" applyAlignment="1">
      <alignment wrapText="1"/>
    </xf>
    <xf numFmtId="49" fontId="22" fillId="0" borderId="24" xfId="30" applyNumberFormat="1" applyFont="1" applyBorder="1" applyAlignment="1">
      <alignment horizontal="right"/>
    </xf>
    <xf numFmtId="4" fontId="38" fillId="21" borderId="30" xfId="30" applyNumberFormat="1" applyFont="1" applyFill="1" applyBorder="1" applyAlignment="1">
      <alignment horizontal="right" wrapText="1"/>
    </xf>
    <xf numFmtId="0" fontId="38" fillId="21" borderId="13" xfId="30" applyFont="1" applyFill="1" applyBorder="1" applyAlignment="1">
      <alignment horizontal="left" wrapText="1"/>
    </xf>
    <xf numFmtId="0" fontId="38" fillId="0" borderId="14" xfId="0" applyFont="1" applyBorder="1" applyAlignment="1">
      <alignment horizontal="right"/>
    </xf>
    <xf numFmtId="0" fontId="13" fillId="18" borderId="21" xfId="30" applyFill="1" applyBorder="1" applyAlignment="1">
      <alignment horizontal="center"/>
    </xf>
    <xf numFmtId="49" fontId="40" fillId="18" borderId="21" xfId="30" applyNumberFormat="1" applyFont="1" applyFill="1" applyBorder="1" applyAlignment="1">
      <alignment horizontal="left"/>
    </xf>
    <xf numFmtId="0" fontId="40" fillId="18" borderId="10" xfId="30" applyFont="1" applyFill="1" applyBorder="1"/>
    <xf numFmtId="0" fontId="13" fillId="18" borderId="11" xfId="30" applyFill="1" applyBorder="1" applyAlignment="1">
      <alignment horizontal="center"/>
    </xf>
    <xf numFmtId="4" fontId="13" fillId="18" borderId="11" xfId="30" applyNumberFormat="1" applyFill="1" applyBorder="1" applyAlignment="1">
      <alignment horizontal="right"/>
    </xf>
    <xf numFmtId="4" fontId="13" fillId="18" borderId="12" xfId="30" applyNumberFormat="1" applyFill="1" applyBorder="1" applyAlignment="1">
      <alignment horizontal="right"/>
    </xf>
    <xf numFmtId="4" fontId="26" fillId="18" borderId="21" xfId="30" applyNumberFormat="1" applyFont="1" applyFill="1" applyBorder="1"/>
    <xf numFmtId="3" fontId="13" fillId="0" borderId="0" xfId="30" applyNumberFormat="1"/>
    <xf numFmtId="0" fontId="13" fillId="0" borderId="0" xfId="30" applyBorder="1"/>
    <xf numFmtId="0" fontId="41" fillId="0" borderId="0" xfId="30" applyFont="1" applyAlignment="1"/>
    <xf numFmtId="0" fontId="42" fillId="0" borderId="0" xfId="30" applyFont="1" applyBorder="1"/>
    <xf numFmtId="3" fontId="42" fillId="0" borderId="0" xfId="30" applyNumberFormat="1" applyFont="1" applyBorder="1" applyAlignment="1">
      <alignment horizontal="right"/>
    </xf>
    <xf numFmtId="4" fontId="42" fillId="0" borderId="0" xfId="30" applyNumberFormat="1" applyFont="1" applyBorder="1"/>
    <xf numFmtId="0" fontId="41" fillId="0" borderId="0" xfId="30" applyFont="1" applyBorder="1" applyAlignment="1"/>
    <xf numFmtId="0" fontId="13" fillId="0" borderId="0" xfId="30" applyBorder="1" applyAlignment="1">
      <alignment horizontal="right"/>
    </xf>
    <xf numFmtId="0" fontId="26" fillId="0" borderId="15" xfId="30" applyFont="1" applyBorder="1"/>
    <xf numFmtId="0" fontId="13" fillId="0" borderId="16" xfId="30" applyBorder="1" applyAlignment="1">
      <alignment horizontal="center"/>
    </xf>
    <xf numFmtId="0" fontId="13" fillId="0" borderId="16" xfId="30" applyNumberFormat="1" applyBorder="1" applyAlignment="1">
      <alignment horizontal="right"/>
    </xf>
    <xf numFmtId="0" fontId="13" fillId="0" borderId="22" xfId="30" applyNumberFormat="1" applyBorder="1"/>
    <xf numFmtId="0" fontId="13" fillId="0" borderId="26" xfId="30" applyFont="1" applyBorder="1" applyAlignment="1">
      <alignment horizontal="left"/>
    </xf>
    <xf numFmtId="0" fontId="1" fillId="18" borderId="19" xfId="30" applyFont="1" applyFill="1" applyBorder="1"/>
    <xf numFmtId="0" fontId="1" fillId="18" borderId="20" xfId="30" applyFont="1" applyFill="1" applyBorder="1"/>
    <xf numFmtId="4" fontId="1" fillId="18" borderId="31" xfId="30" applyNumberFormat="1" applyFont="1" applyFill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29" fillId="0" borderId="21" xfId="30" applyFont="1" applyBorder="1" applyAlignment="1">
      <alignment horizontal="center" vertical="top"/>
    </xf>
    <xf numFmtId="0" fontId="20" fillId="0" borderId="21" xfId="0" applyFont="1" applyFill="1" applyBorder="1"/>
    <xf numFmtId="0" fontId="29" fillId="0" borderId="21" xfId="30" applyFont="1" applyBorder="1" applyAlignment="1">
      <alignment vertical="top" wrapText="1"/>
    </xf>
    <xf numFmtId="0" fontId="29" fillId="0" borderId="21" xfId="30" applyFont="1" applyBorder="1" applyAlignment="1">
      <alignment horizontal="center"/>
    </xf>
    <xf numFmtId="2" fontId="29" fillId="0" borderId="21" xfId="30" applyNumberFormat="1" applyFont="1" applyBorder="1" applyAlignment="1">
      <alignment horizontal="right"/>
    </xf>
    <xf numFmtId="171" fontId="29" fillId="0" borderId="21" xfId="30" applyNumberFormat="1" applyFont="1" applyBorder="1" applyAlignment="1">
      <alignment horizontal="right"/>
    </xf>
    <xf numFmtId="2" fontId="13" fillId="18" borderId="11" xfId="30" applyNumberFormat="1" applyFill="1" applyBorder="1" applyAlignment="1">
      <alignment horizontal="right"/>
    </xf>
    <xf numFmtId="2" fontId="13" fillId="0" borderId="16" xfId="30" applyNumberFormat="1" applyBorder="1" applyAlignment="1">
      <alignment horizontal="right"/>
    </xf>
    <xf numFmtId="0" fontId="29" fillId="0" borderId="21" xfId="0" applyFont="1" applyFill="1" applyBorder="1"/>
    <xf numFmtId="0" fontId="29" fillId="0" borderId="21" xfId="30" applyFont="1" applyBorder="1" applyAlignment="1">
      <alignment horizontal="center" wrapText="1"/>
    </xf>
    <xf numFmtId="2" fontId="29" fillId="0" borderId="21" xfId="30" applyNumberFormat="1" applyFont="1" applyBorder="1" applyAlignment="1">
      <alignment horizontal="right" wrapText="1"/>
    </xf>
    <xf numFmtId="171" fontId="29" fillId="0" borderId="21" xfId="30" applyNumberFormat="1" applyFont="1" applyBorder="1" applyAlignment="1">
      <alignment vertical="top" wrapText="1"/>
    </xf>
    <xf numFmtId="0" fontId="29" fillId="0" borderId="13" xfId="30" applyFont="1" applyBorder="1" applyAlignment="1">
      <alignment vertical="top" wrapText="1"/>
    </xf>
    <xf numFmtId="0" fontId="0" fillId="0" borderId="21" xfId="0" applyFill="1" applyBorder="1"/>
    <xf numFmtId="49" fontId="26" fillId="0" borderId="24" xfId="30" applyNumberFormat="1" applyFont="1" applyFill="1" applyBorder="1" applyAlignment="1">
      <alignment horizontal="left"/>
    </xf>
    <xf numFmtId="0" fontId="26" fillId="0" borderId="21" xfId="30" applyFont="1" applyBorder="1" applyAlignment="1">
      <alignment horizontal="center"/>
    </xf>
    <xf numFmtId="49" fontId="26" fillId="0" borderId="21" xfId="30" applyNumberFormat="1" applyFont="1" applyFill="1" applyBorder="1" applyAlignment="1">
      <alignment horizontal="left"/>
    </xf>
    <xf numFmtId="0" fontId="29" fillId="0" borderId="21" xfId="30" applyFont="1" applyFill="1" applyBorder="1" applyAlignment="1">
      <alignment vertical="top" wrapText="1"/>
    </xf>
    <xf numFmtId="49" fontId="44" fillId="0" borderId="21" xfId="30" applyNumberFormat="1" applyFont="1" applyBorder="1" applyAlignment="1">
      <alignment horizontal="left"/>
    </xf>
    <xf numFmtId="49" fontId="29" fillId="0" borderId="21" xfId="30" applyNumberFormat="1" applyFont="1" applyBorder="1" applyAlignment="1">
      <alignment horizontal="left" vertical="top"/>
    </xf>
    <xf numFmtId="49" fontId="29" fillId="0" borderId="21" xfId="30" applyNumberFormat="1" applyFont="1" applyBorder="1" applyAlignment="1">
      <alignment horizontal="right"/>
    </xf>
    <xf numFmtId="0" fontId="13" fillId="18" borderId="25" xfId="30" applyFill="1" applyBorder="1" applyAlignment="1">
      <alignment horizontal="center"/>
    </xf>
    <xf numFmtId="49" fontId="40" fillId="18" borderId="25" xfId="30" applyNumberFormat="1" applyFont="1" applyFill="1" applyBorder="1" applyAlignment="1">
      <alignment horizontal="left"/>
    </xf>
    <xf numFmtId="0" fontId="40" fillId="18" borderId="32" xfId="30" applyFont="1" applyFill="1" applyBorder="1"/>
    <xf numFmtId="0" fontId="13" fillId="18" borderId="33" xfId="30" applyFill="1" applyBorder="1" applyAlignment="1">
      <alignment horizontal="center"/>
    </xf>
    <xf numFmtId="4" fontId="13" fillId="18" borderId="33" xfId="30" applyNumberFormat="1" applyFill="1" applyBorder="1" applyAlignment="1">
      <alignment horizontal="right"/>
    </xf>
    <xf numFmtId="4" fontId="13" fillId="18" borderId="34" xfId="30" applyNumberFormat="1" applyFill="1" applyBorder="1" applyAlignment="1">
      <alignment horizontal="right"/>
    </xf>
    <xf numFmtId="4" fontId="26" fillId="18" borderId="25" xfId="30" applyNumberFormat="1" applyFont="1" applyFill="1" applyBorder="1"/>
    <xf numFmtId="0" fontId="45" fillId="0" borderId="21" xfId="28" applyFont="1" applyFill="1" applyBorder="1" applyAlignment="1">
      <alignment horizontal="center"/>
    </xf>
    <xf numFmtId="4" fontId="35" fillId="0" borderId="21" xfId="30" applyNumberFormat="1" applyFont="1" applyBorder="1"/>
    <xf numFmtId="0" fontId="29" fillId="0" borderId="23" xfId="30" applyFont="1" applyBorder="1" applyAlignment="1">
      <alignment horizontal="center" wrapText="1"/>
    </xf>
    <xf numFmtId="49" fontId="26" fillId="0" borderId="21" xfId="30" applyNumberFormat="1" applyFont="1" applyBorder="1" applyAlignment="1">
      <alignment horizontal="left"/>
    </xf>
    <xf numFmtId="49" fontId="22" fillId="0" borderId="21" xfId="30" applyNumberFormat="1" applyFont="1" applyBorder="1" applyAlignment="1">
      <alignment horizontal="right"/>
    </xf>
    <xf numFmtId="0" fontId="29" fillId="0" borderId="21" xfId="30" applyFont="1" applyFill="1" applyBorder="1" applyAlignment="1">
      <alignment horizontal="center" vertical="top"/>
    </xf>
    <xf numFmtId="0" fontId="45" fillId="0" borderId="21" xfId="28" applyFont="1" applyFill="1" applyBorder="1" applyAlignment="1">
      <alignment wrapText="1"/>
    </xf>
    <xf numFmtId="0" fontId="29" fillId="0" borderId="21" xfId="30" applyFont="1" applyFill="1" applyBorder="1" applyAlignment="1">
      <alignment horizontal="center"/>
    </xf>
    <xf numFmtId="2" fontId="45" fillId="0" borderId="21" xfId="28" applyNumberFormat="1" applyFont="1" applyFill="1" applyBorder="1" applyAlignment="1">
      <alignment horizontal="right"/>
    </xf>
    <xf numFmtId="172" fontId="45" fillId="0" borderId="21" xfId="28" applyNumberFormat="1" applyFont="1" applyFill="1" applyBorder="1" applyAlignment="1">
      <alignment horizontal="center"/>
    </xf>
    <xf numFmtId="4" fontId="35" fillId="0" borderId="21" xfId="30" applyNumberFormat="1" applyFont="1" applyFill="1" applyBorder="1"/>
    <xf numFmtId="0" fontId="29" fillId="0" borderId="21" xfId="30" applyFont="1" applyFill="1" applyBorder="1" applyAlignment="1">
      <alignment horizontal="center" wrapText="1"/>
    </xf>
    <xf numFmtId="44" fontId="29" fillId="0" borderId="21" xfId="30" applyNumberFormat="1" applyFont="1" applyFill="1" applyBorder="1" applyAlignment="1">
      <alignment vertical="top" wrapText="1"/>
    </xf>
    <xf numFmtId="0" fontId="45" fillId="0" borderId="21" xfId="28" applyFont="1" applyFill="1" applyBorder="1" applyAlignment="1">
      <alignment horizontal="left" vertical="top"/>
    </xf>
    <xf numFmtId="44" fontId="29" fillId="0" borderId="21" xfId="30" applyNumberFormat="1" applyFont="1" applyBorder="1" applyAlignment="1">
      <alignment vertical="top" wrapText="1"/>
    </xf>
    <xf numFmtId="0" fontId="20" fillId="0" borderId="21" xfId="0" applyFont="1" applyFill="1" applyBorder="1" applyAlignment="1">
      <alignment horizontal="left"/>
    </xf>
    <xf numFmtId="0" fontId="20" fillId="0" borderId="21" xfId="0" applyFont="1" applyFill="1" applyBorder="1" applyAlignment="1">
      <alignment horizontal="left" wrapText="1"/>
    </xf>
    <xf numFmtId="0" fontId="45" fillId="0" borderId="21" xfId="28" applyFont="1" applyFill="1" applyBorder="1"/>
    <xf numFmtId="0" fontId="20" fillId="0" borderId="21" xfId="28" applyNumberFormat="1" applyFont="1" applyFill="1" applyBorder="1" applyAlignment="1">
      <alignment vertical="justify" wrapText="1"/>
    </xf>
    <xf numFmtId="171" fontId="29" fillId="0" borderId="12" xfId="30" applyNumberFormat="1" applyFont="1" applyBorder="1" applyAlignment="1">
      <alignment horizontal="right"/>
    </xf>
    <xf numFmtId="49" fontId="46" fillId="19" borderId="21" xfId="0" applyNumberFormat="1" applyFont="1" applyFill="1" applyBorder="1" applyAlignment="1">
      <alignment horizontal="left"/>
    </xf>
    <xf numFmtId="4" fontId="46" fillId="19" borderId="21" xfId="0" applyNumberFormat="1" applyFont="1" applyFill="1" applyBorder="1" applyAlignment="1">
      <alignment horizontal="right"/>
    </xf>
    <xf numFmtId="49" fontId="46" fillId="19" borderId="21" xfId="0" applyNumberFormat="1" applyFont="1" applyFill="1" applyBorder="1" applyAlignment="1">
      <alignment horizontal="left" wrapText="1"/>
    </xf>
    <xf numFmtId="0" fontId="29" fillId="0" borderId="21" xfId="0" applyFont="1" applyFill="1" applyBorder="1" applyAlignment="1">
      <alignment horizontal="left"/>
    </xf>
    <xf numFmtId="0" fontId="20" fillId="0" borderId="21" xfId="30" applyFont="1" applyFill="1" applyBorder="1"/>
    <xf numFmtId="0" fontId="35" fillId="0" borderId="21" xfId="30" applyFont="1" applyFill="1" applyBorder="1" applyAlignment="1">
      <alignment horizontal="center"/>
    </xf>
    <xf numFmtId="2" fontId="35" fillId="0" borderId="21" xfId="30" applyNumberFormat="1" applyFont="1" applyFill="1" applyBorder="1" applyAlignment="1">
      <alignment horizontal="right"/>
    </xf>
    <xf numFmtId="49" fontId="46" fillId="0" borderId="21" xfId="0" applyNumberFormat="1" applyFont="1" applyFill="1" applyBorder="1" applyAlignment="1">
      <alignment horizontal="left" wrapText="1"/>
    </xf>
    <xf numFmtId="49" fontId="46" fillId="0" borderId="21" xfId="0" applyNumberFormat="1" applyFont="1" applyFill="1" applyBorder="1" applyAlignment="1">
      <alignment horizontal="left"/>
    </xf>
    <xf numFmtId="4" fontId="46" fillId="0" borderId="21" xfId="0" applyNumberFormat="1" applyFont="1" applyFill="1" applyBorder="1" applyAlignment="1">
      <alignment horizontal="right"/>
    </xf>
    <xf numFmtId="49" fontId="47" fillId="0" borderId="21" xfId="0" applyNumberFormat="1" applyFont="1" applyFill="1" applyBorder="1" applyAlignment="1">
      <alignment horizontal="left"/>
    </xf>
    <xf numFmtId="4" fontId="47" fillId="0" borderId="21" xfId="0" applyNumberFormat="1" applyFont="1" applyFill="1" applyBorder="1" applyAlignment="1">
      <alignment horizontal="right"/>
    </xf>
    <xf numFmtId="4" fontId="25" fillId="22" borderId="20" xfId="0" applyNumberFormat="1" applyFont="1" applyFill="1" applyBorder="1" applyAlignment="1">
      <alignment horizontal="right" vertical="center"/>
    </xf>
    <xf numFmtId="4" fontId="25" fillId="22" borderId="35" xfId="0" applyNumberFormat="1" applyFont="1" applyFill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36" xfId="0" applyNumberFormat="1" applyBorder="1" applyAlignment="1">
      <alignment horizontal="right" vertical="center"/>
    </xf>
    <xf numFmtId="0" fontId="30" fillId="0" borderId="0" xfId="30" applyFont="1" applyAlignment="1">
      <alignment horizontal="center"/>
    </xf>
    <xf numFmtId="0" fontId="13" fillId="0" borderId="37" xfId="30" applyFont="1" applyBorder="1" applyAlignment="1">
      <alignment horizontal="center"/>
    </xf>
    <xf numFmtId="0" fontId="13" fillId="0" borderId="38" xfId="30" applyFont="1" applyBorder="1" applyAlignment="1">
      <alignment horizontal="center"/>
    </xf>
    <xf numFmtId="49" fontId="13" fillId="0" borderId="39" xfId="30" applyNumberFormat="1" applyFont="1" applyBorder="1" applyAlignment="1">
      <alignment horizontal="center"/>
    </xf>
    <xf numFmtId="0" fontId="13" fillId="0" borderId="40" xfId="30" applyFont="1" applyBorder="1" applyAlignment="1">
      <alignment horizontal="center"/>
    </xf>
    <xf numFmtId="0" fontId="13" fillId="0" borderId="41" xfId="30" applyFont="1" applyBorder="1" applyAlignment="1">
      <alignment horizontal="center" shrinkToFit="1"/>
    </xf>
    <xf numFmtId="0" fontId="13" fillId="0" borderId="27" xfId="30" applyBorder="1" applyAlignment="1">
      <alignment horizontal="center" shrinkToFit="1"/>
    </xf>
    <xf numFmtId="0" fontId="13" fillId="0" borderId="42" xfId="30" applyBorder="1" applyAlignment="1">
      <alignment horizontal="center" shrinkToFit="1"/>
    </xf>
    <xf numFmtId="49" fontId="38" fillId="21" borderId="43" xfId="30" applyNumberFormat="1" applyFont="1" applyFill="1" applyBorder="1" applyAlignment="1">
      <alignment horizontal="left" wrapText="1"/>
    </xf>
    <xf numFmtId="49" fontId="39" fillId="0" borderId="44" xfId="0" applyNumberFormat="1" applyFont="1" applyBorder="1" applyAlignment="1">
      <alignment horizontal="left" wrapText="1"/>
    </xf>
    <xf numFmtId="0" fontId="13" fillId="0" borderId="41" xfId="30" applyBorder="1" applyAlignment="1">
      <alignment horizontal="center" shrinkToFit="1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10 10" xfId="28"/>
    <cellStyle name="normální 2" xfId="29"/>
    <cellStyle name="normální_POL.XLS" xfId="30"/>
    <cellStyle name="Poznámka" xfId="31" builtinId="10" customBuiltin="1"/>
    <cellStyle name="Propojená buňka" xfId="32" builtinId="24" customBuiltin="1"/>
    <cellStyle name="Správně" xfId="33" builtinId="26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n&#225;&#269;kov&#225;/Plocha/Jugo%20SO.01_Soupis%20praci_Elektro_EZ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n&#225;&#269;kov&#225;/Plocha/Jugo%20-%20SO.01_Soupis%20praci_Elektro_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n&#225;&#269;kov&#225;/Plocha/Jugo%20-%20SO.01_Soupis%20praci_Elektro_VENKY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pageSetUpPr fitToPage="1"/>
  </sheetPr>
  <dimension ref="A1:O55"/>
  <sheetViews>
    <sheetView showGridLines="0" tabSelected="1" topLeftCell="B1" zoomScaleNormal="75" zoomScaleSheetLayoutView="75" workbookViewId="0">
      <selection activeCell="H47" sqref="H47"/>
    </sheetView>
  </sheetViews>
  <sheetFormatPr defaultRowHeight="12.75"/>
  <cols>
    <col min="1" max="1" width="0.5703125" hidden="1" customWidth="1"/>
    <col min="2" max="2" width="7.140625" customWidth="1"/>
    <col min="4" max="4" width="19.7109375" customWidth="1"/>
    <col min="5" max="5" width="6.85546875" customWidth="1"/>
    <col min="6" max="6" width="13.140625" customWidth="1"/>
    <col min="7" max="7" width="12.42578125" style="1" customWidth="1"/>
    <col min="8" max="8" width="13.5703125" customWidth="1"/>
    <col min="9" max="9" width="11.42578125" style="1" customWidth="1"/>
    <col min="10" max="10" width="6" style="1" customWidth="1"/>
    <col min="11" max="15" width="10.7109375" customWidth="1"/>
  </cols>
  <sheetData>
    <row r="1" spans="2:15" ht="12" customHeight="1"/>
    <row r="2" spans="2:15" ht="17.25" customHeight="1">
      <c r="B2" s="2"/>
      <c r="C2" s="3" t="s">
        <v>319</v>
      </c>
      <c r="E2" s="4"/>
      <c r="F2" s="3"/>
      <c r="G2" s="5"/>
      <c r="H2" s="6" t="s">
        <v>0</v>
      </c>
      <c r="I2" s="7">
        <f ca="1">TODAY()</f>
        <v>41502</v>
      </c>
      <c r="K2" s="2"/>
    </row>
    <row r="3" spans="2:15" ht="6" customHeight="1">
      <c r="C3" s="8"/>
      <c r="D3" s="9" t="s">
        <v>1</v>
      </c>
    </row>
    <row r="4" spans="2:15" ht="4.5" customHeight="1"/>
    <row r="5" spans="2:15" ht="13.5" customHeight="1">
      <c r="C5" s="10" t="s">
        <v>2</v>
      </c>
      <c r="D5" s="11" t="s">
        <v>34</v>
      </c>
      <c r="E5" s="12" t="s">
        <v>35</v>
      </c>
      <c r="F5" s="13"/>
      <c r="G5" s="14"/>
      <c r="H5" s="13"/>
      <c r="I5" s="14"/>
      <c r="O5" s="7"/>
    </row>
    <row r="7" spans="2:15">
      <c r="C7" s="15" t="s">
        <v>3</v>
      </c>
      <c r="D7" s="16" t="s">
        <v>326</v>
      </c>
      <c r="H7" s="17" t="s">
        <v>4</v>
      </c>
      <c r="J7" s="16"/>
      <c r="K7" s="16"/>
    </row>
    <row r="8" spans="2:15">
      <c r="D8" s="16" t="s">
        <v>327</v>
      </c>
      <c r="H8" s="17" t="s">
        <v>5</v>
      </c>
      <c r="J8" s="16"/>
      <c r="K8" s="16"/>
    </row>
    <row r="9" spans="2:15">
      <c r="C9" s="17"/>
      <c r="D9" s="16"/>
      <c r="H9" s="17"/>
      <c r="J9" s="16"/>
    </row>
    <row r="10" spans="2:15">
      <c r="H10" s="17"/>
      <c r="J10" s="16"/>
    </row>
    <row r="11" spans="2:15">
      <c r="C11" s="15" t="s">
        <v>6</v>
      </c>
      <c r="D11" s="16"/>
      <c r="H11" s="17" t="s">
        <v>4</v>
      </c>
      <c r="J11" s="16"/>
      <c r="K11" s="16"/>
    </row>
    <row r="12" spans="2:15" ht="12" customHeight="1">
      <c r="D12" s="16"/>
      <c r="H12" s="17" t="s">
        <v>5</v>
      </c>
      <c r="J12" s="16"/>
      <c r="K12" s="16"/>
    </row>
    <row r="13" spans="2:15" ht="12" customHeight="1">
      <c r="D13" s="16"/>
      <c r="H13" s="17"/>
      <c r="J13" s="16"/>
      <c r="K13" s="16"/>
    </row>
    <row r="14" spans="2:15" ht="12" customHeight="1">
      <c r="D14" s="16"/>
      <c r="H14" s="17"/>
      <c r="J14" s="16"/>
      <c r="K14" s="16"/>
    </row>
    <row r="15" spans="2:15" ht="12.75" customHeight="1">
      <c r="C15" s="142" t="s">
        <v>328</v>
      </c>
      <c r="D15" s="16" t="s">
        <v>329</v>
      </c>
      <c r="J15" s="17"/>
    </row>
    <row r="16" spans="2:15" ht="14.25" customHeight="1">
      <c r="C16" s="142" t="s">
        <v>330</v>
      </c>
      <c r="J16" s="17"/>
    </row>
    <row r="17" spans="2:12" ht="12.75" customHeight="1">
      <c r="C17" s="143" t="s">
        <v>331</v>
      </c>
      <c r="D17" s="16" t="s">
        <v>329</v>
      </c>
      <c r="J17" s="17"/>
    </row>
    <row r="18" spans="2:12" ht="12.75" customHeight="1">
      <c r="C18" s="143"/>
      <c r="D18" s="16"/>
      <c r="J18" s="17"/>
    </row>
    <row r="19" spans="2:12" ht="12.75" customHeight="1">
      <c r="C19" s="142" t="s">
        <v>332</v>
      </c>
      <c r="D19" s="16" t="s">
        <v>333</v>
      </c>
      <c r="J19" s="17"/>
    </row>
    <row r="20" spans="2:12" ht="14.25" customHeight="1"/>
    <row r="21" spans="2:12" ht="3.75" customHeight="1"/>
    <row r="22" spans="2:12" ht="13.5" customHeight="1">
      <c r="B22" s="18"/>
      <c r="C22" s="19"/>
      <c r="D22" s="19"/>
      <c r="E22" s="20"/>
      <c r="F22" s="21"/>
      <c r="G22" s="22"/>
      <c r="H22" s="23"/>
      <c r="I22" s="22"/>
      <c r="J22" s="24" t="s">
        <v>7</v>
      </c>
      <c r="K22" s="25"/>
    </row>
    <row r="23" spans="2:12" ht="15" customHeight="1">
      <c r="B23" s="26" t="s">
        <v>8</v>
      </c>
      <c r="C23" s="27"/>
      <c r="D23" s="28">
        <v>15</v>
      </c>
      <c r="E23" s="29" t="s">
        <v>9</v>
      </c>
      <c r="F23" s="30"/>
      <c r="G23" s="31"/>
      <c r="H23" s="31"/>
      <c r="I23" s="206">
        <f>CEILING(G35,1)</f>
        <v>0</v>
      </c>
      <c r="J23" s="207"/>
      <c r="K23" s="32"/>
    </row>
    <row r="24" spans="2:12">
      <c r="B24" s="26" t="s">
        <v>10</v>
      </c>
      <c r="C24" s="27"/>
      <c r="D24" s="28">
        <f>SazbaDPH1</f>
        <v>15</v>
      </c>
      <c r="E24" s="29" t="s">
        <v>9</v>
      </c>
      <c r="F24" s="33"/>
      <c r="G24" s="34"/>
      <c r="H24" s="34"/>
      <c r="I24" s="208">
        <f>ROUND(I23*D24/100,1)</f>
        <v>0</v>
      </c>
      <c r="J24" s="209"/>
      <c r="K24" s="35"/>
    </row>
    <row r="25" spans="2:12">
      <c r="B25" s="26" t="s">
        <v>8</v>
      </c>
      <c r="C25" s="27"/>
      <c r="D25" s="28">
        <v>21</v>
      </c>
      <c r="E25" s="29" t="s">
        <v>9</v>
      </c>
      <c r="F25" s="33"/>
      <c r="G25" s="34"/>
      <c r="H25" s="34"/>
      <c r="I25" s="208">
        <f>CEILING(H35,1)</f>
        <v>0</v>
      </c>
      <c r="J25" s="209"/>
      <c r="K25" s="35"/>
    </row>
    <row r="26" spans="2:12" ht="13.5" thickBot="1">
      <c r="B26" s="26" t="s">
        <v>10</v>
      </c>
      <c r="C26" s="27"/>
      <c r="D26" s="28">
        <f>SazbaDPH2</f>
        <v>21</v>
      </c>
      <c r="E26" s="29" t="s">
        <v>9</v>
      </c>
      <c r="F26" s="36"/>
      <c r="G26" s="37"/>
      <c r="H26" s="37"/>
      <c r="I26" s="210">
        <f>ROUND(I25*D25/100,1)</f>
        <v>0</v>
      </c>
      <c r="J26" s="211"/>
      <c r="K26" s="35"/>
    </row>
    <row r="27" spans="2:12" ht="16.5" thickBot="1">
      <c r="B27" s="38" t="s">
        <v>11</v>
      </c>
      <c r="C27" s="39"/>
      <c r="D27" s="39"/>
      <c r="E27" s="40"/>
      <c r="F27" s="41"/>
      <c r="G27" s="42"/>
      <c r="H27" s="42"/>
      <c r="I27" s="204">
        <f>SUM(I23:I26)</f>
        <v>0</v>
      </c>
      <c r="J27" s="205"/>
      <c r="K27" s="43"/>
    </row>
    <row r="30" spans="2:12" ht="1.5" customHeight="1"/>
    <row r="31" spans="2:12" ht="15.75" customHeight="1">
      <c r="B31" s="12" t="s">
        <v>12</v>
      </c>
      <c r="C31" s="44"/>
      <c r="D31" s="44"/>
      <c r="E31" s="44"/>
      <c r="F31" s="44"/>
      <c r="G31" s="44"/>
      <c r="H31" s="44"/>
      <c r="I31" s="44"/>
      <c r="J31" s="44"/>
      <c r="K31" s="44"/>
      <c r="L31" s="45"/>
    </row>
    <row r="32" spans="2:12" ht="5.25" customHeight="1">
      <c r="L32" s="45"/>
    </row>
    <row r="33" spans="2:11" ht="24" customHeight="1">
      <c r="B33" s="46" t="s">
        <v>13</v>
      </c>
      <c r="C33" s="47"/>
      <c r="D33" s="47"/>
      <c r="E33" s="48"/>
      <c r="F33" s="49" t="s">
        <v>14</v>
      </c>
      <c r="G33" s="50" t="str">
        <f>CONCATENATE("Základ DPH ",SazbaDPH1," %")</f>
        <v>Základ DPH 15 %</v>
      </c>
      <c r="H33" s="49" t="str">
        <f>CONCATENATE("Základ DPH ",SazbaDPH2," %")</f>
        <v>Základ DPH 21 %</v>
      </c>
      <c r="I33" s="49" t="s">
        <v>15</v>
      </c>
      <c r="J33" s="49" t="s">
        <v>9</v>
      </c>
    </row>
    <row r="34" spans="2:11">
      <c r="B34" s="51" t="s">
        <v>37</v>
      </c>
      <c r="C34" s="52" t="s">
        <v>35</v>
      </c>
      <c r="D34" s="53"/>
      <c r="E34" s="54"/>
      <c r="F34" s="55">
        <f>F50</f>
        <v>0</v>
      </c>
      <c r="G34" s="56">
        <f>G50</f>
        <v>0</v>
      </c>
      <c r="H34" s="57">
        <f>H50</f>
        <v>0</v>
      </c>
      <c r="I34" s="58">
        <f>(G34*SazbaDPH1)/100+(H34*SazbaDPH2)/100</f>
        <v>0</v>
      </c>
      <c r="J34" s="59" t="str">
        <f>IF(CelkemObjekty=0,"",F34/CelkemObjekty*100)</f>
        <v/>
      </c>
    </row>
    <row r="35" spans="2:11" ht="17.25" customHeight="1">
      <c r="B35" s="66" t="s">
        <v>16</v>
      </c>
      <c r="C35" s="67"/>
      <c r="D35" s="68"/>
      <c r="E35" s="69"/>
      <c r="F35" s="70">
        <f>SUM(F34:F34)</f>
        <v>0</v>
      </c>
      <c r="G35" s="70">
        <f>SUM(G34:G34)</f>
        <v>0</v>
      </c>
      <c r="H35" s="70">
        <f>SUM(H34:H34)</f>
        <v>0</v>
      </c>
      <c r="I35" s="70">
        <f>SUM(I34:I34)</f>
        <v>0</v>
      </c>
      <c r="J35" s="71" t="str">
        <f>IF(CelkemObjekty=0,"",F35/CelkemObjekty*100)</f>
        <v/>
      </c>
    </row>
    <row r="36" spans="2:11"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2:11" ht="9.75" customHeight="1"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2:11" ht="7.5" customHeight="1"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2:11" ht="18">
      <c r="B39" s="12" t="s">
        <v>17</v>
      </c>
      <c r="C39" s="44"/>
      <c r="D39" s="44"/>
      <c r="E39" s="44"/>
      <c r="F39" s="44"/>
      <c r="G39" s="44"/>
      <c r="H39" s="44"/>
      <c r="I39" s="44"/>
      <c r="J39" s="44"/>
      <c r="K39" s="72"/>
    </row>
    <row r="40" spans="2:11">
      <c r="K40" s="72"/>
    </row>
    <row r="41" spans="2:11" ht="25.5">
      <c r="B41" s="73" t="s">
        <v>18</v>
      </c>
      <c r="C41" s="74" t="s">
        <v>19</v>
      </c>
      <c r="D41" s="47"/>
      <c r="E41" s="48"/>
      <c r="F41" s="49" t="s">
        <v>14</v>
      </c>
      <c r="G41" s="50" t="str">
        <f>CONCATENATE("Základ DPH ",SazbaDPH1," %")</f>
        <v>Základ DPH 15 %</v>
      </c>
      <c r="H41" s="49" t="str">
        <f>CONCATENATE("Základ DPH ",SazbaDPH2," %")</f>
        <v>Základ DPH 21 %</v>
      </c>
      <c r="I41" s="50" t="s">
        <v>15</v>
      </c>
      <c r="J41" s="49" t="s">
        <v>9</v>
      </c>
    </row>
    <row r="42" spans="2:11">
      <c r="B42" s="75" t="s">
        <v>30</v>
      </c>
      <c r="C42" s="52" t="s">
        <v>39</v>
      </c>
      <c r="D42" s="53"/>
      <c r="E42" s="54"/>
      <c r="F42" s="55">
        <f t="shared" ref="F42:F49" si="0">G42+H42+I42</f>
        <v>0</v>
      </c>
      <c r="G42" s="56">
        <v>0</v>
      </c>
      <c r="H42" s="57">
        <f>VON!G22</f>
        <v>0</v>
      </c>
      <c r="I42" s="64">
        <f t="shared" ref="I42:I49" si="1">(G42*SazbaDPH1)/100+(H42*SazbaDPH2)/100</f>
        <v>0</v>
      </c>
      <c r="J42" s="59" t="str">
        <f t="shared" ref="J42:J50" si="2">IF(CelkemObjekty=0,"",F42/CelkemObjekty*100)</f>
        <v/>
      </c>
    </row>
    <row r="43" spans="2:11">
      <c r="B43" s="76" t="s">
        <v>321</v>
      </c>
      <c r="C43" s="60" t="s">
        <v>67</v>
      </c>
      <c r="D43" s="61"/>
      <c r="E43" s="62"/>
      <c r="F43" s="63">
        <f t="shared" si="0"/>
        <v>0</v>
      </c>
      <c r="G43" s="64">
        <v>0</v>
      </c>
      <c r="H43" s="65">
        <f>'Stavební část'!G102</f>
        <v>0</v>
      </c>
      <c r="I43" s="64">
        <f t="shared" si="1"/>
        <v>0</v>
      </c>
      <c r="J43" s="59" t="str">
        <f t="shared" si="2"/>
        <v/>
      </c>
    </row>
    <row r="44" spans="2:11">
      <c r="B44" s="76" t="s">
        <v>68</v>
      </c>
      <c r="C44" s="60" t="s">
        <v>221</v>
      </c>
      <c r="D44" s="61"/>
      <c r="E44" s="62"/>
      <c r="F44" s="63">
        <f t="shared" si="0"/>
        <v>0</v>
      </c>
      <c r="G44" s="64">
        <v>0</v>
      </c>
      <c r="H44" s="65">
        <f>Statika!G79</f>
        <v>0</v>
      </c>
      <c r="I44" s="64">
        <f t="shared" si="1"/>
        <v>0</v>
      </c>
      <c r="J44" s="59" t="str">
        <f t="shared" si="2"/>
        <v/>
      </c>
    </row>
    <row r="45" spans="2:11">
      <c r="B45" s="76" t="s">
        <v>322</v>
      </c>
      <c r="C45" s="60" t="s">
        <v>272</v>
      </c>
      <c r="D45" s="61"/>
      <c r="E45" s="62"/>
      <c r="F45" s="63">
        <f t="shared" si="0"/>
        <v>0</v>
      </c>
      <c r="G45" s="64">
        <v>0</v>
      </c>
      <c r="H45" s="65">
        <f>Zpplochy!G46</f>
        <v>0</v>
      </c>
      <c r="I45" s="64">
        <f t="shared" si="1"/>
        <v>0</v>
      </c>
      <c r="J45" s="59" t="str">
        <f t="shared" si="2"/>
        <v/>
      </c>
    </row>
    <row r="46" spans="2:11">
      <c r="B46" s="76" t="s">
        <v>286</v>
      </c>
      <c r="C46" s="60" t="s">
        <v>325</v>
      </c>
      <c r="D46" s="61"/>
      <c r="E46" s="62"/>
      <c r="F46" s="63">
        <f t="shared" si="0"/>
        <v>0</v>
      </c>
      <c r="G46" s="64">
        <v>0</v>
      </c>
      <c r="H46" s="65">
        <f>Siplno!G187</f>
        <v>0</v>
      </c>
      <c r="I46" s="64">
        <f t="shared" si="1"/>
        <v>0</v>
      </c>
      <c r="J46" s="59" t="str">
        <f t="shared" si="2"/>
        <v/>
      </c>
    </row>
    <row r="47" spans="2:11">
      <c r="B47" s="76" t="s">
        <v>237</v>
      </c>
      <c r="C47" s="60" t="s">
        <v>628</v>
      </c>
      <c r="D47" s="61"/>
      <c r="E47" s="62"/>
      <c r="F47" s="63">
        <f t="shared" si="0"/>
        <v>0</v>
      </c>
      <c r="G47" s="64">
        <v>0</v>
      </c>
      <c r="H47" s="65">
        <f>'SLP-EZS'!G69</f>
        <v>0</v>
      </c>
      <c r="I47" s="64">
        <f t="shared" si="1"/>
        <v>0</v>
      </c>
      <c r="J47" s="59" t="str">
        <f t="shared" si="2"/>
        <v/>
      </c>
    </row>
    <row r="48" spans="2:11">
      <c r="B48" s="76" t="s">
        <v>323</v>
      </c>
      <c r="C48" s="60" t="s">
        <v>524</v>
      </c>
      <c r="D48" s="61"/>
      <c r="E48" s="62"/>
      <c r="F48" s="63">
        <f t="shared" si="0"/>
        <v>0</v>
      </c>
      <c r="G48" s="64">
        <v>0</v>
      </c>
      <c r="H48" s="65">
        <f>SK!G98</f>
        <v>0</v>
      </c>
      <c r="I48" s="64">
        <f t="shared" si="1"/>
        <v>0</v>
      </c>
      <c r="J48" s="59" t="str">
        <f t="shared" si="2"/>
        <v/>
      </c>
    </row>
    <row r="49" spans="2:10">
      <c r="B49" s="77" t="s">
        <v>324</v>
      </c>
      <c r="C49" s="60" t="s">
        <v>525</v>
      </c>
      <c r="D49" s="61"/>
      <c r="E49" s="62"/>
      <c r="F49" s="63">
        <f t="shared" si="0"/>
        <v>0</v>
      </c>
      <c r="G49" s="64">
        <v>0</v>
      </c>
      <c r="H49" s="65">
        <f>'SLP přípojky'!G62</f>
        <v>0</v>
      </c>
      <c r="I49" s="64">
        <f t="shared" si="1"/>
        <v>0</v>
      </c>
      <c r="J49" s="59" t="str">
        <f t="shared" si="2"/>
        <v/>
      </c>
    </row>
    <row r="50" spans="2:10">
      <c r="B50" s="66" t="s">
        <v>16</v>
      </c>
      <c r="C50" s="67"/>
      <c r="D50" s="68"/>
      <c r="E50" s="69"/>
      <c r="F50" s="70">
        <f>SUM(F42:F49)</f>
        <v>0</v>
      </c>
      <c r="G50" s="78">
        <f>SUM(G42:G49)</f>
        <v>0</v>
      </c>
      <c r="H50" s="70">
        <f>SUM(H42:H49)</f>
        <v>0</v>
      </c>
      <c r="I50" s="78">
        <f>SUM(I42:I49)</f>
        <v>0</v>
      </c>
      <c r="J50" s="71" t="str">
        <f t="shared" si="2"/>
        <v/>
      </c>
    </row>
    <row r="51" spans="2:10" ht="9" customHeight="1"/>
    <row r="52" spans="2:10" ht="6" customHeight="1"/>
    <row r="53" spans="2:10" ht="3" customHeight="1"/>
    <row r="54" spans="2:10" ht="6.75" customHeight="1"/>
    <row r="55" spans="2:10">
      <c r="I55"/>
      <c r="J55"/>
    </row>
  </sheetData>
  <mergeCells count="5">
    <mergeCell ref="I27:J27"/>
    <mergeCell ref="I23:J23"/>
    <mergeCell ref="I24:J24"/>
    <mergeCell ref="I25:J25"/>
    <mergeCell ref="I26:J26"/>
  </mergeCells>
  <phoneticPr fontId="20" type="noConversion"/>
  <pageMargins left="0.39370078740157483" right="0.19685039370078741" top="0.39370078740157483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CZ93"/>
  <sheetViews>
    <sheetView showGridLines="0" showZeros="0" zoomScaleNormal="100" workbookViewId="0">
      <selection sqref="A1:G1"/>
    </sheetView>
  </sheetViews>
  <sheetFormatPr defaultRowHeight="12.75"/>
  <cols>
    <col min="1" max="1" width="4.42578125" style="83" customWidth="1"/>
    <col min="2" max="2" width="11.5703125" style="83" customWidth="1"/>
    <col min="3" max="3" width="40.42578125" style="83" customWidth="1"/>
    <col min="4" max="4" width="5.5703125" style="83" customWidth="1"/>
    <col min="5" max="5" width="8.5703125" style="92" customWidth="1"/>
    <col min="6" max="6" width="9.85546875" style="83" customWidth="1"/>
    <col min="7" max="7" width="13.85546875" style="83" customWidth="1"/>
    <col min="8" max="11" width="9.140625" style="83"/>
    <col min="12" max="12" width="75.42578125" style="83" customWidth="1"/>
    <col min="13" max="13" width="45.28515625" style="83" customWidth="1"/>
    <col min="14" max="16384" width="9.140625" style="83"/>
  </cols>
  <sheetData>
    <row r="1" spans="1:104" ht="15.75">
      <c r="A1" s="212" t="s">
        <v>319</v>
      </c>
      <c r="B1" s="212"/>
      <c r="C1" s="212"/>
      <c r="D1" s="212"/>
      <c r="E1" s="212"/>
      <c r="F1" s="212"/>
      <c r="G1" s="212"/>
    </row>
    <row r="2" spans="1:104" ht="14.25" customHeight="1" thickBot="1">
      <c r="B2" s="84"/>
      <c r="C2" s="85"/>
      <c r="D2" s="85"/>
      <c r="E2" s="86"/>
      <c r="F2" s="85"/>
      <c r="G2" s="85"/>
    </row>
    <row r="3" spans="1:104" ht="13.5" thickTop="1">
      <c r="A3" s="213" t="s">
        <v>2</v>
      </c>
      <c r="B3" s="214"/>
      <c r="C3" s="79" t="s">
        <v>36</v>
      </c>
      <c r="D3" s="80"/>
      <c r="E3" s="87" t="s">
        <v>21</v>
      </c>
      <c r="F3" s="138" t="s">
        <v>39</v>
      </c>
      <c r="G3" s="89"/>
    </row>
    <row r="4" spans="1:104" ht="13.5" thickBot="1">
      <c r="A4" s="215" t="s">
        <v>20</v>
      </c>
      <c r="B4" s="216"/>
      <c r="C4" s="81" t="s">
        <v>38</v>
      </c>
      <c r="D4" s="82"/>
      <c r="E4" s="217" t="s">
        <v>318</v>
      </c>
      <c r="F4" s="218"/>
      <c r="G4" s="219"/>
    </row>
    <row r="5" spans="1:104" ht="13.5" thickTop="1">
      <c r="A5" s="90"/>
      <c r="B5" s="91"/>
      <c r="C5" s="91"/>
      <c r="G5" s="93"/>
    </row>
    <row r="6" spans="1:104">
      <c r="A6" s="94" t="s">
        <v>22</v>
      </c>
      <c r="B6" s="95" t="s">
        <v>23</v>
      </c>
      <c r="C6" s="95" t="s">
        <v>24</v>
      </c>
      <c r="D6" s="95" t="s">
        <v>25</v>
      </c>
      <c r="E6" s="96" t="s">
        <v>26</v>
      </c>
      <c r="F6" s="95" t="s">
        <v>27</v>
      </c>
      <c r="G6" s="97" t="s">
        <v>28</v>
      </c>
    </row>
    <row r="7" spans="1:104">
      <c r="A7" s="98" t="s">
        <v>29</v>
      </c>
      <c r="B7" s="99" t="s">
        <v>40</v>
      </c>
      <c r="C7" s="100" t="s">
        <v>39</v>
      </c>
      <c r="D7" s="101"/>
      <c r="E7" s="102"/>
      <c r="F7" s="102"/>
      <c r="G7" s="103"/>
      <c r="H7" s="104"/>
      <c r="I7" s="104"/>
      <c r="O7" s="105">
        <v>1</v>
      </c>
    </row>
    <row r="8" spans="1:104">
      <c r="A8" s="106">
        <v>1</v>
      </c>
      <c r="B8" s="107" t="s">
        <v>42</v>
      </c>
      <c r="C8" s="108" t="s">
        <v>43</v>
      </c>
      <c r="D8" s="109" t="s">
        <v>44</v>
      </c>
      <c r="E8" s="110">
        <v>1</v>
      </c>
      <c r="F8" s="110">
        <v>0</v>
      </c>
      <c r="G8" s="111">
        <f t="shared" ref="G8:G19" si="0">E8*F8</f>
        <v>0</v>
      </c>
      <c r="O8" s="105">
        <v>2</v>
      </c>
      <c r="AA8" s="83">
        <v>12</v>
      </c>
      <c r="AB8" s="83">
        <v>0</v>
      </c>
      <c r="AC8" s="83">
        <v>1</v>
      </c>
      <c r="AZ8" s="83">
        <v>1</v>
      </c>
      <c r="BA8" s="83">
        <f t="shared" ref="BA8:BA19" si="1">IF(AZ8=1,G8,0)</f>
        <v>0</v>
      </c>
      <c r="BB8" s="83">
        <f t="shared" ref="BB8:BB19" si="2">IF(AZ8=2,G8,0)</f>
        <v>0</v>
      </c>
      <c r="BC8" s="83">
        <f t="shared" ref="BC8:BC19" si="3">IF(AZ8=3,G8,0)</f>
        <v>0</v>
      </c>
      <c r="BD8" s="83">
        <f t="shared" ref="BD8:BD19" si="4">IF(AZ8=4,G8,0)</f>
        <v>0</v>
      </c>
      <c r="BE8" s="83">
        <f t="shared" ref="BE8:BE19" si="5">IF(AZ8=5,G8,0)</f>
        <v>0</v>
      </c>
      <c r="CA8" s="112">
        <v>12</v>
      </c>
      <c r="CB8" s="112">
        <v>0</v>
      </c>
      <c r="CZ8" s="83">
        <v>0</v>
      </c>
    </row>
    <row r="9" spans="1:104">
      <c r="A9" s="106">
        <v>2</v>
      </c>
      <c r="B9" s="107" t="s">
        <v>45</v>
      </c>
      <c r="C9" s="108" t="s">
        <v>46</v>
      </c>
      <c r="D9" s="109" t="s">
        <v>44</v>
      </c>
      <c r="E9" s="110">
        <v>1</v>
      </c>
      <c r="F9" s="110">
        <v>0</v>
      </c>
      <c r="G9" s="111">
        <f t="shared" si="0"/>
        <v>0</v>
      </c>
      <c r="O9" s="105">
        <v>2</v>
      </c>
      <c r="AA9" s="83">
        <v>12</v>
      </c>
      <c r="AB9" s="83">
        <v>0</v>
      </c>
      <c r="AC9" s="83">
        <v>2</v>
      </c>
      <c r="AZ9" s="83">
        <v>1</v>
      </c>
      <c r="BA9" s="83">
        <f t="shared" si="1"/>
        <v>0</v>
      </c>
      <c r="BB9" s="83">
        <f t="shared" si="2"/>
        <v>0</v>
      </c>
      <c r="BC9" s="83">
        <f t="shared" si="3"/>
        <v>0</v>
      </c>
      <c r="BD9" s="83">
        <f t="shared" si="4"/>
        <v>0</v>
      </c>
      <c r="BE9" s="83">
        <f t="shared" si="5"/>
        <v>0</v>
      </c>
      <c r="CA9" s="112">
        <v>12</v>
      </c>
      <c r="CB9" s="112">
        <v>0</v>
      </c>
      <c r="CZ9" s="83">
        <v>0</v>
      </c>
    </row>
    <row r="10" spans="1:104">
      <c r="A10" s="106">
        <v>3</v>
      </c>
      <c r="B10" s="107" t="s">
        <v>47</v>
      </c>
      <c r="C10" s="108" t="s">
        <v>48</v>
      </c>
      <c r="D10" s="109" t="s">
        <v>44</v>
      </c>
      <c r="E10" s="110">
        <v>1</v>
      </c>
      <c r="F10" s="110">
        <v>0</v>
      </c>
      <c r="G10" s="111">
        <f t="shared" si="0"/>
        <v>0</v>
      </c>
      <c r="O10" s="105">
        <v>2</v>
      </c>
      <c r="AA10" s="83">
        <v>12</v>
      </c>
      <c r="AB10" s="83">
        <v>0</v>
      </c>
      <c r="AC10" s="83">
        <v>3</v>
      </c>
      <c r="AZ10" s="83">
        <v>1</v>
      </c>
      <c r="BA10" s="83">
        <f t="shared" si="1"/>
        <v>0</v>
      </c>
      <c r="BB10" s="83">
        <f t="shared" si="2"/>
        <v>0</v>
      </c>
      <c r="BC10" s="83">
        <f t="shared" si="3"/>
        <v>0</v>
      </c>
      <c r="BD10" s="83">
        <f t="shared" si="4"/>
        <v>0</v>
      </c>
      <c r="BE10" s="83">
        <f t="shared" si="5"/>
        <v>0</v>
      </c>
      <c r="CA10" s="112">
        <v>12</v>
      </c>
      <c r="CB10" s="112">
        <v>0</v>
      </c>
      <c r="CZ10" s="83">
        <v>0</v>
      </c>
    </row>
    <row r="11" spans="1:104">
      <c r="A11" s="106">
        <v>4</v>
      </c>
      <c r="B11" s="107" t="s">
        <v>49</v>
      </c>
      <c r="C11" s="108" t="s">
        <v>50</v>
      </c>
      <c r="D11" s="109" t="s">
        <v>44</v>
      </c>
      <c r="E11" s="110">
        <v>1</v>
      </c>
      <c r="F11" s="110">
        <v>0</v>
      </c>
      <c r="G11" s="111">
        <f t="shared" si="0"/>
        <v>0</v>
      </c>
      <c r="O11" s="105">
        <v>2</v>
      </c>
      <c r="AA11" s="83">
        <v>12</v>
      </c>
      <c r="AB11" s="83">
        <v>0</v>
      </c>
      <c r="AC11" s="83">
        <v>4</v>
      </c>
      <c r="AZ11" s="83">
        <v>1</v>
      </c>
      <c r="BA11" s="83">
        <f t="shared" si="1"/>
        <v>0</v>
      </c>
      <c r="BB11" s="83">
        <f t="shared" si="2"/>
        <v>0</v>
      </c>
      <c r="BC11" s="83">
        <f t="shared" si="3"/>
        <v>0</v>
      </c>
      <c r="BD11" s="83">
        <f t="shared" si="4"/>
        <v>0</v>
      </c>
      <c r="BE11" s="83">
        <f t="shared" si="5"/>
        <v>0</v>
      </c>
      <c r="CA11" s="112">
        <v>12</v>
      </c>
      <c r="CB11" s="112">
        <v>0</v>
      </c>
      <c r="CZ11" s="83">
        <v>0</v>
      </c>
    </row>
    <row r="12" spans="1:104">
      <c r="A12" s="106">
        <v>5</v>
      </c>
      <c r="B12" s="107" t="s">
        <v>51</v>
      </c>
      <c r="C12" s="108" t="s">
        <v>52</v>
      </c>
      <c r="D12" s="109" t="s">
        <v>44</v>
      </c>
      <c r="E12" s="110">
        <v>1</v>
      </c>
      <c r="F12" s="110">
        <v>0</v>
      </c>
      <c r="G12" s="111">
        <f t="shared" si="0"/>
        <v>0</v>
      </c>
      <c r="O12" s="105">
        <v>2</v>
      </c>
      <c r="AA12" s="83">
        <v>12</v>
      </c>
      <c r="AB12" s="83">
        <v>0</v>
      </c>
      <c r="AC12" s="83">
        <v>5</v>
      </c>
      <c r="AZ12" s="83">
        <v>1</v>
      </c>
      <c r="BA12" s="83">
        <f t="shared" si="1"/>
        <v>0</v>
      </c>
      <c r="BB12" s="83">
        <f t="shared" si="2"/>
        <v>0</v>
      </c>
      <c r="BC12" s="83">
        <f t="shared" si="3"/>
        <v>0</v>
      </c>
      <c r="BD12" s="83">
        <f t="shared" si="4"/>
        <v>0</v>
      </c>
      <c r="BE12" s="83">
        <f t="shared" si="5"/>
        <v>0</v>
      </c>
      <c r="CA12" s="112">
        <v>12</v>
      </c>
      <c r="CB12" s="112">
        <v>0</v>
      </c>
      <c r="CZ12" s="83">
        <v>0</v>
      </c>
    </row>
    <row r="13" spans="1:104">
      <c r="A13" s="106">
        <v>6</v>
      </c>
      <c r="B13" s="107" t="s">
        <v>53</v>
      </c>
      <c r="C13" s="108" t="s">
        <v>54</v>
      </c>
      <c r="D13" s="109" t="s">
        <v>44</v>
      </c>
      <c r="E13" s="110">
        <v>1</v>
      </c>
      <c r="F13" s="110">
        <v>0</v>
      </c>
      <c r="G13" s="111">
        <f t="shared" si="0"/>
        <v>0</v>
      </c>
      <c r="O13" s="105">
        <v>2</v>
      </c>
      <c r="AA13" s="83">
        <v>12</v>
      </c>
      <c r="AB13" s="83">
        <v>0</v>
      </c>
      <c r="AC13" s="83">
        <v>6</v>
      </c>
      <c r="AZ13" s="83">
        <v>1</v>
      </c>
      <c r="BA13" s="83">
        <f t="shared" si="1"/>
        <v>0</v>
      </c>
      <c r="BB13" s="83">
        <f t="shared" si="2"/>
        <v>0</v>
      </c>
      <c r="BC13" s="83">
        <f t="shared" si="3"/>
        <v>0</v>
      </c>
      <c r="BD13" s="83">
        <f t="shared" si="4"/>
        <v>0</v>
      </c>
      <c r="BE13" s="83">
        <f t="shared" si="5"/>
        <v>0</v>
      </c>
      <c r="CA13" s="112">
        <v>12</v>
      </c>
      <c r="CB13" s="112">
        <v>0</v>
      </c>
      <c r="CZ13" s="83">
        <v>0</v>
      </c>
    </row>
    <row r="14" spans="1:104">
      <c r="A14" s="106">
        <v>7</v>
      </c>
      <c r="B14" s="107" t="s">
        <v>55</v>
      </c>
      <c r="C14" s="108" t="s">
        <v>56</v>
      </c>
      <c r="D14" s="109" t="s">
        <v>44</v>
      </c>
      <c r="E14" s="110">
        <v>1</v>
      </c>
      <c r="F14" s="110">
        <v>0</v>
      </c>
      <c r="G14" s="111">
        <f t="shared" si="0"/>
        <v>0</v>
      </c>
      <c r="O14" s="105">
        <v>2</v>
      </c>
      <c r="AA14" s="83">
        <v>12</v>
      </c>
      <c r="AB14" s="83">
        <v>0</v>
      </c>
      <c r="AC14" s="83">
        <v>7</v>
      </c>
      <c r="AZ14" s="83">
        <v>1</v>
      </c>
      <c r="BA14" s="83">
        <f t="shared" si="1"/>
        <v>0</v>
      </c>
      <c r="BB14" s="83">
        <f t="shared" si="2"/>
        <v>0</v>
      </c>
      <c r="BC14" s="83">
        <f t="shared" si="3"/>
        <v>0</v>
      </c>
      <c r="BD14" s="83">
        <f t="shared" si="4"/>
        <v>0</v>
      </c>
      <c r="BE14" s="83">
        <f t="shared" si="5"/>
        <v>0</v>
      </c>
      <c r="CA14" s="112">
        <v>12</v>
      </c>
      <c r="CB14" s="112">
        <v>0</v>
      </c>
      <c r="CZ14" s="83">
        <v>0</v>
      </c>
    </row>
    <row r="15" spans="1:104">
      <c r="A15" s="106">
        <v>8</v>
      </c>
      <c r="B15" s="107" t="s">
        <v>57</v>
      </c>
      <c r="C15" s="108" t="s">
        <v>58</v>
      </c>
      <c r="D15" s="109" t="s">
        <v>44</v>
      </c>
      <c r="E15" s="110">
        <v>1</v>
      </c>
      <c r="F15" s="110">
        <v>0</v>
      </c>
      <c r="G15" s="111">
        <f t="shared" si="0"/>
        <v>0</v>
      </c>
      <c r="O15" s="105">
        <v>2</v>
      </c>
      <c r="AA15" s="83">
        <v>12</v>
      </c>
      <c r="AB15" s="83">
        <v>0</v>
      </c>
      <c r="AC15" s="83">
        <v>8</v>
      </c>
      <c r="AZ15" s="83">
        <v>1</v>
      </c>
      <c r="BA15" s="83">
        <f t="shared" si="1"/>
        <v>0</v>
      </c>
      <c r="BB15" s="83">
        <f t="shared" si="2"/>
        <v>0</v>
      </c>
      <c r="BC15" s="83">
        <f t="shared" si="3"/>
        <v>0</v>
      </c>
      <c r="BD15" s="83">
        <f t="shared" si="4"/>
        <v>0</v>
      </c>
      <c r="BE15" s="83">
        <f t="shared" si="5"/>
        <v>0</v>
      </c>
      <c r="CA15" s="112">
        <v>12</v>
      </c>
      <c r="CB15" s="112">
        <v>0</v>
      </c>
      <c r="CZ15" s="83">
        <v>0</v>
      </c>
    </row>
    <row r="16" spans="1:104">
      <c r="A16" s="106">
        <v>9</v>
      </c>
      <c r="B16" s="107" t="s">
        <v>59</v>
      </c>
      <c r="C16" s="108" t="s">
        <v>60</v>
      </c>
      <c r="D16" s="109" t="s">
        <v>44</v>
      </c>
      <c r="E16" s="110">
        <v>1</v>
      </c>
      <c r="F16" s="110">
        <v>0</v>
      </c>
      <c r="G16" s="111">
        <f t="shared" si="0"/>
        <v>0</v>
      </c>
      <c r="O16" s="105">
        <v>2</v>
      </c>
      <c r="AA16" s="83">
        <v>12</v>
      </c>
      <c r="AB16" s="83">
        <v>0</v>
      </c>
      <c r="AC16" s="83">
        <v>9</v>
      </c>
      <c r="AZ16" s="83">
        <v>1</v>
      </c>
      <c r="BA16" s="83">
        <f t="shared" si="1"/>
        <v>0</v>
      </c>
      <c r="BB16" s="83">
        <f t="shared" si="2"/>
        <v>0</v>
      </c>
      <c r="BC16" s="83">
        <f t="shared" si="3"/>
        <v>0</v>
      </c>
      <c r="BD16" s="83">
        <f t="shared" si="4"/>
        <v>0</v>
      </c>
      <c r="BE16" s="83">
        <f t="shared" si="5"/>
        <v>0</v>
      </c>
      <c r="CA16" s="112">
        <v>12</v>
      </c>
      <c r="CB16" s="112">
        <v>0</v>
      </c>
      <c r="CZ16" s="83">
        <v>0</v>
      </c>
    </row>
    <row r="17" spans="1:104">
      <c r="A17" s="106">
        <v>10</v>
      </c>
      <c r="B17" s="107" t="s">
        <v>61</v>
      </c>
      <c r="C17" s="108" t="s">
        <v>62</v>
      </c>
      <c r="D17" s="109" t="s">
        <v>44</v>
      </c>
      <c r="E17" s="110">
        <v>1</v>
      </c>
      <c r="F17" s="110">
        <v>0</v>
      </c>
      <c r="G17" s="111">
        <f t="shared" si="0"/>
        <v>0</v>
      </c>
      <c r="O17" s="105">
        <v>2</v>
      </c>
      <c r="AA17" s="83">
        <v>12</v>
      </c>
      <c r="AB17" s="83">
        <v>0</v>
      </c>
      <c r="AC17" s="83">
        <v>10</v>
      </c>
      <c r="AZ17" s="83">
        <v>1</v>
      </c>
      <c r="BA17" s="83">
        <f t="shared" si="1"/>
        <v>0</v>
      </c>
      <c r="BB17" s="83">
        <f t="shared" si="2"/>
        <v>0</v>
      </c>
      <c r="BC17" s="83">
        <f t="shared" si="3"/>
        <v>0</v>
      </c>
      <c r="BD17" s="83">
        <f t="shared" si="4"/>
        <v>0</v>
      </c>
      <c r="BE17" s="83">
        <f t="shared" si="5"/>
        <v>0</v>
      </c>
      <c r="CA17" s="112">
        <v>12</v>
      </c>
      <c r="CB17" s="112">
        <v>0</v>
      </c>
      <c r="CZ17" s="83">
        <v>0</v>
      </c>
    </row>
    <row r="18" spans="1:104">
      <c r="A18" s="106">
        <v>11</v>
      </c>
      <c r="B18" s="107" t="s">
        <v>63</v>
      </c>
      <c r="C18" s="108" t="s">
        <v>64</v>
      </c>
      <c r="D18" s="109" t="s">
        <v>44</v>
      </c>
      <c r="E18" s="110">
        <v>1</v>
      </c>
      <c r="F18" s="110">
        <v>0</v>
      </c>
      <c r="G18" s="111">
        <f t="shared" si="0"/>
        <v>0</v>
      </c>
      <c r="O18" s="105">
        <v>2</v>
      </c>
      <c r="AA18" s="83">
        <v>12</v>
      </c>
      <c r="AB18" s="83">
        <v>0</v>
      </c>
      <c r="AC18" s="83">
        <v>11</v>
      </c>
      <c r="AZ18" s="83">
        <v>1</v>
      </c>
      <c r="BA18" s="83">
        <f t="shared" si="1"/>
        <v>0</v>
      </c>
      <c r="BB18" s="83">
        <f t="shared" si="2"/>
        <v>0</v>
      </c>
      <c r="BC18" s="83">
        <f t="shared" si="3"/>
        <v>0</v>
      </c>
      <c r="BD18" s="83">
        <f t="shared" si="4"/>
        <v>0</v>
      </c>
      <c r="BE18" s="83">
        <f t="shared" si="5"/>
        <v>0</v>
      </c>
      <c r="CA18" s="112">
        <v>12</v>
      </c>
      <c r="CB18" s="112">
        <v>0</v>
      </c>
      <c r="CZ18" s="83">
        <v>0</v>
      </c>
    </row>
    <row r="19" spans="1:104">
      <c r="A19" s="106">
        <v>12</v>
      </c>
      <c r="B19" s="107" t="s">
        <v>65</v>
      </c>
      <c r="C19" s="108" t="s">
        <v>66</v>
      </c>
      <c r="D19" s="109" t="s">
        <v>44</v>
      </c>
      <c r="E19" s="110">
        <v>1</v>
      </c>
      <c r="F19" s="110">
        <v>0</v>
      </c>
      <c r="G19" s="111">
        <f t="shared" si="0"/>
        <v>0</v>
      </c>
      <c r="O19" s="105">
        <v>2</v>
      </c>
      <c r="AA19" s="83">
        <v>12</v>
      </c>
      <c r="AB19" s="83">
        <v>0</v>
      </c>
      <c r="AC19" s="83">
        <v>12</v>
      </c>
      <c r="AZ19" s="83">
        <v>1</v>
      </c>
      <c r="BA19" s="83">
        <f t="shared" si="1"/>
        <v>0</v>
      </c>
      <c r="BB19" s="83">
        <f t="shared" si="2"/>
        <v>0</v>
      </c>
      <c r="BC19" s="83">
        <f t="shared" si="3"/>
        <v>0</v>
      </c>
      <c r="BD19" s="83">
        <f t="shared" si="4"/>
        <v>0</v>
      </c>
      <c r="BE19" s="83">
        <f t="shared" si="5"/>
        <v>0</v>
      </c>
      <c r="CA19" s="112">
        <v>12</v>
      </c>
      <c r="CB19" s="112">
        <v>0</v>
      </c>
      <c r="CZ19" s="83">
        <v>0</v>
      </c>
    </row>
    <row r="20" spans="1:104">
      <c r="A20" s="119"/>
      <c r="B20" s="120" t="s">
        <v>33</v>
      </c>
      <c r="C20" s="121" t="s">
        <v>41</v>
      </c>
      <c r="D20" s="122"/>
      <c r="E20" s="123"/>
      <c r="F20" s="124"/>
      <c r="G20" s="125">
        <f>SUM(G7:G19)</f>
        <v>0</v>
      </c>
      <c r="O20" s="105">
        <v>4</v>
      </c>
      <c r="BA20" s="126">
        <f>SUM(BA7:BA19)</f>
        <v>0</v>
      </c>
      <c r="BB20" s="126">
        <f>SUM(BB7:BB19)</f>
        <v>0</v>
      </c>
      <c r="BC20" s="126">
        <f>SUM(BC7:BC19)</f>
        <v>0</v>
      </c>
      <c r="BD20" s="126">
        <f>SUM(BD7:BD19)</f>
        <v>0</v>
      </c>
      <c r="BE20" s="126">
        <f>SUM(BE7:BE19)</f>
        <v>0</v>
      </c>
    </row>
    <row r="21" spans="1:104" ht="13.5" thickBot="1">
      <c r="E21" s="83"/>
    </row>
    <row r="22" spans="1:104" ht="13.5" thickBot="1">
      <c r="A22" s="139"/>
      <c r="B22" s="140"/>
      <c r="C22" s="140" t="s">
        <v>14</v>
      </c>
      <c r="D22" s="140"/>
      <c r="E22" s="140"/>
      <c r="F22" s="140"/>
      <c r="G22" s="141">
        <f>G20</f>
        <v>0</v>
      </c>
    </row>
    <row r="23" spans="1:104">
      <c r="E23" s="83"/>
    </row>
    <row r="24" spans="1:104">
      <c r="E24" s="83"/>
    </row>
    <row r="25" spans="1:104">
      <c r="E25" s="83"/>
    </row>
    <row r="26" spans="1:104">
      <c r="E26" s="83"/>
    </row>
    <row r="27" spans="1:104">
      <c r="E27" s="83"/>
    </row>
    <row r="28" spans="1:104">
      <c r="E28" s="83"/>
    </row>
    <row r="29" spans="1:104">
      <c r="E29" s="83"/>
    </row>
    <row r="30" spans="1:104">
      <c r="E30" s="83"/>
    </row>
    <row r="31" spans="1:104">
      <c r="E31" s="83"/>
    </row>
    <row r="32" spans="1:104">
      <c r="E32" s="83"/>
    </row>
    <row r="33" spans="1:7">
      <c r="E33" s="83"/>
    </row>
    <row r="34" spans="1:7">
      <c r="E34" s="83"/>
    </row>
    <row r="35" spans="1:7">
      <c r="E35" s="83"/>
    </row>
    <row r="36" spans="1:7">
      <c r="E36" s="83"/>
    </row>
    <row r="37" spans="1:7">
      <c r="E37" s="83"/>
    </row>
    <row r="38" spans="1:7">
      <c r="E38" s="83"/>
    </row>
    <row r="39" spans="1:7">
      <c r="E39" s="83"/>
    </row>
    <row r="40" spans="1:7">
      <c r="E40" s="83"/>
    </row>
    <row r="41" spans="1:7">
      <c r="E41" s="83"/>
    </row>
    <row r="42" spans="1:7">
      <c r="E42" s="83"/>
    </row>
    <row r="43" spans="1:7">
      <c r="E43" s="83"/>
    </row>
    <row r="44" spans="1:7">
      <c r="A44" s="127"/>
      <c r="B44" s="127"/>
      <c r="C44" s="127"/>
      <c r="D44" s="127"/>
      <c r="E44" s="127"/>
      <c r="F44" s="127"/>
      <c r="G44" s="127"/>
    </row>
    <row r="45" spans="1:7">
      <c r="A45" s="127"/>
      <c r="B45" s="127"/>
      <c r="C45" s="127"/>
      <c r="D45" s="127"/>
      <c r="E45" s="127"/>
      <c r="F45" s="127"/>
      <c r="G45" s="127"/>
    </row>
    <row r="46" spans="1:7">
      <c r="A46" s="127"/>
      <c r="B46" s="127"/>
      <c r="C46" s="127"/>
      <c r="D46" s="127"/>
      <c r="E46" s="127"/>
      <c r="F46" s="127"/>
      <c r="G46" s="127"/>
    </row>
    <row r="47" spans="1:7">
      <c r="A47" s="127"/>
      <c r="B47" s="127"/>
      <c r="C47" s="127"/>
      <c r="D47" s="127"/>
      <c r="E47" s="127"/>
      <c r="F47" s="127"/>
      <c r="G47" s="127"/>
    </row>
    <row r="48" spans="1:7">
      <c r="E48" s="83"/>
    </row>
    <row r="49" spans="5:5">
      <c r="E49" s="83"/>
    </row>
    <row r="50" spans="5:5">
      <c r="E50" s="83"/>
    </row>
    <row r="51" spans="5:5">
      <c r="E51" s="83"/>
    </row>
    <row r="52" spans="5:5">
      <c r="E52" s="83"/>
    </row>
    <row r="53" spans="5:5">
      <c r="E53" s="83"/>
    </row>
    <row r="54" spans="5:5">
      <c r="E54" s="83"/>
    </row>
    <row r="55" spans="5:5">
      <c r="E55" s="83"/>
    </row>
    <row r="56" spans="5:5">
      <c r="E56" s="83"/>
    </row>
    <row r="57" spans="5:5">
      <c r="E57" s="83"/>
    </row>
    <row r="58" spans="5:5">
      <c r="E58" s="83"/>
    </row>
    <row r="59" spans="5:5">
      <c r="E59" s="83"/>
    </row>
    <row r="60" spans="5:5">
      <c r="E60" s="83"/>
    </row>
    <row r="61" spans="5:5">
      <c r="E61" s="83"/>
    </row>
    <row r="62" spans="5:5">
      <c r="E62" s="83"/>
    </row>
    <row r="63" spans="5:5">
      <c r="E63" s="83"/>
    </row>
    <row r="64" spans="5:5">
      <c r="E64" s="83"/>
    </row>
    <row r="65" spans="1:7">
      <c r="E65" s="83"/>
    </row>
    <row r="66" spans="1:7">
      <c r="E66" s="83"/>
    </row>
    <row r="67" spans="1:7">
      <c r="E67" s="83"/>
    </row>
    <row r="68" spans="1:7">
      <c r="E68" s="83"/>
    </row>
    <row r="69" spans="1:7">
      <c r="E69" s="83"/>
    </row>
    <row r="70" spans="1:7">
      <c r="E70" s="83"/>
    </row>
    <row r="71" spans="1:7">
      <c r="E71" s="83"/>
    </row>
    <row r="72" spans="1:7">
      <c r="E72" s="83"/>
    </row>
    <row r="73" spans="1:7">
      <c r="E73" s="83"/>
    </row>
    <row r="74" spans="1:7">
      <c r="E74" s="83"/>
    </row>
    <row r="75" spans="1:7">
      <c r="E75" s="83"/>
    </row>
    <row r="76" spans="1:7">
      <c r="E76" s="83"/>
    </row>
    <row r="77" spans="1:7">
      <c r="E77" s="83"/>
    </row>
    <row r="78" spans="1:7">
      <c r="E78" s="83"/>
    </row>
    <row r="79" spans="1:7">
      <c r="A79" s="128"/>
      <c r="B79" s="128"/>
    </row>
    <row r="80" spans="1:7">
      <c r="A80" s="127"/>
      <c r="B80" s="127"/>
      <c r="C80" s="129"/>
      <c r="D80" s="129"/>
      <c r="E80" s="130"/>
      <c r="F80" s="129"/>
      <c r="G80" s="131"/>
    </row>
    <row r="81" spans="1:7">
      <c r="A81" s="132"/>
      <c r="B81" s="132"/>
      <c r="C81" s="127"/>
      <c r="D81" s="127"/>
      <c r="E81" s="133"/>
      <c r="F81" s="127"/>
      <c r="G81" s="127"/>
    </row>
    <row r="82" spans="1:7">
      <c r="A82" s="127"/>
      <c r="B82" s="127"/>
      <c r="C82" s="127"/>
      <c r="D82" s="127"/>
      <c r="E82" s="133"/>
      <c r="F82" s="127"/>
      <c r="G82" s="127"/>
    </row>
    <row r="83" spans="1:7">
      <c r="A83" s="127"/>
      <c r="B83" s="127"/>
      <c r="C83" s="127"/>
      <c r="D83" s="127"/>
      <c r="E83" s="133"/>
      <c r="F83" s="127"/>
      <c r="G83" s="127"/>
    </row>
    <row r="84" spans="1:7">
      <c r="A84" s="127"/>
      <c r="B84" s="127"/>
      <c r="C84" s="127"/>
      <c r="D84" s="127"/>
      <c r="E84" s="133"/>
      <c r="F84" s="127"/>
      <c r="G84" s="127"/>
    </row>
    <row r="85" spans="1:7">
      <c r="A85" s="127"/>
      <c r="B85" s="127"/>
      <c r="C85" s="127"/>
      <c r="D85" s="127"/>
      <c r="E85" s="133"/>
      <c r="F85" s="127"/>
      <c r="G85" s="127"/>
    </row>
    <row r="86" spans="1:7">
      <c r="A86" s="127"/>
      <c r="B86" s="127"/>
      <c r="C86" s="127"/>
      <c r="D86" s="127"/>
      <c r="E86" s="133"/>
      <c r="F86" s="127"/>
      <c r="G86" s="127"/>
    </row>
    <row r="87" spans="1:7">
      <c r="A87" s="127"/>
      <c r="B87" s="127"/>
      <c r="C87" s="127"/>
      <c r="D87" s="127"/>
      <c r="E87" s="133"/>
      <c r="F87" s="127"/>
      <c r="G87" s="127"/>
    </row>
    <row r="88" spans="1:7">
      <c r="A88" s="127"/>
      <c r="B88" s="127"/>
      <c r="C88" s="127"/>
      <c r="D88" s="127"/>
      <c r="E88" s="133"/>
      <c r="F88" s="127"/>
      <c r="G88" s="127"/>
    </row>
    <row r="89" spans="1:7">
      <c r="A89" s="127"/>
      <c r="B89" s="127"/>
      <c r="C89" s="127"/>
      <c r="D89" s="127"/>
      <c r="E89" s="133"/>
      <c r="F89" s="127"/>
      <c r="G89" s="127"/>
    </row>
    <row r="90" spans="1:7">
      <c r="A90" s="127"/>
      <c r="B90" s="127"/>
      <c r="C90" s="127"/>
      <c r="D90" s="127"/>
      <c r="E90" s="133"/>
      <c r="F90" s="127"/>
      <c r="G90" s="127"/>
    </row>
    <row r="91" spans="1:7">
      <c r="A91" s="127"/>
      <c r="B91" s="127"/>
      <c r="C91" s="127"/>
      <c r="D91" s="127"/>
      <c r="E91" s="133"/>
      <c r="F91" s="127"/>
      <c r="G91" s="127"/>
    </row>
    <row r="92" spans="1:7">
      <c r="A92" s="127"/>
      <c r="B92" s="127"/>
      <c r="C92" s="127"/>
      <c r="D92" s="127"/>
      <c r="E92" s="133"/>
      <c r="F92" s="127"/>
      <c r="G92" s="127"/>
    </row>
    <row r="93" spans="1:7">
      <c r="A93" s="127"/>
      <c r="B93" s="127"/>
      <c r="C93" s="127"/>
      <c r="D93" s="127"/>
      <c r="E93" s="133"/>
      <c r="F93" s="127"/>
      <c r="G93" s="127"/>
    </row>
  </sheetData>
  <mergeCells count="4"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CZ172"/>
  <sheetViews>
    <sheetView showGridLines="0" showZeros="0" zoomScaleNormal="100" workbookViewId="0">
      <selection sqref="A1:G1"/>
    </sheetView>
  </sheetViews>
  <sheetFormatPr defaultRowHeight="12.75"/>
  <cols>
    <col min="1" max="1" width="4.42578125" style="83" customWidth="1"/>
    <col min="2" max="2" width="11.5703125" style="83" customWidth="1"/>
    <col min="3" max="3" width="40.42578125" style="83" customWidth="1"/>
    <col min="4" max="4" width="5.5703125" style="83" customWidth="1"/>
    <col min="5" max="5" width="8.5703125" style="92" customWidth="1"/>
    <col min="6" max="6" width="9.85546875" style="83" customWidth="1"/>
    <col min="7" max="7" width="13.85546875" style="83" customWidth="1"/>
    <col min="8" max="11" width="9.140625" style="83"/>
    <col min="12" max="12" width="75.42578125" style="83" customWidth="1"/>
    <col min="13" max="13" width="45.28515625" style="83" customWidth="1"/>
    <col min="14" max="16384" width="9.140625" style="83"/>
  </cols>
  <sheetData>
    <row r="1" spans="1:104" ht="15.75">
      <c r="A1" s="212" t="s">
        <v>319</v>
      </c>
      <c r="B1" s="212"/>
      <c r="C1" s="212"/>
      <c r="D1" s="212"/>
      <c r="E1" s="212"/>
      <c r="F1" s="212"/>
      <c r="G1" s="212"/>
    </row>
    <row r="2" spans="1:104" ht="14.25" customHeight="1" thickBot="1">
      <c r="B2" s="84"/>
      <c r="C2" s="85"/>
      <c r="D2" s="85"/>
      <c r="E2" s="86"/>
      <c r="F2" s="85"/>
      <c r="G2" s="85"/>
    </row>
    <row r="3" spans="1:104" ht="13.5" thickTop="1">
      <c r="A3" s="213" t="s">
        <v>2</v>
      </c>
      <c r="B3" s="214"/>
      <c r="C3" s="79" t="s">
        <v>36</v>
      </c>
      <c r="D3" s="80"/>
      <c r="E3" s="87" t="s">
        <v>21</v>
      </c>
      <c r="F3" s="138" t="s">
        <v>67</v>
      </c>
      <c r="G3" s="89"/>
    </row>
    <row r="4" spans="1:104" ht="13.5" thickBot="1">
      <c r="A4" s="215" t="s">
        <v>20</v>
      </c>
      <c r="B4" s="216"/>
      <c r="C4" s="81" t="s">
        <v>38</v>
      </c>
      <c r="D4" s="82"/>
      <c r="E4" s="222"/>
      <c r="F4" s="218"/>
      <c r="G4" s="219"/>
    </row>
    <row r="5" spans="1:104" ht="13.5" thickTop="1">
      <c r="A5" s="90"/>
      <c r="B5" s="91"/>
      <c r="C5" s="91"/>
      <c r="G5" s="93"/>
    </row>
    <row r="6" spans="1:104">
      <c r="A6" s="94" t="s">
        <v>22</v>
      </c>
      <c r="B6" s="95" t="s">
        <v>23</v>
      </c>
      <c r="C6" s="95" t="s">
        <v>24</v>
      </c>
      <c r="D6" s="95" t="s">
        <v>25</v>
      </c>
      <c r="E6" s="96" t="s">
        <v>26</v>
      </c>
      <c r="F6" s="95" t="s">
        <v>27</v>
      </c>
      <c r="G6" s="97" t="s">
        <v>28</v>
      </c>
    </row>
    <row r="7" spans="1:104">
      <c r="A7" s="98" t="s">
        <v>29</v>
      </c>
      <c r="B7" s="99" t="s">
        <v>68</v>
      </c>
      <c r="C7" s="100" t="s">
        <v>69</v>
      </c>
      <c r="D7" s="101"/>
      <c r="E7" s="102"/>
      <c r="F7" s="102"/>
      <c r="G7" s="103"/>
      <c r="H7" s="104"/>
      <c r="I7" s="104"/>
      <c r="O7" s="105">
        <v>1</v>
      </c>
    </row>
    <row r="8" spans="1:104">
      <c r="A8" s="106">
        <v>1</v>
      </c>
      <c r="B8" s="107" t="s">
        <v>71</v>
      </c>
      <c r="C8" s="108" t="s">
        <v>72</v>
      </c>
      <c r="D8" s="109" t="s">
        <v>73</v>
      </c>
      <c r="E8" s="110">
        <v>14.75</v>
      </c>
      <c r="F8" s="110">
        <v>0</v>
      </c>
      <c r="G8" s="111">
        <f>E8*F8</f>
        <v>0</v>
      </c>
      <c r="O8" s="105">
        <v>2</v>
      </c>
      <c r="AA8" s="83">
        <v>1</v>
      </c>
      <c r="AB8" s="83">
        <v>1</v>
      </c>
      <c r="AC8" s="83">
        <v>1</v>
      </c>
      <c r="AZ8" s="83">
        <v>1</v>
      </c>
      <c r="BA8" s="83">
        <f>IF(AZ8=1,G8,0)</f>
        <v>0</v>
      </c>
      <c r="BB8" s="83">
        <f>IF(AZ8=2,G8,0)</f>
        <v>0</v>
      </c>
      <c r="BC8" s="83">
        <f>IF(AZ8=3,G8,0)</f>
        <v>0</v>
      </c>
      <c r="BD8" s="83">
        <f>IF(AZ8=4,G8,0)</f>
        <v>0</v>
      </c>
      <c r="BE8" s="83">
        <f>IF(AZ8=5,G8,0)</f>
        <v>0</v>
      </c>
      <c r="CA8" s="112">
        <v>1</v>
      </c>
      <c r="CB8" s="112">
        <v>1</v>
      </c>
      <c r="CZ8" s="83">
        <v>2.9329999999987401E-2</v>
      </c>
    </row>
    <row r="9" spans="1:104">
      <c r="A9" s="113"/>
      <c r="B9" s="115"/>
      <c r="C9" s="220" t="s">
        <v>74</v>
      </c>
      <c r="D9" s="221"/>
      <c r="E9" s="116">
        <v>2.1</v>
      </c>
      <c r="F9" s="117"/>
      <c r="G9" s="118"/>
      <c r="M9" s="114" t="s">
        <v>74</v>
      </c>
      <c r="O9" s="105"/>
    </row>
    <row r="10" spans="1:104">
      <c r="A10" s="113"/>
      <c r="B10" s="115"/>
      <c r="C10" s="220" t="s">
        <v>75</v>
      </c>
      <c r="D10" s="221"/>
      <c r="E10" s="116">
        <v>10.85</v>
      </c>
      <c r="F10" s="117"/>
      <c r="G10" s="118"/>
      <c r="M10" s="114" t="s">
        <v>75</v>
      </c>
      <c r="O10" s="105"/>
    </row>
    <row r="11" spans="1:104">
      <c r="A11" s="113"/>
      <c r="B11" s="115"/>
      <c r="C11" s="220" t="s">
        <v>76</v>
      </c>
      <c r="D11" s="221"/>
      <c r="E11" s="116">
        <v>1.8</v>
      </c>
      <c r="F11" s="117"/>
      <c r="G11" s="118"/>
      <c r="M11" s="114" t="s">
        <v>76</v>
      </c>
      <c r="O11" s="105"/>
    </row>
    <row r="12" spans="1:104" ht="22.5">
      <c r="A12" s="106">
        <v>2</v>
      </c>
      <c r="B12" s="107" t="s">
        <v>77</v>
      </c>
      <c r="C12" s="108" t="s">
        <v>78</v>
      </c>
      <c r="D12" s="109" t="s">
        <v>73</v>
      </c>
      <c r="E12" s="110">
        <v>8.1509999999999998</v>
      </c>
      <c r="F12" s="110">
        <v>0</v>
      </c>
      <c r="G12" s="111">
        <f>E12*F12</f>
        <v>0</v>
      </c>
      <c r="O12" s="105">
        <v>2</v>
      </c>
      <c r="AA12" s="83">
        <v>1</v>
      </c>
      <c r="AB12" s="83">
        <v>1</v>
      </c>
      <c r="AC12" s="83">
        <v>1</v>
      </c>
      <c r="AZ12" s="83">
        <v>1</v>
      </c>
      <c r="BA12" s="83">
        <f>IF(AZ12=1,G12,0)</f>
        <v>0</v>
      </c>
      <c r="BB12" s="83">
        <f>IF(AZ12=2,G12,0)</f>
        <v>0</v>
      </c>
      <c r="BC12" s="83">
        <f>IF(AZ12=3,G12,0)</f>
        <v>0</v>
      </c>
      <c r="BD12" s="83">
        <f>IF(AZ12=4,G12,0)</f>
        <v>0</v>
      </c>
      <c r="BE12" s="83">
        <f>IF(AZ12=5,G12,0)</f>
        <v>0</v>
      </c>
      <c r="CA12" s="112">
        <v>1</v>
      </c>
      <c r="CB12" s="112">
        <v>1</v>
      </c>
      <c r="CZ12" s="83">
        <v>3.2480000000020902E-2</v>
      </c>
    </row>
    <row r="13" spans="1:104">
      <c r="A13" s="113"/>
      <c r="B13" s="115"/>
      <c r="C13" s="220" t="s">
        <v>79</v>
      </c>
      <c r="D13" s="221"/>
      <c r="E13" s="116">
        <v>8.1509999999999998</v>
      </c>
      <c r="F13" s="117"/>
      <c r="G13" s="118"/>
      <c r="M13" s="114" t="s">
        <v>79</v>
      </c>
      <c r="O13" s="105"/>
    </row>
    <row r="14" spans="1:104">
      <c r="A14" s="106">
        <v>3</v>
      </c>
      <c r="B14" s="107" t="s">
        <v>80</v>
      </c>
      <c r="C14" s="108" t="s">
        <v>81</v>
      </c>
      <c r="D14" s="109" t="s">
        <v>73</v>
      </c>
      <c r="E14" s="110">
        <v>25.68</v>
      </c>
      <c r="F14" s="110">
        <v>0</v>
      </c>
      <c r="G14" s="111">
        <f>E14*F14</f>
        <v>0</v>
      </c>
      <c r="O14" s="105">
        <v>2</v>
      </c>
      <c r="AA14" s="83">
        <v>1</v>
      </c>
      <c r="AB14" s="83">
        <v>1</v>
      </c>
      <c r="AC14" s="83">
        <v>1</v>
      </c>
      <c r="AZ14" s="83">
        <v>1</v>
      </c>
      <c r="BA14" s="83">
        <f>IF(AZ14=1,G14,0)</f>
        <v>0</v>
      </c>
      <c r="BB14" s="83">
        <f>IF(AZ14=2,G14,0)</f>
        <v>0</v>
      </c>
      <c r="BC14" s="83">
        <f>IF(AZ14=3,G14,0)</f>
        <v>0</v>
      </c>
      <c r="BD14" s="83">
        <f>IF(AZ14=4,G14,0)</f>
        <v>0</v>
      </c>
      <c r="BE14" s="83">
        <f>IF(AZ14=5,G14,0)</f>
        <v>0</v>
      </c>
      <c r="CA14" s="112">
        <v>1</v>
      </c>
      <c r="CB14" s="112">
        <v>1</v>
      </c>
      <c r="CZ14" s="83">
        <v>1.8730000000005E-2</v>
      </c>
    </row>
    <row r="15" spans="1:104">
      <c r="A15" s="113"/>
      <c r="B15" s="115"/>
      <c r="C15" s="220" t="s">
        <v>82</v>
      </c>
      <c r="D15" s="221"/>
      <c r="E15" s="116">
        <v>19.260000000000002</v>
      </c>
      <c r="F15" s="117"/>
      <c r="G15" s="118"/>
      <c r="M15" s="114" t="s">
        <v>82</v>
      </c>
      <c r="O15" s="105"/>
    </row>
    <row r="16" spans="1:104">
      <c r="A16" s="113"/>
      <c r="B16" s="115"/>
      <c r="C16" s="220" t="s">
        <v>83</v>
      </c>
      <c r="D16" s="221"/>
      <c r="E16" s="116">
        <v>6.42</v>
      </c>
      <c r="F16" s="117"/>
      <c r="G16" s="118"/>
      <c r="M16" s="114" t="s">
        <v>83</v>
      </c>
      <c r="O16" s="105"/>
    </row>
    <row r="17" spans="1:104">
      <c r="A17" s="106">
        <v>4</v>
      </c>
      <c r="B17" s="107" t="s">
        <v>84</v>
      </c>
      <c r="C17" s="108" t="s">
        <v>85</v>
      </c>
      <c r="D17" s="109" t="s">
        <v>73</v>
      </c>
      <c r="E17" s="110">
        <v>151.69999999999999</v>
      </c>
      <c r="F17" s="110">
        <v>0</v>
      </c>
      <c r="G17" s="111">
        <f>E17*F17</f>
        <v>0</v>
      </c>
      <c r="O17" s="105">
        <v>2</v>
      </c>
      <c r="AA17" s="83">
        <v>12</v>
      </c>
      <c r="AB17" s="83">
        <v>0</v>
      </c>
      <c r="AC17" s="83">
        <v>45</v>
      </c>
      <c r="AZ17" s="83">
        <v>1</v>
      </c>
      <c r="BA17" s="83">
        <f>IF(AZ17=1,G17,0)</f>
        <v>0</v>
      </c>
      <c r="BB17" s="83">
        <f>IF(AZ17=2,G17,0)</f>
        <v>0</v>
      </c>
      <c r="BC17" s="83">
        <f>IF(AZ17=3,G17,0)</f>
        <v>0</v>
      </c>
      <c r="BD17" s="83">
        <f>IF(AZ17=4,G17,0)</f>
        <v>0</v>
      </c>
      <c r="BE17" s="83">
        <f>IF(AZ17=5,G17,0)</f>
        <v>0</v>
      </c>
      <c r="CA17" s="112">
        <v>12</v>
      </c>
      <c r="CB17" s="112">
        <v>0</v>
      </c>
      <c r="CZ17" s="83">
        <v>0</v>
      </c>
    </row>
    <row r="18" spans="1:104">
      <c r="A18" s="113"/>
      <c r="B18" s="115"/>
      <c r="C18" s="220" t="s">
        <v>86</v>
      </c>
      <c r="D18" s="221"/>
      <c r="E18" s="116">
        <v>151.69999999999999</v>
      </c>
      <c r="F18" s="117"/>
      <c r="G18" s="118"/>
      <c r="M18" s="114" t="s">
        <v>86</v>
      </c>
      <c r="O18" s="105"/>
    </row>
    <row r="19" spans="1:104">
      <c r="A19" s="119"/>
      <c r="B19" s="120" t="s">
        <v>33</v>
      </c>
      <c r="C19" s="121" t="s">
        <v>70</v>
      </c>
      <c r="D19" s="122"/>
      <c r="E19" s="123"/>
      <c r="F19" s="124"/>
      <c r="G19" s="125">
        <f>SUM(G7:G18)</f>
        <v>0</v>
      </c>
      <c r="O19" s="105">
        <v>4</v>
      </c>
      <c r="BA19" s="126">
        <f>SUM(BA7:BA18)</f>
        <v>0</v>
      </c>
      <c r="BB19" s="126">
        <f>SUM(BB7:BB18)</f>
        <v>0</v>
      </c>
      <c r="BC19" s="126">
        <f>SUM(BC7:BC18)</f>
        <v>0</v>
      </c>
      <c r="BD19" s="126">
        <f>SUM(BD7:BD18)</f>
        <v>0</v>
      </c>
      <c r="BE19" s="126">
        <f>SUM(BE7:BE18)</f>
        <v>0</v>
      </c>
    </row>
    <row r="20" spans="1:104">
      <c r="A20" s="98" t="s">
        <v>29</v>
      </c>
      <c r="B20" s="99" t="s">
        <v>87</v>
      </c>
      <c r="C20" s="100" t="s">
        <v>88</v>
      </c>
      <c r="D20" s="101"/>
      <c r="E20" s="102"/>
      <c r="F20" s="102"/>
      <c r="G20" s="103"/>
      <c r="H20" s="104"/>
      <c r="I20" s="104"/>
      <c r="O20" s="105">
        <v>1</v>
      </c>
    </row>
    <row r="21" spans="1:104">
      <c r="A21" s="106">
        <v>5</v>
      </c>
      <c r="B21" s="107" t="s">
        <v>90</v>
      </c>
      <c r="C21" s="108" t="s">
        <v>91</v>
      </c>
      <c r="D21" s="109" t="s">
        <v>73</v>
      </c>
      <c r="E21" s="110">
        <v>152.6</v>
      </c>
      <c r="F21" s="110">
        <v>0</v>
      </c>
      <c r="G21" s="111">
        <f>E21*F21</f>
        <v>0</v>
      </c>
      <c r="O21" s="105">
        <v>2</v>
      </c>
      <c r="AA21" s="83">
        <v>1</v>
      </c>
      <c r="AB21" s="83">
        <v>7</v>
      </c>
      <c r="AC21" s="83">
        <v>7</v>
      </c>
      <c r="AZ21" s="83">
        <v>1</v>
      </c>
      <c r="BA21" s="83">
        <f>IF(AZ21=1,G21,0)</f>
        <v>0</v>
      </c>
      <c r="BB21" s="83">
        <f>IF(AZ21=2,G21,0)</f>
        <v>0</v>
      </c>
      <c r="BC21" s="83">
        <f>IF(AZ21=3,G21,0)</f>
        <v>0</v>
      </c>
      <c r="BD21" s="83">
        <f>IF(AZ21=4,G21,0)</f>
        <v>0</v>
      </c>
      <c r="BE21" s="83">
        <f>IF(AZ21=5,G21,0)</f>
        <v>0</v>
      </c>
      <c r="CA21" s="112">
        <v>1</v>
      </c>
      <c r="CB21" s="112">
        <v>7</v>
      </c>
      <c r="CZ21" s="83">
        <v>0</v>
      </c>
    </row>
    <row r="22" spans="1:104">
      <c r="A22" s="113"/>
      <c r="B22" s="115"/>
      <c r="C22" s="220" t="s">
        <v>92</v>
      </c>
      <c r="D22" s="221"/>
      <c r="E22" s="116">
        <v>152.6</v>
      </c>
      <c r="F22" s="117"/>
      <c r="G22" s="118"/>
      <c r="M22" s="114" t="s">
        <v>92</v>
      </c>
      <c r="O22" s="105"/>
    </row>
    <row r="23" spans="1:104">
      <c r="A23" s="106">
        <v>6</v>
      </c>
      <c r="B23" s="107" t="s">
        <v>93</v>
      </c>
      <c r="C23" s="108" t="s">
        <v>94</v>
      </c>
      <c r="D23" s="109" t="s">
        <v>73</v>
      </c>
      <c r="E23" s="110">
        <v>152.6</v>
      </c>
      <c r="F23" s="110">
        <v>0</v>
      </c>
      <c r="G23" s="111">
        <f>E23*F23</f>
        <v>0</v>
      </c>
      <c r="O23" s="105">
        <v>2</v>
      </c>
      <c r="AA23" s="83">
        <v>1</v>
      </c>
      <c r="AB23" s="83">
        <v>7</v>
      </c>
      <c r="AC23" s="83">
        <v>7</v>
      </c>
      <c r="AZ23" s="83">
        <v>1</v>
      </c>
      <c r="BA23" s="83">
        <f>IF(AZ23=1,G23,0)</f>
        <v>0</v>
      </c>
      <c r="BB23" s="83">
        <f>IF(AZ23=2,G23,0)</f>
        <v>0</v>
      </c>
      <c r="BC23" s="83">
        <f>IF(AZ23=3,G23,0)</f>
        <v>0</v>
      </c>
      <c r="BD23" s="83">
        <f>IF(AZ23=4,G23,0)</f>
        <v>0</v>
      </c>
      <c r="BE23" s="83">
        <f>IF(AZ23=5,G23,0)</f>
        <v>0</v>
      </c>
      <c r="CA23" s="112">
        <v>1</v>
      </c>
      <c r="CB23" s="112">
        <v>7</v>
      </c>
      <c r="CZ23" s="83">
        <v>0</v>
      </c>
    </row>
    <row r="24" spans="1:104">
      <c r="A24" s="113"/>
      <c r="B24" s="115"/>
      <c r="C24" s="220" t="s">
        <v>92</v>
      </c>
      <c r="D24" s="221"/>
      <c r="E24" s="116">
        <v>152.6</v>
      </c>
      <c r="F24" s="117"/>
      <c r="G24" s="118"/>
      <c r="M24" s="114" t="s">
        <v>92</v>
      </c>
      <c r="O24" s="105"/>
    </row>
    <row r="25" spans="1:104">
      <c r="A25" s="106">
        <v>7</v>
      </c>
      <c r="B25" s="107" t="s">
        <v>95</v>
      </c>
      <c r="C25" s="108" t="s">
        <v>96</v>
      </c>
      <c r="D25" s="109" t="s">
        <v>73</v>
      </c>
      <c r="E25" s="110">
        <v>151.69999999999999</v>
      </c>
      <c r="F25" s="110">
        <v>0</v>
      </c>
      <c r="G25" s="111">
        <f>E25*F25</f>
        <v>0</v>
      </c>
      <c r="O25" s="105">
        <v>2</v>
      </c>
      <c r="AA25" s="83">
        <v>1</v>
      </c>
      <c r="AB25" s="83">
        <v>1</v>
      </c>
      <c r="AC25" s="83">
        <v>1</v>
      </c>
      <c r="AZ25" s="83">
        <v>1</v>
      </c>
      <c r="BA25" s="83">
        <f>IF(AZ25=1,G25,0)</f>
        <v>0</v>
      </c>
      <c r="BB25" s="83">
        <f>IF(AZ25=2,G25,0)</f>
        <v>0</v>
      </c>
      <c r="BC25" s="83">
        <f>IF(AZ25=3,G25,0)</f>
        <v>0</v>
      </c>
      <c r="BD25" s="83">
        <f>IF(AZ25=4,G25,0)</f>
        <v>0</v>
      </c>
      <c r="BE25" s="83">
        <f>IF(AZ25=5,G25,0)</f>
        <v>0</v>
      </c>
      <c r="CA25" s="112">
        <v>1</v>
      </c>
      <c r="CB25" s="112">
        <v>1</v>
      </c>
      <c r="CZ25" s="83">
        <v>3.4589999999980102E-2</v>
      </c>
    </row>
    <row r="26" spans="1:104">
      <c r="A26" s="106">
        <v>8</v>
      </c>
      <c r="B26" s="107" t="s">
        <v>97</v>
      </c>
      <c r="C26" s="108" t="s">
        <v>98</v>
      </c>
      <c r="D26" s="109" t="s">
        <v>73</v>
      </c>
      <c r="E26" s="110">
        <v>99.599000000000004</v>
      </c>
      <c r="F26" s="110">
        <v>0</v>
      </c>
      <c r="G26" s="111">
        <f>E26*F26</f>
        <v>0</v>
      </c>
      <c r="O26" s="105">
        <v>2</v>
      </c>
      <c r="AA26" s="83">
        <v>1</v>
      </c>
      <c r="AB26" s="83">
        <v>1</v>
      </c>
      <c r="AC26" s="83">
        <v>1</v>
      </c>
      <c r="AZ26" s="83">
        <v>1</v>
      </c>
      <c r="BA26" s="83">
        <f>IF(AZ26=1,G26,0)</f>
        <v>0</v>
      </c>
      <c r="BB26" s="83">
        <f>IF(AZ26=2,G26,0)</f>
        <v>0</v>
      </c>
      <c r="BC26" s="83">
        <f>IF(AZ26=3,G26,0)</f>
        <v>0</v>
      </c>
      <c r="BD26" s="83">
        <f>IF(AZ26=4,G26,0)</f>
        <v>0</v>
      </c>
      <c r="BE26" s="83">
        <f>IF(AZ26=5,G26,0)</f>
        <v>0</v>
      </c>
      <c r="CA26" s="112">
        <v>1</v>
      </c>
      <c r="CB26" s="112">
        <v>1</v>
      </c>
      <c r="CZ26" s="83">
        <v>0</v>
      </c>
    </row>
    <row r="27" spans="1:104">
      <c r="A27" s="113"/>
      <c r="B27" s="115"/>
      <c r="C27" s="220" t="s">
        <v>99</v>
      </c>
      <c r="D27" s="221"/>
      <c r="E27" s="116">
        <v>1.05</v>
      </c>
      <c r="F27" s="117"/>
      <c r="G27" s="118"/>
      <c r="M27" s="114" t="s">
        <v>99</v>
      </c>
      <c r="O27" s="105"/>
    </row>
    <row r="28" spans="1:104">
      <c r="A28" s="113"/>
      <c r="B28" s="115"/>
      <c r="C28" s="220" t="s">
        <v>75</v>
      </c>
      <c r="D28" s="221"/>
      <c r="E28" s="116">
        <v>10.85</v>
      </c>
      <c r="F28" s="117"/>
      <c r="G28" s="118"/>
      <c r="M28" s="114" t="s">
        <v>75</v>
      </c>
      <c r="O28" s="105"/>
    </row>
    <row r="29" spans="1:104">
      <c r="A29" s="113"/>
      <c r="B29" s="115"/>
      <c r="C29" s="220" t="s">
        <v>100</v>
      </c>
      <c r="D29" s="221"/>
      <c r="E29" s="116">
        <v>8.6180000000000003</v>
      </c>
      <c r="F29" s="117"/>
      <c r="G29" s="118"/>
      <c r="M29" s="114" t="s">
        <v>100</v>
      </c>
      <c r="O29" s="105"/>
    </row>
    <row r="30" spans="1:104">
      <c r="A30" s="113"/>
      <c r="B30" s="115"/>
      <c r="C30" s="220" t="s">
        <v>101</v>
      </c>
      <c r="D30" s="221"/>
      <c r="E30" s="116">
        <v>42.222000000000001</v>
      </c>
      <c r="F30" s="117"/>
      <c r="G30" s="118"/>
      <c r="M30" s="114" t="s">
        <v>101</v>
      </c>
      <c r="O30" s="105"/>
    </row>
    <row r="31" spans="1:104">
      <c r="A31" s="113"/>
      <c r="B31" s="115"/>
      <c r="C31" s="220" t="s">
        <v>102</v>
      </c>
      <c r="D31" s="221"/>
      <c r="E31" s="116">
        <v>36.859000000000002</v>
      </c>
      <c r="F31" s="117"/>
      <c r="G31" s="118"/>
      <c r="M31" s="114" t="s">
        <v>102</v>
      </c>
      <c r="O31" s="105"/>
    </row>
    <row r="32" spans="1:104">
      <c r="A32" s="106">
        <v>9</v>
      </c>
      <c r="B32" s="107" t="s">
        <v>103</v>
      </c>
      <c r="C32" s="108" t="s">
        <v>104</v>
      </c>
      <c r="D32" s="109" t="s">
        <v>105</v>
      </c>
      <c r="E32" s="110">
        <v>0.315</v>
      </c>
      <c r="F32" s="110">
        <v>0</v>
      </c>
      <c r="G32" s="111">
        <f>E32*F32</f>
        <v>0</v>
      </c>
      <c r="O32" s="105">
        <v>2</v>
      </c>
      <c r="AA32" s="83">
        <v>1</v>
      </c>
      <c r="AB32" s="83">
        <v>1</v>
      </c>
      <c r="AC32" s="83">
        <v>1</v>
      </c>
      <c r="AZ32" s="83">
        <v>1</v>
      </c>
      <c r="BA32" s="83">
        <f>IF(AZ32=1,G32,0)</f>
        <v>0</v>
      </c>
      <c r="BB32" s="83">
        <f>IF(AZ32=2,G32,0)</f>
        <v>0</v>
      </c>
      <c r="BC32" s="83">
        <f>IF(AZ32=3,G32,0)</f>
        <v>0</v>
      </c>
      <c r="BD32" s="83">
        <f>IF(AZ32=4,G32,0)</f>
        <v>0</v>
      </c>
      <c r="BE32" s="83">
        <f>IF(AZ32=5,G32,0)</f>
        <v>0</v>
      </c>
      <c r="CA32" s="112">
        <v>1</v>
      </c>
      <c r="CB32" s="112">
        <v>1</v>
      </c>
      <c r="CZ32" s="83">
        <v>0</v>
      </c>
    </row>
    <row r="33" spans="1:104">
      <c r="A33" s="113"/>
      <c r="B33" s="115"/>
      <c r="C33" s="220" t="s">
        <v>106</v>
      </c>
      <c r="D33" s="221"/>
      <c r="E33" s="116">
        <v>0.315</v>
      </c>
      <c r="F33" s="117"/>
      <c r="G33" s="118"/>
      <c r="M33" s="114" t="s">
        <v>106</v>
      </c>
      <c r="O33" s="105"/>
    </row>
    <row r="34" spans="1:104">
      <c r="A34" s="113"/>
      <c r="B34" s="115"/>
      <c r="C34" s="220" t="s">
        <v>107</v>
      </c>
      <c r="D34" s="221"/>
      <c r="E34" s="116">
        <v>0</v>
      </c>
      <c r="F34" s="117"/>
      <c r="G34" s="118"/>
      <c r="M34" s="114">
        <v>0</v>
      </c>
      <c r="O34" s="105"/>
    </row>
    <row r="35" spans="1:104">
      <c r="A35" s="106">
        <v>10</v>
      </c>
      <c r="B35" s="107" t="s">
        <v>108</v>
      </c>
      <c r="C35" s="108" t="s">
        <v>109</v>
      </c>
      <c r="D35" s="109" t="s">
        <v>110</v>
      </c>
      <c r="E35" s="110">
        <v>5</v>
      </c>
      <c r="F35" s="110">
        <v>0</v>
      </c>
      <c r="G35" s="111">
        <f>E35*F35</f>
        <v>0</v>
      </c>
      <c r="O35" s="105">
        <v>2</v>
      </c>
      <c r="AA35" s="83">
        <v>1</v>
      </c>
      <c r="AB35" s="83">
        <v>1</v>
      </c>
      <c r="AC35" s="83">
        <v>1</v>
      </c>
      <c r="AZ35" s="83">
        <v>1</v>
      </c>
      <c r="BA35" s="83">
        <f>IF(AZ35=1,G35,0)</f>
        <v>0</v>
      </c>
      <c r="BB35" s="83">
        <f>IF(AZ35=2,G35,0)</f>
        <v>0</v>
      </c>
      <c r="BC35" s="83">
        <f>IF(AZ35=3,G35,0)</f>
        <v>0</v>
      </c>
      <c r="BD35" s="83">
        <f>IF(AZ35=4,G35,0)</f>
        <v>0</v>
      </c>
      <c r="BE35" s="83">
        <f>IF(AZ35=5,G35,0)</f>
        <v>0</v>
      </c>
      <c r="CA35" s="112">
        <v>1</v>
      </c>
      <c r="CB35" s="112">
        <v>1</v>
      </c>
      <c r="CZ35" s="83">
        <v>0</v>
      </c>
    </row>
    <row r="36" spans="1:104">
      <c r="A36" s="106">
        <v>11</v>
      </c>
      <c r="B36" s="107" t="s">
        <v>111</v>
      </c>
      <c r="C36" s="108" t="s">
        <v>112</v>
      </c>
      <c r="D36" s="109" t="s">
        <v>73</v>
      </c>
      <c r="E36" s="110">
        <v>5.4</v>
      </c>
      <c r="F36" s="110">
        <v>0</v>
      </c>
      <c r="G36" s="111">
        <f>E36*F36</f>
        <v>0</v>
      </c>
      <c r="O36" s="105">
        <v>2</v>
      </c>
      <c r="AA36" s="83">
        <v>1</v>
      </c>
      <c r="AB36" s="83">
        <v>1</v>
      </c>
      <c r="AC36" s="83">
        <v>1</v>
      </c>
      <c r="AZ36" s="83">
        <v>1</v>
      </c>
      <c r="BA36" s="83">
        <f>IF(AZ36=1,G36,0)</f>
        <v>0</v>
      </c>
      <c r="BB36" s="83">
        <f>IF(AZ36=2,G36,0)</f>
        <v>0</v>
      </c>
      <c r="BC36" s="83">
        <f>IF(AZ36=3,G36,0)</f>
        <v>0</v>
      </c>
      <c r="BD36" s="83">
        <f>IF(AZ36=4,G36,0)</f>
        <v>0</v>
      </c>
      <c r="BE36" s="83">
        <f>IF(AZ36=5,G36,0)</f>
        <v>0</v>
      </c>
      <c r="CA36" s="112">
        <v>1</v>
      </c>
      <c r="CB36" s="112">
        <v>1</v>
      </c>
      <c r="CZ36" s="83">
        <v>0</v>
      </c>
    </row>
    <row r="37" spans="1:104">
      <c r="A37" s="113"/>
      <c r="B37" s="115"/>
      <c r="C37" s="220" t="s">
        <v>113</v>
      </c>
      <c r="D37" s="221"/>
      <c r="E37" s="116">
        <v>5.4</v>
      </c>
      <c r="F37" s="117"/>
      <c r="G37" s="118"/>
      <c r="M37" s="114" t="s">
        <v>113</v>
      </c>
      <c r="O37" s="105"/>
    </row>
    <row r="38" spans="1:104">
      <c r="A38" s="106">
        <v>12</v>
      </c>
      <c r="B38" s="107" t="s">
        <v>114</v>
      </c>
      <c r="C38" s="108" t="s">
        <v>115</v>
      </c>
      <c r="D38" s="109" t="s">
        <v>73</v>
      </c>
      <c r="E38" s="110">
        <v>28</v>
      </c>
      <c r="F38" s="110">
        <v>0</v>
      </c>
      <c r="G38" s="111">
        <f>E38*F38</f>
        <v>0</v>
      </c>
      <c r="O38" s="105">
        <v>2</v>
      </c>
      <c r="AA38" s="83">
        <v>1</v>
      </c>
      <c r="AB38" s="83">
        <v>1</v>
      </c>
      <c r="AC38" s="83">
        <v>1</v>
      </c>
      <c r="AZ38" s="83">
        <v>1</v>
      </c>
      <c r="BA38" s="83">
        <f>IF(AZ38=1,G38,0)</f>
        <v>0</v>
      </c>
      <c r="BB38" s="83">
        <f>IF(AZ38=2,G38,0)</f>
        <v>0</v>
      </c>
      <c r="BC38" s="83">
        <f>IF(AZ38=3,G38,0)</f>
        <v>0</v>
      </c>
      <c r="BD38" s="83">
        <f>IF(AZ38=4,G38,0)</f>
        <v>0</v>
      </c>
      <c r="BE38" s="83">
        <f>IF(AZ38=5,G38,0)</f>
        <v>0</v>
      </c>
      <c r="CA38" s="112">
        <v>1</v>
      </c>
      <c r="CB38" s="112">
        <v>1</v>
      </c>
      <c r="CZ38" s="83">
        <v>0</v>
      </c>
    </row>
    <row r="39" spans="1:104">
      <c r="A39" s="113"/>
      <c r="B39" s="115"/>
      <c r="C39" s="220" t="s">
        <v>116</v>
      </c>
      <c r="D39" s="221"/>
      <c r="E39" s="116">
        <v>28</v>
      </c>
      <c r="F39" s="117"/>
      <c r="G39" s="118"/>
      <c r="M39" s="114" t="s">
        <v>116</v>
      </c>
      <c r="O39" s="105"/>
    </row>
    <row r="40" spans="1:104">
      <c r="A40" s="106">
        <v>13</v>
      </c>
      <c r="B40" s="107" t="s">
        <v>117</v>
      </c>
      <c r="C40" s="108" t="s">
        <v>118</v>
      </c>
      <c r="D40" s="109" t="s">
        <v>110</v>
      </c>
      <c r="E40" s="110">
        <v>14</v>
      </c>
      <c r="F40" s="110">
        <v>0</v>
      </c>
      <c r="G40" s="111">
        <f>E40*F40</f>
        <v>0</v>
      </c>
      <c r="O40" s="105">
        <v>2</v>
      </c>
      <c r="AA40" s="83">
        <v>2</v>
      </c>
      <c r="AB40" s="83">
        <v>7</v>
      </c>
      <c r="AC40" s="83">
        <v>7</v>
      </c>
      <c r="AZ40" s="83">
        <v>1</v>
      </c>
      <c r="BA40" s="83">
        <f>IF(AZ40=1,G40,0)</f>
        <v>0</v>
      </c>
      <c r="BB40" s="83">
        <f>IF(AZ40=2,G40,0)</f>
        <v>0</v>
      </c>
      <c r="BC40" s="83">
        <f>IF(AZ40=3,G40,0)</f>
        <v>0</v>
      </c>
      <c r="BD40" s="83">
        <f>IF(AZ40=4,G40,0)</f>
        <v>0</v>
      </c>
      <c r="BE40" s="83">
        <f>IF(AZ40=5,G40,0)</f>
        <v>0</v>
      </c>
      <c r="CA40" s="112">
        <v>2</v>
      </c>
      <c r="CB40" s="112">
        <v>7</v>
      </c>
      <c r="CZ40" s="83">
        <v>0</v>
      </c>
    </row>
    <row r="41" spans="1:104">
      <c r="A41" s="106">
        <v>14</v>
      </c>
      <c r="B41" s="107" t="s">
        <v>119</v>
      </c>
      <c r="C41" s="108" t="s">
        <v>120</v>
      </c>
      <c r="D41" s="109" t="s">
        <v>121</v>
      </c>
      <c r="E41" s="110">
        <v>14</v>
      </c>
      <c r="F41" s="110">
        <v>0</v>
      </c>
      <c r="G41" s="111">
        <f>E41*F41</f>
        <v>0</v>
      </c>
      <c r="O41" s="105">
        <v>2</v>
      </c>
      <c r="AA41" s="83">
        <v>12</v>
      </c>
      <c r="AB41" s="83">
        <v>0</v>
      </c>
      <c r="AC41" s="83">
        <v>31</v>
      </c>
      <c r="AZ41" s="83">
        <v>1</v>
      </c>
      <c r="BA41" s="83">
        <f>IF(AZ41=1,G41,0)</f>
        <v>0</v>
      </c>
      <c r="BB41" s="83">
        <f>IF(AZ41=2,G41,0)</f>
        <v>0</v>
      </c>
      <c r="BC41" s="83">
        <f>IF(AZ41=3,G41,0)</f>
        <v>0</v>
      </c>
      <c r="BD41" s="83">
        <f>IF(AZ41=4,G41,0)</f>
        <v>0</v>
      </c>
      <c r="BE41" s="83">
        <f>IF(AZ41=5,G41,0)</f>
        <v>0</v>
      </c>
      <c r="CA41" s="112">
        <v>12</v>
      </c>
      <c r="CB41" s="112">
        <v>0</v>
      </c>
      <c r="CZ41" s="83">
        <v>0</v>
      </c>
    </row>
    <row r="42" spans="1:104">
      <c r="A42" s="106">
        <v>15</v>
      </c>
      <c r="B42" s="107" t="s">
        <v>122</v>
      </c>
      <c r="C42" s="108" t="s">
        <v>123</v>
      </c>
      <c r="D42" s="109" t="s">
        <v>32</v>
      </c>
      <c r="E42" s="110">
        <v>5</v>
      </c>
      <c r="F42" s="110">
        <v>0</v>
      </c>
      <c r="G42" s="111">
        <f>E42*F42</f>
        <v>0</v>
      </c>
      <c r="O42" s="105">
        <v>2</v>
      </c>
      <c r="AA42" s="83">
        <v>12</v>
      </c>
      <c r="AB42" s="83">
        <v>0</v>
      </c>
      <c r="AC42" s="83">
        <v>46</v>
      </c>
      <c r="AZ42" s="83">
        <v>1</v>
      </c>
      <c r="BA42" s="83">
        <f>IF(AZ42=1,G42,0)</f>
        <v>0</v>
      </c>
      <c r="BB42" s="83">
        <f>IF(AZ42=2,G42,0)</f>
        <v>0</v>
      </c>
      <c r="BC42" s="83">
        <f>IF(AZ42=3,G42,0)</f>
        <v>0</v>
      </c>
      <c r="BD42" s="83">
        <f>IF(AZ42=4,G42,0)</f>
        <v>0</v>
      </c>
      <c r="BE42" s="83">
        <f>IF(AZ42=5,G42,0)</f>
        <v>0</v>
      </c>
      <c r="CA42" s="112">
        <v>12</v>
      </c>
      <c r="CB42" s="112">
        <v>0</v>
      </c>
      <c r="CZ42" s="83">
        <v>0</v>
      </c>
    </row>
    <row r="43" spans="1:104">
      <c r="A43" s="106">
        <v>16</v>
      </c>
      <c r="B43" s="107" t="s">
        <v>124</v>
      </c>
      <c r="C43" s="108" t="s">
        <v>125</v>
      </c>
      <c r="D43" s="109" t="s">
        <v>73</v>
      </c>
      <c r="E43" s="110">
        <v>100</v>
      </c>
      <c r="F43" s="110">
        <v>0</v>
      </c>
      <c r="G43" s="111">
        <f>E43*F43</f>
        <v>0</v>
      </c>
      <c r="O43" s="105">
        <v>2</v>
      </c>
      <c r="AA43" s="83">
        <v>12</v>
      </c>
      <c r="AB43" s="83">
        <v>0</v>
      </c>
      <c r="AC43" s="83">
        <v>52</v>
      </c>
      <c r="AZ43" s="83">
        <v>1</v>
      </c>
      <c r="BA43" s="83">
        <f>IF(AZ43=1,G43,0)</f>
        <v>0</v>
      </c>
      <c r="BB43" s="83">
        <f>IF(AZ43=2,G43,0)</f>
        <v>0</v>
      </c>
      <c r="BC43" s="83">
        <f>IF(AZ43=3,G43,0)</f>
        <v>0</v>
      </c>
      <c r="BD43" s="83">
        <f>IF(AZ43=4,G43,0)</f>
        <v>0</v>
      </c>
      <c r="BE43" s="83">
        <f>IF(AZ43=5,G43,0)</f>
        <v>0</v>
      </c>
      <c r="CA43" s="112">
        <v>12</v>
      </c>
      <c r="CB43" s="112">
        <v>0</v>
      </c>
      <c r="CZ43" s="83">
        <v>0</v>
      </c>
    </row>
    <row r="44" spans="1:104">
      <c r="A44" s="106">
        <v>17</v>
      </c>
      <c r="B44" s="107" t="s">
        <v>126</v>
      </c>
      <c r="C44" s="108" t="s">
        <v>127</v>
      </c>
      <c r="D44" s="109" t="s">
        <v>73</v>
      </c>
      <c r="E44" s="110">
        <v>4.95</v>
      </c>
      <c r="F44" s="110">
        <v>0</v>
      </c>
      <c r="G44" s="111">
        <f>E44*F44</f>
        <v>0</v>
      </c>
      <c r="O44" s="105">
        <v>2</v>
      </c>
      <c r="AA44" s="83">
        <v>12</v>
      </c>
      <c r="AB44" s="83">
        <v>0</v>
      </c>
      <c r="AC44" s="83">
        <v>28</v>
      </c>
      <c r="AZ44" s="83">
        <v>1</v>
      </c>
      <c r="BA44" s="83">
        <f>IF(AZ44=1,G44,0)</f>
        <v>0</v>
      </c>
      <c r="BB44" s="83">
        <f>IF(AZ44=2,G44,0)</f>
        <v>0</v>
      </c>
      <c r="BC44" s="83">
        <f>IF(AZ44=3,G44,0)</f>
        <v>0</v>
      </c>
      <c r="BD44" s="83">
        <f>IF(AZ44=4,G44,0)</f>
        <v>0</v>
      </c>
      <c r="BE44" s="83">
        <f>IF(AZ44=5,G44,0)</f>
        <v>0</v>
      </c>
      <c r="CA44" s="112">
        <v>12</v>
      </c>
      <c r="CB44" s="112">
        <v>0</v>
      </c>
      <c r="CZ44" s="83">
        <v>0</v>
      </c>
    </row>
    <row r="45" spans="1:104">
      <c r="A45" s="113"/>
      <c r="B45" s="115"/>
      <c r="C45" s="220" t="s">
        <v>128</v>
      </c>
      <c r="D45" s="221"/>
      <c r="E45" s="116">
        <v>4.95</v>
      </c>
      <c r="F45" s="117"/>
      <c r="G45" s="118"/>
      <c r="M45" s="114" t="s">
        <v>128</v>
      </c>
      <c r="O45" s="105"/>
    </row>
    <row r="46" spans="1:104">
      <c r="A46" s="106">
        <v>18</v>
      </c>
      <c r="B46" s="107" t="s">
        <v>129</v>
      </c>
      <c r="C46" s="108" t="s">
        <v>130</v>
      </c>
      <c r="D46" s="109" t="s">
        <v>131</v>
      </c>
      <c r="E46" s="110">
        <v>3</v>
      </c>
      <c r="F46" s="110">
        <v>0</v>
      </c>
      <c r="G46" s="111">
        <f>E46*F46</f>
        <v>0</v>
      </c>
      <c r="O46" s="105">
        <v>2</v>
      </c>
      <c r="AA46" s="83">
        <v>12</v>
      </c>
      <c r="AB46" s="83">
        <v>0</v>
      </c>
      <c r="AC46" s="83">
        <v>29</v>
      </c>
      <c r="AZ46" s="83">
        <v>1</v>
      </c>
      <c r="BA46" s="83">
        <f>IF(AZ46=1,G46,0)</f>
        <v>0</v>
      </c>
      <c r="BB46" s="83">
        <f>IF(AZ46=2,G46,0)</f>
        <v>0</v>
      </c>
      <c r="BC46" s="83">
        <f>IF(AZ46=3,G46,0)</f>
        <v>0</v>
      </c>
      <c r="BD46" s="83">
        <f>IF(AZ46=4,G46,0)</f>
        <v>0</v>
      </c>
      <c r="BE46" s="83">
        <f>IF(AZ46=5,G46,0)</f>
        <v>0</v>
      </c>
      <c r="CA46" s="112">
        <v>12</v>
      </c>
      <c r="CB46" s="112">
        <v>0</v>
      </c>
      <c r="CZ46" s="83">
        <v>0</v>
      </c>
    </row>
    <row r="47" spans="1:104">
      <c r="A47" s="106">
        <v>19</v>
      </c>
      <c r="B47" s="107" t="s">
        <v>132</v>
      </c>
      <c r="C47" s="108" t="s">
        <v>133</v>
      </c>
      <c r="D47" s="109" t="s">
        <v>73</v>
      </c>
      <c r="E47" s="110">
        <v>4.05</v>
      </c>
      <c r="F47" s="110">
        <v>0</v>
      </c>
      <c r="G47" s="111">
        <f>E47*F47</f>
        <v>0</v>
      </c>
      <c r="O47" s="105">
        <v>2</v>
      </c>
      <c r="AA47" s="83">
        <v>12</v>
      </c>
      <c r="AB47" s="83">
        <v>0</v>
      </c>
      <c r="AC47" s="83">
        <v>30</v>
      </c>
      <c r="AZ47" s="83">
        <v>1</v>
      </c>
      <c r="BA47" s="83">
        <f>IF(AZ47=1,G47,0)</f>
        <v>0</v>
      </c>
      <c r="BB47" s="83">
        <f>IF(AZ47=2,G47,0)</f>
        <v>0</v>
      </c>
      <c r="BC47" s="83">
        <f>IF(AZ47=3,G47,0)</f>
        <v>0</v>
      </c>
      <c r="BD47" s="83">
        <f>IF(AZ47=4,G47,0)</f>
        <v>0</v>
      </c>
      <c r="BE47" s="83">
        <f>IF(AZ47=5,G47,0)</f>
        <v>0</v>
      </c>
      <c r="CA47" s="112">
        <v>12</v>
      </c>
      <c r="CB47" s="112">
        <v>0</v>
      </c>
      <c r="CZ47" s="83">
        <v>0</v>
      </c>
    </row>
    <row r="48" spans="1:104">
      <c r="A48" s="113"/>
      <c r="B48" s="115"/>
      <c r="C48" s="220" t="s">
        <v>134</v>
      </c>
      <c r="D48" s="221"/>
      <c r="E48" s="116">
        <v>4.05</v>
      </c>
      <c r="F48" s="117"/>
      <c r="G48" s="118"/>
      <c r="M48" s="114" t="s">
        <v>134</v>
      </c>
      <c r="O48" s="105"/>
    </row>
    <row r="49" spans="1:104">
      <c r="A49" s="106">
        <v>20</v>
      </c>
      <c r="B49" s="107" t="s">
        <v>135</v>
      </c>
      <c r="C49" s="108" t="s">
        <v>136</v>
      </c>
      <c r="D49" s="109" t="s">
        <v>137</v>
      </c>
      <c r="E49" s="110">
        <v>17.1918690000076</v>
      </c>
      <c r="F49" s="110">
        <v>0</v>
      </c>
      <c r="G49" s="111">
        <f t="shared" ref="G49:G56" si="0">E49*F49</f>
        <v>0</v>
      </c>
      <c r="O49" s="105">
        <v>2</v>
      </c>
      <c r="AA49" s="83">
        <v>8</v>
      </c>
      <c r="AB49" s="83">
        <v>0</v>
      </c>
      <c r="AC49" s="83">
        <v>3</v>
      </c>
      <c r="AZ49" s="83">
        <v>1</v>
      </c>
      <c r="BA49" s="83">
        <f t="shared" ref="BA49:BA56" si="1">IF(AZ49=1,G49,0)</f>
        <v>0</v>
      </c>
      <c r="BB49" s="83">
        <f t="shared" ref="BB49:BB56" si="2">IF(AZ49=2,G49,0)</f>
        <v>0</v>
      </c>
      <c r="BC49" s="83">
        <f t="shared" ref="BC49:BC56" si="3">IF(AZ49=3,G49,0)</f>
        <v>0</v>
      </c>
      <c r="BD49" s="83">
        <f t="shared" ref="BD49:BD56" si="4">IF(AZ49=4,G49,0)</f>
        <v>0</v>
      </c>
      <c r="BE49" s="83">
        <f t="shared" ref="BE49:BE56" si="5">IF(AZ49=5,G49,0)</f>
        <v>0</v>
      </c>
      <c r="CA49" s="112">
        <v>8</v>
      </c>
      <c r="CB49" s="112">
        <v>0</v>
      </c>
      <c r="CZ49" s="83">
        <v>0</v>
      </c>
    </row>
    <row r="50" spans="1:104">
      <c r="A50" s="106">
        <v>21</v>
      </c>
      <c r="B50" s="107" t="s">
        <v>138</v>
      </c>
      <c r="C50" s="108" t="s">
        <v>139</v>
      </c>
      <c r="D50" s="109" t="s">
        <v>137</v>
      </c>
      <c r="E50" s="110">
        <v>34.383738000015299</v>
      </c>
      <c r="F50" s="110">
        <v>0</v>
      </c>
      <c r="G50" s="111">
        <f t="shared" si="0"/>
        <v>0</v>
      </c>
      <c r="O50" s="105">
        <v>2</v>
      </c>
      <c r="AA50" s="83">
        <v>8</v>
      </c>
      <c r="AB50" s="83">
        <v>0</v>
      </c>
      <c r="AC50" s="83">
        <v>3</v>
      </c>
      <c r="AZ50" s="83">
        <v>1</v>
      </c>
      <c r="BA50" s="83">
        <f t="shared" si="1"/>
        <v>0</v>
      </c>
      <c r="BB50" s="83">
        <f t="shared" si="2"/>
        <v>0</v>
      </c>
      <c r="BC50" s="83">
        <f t="shared" si="3"/>
        <v>0</v>
      </c>
      <c r="BD50" s="83">
        <f t="shared" si="4"/>
        <v>0</v>
      </c>
      <c r="BE50" s="83">
        <f t="shared" si="5"/>
        <v>0</v>
      </c>
      <c r="CA50" s="112">
        <v>8</v>
      </c>
      <c r="CB50" s="112">
        <v>0</v>
      </c>
      <c r="CZ50" s="83">
        <v>0</v>
      </c>
    </row>
    <row r="51" spans="1:104">
      <c r="A51" s="106">
        <v>22</v>
      </c>
      <c r="B51" s="107" t="s">
        <v>140</v>
      </c>
      <c r="C51" s="108" t="s">
        <v>141</v>
      </c>
      <c r="D51" s="109" t="s">
        <v>137</v>
      </c>
      <c r="E51" s="110">
        <v>17.1918690000076</v>
      </c>
      <c r="F51" s="110">
        <v>0</v>
      </c>
      <c r="G51" s="111">
        <f t="shared" si="0"/>
        <v>0</v>
      </c>
      <c r="O51" s="105">
        <v>2</v>
      </c>
      <c r="AA51" s="83">
        <v>8</v>
      </c>
      <c r="AB51" s="83">
        <v>0</v>
      </c>
      <c r="AC51" s="83">
        <v>3</v>
      </c>
      <c r="AZ51" s="83">
        <v>1</v>
      </c>
      <c r="BA51" s="83">
        <f t="shared" si="1"/>
        <v>0</v>
      </c>
      <c r="BB51" s="83">
        <f t="shared" si="2"/>
        <v>0</v>
      </c>
      <c r="BC51" s="83">
        <f t="shared" si="3"/>
        <v>0</v>
      </c>
      <c r="BD51" s="83">
        <f t="shared" si="4"/>
        <v>0</v>
      </c>
      <c r="BE51" s="83">
        <f t="shared" si="5"/>
        <v>0</v>
      </c>
      <c r="CA51" s="112">
        <v>8</v>
      </c>
      <c r="CB51" s="112">
        <v>0</v>
      </c>
      <c r="CZ51" s="83">
        <v>0</v>
      </c>
    </row>
    <row r="52" spans="1:104">
      <c r="A52" s="106">
        <v>23</v>
      </c>
      <c r="B52" s="107" t="s">
        <v>142</v>
      </c>
      <c r="C52" s="108" t="s">
        <v>143</v>
      </c>
      <c r="D52" s="109" t="s">
        <v>137</v>
      </c>
      <c r="E52" s="110">
        <v>498.564201000222</v>
      </c>
      <c r="F52" s="110">
        <v>0</v>
      </c>
      <c r="G52" s="111">
        <f t="shared" si="0"/>
        <v>0</v>
      </c>
      <c r="O52" s="105">
        <v>2</v>
      </c>
      <c r="AA52" s="83">
        <v>8</v>
      </c>
      <c r="AB52" s="83">
        <v>0</v>
      </c>
      <c r="AC52" s="83">
        <v>3</v>
      </c>
      <c r="AZ52" s="83">
        <v>1</v>
      </c>
      <c r="BA52" s="83">
        <f t="shared" si="1"/>
        <v>0</v>
      </c>
      <c r="BB52" s="83">
        <f t="shared" si="2"/>
        <v>0</v>
      </c>
      <c r="BC52" s="83">
        <f t="shared" si="3"/>
        <v>0</v>
      </c>
      <c r="BD52" s="83">
        <f t="shared" si="4"/>
        <v>0</v>
      </c>
      <c r="BE52" s="83">
        <f t="shared" si="5"/>
        <v>0</v>
      </c>
      <c r="CA52" s="112">
        <v>8</v>
      </c>
      <c r="CB52" s="112">
        <v>0</v>
      </c>
      <c r="CZ52" s="83">
        <v>0</v>
      </c>
    </row>
    <row r="53" spans="1:104">
      <c r="A53" s="106">
        <v>24</v>
      </c>
      <c r="B53" s="107" t="s">
        <v>144</v>
      </c>
      <c r="C53" s="108" t="s">
        <v>145</v>
      </c>
      <c r="D53" s="109" t="s">
        <v>137</v>
      </c>
      <c r="E53" s="110">
        <v>17.1918690000076</v>
      </c>
      <c r="F53" s="110">
        <v>0</v>
      </c>
      <c r="G53" s="111">
        <f t="shared" si="0"/>
        <v>0</v>
      </c>
      <c r="O53" s="105">
        <v>2</v>
      </c>
      <c r="AA53" s="83">
        <v>8</v>
      </c>
      <c r="AB53" s="83">
        <v>0</v>
      </c>
      <c r="AC53" s="83">
        <v>3</v>
      </c>
      <c r="AZ53" s="83">
        <v>1</v>
      </c>
      <c r="BA53" s="83">
        <f t="shared" si="1"/>
        <v>0</v>
      </c>
      <c r="BB53" s="83">
        <f t="shared" si="2"/>
        <v>0</v>
      </c>
      <c r="BC53" s="83">
        <f t="shared" si="3"/>
        <v>0</v>
      </c>
      <c r="BD53" s="83">
        <f t="shared" si="4"/>
        <v>0</v>
      </c>
      <c r="BE53" s="83">
        <f t="shared" si="5"/>
        <v>0</v>
      </c>
      <c r="CA53" s="112">
        <v>8</v>
      </c>
      <c r="CB53" s="112">
        <v>0</v>
      </c>
      <c r="CZ53" s="83">
        <v>0</v>
      </c>
    </row>
    <row r="54" spans="1:104">
      <c r="A54" s="106">
        <v>25</v>
      </c>
      <c r="B54" s="107" t="s">
        <v>146</v>
      </c>
      <c r="C54" s="108" t="s">
        <v>147</v>
      </c>
      <c r="D54" s="109" t="s">
        <v>137</v>
      </c>
      <c r="E54" s="110">
        <v>68.767476000030598</v>
      </c>
      <c r="F54" s="110">
        <v>0</v>
      </c>
      <c r="G54" s="111">
        <f t="shared" si="0"/>
        <v>0</v>
      </c>
      <c r="O54" s="105">
        <v>2</v>
      </c>
      <c r="AA54" s="83">
        <v>8</v>
      </c>
      <c r="AB54" s="83">
        <v>0</v>
      </c>
      <c r="AC54" s="83">
        <v>3</v>
      </c>
      <c r="AZ54" s="83">
        <v>1</v>
      </c>
      <c r="BA54" s="83">
        <f t="shared" si="1"/>
        <v>0</v>
      </c>
      <c r="BB54" s="83">
        <f t="shared" si="2"/>
        <v>0</v>
      </c>
      <c r="BC54" s="83">
        <f t="shared" si="3"/>
        <v>0</v>
      </c>
      <c r="BD54" s="83">
        <f t="shared" si="4"/>
        <v>0</v>
      </c>
      <c r="BE54" s="83">
        <f t="shared" si="5"/>
        <v>0</v>
      </c>
      <c r="CA54" s="112">
        <v>8</v>
      </c>
      <c r="CB54" s="112">
        <v>0</v>
      </c>
      <c r="CZ54" s="83">
        <v>0</v>
      </c>
    </row>
    <row r="55" spans="1:104">
      <c r="A55" s="106">
        <v>26</v>
      </c>
      <c r="B55" s="107" t="s">
        <v>148</v>
      </c>
      <c r="C55" s="108" t="s">
        <v>149</v>
      </c>
      <c r="D55" s="109" t="s">
        <v>137</v>
      </c>
      <c r="E55" s="110">
        <v>17.1918690000076</v>
      </c>
      <c r="F55" s="110">
        <v>0</v>
      </c>
      <c r="G55" s="111">
        <f t="shared" si="0"/>
        <v>0</v>
      </c>
      <c r="O55" s="105">
        <v>2</v>
      </c>
      <c r="AA55" s="83">
        <v>8</v>
      </c>
      <c r="AB55" s="83">
        <v>0</v>
      </c>
      <c r="AC55" s="83">
        <v>3</v>
      </c>
      <c r="AZ55" s="83">
        <v>1</v>
      </c>
      <c r="BA55" s="83">
        <f t="shared" si="1"/>
        <v>0</v>
      </c>
      <c r="BB55" s="83">
        <f t="shared" si="2"/>
        <v>0</v>
      </c>
      <c r="BC55" s="83">
        <f t="shared" si="3"/>
        <v>0</v>
      </c>
      <c r="BD55" s="83">
        <f t="shared" si="4"/>
        <v>0</v>
      </c>
      <c r="BE55" s="83">
        <f t="shared" si="5"/>
        <v>0</v>
      </c>
      <c r="CA55" s="112">
        <v>8</v>
      </c>
      <c r="CB55" s="112">
        <v>0</v>
      </c>
      <c r="CZ55" s="83">
        <v>0</v>
      </c>
    </row>
    <row r="56" spans="1:104">
      <c r="A56" s="106">
        <v>27</v>
      </c>
      <c r="B56" s="107" t="s">
        <v>150</v>
      </c>
      <c r="C56" s="108" t="s">
        <v>151</v>
      </c>
      <c r="D56" s="109" t="s">
        <v>137</v>
      </c>
      <c r="E56" s="110">
        <v>17.1918690000076</v>
      </c>
      <c r="F56" s="110">
        <v>0</v>
      </c>
      <c r="G56" s="111">
        <f t="shared" si="0"/>
        <v>0</v>
      </c>
      <c r="O56" s="105">
        <v>2</v>
      </c>
      <c r="AA56" s="83">
        <v>8</v>
      </c>
      <c r="AB56" s="83">
        <v>0</v>
      </c>
      <c r="AC56" s="83">
        <v>3</v>
      </c>
      <c r="AZ56" s="83">
        <v>1</v>
      </c>
      <c r="BA56" s="83">
        <f t="shared" si="1"/>
        <v>0</v>
      </c>
      <c r="BB56" s="83">
        <f t="shared" si="2"/>
        <v>0</v>
      </c>
      <c r="BC56" s="83">
        <f t="shared" si="3"/>
        <v>0</v>
      </c>
      <c r="BD56" s="83">
        <f t="shared" si="4"/>
        <v>0</v>
      </c>
      <c r="BE56" s="83">
        <f t="shared" si="5"/>
        <v>0</v>
      </c>
      <c r="CA56" s="112">
        <v>8</v>
      </c>
      <c r="CB56" s="112">
        <v>0</v>
      </c>
      <c r="CZ56" s="83">
        <v>0</v>
      </c>
    </row>
    <row r="57" spans="1:104">
      <c r="A57" s="119"/>
      <c r="B57" s="120" t="s">
        <v>33</v>
      </c>
      <c r="C57" s="121" t="s">
        <v>89</v>
      </c>
      <c r="D57" s="122"/>
      <c r="E57" s="123"/>
      <c r="F57" s="124"/>
      <c r="G57" s="125">
        <f>SUM(G20:G56)</f>
        <v>0</v>
      </c>
      <c r="O57" s="105">
        <v>4</v>
      </c>
      <c r="BA57" s="126">
        <f>SUM(BA20:BA56)</f>
        <v>0</v>
      </c>
      <c r="BB57" s="126">
        <f>SUM(BB20:BB56)</f>
        <v>0</v>
      </c>
      <c r="BC57" s="126">
        <f>SUM(BC20:BC56)</f>
        <v>0</v>
      </c>
      <c r="BD57" s="126">
        <f>SUM(BD20:BD56)</f>
        <v>0</v>
      </c>
      <c r="BE57" s="126">
        <f>SUM(BE20:BE56)</f>
        <v>0</v>
      </c>
    </row>
    <row r="58" spans="1:104">
      <c r="A58" s="98" t="s">
        <v>29</v>
      </c>
      <c r="B58" s="99" t="s">
        <v>152</v>
      </c>
      <c r="C58" s="100" t="s">
        <v>153</v>
      </c>
      <c r="D58" s="101"/>
      <c r="E58" s="102"/>
      <c r="F58" s="102"/>
      <c r="G58" s="103"/>
      <c r="H58" s="104"/>
      <c r="I58" s="104"/>
      <c r="O58" s="105">
        <v>1</v>
      </c>
    </row>
    <row r="59" spans="1:104">
      <c r="A59" s="106">
        <v>28</v>
      </c>
      <c r="B59" s="107" t="s">
        <v>155</v>
      </c>
      <c r="C59" s="108" t="s">
        <v>156</v>
      </c>
      <c r="D59" s="109" t="s">
        <v>137</v>
      </c>
      <c r="E59" s="110">
        <v>0</v>
      </c>
      <c r="F59" s="110">
        <v>0</v>
      </c>
      <c r="G59" s="111">
        <f>E59*F59</f>
        <v>0</v>
      </c>
      <c r="O59" s="105">
        <v>2</v>
      </c>
      <c r="AA59" s="83">
        <v>7</v>
      </c>
      <c r="AB59" s="83">
        <v>1</v>
      </c>
      <c r="AC59" s="83">
        <v>2</v>
      </c>
      <c r="AZ59" s="83">
        <v>1</v>
      </c>
      <c r="BA59" s="83">
        <f>IF(AZ59=1,G59,0)</f>
        <v>0</v>
      </c>
      <c r="BB59" s="83">
        <f>IF(AZ59=2,G59,0)</f>
        <v>0</v>
      </c>
      <c r="BC59" s="83">
        <f>IF(AZ59=3,G59,0)</f>
        <v>0</v>
      </c>
      <c r="BD59" s="83">
        <f>IF(AZ59=4,G59,0)</f>
        <v>0</v>
      </c>
      <c r="BE59" s="83">
        <f>IF(AZ59=5,G59,0)</f>
        <v>0</v>
      </c>
      <c r="CA59" s="112">
        <v>7</v>
      </c>
      <c r="CB59" s="112">
        <v>1</v>
      </c>
      <c r="CZ59" s="83">
        <v>0</v>
      </c>
    </row>
    <row r="60" spans="1:104">
      <c r="A60" s="119"/>
      <c r="B60" s="120" t="s">
        <v>33</v>
      </c>
      <c r="C60" s="121" t="s">
        <v>154</v>
      </c>
      <c r="D60" s="122"/>
      <c r="E60" s="123"/>
      <c r="F60" s="124"/>
      <c r="G60" s="125">
        <f>SUM(G58:G59)</f>
        <v>0</v>
      </c>
      <c r="O60" s="105">
        <v>4</v>
      </c>
      <c r="BA60" s="126">
        <f>SUM(BA58:BA59)</f>
        <v>0</v>
      </c>
      <c r="BB60" s="126">
        <f>SUM(BB58:BB59)</f>
        <v>0</v>
      </c>
      <c r="BC60" s="126">
        <f>SUM(BC58:BC59)</f>
        <v>0</v>
      </c>
      <c r="BD60" s="126">
        <f>SUM(BD58:BD59)</f>
        <v>0</v>
      </c>
      <c r="BE60" s="126">
        <f>SUM(BE58:BE59)</f>
        <v>0</v>
      </c>
    </row>
    <row r="61" spans="1:104">
      <c r="A61" s="98" t="s">
        <v>29</v>
      </c>
      <c r="B61" s="99" t="s">
        <v>157</v>
      </c>
      <c r="C61" s="100" t="s">
        <v>158</v>
      </c>
      <c r="D61" s="101"/>
      <c r="E61" s="102"/>
      <c r="F61" s="102"/>
      <c r="G61" s="103"/>
      <c r="H61" s="104"/>
      <c r="I61" s="104"/>
      <c r="O61" s="105">
        <v>1</v>
      </c>
    </row>
    <row r="62" spans="1:104">
      <c r="A62" s="106">
        <v>29</v>
      </c>
      <c r="B62" s="107" t="s">
        <v>160</v>
      </c>
      <c r="C62" s="108" t="s">
        <v>161</v>
      </c>
      <c r="D62" s="109" t="s">
        <v>32</v>
      </c>
      <c r="E62" s="110">
        <v>2</v>
      </c>
      <c r="F62" s="110">
        <v>0</v>
      </c>
      <c r="G62" s="111">
        <f t="shared" ref="G62:G67" si="6">E62*F62</f>
        <v>0</v>
      </c>
      <c r="O62" s="105">
        <v>2</v>
      </c>
      <c r="AA62" s="83">
        <v>12</v>
      </c>
      <c r="AB62" s="83">
        <v>0</v>
      </c>
      <c r="AC62" s="83">
        <v>35</v>
      </c>
      <c r="AZ62" s="83">
        <v>2</v>
      </c>
      <c r="BA62" s="83">
        <f t="shared" ref="BA62:BA67" si="7">IF(AZ62=1,G62,0)</f>
        <v>0</v>
      </c>
      <c r="BB62" s="83">
        <f t="shared" ref="BB62:BB67" si="8">IF(AZ62=2,G62,0)</f>
        <v>0</v>
      </c>
      <c r="BC62" s="83">
        <f t="shared" ref="BC62:BC67" si="9">IF(AZ62=3,G62,0)</f>
        <v>0</v>
      </c>
      <c r="BD62" s="83">
        <f t="shared" ref="BD62:BD67" si="10">IF(AZ62=4,G62,0)</f>
        <v>0</v>
      </c>
      <c r="BE62" s="83">
        <f t="shared" ref="BE62:BE67" si="11">IF(AZ62=5,G62,0)</f>
        <v>0</v>
      </c>
      <c r="CA62" s="112">
        <v>12</v>
      </c>
      <c r="CB62" s="112">
        <v>0</v>
      </c>
      <c r="CZ62" s="83">
        <v>0</v>
      </c>
    </row>
    <row r="63" spans="1:104">
      <c r="A63" s="106">
        <v>30</v>
      </c>
      <c r="B63" s="107" t="s">
        <v>162</v>
      </c>
      <c r="C63" s="108" t="s">
        <v>163</v>
      </c>
      <c r="D63" s="109" t="s">
        <v>32</v>
      </c>
      <c r="E63" s="110">
        <v>1</v>
      </c>
      <c r="F63" s="110">
        <v>0</v>
      </c>
      <c r="G63" s="111">
        <f t="shared" si="6"/>
        <v>0</v>
      </c>
      <c r="O63" s="105">
        <v>2</v>
      </c>
      <c r="AA63" s="83">
        <v>12</v>
      </c>
      <c r="AB63" s="83">
        <v>0</v>
      </c>
      <c r="AC63" s="83">
        <v>47</v>
      </c>
      <c r="AZ63" s="83">
        <v>2</v>
      </c>
      <c r="BA63" s="83">
        <f t="shared" si="7"/>
        <v>0</v>
      </c>
      <c r="BB63" s="83">
        <f t="shared" si="8"/>
        <v>0</v>
      </c>
      <c r="BC63" s="83">
        <f t="shared" si="9"/>
        <v>0</v>
      </c>
      <c r="BD63" s="83">
        <f t="shared" si="10"/>
        <v>0</v>
      </c>
      <c r="BE63" s="83">
        <f t="shared" si="11"/>
        <v>0</v>
      </c>
      <c r="CA63" s="112">
        <v>12</v>
      </c>
      <c r="CB63" s="112">
        <v>0</v>
      </c>
      <c r="CZ63" s="83">
        <v>0</v>
      </c>
    </row>
    <row r="64" spans="1:104">
      <c r="A64" s="106">
        <v>31</v>
      </c>
      <c r="B64" s="107" t="s">
        <v>164</v>
      </c>
      <c r="C64" s="108" t="s">
        <v>165</v>
      </c>
      <c r="D64" s="109" t="s">
        <v>32</v>
      </c>
      <c r="E64" s="110">
        <v>1</v>
      </c>
      <c r="F64" s="110">
        <v>0</v>
      </c>
      <c r="G64" s="111">
        <f t="shared" si="6"/>
        <v>0</v>
      </c>
      <c r="O64" s="105">
        <v>2</v>
      </c>
      <c r="AA64" s="83">
        <v>12</v>
      </c>
      <c r="AB64" s="83">
        <v>0</v>
      </c>
      <c r="AC64" s="83">
        <v>48</v>
      </c>
      <c r="AZ64" s="83">
        <v>2</v>
      </c>
      <c r="BA64" s="83">
        <f t="shared" si="7"/>
        <v>0</v>
      </c>
      <c r="BB64" s="83">
        <f t="shared" si="8"/>
        <v>0</v>
      </c>
      <c r="BC64" s="83">
        <f t="shared" si="9"/>
        <v>0</v>
      </c>
      <c r="BD64" s="83">
        <f t="shared" si="10"/>
        <v>0</v>
      </c>
      <c r="BE64" s="83">
        <f t="shared" si="11"/>
        <v>0</v>
      </c>
      <c r="CA64" s="112">
        <v>12</v>
      </c>
      <c r="CB64" s="112">
        <v>0</v>
      </c>
      <c r="CZ64" s="83">
        <v>0</v>
      </c>
    </row>
    <row r="65" spans="1:104">
      <c r="A65" s="106">
        <v>32</v>
      </c>
      <c r="B65" s="107" t="s">
        <v>166</v>
      </c>
      <c r="C65" s="108" t="s">
        <v>167</v>
      </c>
      <c r="D65" s="109" t="s">
        <v>32</v>
      </c>
      <c r="E65" s="110">
        <v>1</v>
      </c>
      <c r="F65" s="110">
        <v>0</v>
      </c>
      <c r="G65" s="111">
        <f t="shared" si="6"/>
        <v>0</v>
      </c>
      <c r="O65" s="105">
        <v>2</v>
      </c>
      <c r="AA65" s="83">
        <v>12</v>
      </c>
      <c r="AB65" s="83">
        <v>0</v>
      </c>
      <c r="AC65" s="83">
        <v>49</v>
      </c>
      <c r="AZ65" s="83">
        <v>2</v>
      </c>
      <c r="BA65" s="83">
        <f t="shared" si="7"/>
        <v>0</v>
      </c>
      <c r="BB65" s="83">
        <f t="shared" si="8"/>
        <v>0</v>
      </c>
      <c r="BC65" s="83">
        <f t="shared" si="9"/>
        <v>0</v>
      </c>
      <c r="BD65" s="83">
        <f t="shared" si="10"/>
        <v>0</v>
      </c>
      <c r="BE65" s="83">
        <f t="shared" si="11"/>
        <v>0</v>
      </c>
      <c r="CA65" s="112">
        <v>12</v>
      </c>
      <c r="CB65" s="112">
        <v>0</v>
      </c>
      <c r="CZ65" s="83">
        <v>0</v>
      </c>
    </row>
    <row r="66" spans="1:104">
      <c r="A66" s="106">
        <v>33</v>
      </c>
      <c r="B66" s="107" t="s">
        <v>168</v>
      </c>
      <c r="C66" s="108" t="s">
        <v>169</v>
      </c>
      <c r="D66" s="109" t="s">
        <v>32</v>
      </c>
      <c r="E66" s="110">
        <v>1</v>
      </c>
      <c r="F66" s="110">
        <v>0</v>
      </c>
      <c r="G66" s="111">
        <f t="shared" si="6"/>
        <v>0</v>
      </c>
      <c r="O66" s="105">
        <v>2</v>
      </c>
      <c r="AA66" s="83">
        <v>12</v>
      </c>
      <c r="AB66" s="83">
        <v>0</v>
      </c>
      <c r="AC66" s="83">
        <v>50</v>
      </c>
      <c r="AZ66" s="83">
        <v>2</v>
      </c>
      <c r="BA66" s="83">
        <f t="shared" si="7"/>
        <v>0</v>
      </c>
      <c r="BB66" s="83">
        <f t="shared" si="8"/>
        <v>0</v>
      </c>
      <c r="BC66" s="83">
        <f t="shared" si="9"/>
        <v>0</v>
      </c>
      <c r="BD66" s="83">
        <f t="shared" si="10"/>
        <v>0</v>
      </c>
      <c r="BE66" s="83">
        <f t="shared" si="11"/>
        <v>0</v>
      </c>
      <c r="CA66" s="112">
        <v>12</v>
      </c>
      <c r="CB66" s="112">
        <v>0</v>
      </c>
      <c r="CZ66" s="83">
        <v>0</v>
      </c>
    </row>
    <row r="67" spans="1:104">
      <c r="A67" s="106">
        <v>34</v>
      </c>
      <c r="B67" s="107" t="s">
        <v>170</v>
      </c>
      <c r="C67" s="108" t="s">
        <v>171</v>
      </c>
      <c r="D67" s="109" t="s">
        <v>32</v>
      </c>
      <c r="E67" s="110">
        <v>1</v>
      </c>
      <c r="F67" s="110">
        <v>0</v>
      </c>
      <c r="G67" s="111">
        <f t="shared" si="6"/>
        <v>0</v>
      </c>
      <c r="O67" s="105">
        <v>2</v>
      </c>
      <c r="AA67" s="83">
        <v>12</v>
      </c>
      <c r="AB67" s="83">
        <v>0</v>
      </c>
      <c r="AC67" s="83">
        <v>36</v>
      </c>
      <c r="AZ67" s="83">
        <v>2</v>
      </c>
      <c r="BA67" s="83">
        <f t="shared" si="7"/>
        <v>0</v>
      </c>
      <c r="BB67" s="83">
        <f t="shared" si="8"/>
        <v>0</v>
      </c>
      <c r="BC67" s="83">
        <f t="shared" si="9"/>
        <v>0</v>
      </c>
      <c r="BD67" s="83">
        <f t="shared" si="10"/>
        <v>0</v>
      </c>
      <c r="BE67" s="83">
        <f t="shared" si="11"/>
        <v>0</v>
      </c>
      <c r="CA67" s="112">
        <v>12</v>
      </c>
      <c r="CB67" s="112">
        <v>0</v>
      </c>
      <c r="CZ67" s="83">
        <v>0</v>
      </c>
    </row>
    <row r="68" spans="1:104">
      <c r="A68" s="119"/>
      <c r="B68" s="120" t="s">
        <v>33</v>
      </c>
      <c r="C68" s="121" t="s">
        <v>159</v>
      </c>
      <c r="D68" s="122"/>
      <c r="E68" s="123"/>
      <c r="F68" s="124"/>
      <c r="G68" s="125">
        <f>SUM(G61:G67)</f>
        <v>0</v>
      </c>
      <c r="O68" s="105">
        <v>4</v>
      </c>
      <c r="BA68" s="126">
        <f>SUM(BA61:BA67)</f>
        <v>0</v>
      </c>
      <c r="BB68" s="126">
        <f>SUM(BB61:BB67)</f>
        <v>0</v>
      </c>
      <c r="BC68" s="126">
        <f>SUM(BC61:BC67)</f>
        <v>0</v>
      </c>
      <c r="BD68" s="126">
        <f>SUM(BD61:BD67)</f>
        <v>0</v>
      </c>
      <c r="BE68" s="126">
        <f>SUM(BE61:BE67)</f>
        <v>0</v>
      </c>
    </row>
    <row r="69" spans="1:104">
      <c r="A69" s="98" t="s">
        <v>29</v>
      </c>
      <c r="B69" s="99" t="s">
        <v>172</v>
      </c>
      <c r="C69" s="100" t="s">
        <v>173</v>
      </c>
      <c r="D69" s="101"/>
      <c r="E69" s="102"/>
      <c r="F69" s="102"/>
      <c r="G69" s="103"/>
      <c r="H69" s="104"/>
      <c r="I69" s="104"/>
      <c r="O69" s="105">
        <v>1</v>
      </c>
    </row>
    <row r="70" spans="1:104">
      <c r="A70" s="106">
        <v>35</v>
      </c>
      <c r="B70" s="107" t="s">
        <v>175</v>
      </c>
      <c r="C70" s="108" t="s">
        <v>176</v>
      </c>
      <c r="D70" s="109" t="s">
        <v>73</v>
      </c>
      <c r="E70" s="110">
        <v>5.4</v>
      </c>
      <c r="F70" s="110">
        <v>0</v>
      </c>
      <c r="G70" s="111">
        <f>E70*F70</f>
        <v>0</v>
      </c>
      <c r="O70" s="105">
        <v>2</v>
      </c>
      <c r="AA70" s="83">
        <v>12</v>
      </c>
      <c r="AB70" s="83">
        <v>0</v>
      </c>
      <c r="AC70" s="83">
        <v>37</v>
      </c>
      <c r="AZ70" s="83">
        <v>2</v>
      </c>
      <c r="BA70" s="83">
        <f>IF(AZ70=1,G70,0)</f>
        <v>0</v>
      </c>
      <c r="BB70" s="83">
        <f>IF(AZ70=2,G70,0)</f>
        <v>0</v>
      </c>
      <c r="BC70" s="83">
        <f>IF(AZ70=3,G70,0)</f>
        <v>0</v>
      </c>
      <c r="BD70" s="83">
        <f>IF(AZ70=4,G70,0)</f>
        <v>0</v>
      </c>
      <c r="BE70" s="83">
        <f>IF(AZ70=5,G70,0)</f>
        <v>0</v>
      </c>
      <c r="CA70" s="112">
        <v>12</v>
      </c>
      <c r="CB70" s="112">
        <v>0</v>
      </c>
      <c r="CZ70" s="83">
        <v>0</v>
      </c>
    </row>
    <row r="71" spans="1:104">
      <c r="A71" s="113"/>
      <c r="B71" s="115"/>
      <c r="C71" s="220" t="s">
        <v>177</v>
      </c>
      <c r="D71" s="221"/>
      <c r="E71" s="116">
        <v>5.4</v>
      </c>
      <c r="F71" s="117"/>
      <c r="G71" s="118"/>
      <c r="M71" s="114" t="s">
        <v>177</v>
      </c>
      <c r="O71" s="105"/>
    </row>
    <row r="72" spans="1:104">
      <c r="A72" s="106">
        <v>36</v>
      </c>
      <c r="B72" s="107" t="s">
        <v>178</v>
      </c>
      <c r="C72" s="108" t="s">
        <v>179</v>
      </c>
      <c r="D72" s="109" t="s">
        <v>32</v>
      </c>
      <c r="E72" s="110">
        <v>14</v>
      </c>
      <c r="F72" s="110">
        <v>0</v>
      </c>
      <c r="G72" s="111">
        <f>E72*F72</f>
        <v>0</v>
      </c>
      <c r="O72" s="105">
        <v>2</v>
      </c>
      <c r="AA72" s="83">
        <v>12</v>
      </c>
      <c r="AB72" s="83">
        <v>0</v>
      </c>
      <c r="AC72" s="83">
        <v>38</v>
      </c>
      <c r="AZ72" s="83">
        <v>2</v>
      </c>
      <c r="BA72" s="83">
        <f>IF(AZ72=1,G72,0)</f>
        <v>0</v>
      </c>
      <c r="BB72" s="83">
        <f>IF(AZ72=2,G72,0)</f>
        <v>0</v>
      </c>
      <c r="BC72" s="83">
        <f>IF(AZ72=3,G72,0)</f>
        <v>0</v>
      </c>
      <c r="BD72" s="83">
        <f>IF(AZ72=4,G72,0)</f>
        <v>0</v>
      </c>
      <c r="BE72" s="83">
        <f>IF(AZ72=5,G72,0)</f>
        <v>0</v>
      </c>
      <c r="CA72" s="112">
        <v>12</v>
      </c>
      <c r="CB72" s="112">
        <v>0</v>
      </c>
      <c r="CZ72" s="83">
        <v>0</v>
      </c>
    </row>
    <row r="73" spans="1:104">
      <c r="A73" s="106">
        <v>37</v>
      </c>
      <c r="B73" s="107" t="s">
        <v>180</v>
      </c>
      <c r="C73" s="108" t="s">
        <v>181</v>
      </c>
      <c r="D73" s="109" t="s">
        <v>32</v>
      </c>
      <c r="E73" s="110">
        <v>30</v>
      </c>
      <c r="F73" s="110">
        <v>0</v>
      </c>
      <c r="G73" s="111">
        <f>E73*F73</f>
        <v>0</v>
      </c>
      <c r="O73" s="105">
        <v>2</v>
      </c>
      <c r="AA73" s="83">
        <v>12</v>
      </c>
      <c r="AB73" s="83">
        <v>0</v>
      </c>
      <c r="AC73" s="83">
        <v>39</v>
      </c>
      <c r="AZ73" s="83">
        <v>2</v>
      </c>
      <c r="BA73" s="83">
        <f>IF(AZ73=1,G73,0)</f>
        <v>0</v>
      </c>
      <c r="BB73" s="83">
        <f>IF(AZ73=2,G73,0)</f>
        <v>0</v>
      </c>
      <c r="BC73" s="83">
        <f>IF(AZ73=3,G73,0)</f>
        <v>0</v>
      </c>
      <c r="BD73" s="83">
        <f>IF(AZ73=4,G73,0)</f>
        <v>0</v>
      </c>
      <c r="BE73" s="83">
        <f>IF(AZ73=5,G73,0)</f>
        <v>0</v>
      </c>
      <c r="CA73" s="112">
        <v>12</v>
      </c>
      <c r="CB73" s="112">
        <v>0</v>
      </c>
      <c r="CZ73" s="83">
        <v>0</v>
      </c>
    </row>
    <row r="74" spans="1:104">
      <c r="A74" s="106">
        <v>38</v>
      </c>
      <c r="B74" s="107" t="s">
        <v>182</v>
      </c>
      <c r="C74" s="108" t="s">
        <v>183</v>
      </c>
      <c r="D74" s="109" t="s">
        <v>32</v>
      </c>
      <c r="E74" s="110">
        <v>1</v>
      </c>
      <c r="F74" s="110">
        <v>0</v>
      </c>
      <c r="G74" s="111">
        <f>E74*F74</f>
        <v>0</v>
      </c>
      <c r="O74" s="105">
        <v>2</v>
      </c>
      <c r="AA74" s="83">
        <v>12</v>
      </c>
      <c r="AB74" s="83">
        <v>0</v>
      </c>
      <c r="AC74" s="83">
        <v>43</v>
      </c>
      <c r="AZ74" s="83">
        <v>2</v>
      </c>
      <c r="BA74" s="83">
        <f>IF(AZ74=1,G74,0)</f>
        <v>0</v>
      </c>
      <c r="BB74" s="83">
        <f>IF(AZ74=2,G74,0)</f>
        <v>0</v>
      </c>
      <c r="BC74" s="83">
        <f>IF(AZ74=3,G74,0)</f>
        <v>0</v>
      </c>
      <c r="BD74" s="83">
        <f>IF(AZ74=4,G74,0)</f>
        <v>0</v>
      </c>
      <c r="BE74" s="83">
        <f>IF(AZ74=5,G74,0)</f>
        <v>0</v>
      </c>
      <c r="CA74" s="112">
        <v>12</v>
      </c>
      <c r="CB74" s="112">
        <v>0</v>
      </c>
      <c r="CZ74" s="83">
        <v>0</v>
      </c>
    </row>
    <row r="75" spans="1:104">
      <c r="A75" s="106">
        <v>39</v>
      </c>
      <c r="B75" s="107" t="s">
        <v>184</v>
      </c>
      <c r="C75" s="108" t="s">
        <v>185</v>
      </c>
      <c r="D75" s="109" t="s">
        <v>32</v>
      </c>
      <c r="E75" s="110">
        <v>1</v>
      </c>
      <c r="F75" s="110">
        <v>0</v>
      </c>
      <c r="G75" s="111">
        <f>E75*F75</f>
        <v>0</v>
      </c>
      <c r="O75" s="105">
        <v>2</v>
      </c>
      <c r="AA75" s="83">
        <v>12</v>
      </c>
      <c r="AB75" s="83">
        <v>0</v>
      </c>
      <c r="AC75" s="83">
        <v>44</v>
      </c>
      <c r="AZ75" s="83">
        <v>2</v>
      </c>
      <c r="BA75" s="83">
        <f>IF(AZ75=1,G75,0)</f>
        <v>0</v>
      </c>
      <c r="BB75" s="83">
        <f>IF(AZ75=2,G75,0)</f>
        <v>0</v>
      </c>
      <c r="BC75" s="83">
        <f>IF(AZ75=3,G75,0)</f>
        <v>0</v>
      </c>
      <c r="BD75" s="83">
        <f>IF(AZ75=4,G75,0)</f>
        <v>0</v>
      </c>
      <c r="BE75" s="83">
        <f>IF(AZ75=5,G75,0)</f>
        <v>0</v>
      </c>
      <c r="CA75" s="112">
        <v>12</v>
      </c>
      <c r="CB75" s="112">
        <v>0</v>
      </c>
      <c r="CZ75" s="83">
        <v>0</v>
      </c>
    </row>
    <row r="76" spans="1:104">
      <c r="A76" s="119"/>
      <c r="B76" s="120" t="s">
        <v>33</v>
      </c>
      <c r="C76" s="121" t="s">
        <v>174</v>
      </c>
      <c r="D76" s="122"/>
      <c r="E76" s="123"/>
      <c r="F76" s="124"/>
      <c r="G76" s="125">
        <f>SUM(G69:G75)</f>
        <v>0</v>
      </c>
      <c r="O76" s="105">
        <v>4</v>
      </c>
      <c r="BA76" s="126">
        <f>SUM(BA69:BA75)</f>
        <v>0</v>
      </c>
      <c r="BB76" s="126">
        <f>SUM(BB69:BB75)</f>
        <v>0</v>
      </c>
      <c r="BC76" s="126">
        <f>SUM(BC69:BC75)</f>
        <v>0</v>
      </c>
      <c r="BD76" s="126">
        <f>SUM(BD69:BD75)</f>
        <v>0</v>
      </c>
      <c r="BE76" s="126">
        <f>SUM(BE69:BE75)</f>
        <v>0</v>
      </c>
    </row>
    <row r="77" spans="1:104">
      <c r="A77" s="98" t="s">
        <v>29</v>
      </c>
      <c r="B77" s="99" t="s">
        <v>186</v>
      </c>
      <c r="C77" s="100" t="s">
        <v>187</v>
      </c>
      <c r="D77" s="101"/>
      <c r="E77" s="102"/>
      <c r="F77" s="102"/>
      <c r="G77" s="103"/>
      <c r="H77" s="104"/>
      <c r="I77" s="104"/>
      <c r="O77" s="105">
        <v>1</v>
      </c>
    </row>
    <row r="78" spans="1:104" ht="22.5">
      <c r="A78" s="106">
        <v>40</v>
      </c>
      <c r="B78" s="107" t="s">
        <v>189</v>
      </c>
      <c r="C78" s="108" t="s">
        <v>190</v>
      </c>
      <c r="D78" s="109" t="s">
        <v>73</v>
      </c>
      <c r="E78" s="110">
        <v>16.3</v>
      </c>
      <c r="F78" s="110">
        <v>0</v>
      </c>
      <c r="G78" s="111">
        <f>E78*F78</f>
        <v>0</v>
      </c>
      <c r="O78" s="105">
        <v>2</v>
      </c>
      <c r="AA78" s="83">
        <v>2</v>
      </c>
      <c r="AB78" s="83">
        <v>7</v>
      </c>
      <c r="AC78" s="83">
        <v>7</v>
      </c>
      <c r="AZ78" s="83">
        <v>2</v>
      </c>
      <c r="BA78" s="83">
        <f>IF(AZ78=1,G78,0)</f>
        <v>0</v>
      </c>
      <c r="BB78" s="83">
        <f>IF(AZ78=2,G78,0)</f>
        <v>0</v>
      </c>
      <c r="BC78" s="83">
        <f>IF(AZ78=3,G78,0)</f>
        <v>0</v>
      </c>
      <c r="BD78" s="83">
        <f>IF(AZ78=4,G78,0)</f>
        <v>0</v>
      </c>
      <c r="BE78" s="83">
        <f>IF(AZ78=5,G78,0)</f>
        <v>0</v>
      </c>
      <c r="CA78" s="112">
        <v>2</v>
      </c>
      <c r="CB78" s="112">
        <v>7</v>
      </c>
      <c r="CZ78" s="83">
        <v>2.6399999999995299E-3</v>
      </c>
    </row>
    <row r="79" spans="1:104">
      <c r="A79" s="106">
        <v>41</v>
      </c>
      <c r="B79" s="107" t="s">
        <v>191</v>
      </c>
      <c r="C79" s="108" t="s">
        <v>192</v>
      </c>
      <c r="D79" s="109" t="s">
        <v>73</v>
      </c>
      <c r="E79" s="110">
        <v>20</v>
      </c>
      <c r="F79" s="110">
        <v>0</v>
      </c>
      <c r="G79" s="111">
        <f>E79*F79</f>
        <v>0</v>
      </c>
      <c r="O79" s="105">
        <v>2</v>
      </c>
      <c r="AA79" s="83">
        <v>12</v>
      </c>
      <c r="AB79" s="83">
        <v>0</v>
      </c>
      <c r="AC79" s="83">
        <v>1</v>
      </c>
      <c r="AZ79" s="83">
        <v>2</v>
      </c>
      <c r="BA79" s="83">
        <f>IF(AZ79=1,G79,0)</f>
        <v>0</v>
      </c>
      <c r="BB79" s="83">
        <f>IF(AZ79=2,G79,0)</f>
        <v>0</v>
      </c>
      <c r="BC79" s="83">
        <f>IF(AZ79=3,G79,0)</f>
        <v>0</v>
      </c>
      <c r="BD79" s="83">
        <f>IF(AZ79=4,G79,0)</f>
        <v>0</v>
      </c>
      <c r="BE79" s="83">
        <f>IF(AZ79=5,G79,0)</f>
        <v>0</v>
      </c>
      <c r="CA79" s="112">
        <v>12</v>
      </c>
      <c r="CB79" s="112">
        <v>0</v>
      </c>
      <c r="CZ79" s="83">
        <v>0</v>
      </c>
    </row>
    <row r="80" spans="1:104">
      <c r="A80" s="106">
        <v>42</v>
      </c>
      <c r="B80" s="107" t="s">
        <v>193</v>
      </c>
      <c r="C80" s="108" t="s">
        <v>194</v>
      </c>
      <c r="D80" s="109" t="s">
        <v>9</v>
      </c>
      <c r="E80" s="110">
        <v>0</v>
      </c>
      <c r="F80" s="110">
        <v>0</v>
      </c>
      <c r="G80" s="111">
        <f>E80*F80</f>
        <v>0</v>
      </c>
      <c r="O80" s="105">
        <v>2</v>
      </c>
      <c r="AA80" s="83">
        <v>7</v>
      </c>
      <c r="AB80" s="83">
        <v>1002</v>
      </c>
      <c r="AC80" s="83">
        <v>5</v>
      </c>
      <c r="AZ80" s="83">
        <v>2</v>
      </c>
      <c r="BA80" s="83">
        <f>IF(AZ80=1,G80,0)</f>
        <v>0</v>
      </c>
      <c r="BB80" s="83">
        <f>IF(AZ80=2,G80,0)</f>
        <v>0</v>
      </c>
      <c r="BC80" s="83">
        <f>IF(AZ80=3,G80,0)</f>
        <v>0</v>
      </c>
      <c r="BD80" s="83">
        <f>IF(AZ80=4,G80,0)</f>
        <v>0</v>
      </c>
      <c r="BE80" s="83">
        <f>IF(AZ80=5,G80,0)</f>
        <v>0</v>
      </c>
      <c r="CA80" s="112">
        <v>7</v>
      </c>
      <c r="CB80" s="112">
        <v>1002</v>
      </c>
      <c r="CZ80" s="83">
        <v>0</v>
      </c>
    </row>
    <row r="81" spans="1:104">
      <c r="A81" s="119"/>
      <c r="B81" s="120" t="s">
        <v>33</v>
      </c>
      <c r="C81" s="121" t="s">
        <v>188</v>
      </c>
      <c r="D81" s="122"/>
      <c r="E81" s="123"/>
      <c r="F81" s="124"/>
      <c r="G81" s="125">
        <f>SUM(G77:G80)</f>
        <v>0</v>
      </c>
      <c r="O81" s="105">
        <v>4</v>
      </c>
      <c r="BA81" s="126">
        <f>SUM(BA77:BA80)</f>
        <v>0</v>
      </c>
      <c r="BB81" s="126">
        <f>SUM(BB77:BB80)</f>
        <v>0</v>
      </c>
      <c r="BC81" s="126">
        <f>SUM(BC77:BC80)</f>
        <v>0</v>
      </c>
      <c r="BD81" s="126">
        <f>SUM(BD77:BD80)</f>
        <v>0</v>
      </c>
      <c r="BE81" s="126">
        <f>SUM(BE77:BE80)</f>
        <v>0</v>
      </c>
    </row>
    <row r="82" spans="1:104">
      <c r="A82" s="98" t="s">
        <v>29</v>
      </c>
      <c r="B82" s="99" t="s">
        <v>195</v>
      </c>
      <c r="C82" s="100" t="s">
        <v>196</v>
      </c>
      <c r="D82" s="101"/>
      <c r="E82" s="102"/>
      <c r="F82" s="102"/>
      <c r="G82" s="103"/>
      <c r="H82" s="104"/>
      <c r="I82" s="104"/>
      <c r="O82" s="105">
        <v>1</v>
      </c>
    </row>
    <row r="83" spans="1:104">
      <c r="A83" s="106">
        <v>43</v>
      </c>
      <c r="B83" s="107" t="s">
        <v>198</v>
      </c>
      <c r="C83" s="108" t="s">
        <v>199</v>
      </c>
      <c r="D83" s="109" t="s">
        <v>73</v>
      </c>
      <c r="E83" s="110">
        <v>135.4</v>
      </c>
      <c r="F83" s="110">
        <v>0</v>
      </c>
      <c r="G83" s="111">
        <f>E83*F83</f>
        <v>0</v>
      </c>
      <c r="O83" s="105">
        <v>2</v>
      </c>
      <c r="AA83" s="83">
        <v>2</v>
      </c>
      <c r="AB83" s="83">
        <v>7</v>
      </c>
      <c r="AC83" s="83">
        <v>7</v>
      </c>
      <c r="AZ83" s="83">
        <v>2</v>
      </c>
      <c r="BA83" s="83">
        <f>IF(AZ83=1,G83,0)</f>
        <v>0</v>
      </c>
      <c r="BB83" s="83">
        <f>IF(AZ83=2,G83,0)</f>
        <v>0</v>
      </c>
      <c r="BC83" s="83">
        <f>IF(AZ83=3,G83,0)</f>
        <v>0</v>
      </c>
      <c r="BD83" s="83">
        <f>IF(AZ83=4,G83,0)</f>
        <v>0</v>
      </c>
      <c r="BE83" s="83">
        <f>IF(AZ83=5,G83,0)</f>
        <v>0</v>
      </c>
      <c r="CA83" s="112">
        <v>2</v>
      </c>
      <c r="CB83" s="112">
        <v>7</v>
      </c>
      <c r="CZ83" s="83">
        <v>4.2299999999997296E-3</v>
      </c>
    </row>
    <row r="84" spans="1:104">
      <c r="A84" s="113"/>
      <c r="B84" s="115"/>
      <c r="C84" s="220" t="s">
        <v>200</v>
      </c>
      <c r="D84" s="221"/>
      <c r="E84" s="116">
        <v>135.4</v>
      </c>
      <c r="F84" s="117"/>
      <c r="G84" s="118"/>
      <c r="M84" s="114" t="s">
        <v>200</v>
      </c>
      <c r="O84" s="105"/>
    </row>
    <row r="85" spans="1:104">
      <c r="A85" s="119"/>
      <c r="B85" s="120" t="s">
        <v>33</v>
      </c>
      <c r="C85" s="121" t="s">
        <v>197</v>
      </c>
      <c r="D85" s="122"/>
      <c r="E85" s="123"/>
      <c r="F85" s="124"/>
      <c r="G85" s="125">
        <f>SUM(G82:G84)</f>
        <v>0</v>
      </c>
      <c r="O85" s="105">
        <v>4</v>
      </c>
      <c r="BA85" s="126">
        <f>SUM(BA82:BA84)</f>
        <v>0</v>
      </c>
      <c r="BB85" s="126">
        <f>SUM(BB82:BB84)</f>
        <v>0</v>
      </c>
      <c r="BC85" s="126">
        <f>SUM(BC82:BC84)</f>
        <v>0</v>
      </c>
      <c r="BD85" s="126">
        <f>SUM(BD82:BD84)</f>
        <v>0</v>
      </c>
      <c r="BE85" s="126">
        <f>SUM(BE82:BE84)</f>
        <v>0</v>
      </c>
    </row>
    <row r="86" spans="1:104">
      <c r="A86" s="98" t="s">
        <v>29</v>
      </c>
      <c r="B86" s="99" t="s">
        <v>201</v>
      </c>
      <c r="C86" s="100" t="s">
        <v>202</v>
      </c>
      <c r="D86" s="101"/>
      <c r="E86" s="102"/>
      <c r="F86" s="102"/>
      <c r="G86" s="103"/>
      <c r="H86" s="104"/>
      <c r="I86" s="104"/>
      <c r="O86" s="105">
        <v>1</v>
      </c>
    </row>
    <row r="87" spans="1:104">
      <c r="A87" s="106">
        <v>44</v>
      </c>
      <c r="B87" s="107" t="s">
        <v>204</v>
      </c>
      <c r="C87" s="108" t="s">
        <v>205</v>
      </c>
      <c r="D87" s="109" t="s">
        <v>73</v>
      </c>
      <c r="E87" s="110">
        <v>151.69999999999999</v>
      </c>
      <c r="F87" s="110">
        <v>0</v>
      </c>
      <c r="G87" s="111">
        <f>E87*F87</f>
        <v>0</v>
      </c>
      <c r="O87" s="105">
        <v>2</v>
      </c>
      <c r="AA87" s="83">
        <v>1</v>
      </c>
      <c r="AB87" s="83">
        <v>7</v>
      </c>
      <c r="AC87" s="83">
        <v>7</v>
      </c>
      <c r="AZ87" s="83">
        <v>2</v>
      </c>
      <c r="BA87" s="83">
        <f>IF(AZ87=1,G87,0)</f>
        <v>0</v>
      </c>
      <c r="BB87" s="83">
        <f>IF(AZ87=2,G87,0)</f>
        <v>0</v>
      </c>
      <c r="BC87" s="83">
        <f>IF(AZ87=3,G87,0)</f>
        <v>0</v>
      </c>
      <c r="BD87" s="83">
        <f>IF(AZ87=4,G87,0)</f>
        <v>0</v>
      </c>
      <c r="BE87" s="83">
        <f>IF(AZ87=5,G87,0)</f>
        <v>0</v>
      </c>
      <c r="CA87" s="112">
        <v>1</v>
      </c>
      <c r="CB87" s="112">
        <v>7</v>
      </c>
      <c r="CZ87" s="83">
        <v>1.10600000000005E-2</v>
      </c>
    </row>
    <row r="88" spans="1:104">
      <c r="A88" s="113"/>
      <c r="B88" s="115"/>
      <c r="C88" s="220" t="s">
        <v>206</v>
      </c>
      <c r="D88" s="221"/>
      <c r="E88" s="116">
        <v>151.69999999999999</v>
      </c>
      <c r="F88" s="117"/>
      <c r="G88" s="118"/>
      <c r="M88" s="114" t="s">
        <v>206</v>
      </c>
      <c r="O88" s="105"/>
    </row>
    <row r="89" spans="1:104">
      <c r="A89" s="106">
        <v>45</v>
      </c>
      <c r="B89" s="107" t="s">
        <v>207</v>
      </c>
      <c r="C89" s="108" t="s">
        <v>208</v>
      </c>
      <c r="D89" s="109" t="s">
        <v>137</v>
      </c>
      <c r="E89" s="110">
        <v>0</v>
      </c>
      <c r="F89" s="110">
        <v>0</v>
      </c>
      <c r="G89" s="111">
        <f>E89*F89</f>
        <v>0</v>
      </c>
      <c r="O89" s="105">
        <v>2</v>
      </c>
      <c r="AA89" s="83">
        <v>7</v>
      </c>
      <c r="AB89" s="83">
        <v>1001</v>
      </c>
      <c r="AC89" s="83">
        <v>5</v>
      </c>
      <c r="AZ89" s="83">
        <v>2</v>
      </c>
      <c r="BA89" s="83">
        <f>IF(AZ89=1,G89,0)</f>
        <v>0</v>
      </c>
      <c r="BB89" s="83">
        <f>IF(AZ89=2,G89,0)</f>
        <v>0</v>
      </c>
      <c r="BC89" s="83">
        <f>IF(AZ89=3,G89,0)</f>
        <v>0</v>
      </c>
      <c r="BD89" s="83">
        <f>IF(AZ89=4,G89,0)</f>
        <v>0</v>
      </c>
      <c r="BE89" s="83">
        <f>IF(AZ89=5,G89,0)</f>
        <v>0</v>
      </c>
      <c r="CA89" s="112">
        <v>7</v>
      </c>
      <c r="CB89" s="112">
        <v>1001</v>
      </c>
      <c r="CZ89" s="83">
        <v>0</v>
      </c>
    </row>
    <row r="90" spans="1:104">
      <c r="A90" s="119"/>
      <c r="B90" s="120" t="s">
        <v>33</v>
      </c>
      <c r="C90" s="121" t="s">
        <v>203</v>
      </c>
      <c r="D90" s="122"/>
      <c r="E90" s="123"/>
      <c r="F90" s="124"/>
      <c r="G90" s="125">
        <f>SUM(G86:G89)</f>
        <v>0</v>
      </c>
      <c r="O90" s="105">
        <v>4</v>
      </c>
      <c r="BA90" s="126">
        <f>SUM(BA86:BA89)</f>
        <v>0</v>
      </c>
      <c r="BB90" s="126">
        <f>SUM(BB86:BB89)</f>
        <v>0</v>
      </c>
      <c r="BC90" s="126">
        <f>SUM(BC86:BC89)</f>
        <v>0</v>
      </c>
      <c r="BD90" s="126">
        <f>SUM(BD86:BD89)</f>
        <v>0</v>
      </c>
      <c r="BE90" s="126">
        <f>SUM(BE86:BE89)</f>
        <v>0</v>
      </c>
    </row>
    <row r="91" spans="1:104">
      <c r="A91" s="98" t="s">
        <v>29</v>
      </c>
      <c r="B91" s="99" t="s">
        <v>209</v>
      </c>
      <c r="C91" s="100" t="s">
        <v>210</v>
      </c>
      <c r="D91" s="101"/>
      <c r="E91" s="102"/>
      <c r="F91" s="102"/>
      <c r="G91" s="103"/>
      <c r="H91" s="104"/>
      <c r="I91" s="104"/>
      <c r="O91" s="105">
        <v>1</v>
      </c>
    </row>
    <row r="92" spans="1:104">
      <c r="A92" s="106">
        <v>46</v>
      </c>
      <c r="B92" s="107" t="s">
        <v>212</v>
      </c>
      <c r="C92" s="108" t="s">
        <v>213</v>
      </c>
      <c r="D92" s="109" t="s">
        <v>73</v>
      </c>
      <c r="E92" s="110">
        <v>16.55</v>
      </c>
      <c r="F92" s="110">
        <v>0</v>
      </c>
      <c r="G92" s="111">
        <f>E92*F92</f>
        <v>0</v>
      </c>
      <c r="O92" s="105">
        <v>2</v>
      </c>
      <c r="AA92" s="83">
        <v>1</v>
      </c>
      <c r="AB92" s="83">
        <v>7</v>
      </c>
      <c r="AC92" s="83">
        <v>7</v>
      </c>
      <c r="AZ92" s="83">
        <v>2</v>
      </c>
      <c r="BA92" s="83">
        <f>IF(AZ92=1,G92,0)</f>
        <v>0</v>
      </c>
      <c r="BB92" s="83">
        <f>IF(AZ92=2,G92,0)</f>
        <v>0</v>
      </c>
      <c r="BC92" s="83">
        <f>IF(AZ92=3,G92,0)</f>
        <v>0</v>
      </c>
      <c r="BD92" s="83">
        <f>IF(AZ92=4,G92,0)</f>
        <v>0</v>
      </c>
      <c r="BE92" s="83">
        <f>IF(AZ92=5,G92,0)</f>
        <v>0</v>
      </c>
      <c r="CA92" s="112">
        <v>1</v>
      </c>
      <c r="CB92" s="112">
        <v>7</v>
      </c>
      <c r="CZ92" s="83">
        <v>2.4999999999986101E-4</v>
      </c>
    </row>
    <row r="93" spans="1:104">
      <c r="A93" s="113"/>
      <c r="B93" s="115"/>
      <c r="C93" s="220" t="s">
        <v>214</v>
      </c>
      <c r="D93" s="221"/>
      <c r="E93" s="116">
        <v>16.55</v>
      </c>
      <c r="F93" s="117"/>
      <c r="G93" s="118"/>
      <c r="M93" s="114" t="s">
        <v>214</v>
      </c>
      <c r="O93" s="105"/>
    </row>
    <row r="94" spans="1:104">
      <c r="A94" s="106">
        <v>47</v>
      </c>
      <c r="B94" s="107" t="s">
        <v>215</v>
      </c>
      <c r="C94" s="108" t="s">
        <v>216</v>
      </c>
      <c r="D94" s="109" t="s">
        <v>73</v>
      </c>
      <c r="E94" s="110">
        <v>351.14400000000001</v>
      </c>
      <c r="F94" s="110">
        <v>0</v>
      </c>
      <c r="G94" s="111">
        <f>E94*F94</f>
        <v>0</v>
      </c>
      <c r="O94" s="105">
        <v>2</v>
      </c>
      <c r="AA94" s="83">
        <v>1</v>
      </c>
      <c r="AB94" s="83">
        <v>7</v>
      </c>
      <c r="AC94" s="83">
        <v>7</v>
      </c>
      <c r="AZ94" s="83">
        <v>2</v>
      </c>
      <c r="BA94" s="83">
        <f>IF(AZ94=1,G94,0)</f>
        <v>0</v>
      </c>
      <c r="BB94" s="83">
        <f>IF(AZ94=2,G94,0)</f>
        <v>0</v>
      </c>
      <c r="BC94" s="83">
        <f>IF(AZ94=3,G94,0)</f>
        <v>0</v>
      </c>
      <c r="BD94" s="83">
        <f>IF(AZ94=4,G94,0)</f>
        <v>0</v>
      </c>
      <c r="BE94" s="83">
        <f>IF(AZ94=5,G94,0)</f>
        <v>0</v>
      </c>
      <c r="CA94" s="112">
        <v>1</v>
      </c>
      <c r="CB94" s="112">
        <v>7</v>
      </c>
      <c r="CZ94" s="83">
        <v>1.99999999999978E-4</v>
      </c>
    </row>
    <row r="95" spans="1:104">
      <c r="A95" s="113"/>
      <c r="B95" s="115"/>
      <c r="C95" s="220" t="s">
        <v>217</v>
      </c>
      <c r="D95" s="221"/>
      <c r="E95" s="116">
        <v>55.8</v>
      </c>
      <c r="F95" s="117"/>
      <c r="G95" s="118"/>
      <c r="M95" s="114" t="s">
        <v>217</v>
      </c>
      <c r="O95" s="105"/>
    </row>
    <row r="96" spans="1:104">
      <c r="A96" s="113"/>
      <c r="B96" s="115"/>
      <c r="C96" s="220" t="s">
        <v>218</v>
      </c>
      <c r="D96" s="221"/>
      <c r="E96" s="116">
        <v>193.71899999999999</v>
      </c>
      <c r="F96" s="117"/>
      <c r="G96" s="118"/>
      <c r="M96" s="114" t="s">
        <v>218</v>
      </c>
      <c r="O96" s="105"/>
    </row>
    <row r="97" spans="1:57">
      <c r="A97" s="113"/>
      <c r="B97" s="115"/>
      <c r="C97" s="220" t="s">
        <v>219</v>
      </c>
      <c r="D97" s="221"/>
      <c r="E97" s="116">
        <v>73.625</v>
      </c>
      <c r="F97" s="117"/>
      <c r="G97" s="118"/>
      <c r="M97" s="114" t="s">
        <v>219</v>
      </c>
      <c r="O97" s="105"/>
    </row>
    <row r="98" spans="1:57">
      <c r="A98" s="113"/>
      <c r="B98" s="115"/>
      <c r="C98" s="220" t="s">
        <v>220</v>
      </c>
      <c r="D98" s="221"/>
      <c r="E98" s="116">
        <v>28</v>
      </c>
      <c r="F98" s="117"/>
      <c r="G98" s="118"/>
      <c r="M98" s="114">
        <v>28</v>
      </c>
      <c r="O98" s="105"/>
    </row>
    <row r="99" spans="1:57">
      <c r="A99" s="119"/>
      <c r="B99" s="120" t="s">
        <v>33</v>
      </c>
      <c r="C99" s="121" t="s">
        <v>211</v>
      </c>
      <c r="D99" s="122"/>
      <c r="E99" s="123"/>
      <c r="F99" s="124"/>
      <c r="G99" s="125">
        <f>SUM(G91:G98)</f>
        <v>0</v>
      </c>
      <c r="O99" s="105">
        <v>4</v>
      </c>
      <c r="BA99" s="126">
        <f>SUM(BA91:BA98)</f>
        <v>0</v>
      </c>
      <c r="BB99" s="126">
        <f>SUM(BB91:BB98)</f>
        <v>0</v>
      </c>
      <c r="BC99" s="126">
        <f>SUM(BC91:BC98)</f>
        <v>0</v>
      </c>
      <c r="BD99" s="126">
        <f>SUM(BD91:BD98)</f>
        <v>0</v>
      </c>
      <c r="BE99" s="126">
        <f>SUM(BE91:BE98)</f>
        <v>0</v>
      </c>
    </row>
    <row r="100" spans="1:57">
      <c r="E100" s="83"/>
    </row>
    <row r="101" spans="1:57" ht="13.5" thickBot="1">
      <c r="E101" s="83"/>
    </row>
    <row r="102" spans="1:57" ht="13.5" thickBot="1">
      <c r="A102" s="139"/>
      <c r="B102" s="140"/>
      <c r="C102" s="140" t="s">
        <v>14</v>
      </c>
      <c r="D102" s="140"/>
      <c r="E102" s="140"/>
      <c r="F102" s="140"/>
      <c r="G102" s="141">
        <f>G19+G57+G60+G68+G76+G81+G85+G90+G99</f>
        <v>0</v>
      </c>
    </row>
    <row r="103" spans="1:57">
      <c r="E103" s="83"/>
    </row>
    <row r="104" spans="1:57">
      <c r="E104" s="83"/>
    </row>
    <row r="105" spans="1:57">
      <c r="E105" s="83"/>
    </row>
    <row r="106" spans="1:57">
      <c r="E106" s="83"/>
    </row>
    <row r="107" spans="1:57">
      <c r="E107" s="83"/>
    </row>
    <row r="108" spans="1:57">
      <c r="E108" s="83"/>
    </row>
    <row r="109" spans="1:57">
      <c r="E109" s="83"/>
    </row>
    <row r="110" spans="1:57">
      <c r="E110" s="83"/>
    </row>
    <row r="111" spans="1:57">
      <c r="E111" s="83"/>
    </row>
    <row r="112" spans="1:57">
      <c r="E112" s="83"/>
    </row>
    <row r="113" spans="1:7">
      <c r="E113" s="83"/>
    </row>
    <row r="114" spans="1:7">
      <c r="E114" s="83"/>
    </row>
    <row r="115" spans="1:7">
      <c r="E115" s="83"/>
    </row>
    <row r="116" spans="1:7">
      <c r="E116" s="83"/>
    </row>
    <row r="117" spans="1:7">
      <c r="E117" s="83"/>
    </row>
    <row r="118" spans="1:7">
      <c r="E118" s="83"/>
    </row>
    <row r="119" spans="1:7">
      <c r="E119" s="83"/>
    </row>
    <row r="120" spans="1:7">
      <c r="E120" s="83"/>
    </row>
    <row r="121" spans="1:7">
      <c r="E121" s="83"/>
    </row>
    <row r="122" spans="1:7">
      <c r="E122" s="83"/>
    </row>
    <row r="123" spans="1:7">
      <c r="A123" s="127"/>
      <c r="B123" s="127"/>
      <c r="C123" s="127"/>
      <c r="D123" s="127"/>
      <c r="E123" s="127"/>
      <c r="F123" s="127"/>
      <c r="G123" s="127"/>
    </row>
    <row r="124" spans="1:7">
      <c r="A124" s="127"/>
      <c r="B124" s="127"/>
      <c r="C124" s="127"/>
      <c r="D124" s="127"/>
      <c r="E124" s="127"/>
      <c r="F124" s="127"/>
      <c r="G124" s="127"/>
    </row>
    <row r="125" spans="1:7">
      <c r="A125" s="127"/>
      <c r="B125" s="127"/>
      <c r="C125" s="127"/>
      <c r="D125" s="127"/>
      <c r="E125" s="127"/>
      <c r="F125" s="127"/>
      <c r="G125" s="127"/>
    </row>
    <row r="126" spans="1:7">
      <c r="A126" s="127"/>
      <c r="B126" s="127"/>
      <c r="C126" s="127"/>
      <c r="D126" s="127"/>
      <c r="E126" s="127"/>
      <c r="F126" s="127"/>
      <c r="G126" s="127"/>
    </row>
    <row r="127" spans="1:7">
      <c r="E127" s="83"/>
    </row>
    <row r="128" spans="1:7">
      <c r="E128" s="83"/>
    </row>
    <row r="129" spans="5:5">
      <c r="E129" s="83"/>
    </row>
    <row r="130" spans="5:5">
      <c r="E130" s="83"/>
    </row>
    <row r="131" spans="5:5">
      <c r="E131" s="83"/>
    </row>
    <row r="132" spans="5:5">
      <c r="E132" s="83"/>
    </row>
    <row r="133" spans="5:5">
      <c r="E133" s="83"/>
    </row>
    <row r="134" spans="5:5">
      <c r="E134" s="83"/>
    </row>
    <row r="135" spans="5:5">
      <c r="E135" s="83"/>
    </row>
    <row r="136" spans="5:5">
      <c r="E136" s="83"/>
    </row>
    <row r="137" spans="5:5">
      <c r="E137" s="83"/>
    </row>
    <row r="138" spans="5:5">
      <c r="E138" s="83"/>
    </row>
    <row r="139" spans="5:5">
      <c r="E139" s="83"/>
    </row>
    <row r="140" spans="5:5">
      <c r="E140" s="83"/>
    </row>
    <row r="141" spans="5:5">
      <c r="E141" s="83"/>
    </row>
    <row r="142" spans="5:5">
      <c r="E142" s="83"/>
    </row>
    <row r="143" spans="5:5">
      <c r="E143" s="83"/>
    </row>
    <row r="144" spans="5:5">
      <c r="E144" s="83"/>
    </row>
    <row r="145" spans="1:7">
      <c r="E145" s="83"/>
    </row>
    <row r="146" spans="1:7">
      <c r="E146" s="83"/>
    </row>
    <row r="147" spans="1:7">
      <c r="E147" s="83"/>
    </row>
    <row r="148" spans="1:7">
      <c r="E148" s="83"/>
    </row>
    <row r="149" spans="1:7">
      <c r="E149" s="83"/>
    </row>
    <row r="150" spans="1:7">
      <c r="E150" s="83"/>
    </row>
    <row r="151" spans="1:7">
      <c r="E151" s="83"/>
    </row>
    <row r="152" spans="1:7">
      <c r="E152" s="83"/>
    </row>
    <row r="153" spans="1:7">
      <c r="E153" s="83"/>
    </row>
    <row r="154" spans="1:7">
      <c r="E154" s="83"/>
    </row>
    <row r="155" spans="1:7">
      <c r="E155" s="83"/>
    </row>
    <row r="156" spans="1:7">
      <c r="E156" s="83"/>
    </row>
    <row r="157" spans="1:7">
      <c r="E157" s="83"/>
    </row>
    <row r="158" spans="1:7">
      <c r="A158" s="128"/>
      <c r="B158" s="128"/>
    </row>
    <row r="159" spans="1:7">
      <c r="A159" s="127"/>
      <c r="B159" s="127"/>
      <c r="C159" s="129"/>
      <c r="D159" s="129"/>
      <c r="E159" s="130"/>
      <c r="F159" s="129"/>
      <c r="G159" s="131"/>
    </row>
    <row r="160" spans="1:7">
      <c r="A160" s="132"/>
      <c r="B160" s="132"/>
      <c r="C160" s="127"/>
      <c r="D160" s="127"/>
      <c r="E160" s="133"/>
      <c r="F160" s="127"/>
      <c r="G160" s="127"/>
    </row>
    <row r="161" spans="1:7">
      <c r="A161" s="127"/>
      <c r="B161" s="127"/>
      <c r="C161" s="127"/>
      <c r="D161" s="127"/>
      <c r="E161" s="133"/>
      <c r="F161" s="127"/>
      <c r="G161" s="127"/>
    </row>
    <row r="162" spans="1:7">
      <c r="A162" s="127"/>
      <c r="B162" s="127"/>
      <c r="C162" s="127"/>
      <c r="D162" s="127"/>
      <c r="E162" s="133"/>
      <c r="F162" s="127"/>
      <c r="G162" s="127"/>
    </row>
    <row r="163" spans="1:7">
      <c r="A163" s="127"/>
      <c r="B163" s="127"/>
      <c r="C163" s="127"/>
      <c r="D163" s="127"/>
      <c r="E163" s="133"/>
      <c r="F163" s="127"/>
      <c r="G163" s="127"/>
    </row>
    <row r="164" spans="1:7">
      <c r="A164" s="127"/>
      <c r="B164" s="127"/>
      <c r="C164" s="127"/>
      <c r="D164" s="127"/>
      <c r="E164" s="133"/>
      <c r="F164" s="127"/>
      <c r="G164" s="127"/>
    </row>
    <row r="165" spans="1:7">
      <c r="A165" s="127"/>
      <c r="B165" s="127"/>
      <c r="C165" s="127"/>
      <c r="D165" s="127"/>
      <c r="E165" s="133"/>
      <c r="F165" s="127"/>
      <c r="G165" s="127"/>
    </row>
    <row r="166" spans="1:7">
      <c r="A166" s="127"/>
      <c r="B166" s="127"/>
      <c r="C166" s="127"/>
      <c r="D166" s="127"/>
      <c r="E166" s="133"/>
      <c r="F166" s="127"/>
      <c r="G166" s="127"/>
    </row>
    <row r="167" spans="1:7">
      <c r="A167" s="127"/>
      <c r="B167" s="127"/>
      <c r="C167" s="127"/>
      <c r="D167" s="127"/>
      <c r="E167" s="133"/>
      <c r="F167" s="127"/>
      <c r="G167" s="127"/>
    </row>
    <row r="168" spans="1:7">
      <c r="A168" s="127"/>
      <c r="B168" s="127"/>
      <c r="C168" s="127"/>
      <c r="D168" s="127"/>
      <c r="E168" s="133"/>
      <c r="F168" s="127"/>
      <c r="G168" s="127"/>
    </row>
    <row r="169" spans="1:7">
      <c r="A169" s="127"/>
      <c r="B169" s="127"/>
      <c r="C169" s="127"/>
      <c r="D169" s="127"/>
      <c r="E169" s="133"/>
      <c r="F169" s="127"/>
      <c r="G169" s="127"/>
    </row>
    <row r="170" spans="1:7">
      <c r="A170" s="127"/>
      <c r="B170" s="127"/>
      <c r="C170" s="127"/>
      <c r="D170" s="127"/>
      <c r="E170" s="133"/>
      <c r="F170" s="127"/>
      <c r="G170" s="127"/>
    </row>
    <row r="171" spans="1:7">
      <c r="A171" s="127"/>
      <c r="B171" s="127"/>
      <c r="C171" s="127"/>
      <c r="D171" s="127"/>
      <c r="E171" s="133"/>
      <c r="F171" s="127"/>
      <c r="G171" s="127"/>
    </row>
    <row r="172" spans="1:7">
      <c r="A172" s="127"/>
      <c r="B172" s="127"/>
      <c r="C172" s="127"/>
      <c r="D172" s="127"/>
      <c r="E172" s="133"/>
      <c r="F172" s="127"/>
      <c r="G172" s="127"/>
    </row>
  </sheetData>
  <mergeCells count="32">
    <mergeCell ref="C93:D93"/>
    <mergeCell ref="C95:D95"/>
    <mergeCell ref="C96:D96"/>
    <mergeCell ref="C97:D97"/>
    <mergeCell ref="C98:D98"/>
    <mergeCell ref="C88:D88"/>
    <mergeCell ref="C84:D84"/>
    <mergeCell ref="C71:D71"/>
    <mergeCell ref="C22:D22"/>
    <mergeCell ref="C24:D24"/>
    <mergeCell ref="C27:D27"/>
    <mergeCell ref="C28:D28"/>
    <mergeCell ref="C29:D29"/>
    <mergeCell ref="C30:D30"/>
    <mergeCell ref="C31:D31"/>
    <mergeCell ref="C33:D33"/>
    <mergeCell ref="C34:D34"/>
    <mergeCell ref="C15:D15"/>
    <mergeCell ref="C16:D16"/>
    <mergeCell ref="C18:D18"/>
    <mergeCell ref="C37:D37"/>
    <mergeCell ref="C39:D39"/>
    <mergeCell ref="C45:D45"/>
    <mergeCell ref="C48:D48"/>
    <mergeCell ref="A1:G1"/>
    <mergeCell ref="A3:B3"/>
    <mergeCell ref="A4:B4"/>
    <mergeCell ref="E4:G4"/>
    <mergeCell ref="C9:D9"/>
    <mergeCell ref="C10:D10"/>
    <mergeCell ref="C11:D11"/>
    <mergeCell ref="C13:D13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CZ149"/>
  <sheetViews>
    <sheetView showGridLines="0" showZeros="0" zoomScaleNormal="100" workbookViewId="0">
      <selection sqref="A1:G1"/>
    </sheetView>
  </sheetViews>
  <sheetFormatPr defaultRowHeight="12.75"/>
  <cols>
    <col min="1" max="1" width="4.42578125" style="83" customWidth="1"/>
    <col min="2" max="2" width="11.5703125" style="83" customWidth="1"/>
    <col min="3" max="3" width="40.42578125" style="83" customWidth="1"/>
    <col min="4" max="4" width="5.5703125" style="83" customWidth="1"/>
    <col min="5" max="5" width="8.5703125" style="92" customWidth="1"/>
    <col min="6" max="6" width="9.85546875" style="83" customWidth="1"/>
    <col min="7" max="7" width="13.85546875" style="83" customWidth="1"/>
    <col min="8" max="11" width="9.140625" style="83"/>
    <col min="12" max="12" width="75.42578125" style="83" customWidth="1"/>
    <col min="13" max="13" width="45.28515625" style="83" customWidth="1"/>
    <col min="14" max="16384" width="9.140625" style="83"/>
  </cols>
  <sheetData>
    <row r="1" spans="1:104" ht="15.75">
      <c r="A1" s="212" t="s">
        <v>319</v>
      </c>
      <c r="B1" s="212"/>
      <c r="C1" s="212"/>
      <c r="D1" s="212"/>
      <c r="E1" s="212"/>
      <c r="F1" s="212"/>
      <c r="G1" s="212"/>
    </row>
    <row r="2" spans="1:104" ht="14.25" customHeight="1" thickBot="1">
      <c r="B2" s="84"/>
      <c r="C2" s="85"/>
      <c r="D2" s="85"/>
      <c r="E2" s="86"/>
      <c r="F2" s="85"/>
      <c r="G2" s="85"/>
    </row>
    <row r="3" spans="1:104" ht="13.5" thickTop="1">
      <c r="A3" s="213" t="s">
        <v>2</v>
      </c>
      <c r="B3" s="214"/>
      <c r="C3" s="79" t="s">
        <v>36</v>
      </c>
      <c r="D3" s="80"/>
      <c r="E3" s="87" t="s">
        <v>21</v>
      </c>
      <c r="F3" s="138" t="s">
        <v>320</v>
      </c>
      <c r="G3" s="89"/>
    </row>
    <row r="4" spans="1:104" ht="13.5" thickBot="1">
      <c r="A4" s="215" t="s">
        <v>20</v>
      </c>
      <c r="B4" s="216"/>
      <c r="C4" s="81" t="s">
        <v>38</v>
      </c>
      <c r="D4" s="82"/>
      <c r="E4" s="222"/>
      <c r="F4" s="218"/>
      <c r="G4" s="219"/>
    </row>
    <row r="5" spans="1:104" ht="13.5" thickTop="1">
      <c r="A5" s="90"/>
      <c r="B5" s="91"/>
      <c r="C5" s="91"/>
      <c r="G5" s="93"/>
    </row>
    <row r="6" spans="1:104">
      <c r="A6" s="94" t="s">
        <v>22</v>
      </c>
      <c r="B6" s="95" t="s">
        <v>23</v>
      </c>
      <c r="C6" s="95" t="s">
        <v>24</v>
      </c>
      <c r="D6" s="95" t="s">
        <v>25</v>
      </c>
      <c r="E6" s="96" t="s">
        <v>26</v>
      </c>
      <c r="F6" s="95" t="s">
        <v>27</v>
      </c>
      <c r="G6" s="97" t="s">
        <v>28</v>
      </c>
    </row>
    <row r="7" spans="1:104">
      <c r="A7" s="98" t="s">
        <v>29</v>
      </c>
      <c r="B7" s="99" t="s">
        <v>107</v>
      </c>
      <c r="C7" s="100" t="s">
        <v>222</v>
      </c>
      <c r="D7" s="101"/>
      <c r="E7" s="102"/>
      <c r="F7" s="102"/>
      <c r="G7" s="103"/>
      <c r="H7" s="104"/>
      <c r="I7" s="104"/>
      <c r="O7" s="105">
        <v>1</v>
      </c>
    </row>
    <row r="8" spans="1:104">
      <c r="A8" s="106">
        <v>1</v>
      </c>
      <c r="B8" s="107" t="s">
        <v>42</v>
      </c>
      <c r="C8" s="108" t="s">
        <v>224</v>
      </c>
      <c r="D8" s="109" t="s">
        <v>32</v>
      </c>
      <c r="E8" s="110">
        <v>1</v>
      </c>
      <c r="F8" s="110">
        <v>0</v>
      </c>
      <c r="G8" s="111">
        <f>E8*F8</f>
        <v>0</v>
      </c>
      <c r="O8" s="105">
        <v>2</v>
      </c>
      <c r="AA8" s="83">
        <v>12</v>
      </c>
      <c r="AB8" s="83">
        <v>0</v>
      </c>
      <c r="AC8" s="83">
        <v>26</v>
      </c>
      <c r="AZ8" s="83">
        <v>1</v>
      </c>
      <c r="BA8" s="83">
        <f>IF(AZ8=1,G8,0)</f>
        <v>0</v>
      </c>
      <c r="BB8" s="83">
        <f>IF(AZ8=2,G8,0)</f>
        <v>0</v>
      </c>
      <c r="BC8" s="83">
        <f>IF(AZ8=3,G8,0)</f>
        <v>0</v>
      </c>
      <c r="BD8" s="83">
        <f>IF(AZ8=4,G8,0)</f>
        <v>0</v>
      </c>
      <c r="BE8" s="83">
        <f>IF(AZ8=5,G8,0)</f>
        <v>0</v>
      </c>
      <c r="CA8" s="112">
        <v>12</v>
      </c>
      <c r="CB8" s="112">
        <v>0</v>
      </c>
      <c r="CZ8" s="83">
        <v>0</v>
      </c>
    </row>
    <row r="9" spans="1:104">
      <c r="A9" s="119"/>
      <c r="B9" s="120" t="s">
        <v>33</v>
      </c>
      <c r="C9" s="121" t="s">
        <v>223</v>
      </c>
      <c r="D9" s="122"/>
      <c r="E9" s="123"/>
      <c r="F9" s="124"/>
      <c r="G9" s="125">
        <f>SUM(G7:G8)</f>
        <v>0</v>
      </c>
      <c r="O9" s="105">
        <v>4</v>
      </c>
      <c r="BA9" s="126">
        <f>SUM(BA7:BA8)</f>
        <v>0</v>
      </c>
      <c r="BB9" s="126">
        <f>SUM(BB7:BB8)</f>
        <v>0</v>
      </c>
      <c r="BC9" s="126">
        <f>SUM(BC7:BC8)</f>
        <v>0</v>
      </c>
      <c r="BD9" s="126">
        <f>SUM(BD7:BD8)</f>
        <v>0</v>
      </c>
      <c r="BE9" s="126">
        <f>SUM(BE7:BE8)</f>
        <v>0</v>
      </c>
    </row>
    <row r="10" spans="1:104">
      <c r="A10" s="98" t="s">
        <v>29</v>
      </c>
      <c r="B10" s="99" t="s">
        <v>68</v>
      </c>
      <c r="C10" s="100" t="s">
        <v>69</v>
      </c>
      <c r="D10" s="101"/>
      <c r="E10" s="102"/>
      <c r="F10" s="102"/>
      <c r="G10" s="103"/>
      <c r="H10" s="104"/>
      <c r="I10" s="104"/>
      <c r="O10" s="105">
        <v>1</v>
      </c>
    </row>
    <row r="11" spans="1:104">
      <c r="A11" s="106">
        <v>2</v>
      </c>
      <c r="B11" s="107" t="s">
        <v>225</v>
      </c>
      <c r="C11" s="108" t="s">
        <v>226</v>
      </c>
      <c r="D11" s="109" t="s">
        <v>73</v>
      </c>
      <c r="E11" s="110">
        <v>182</v>
      </c>
      <c r="F11" s="110">
        <v>0</v>
      </c>
      <c r="G11" s="111">
        <f>E11*F11</f>
        <v>0</v>
      </c>
      <c r="O11" s="105">
        <v>2</v>
      </c>
      <c r="AA11" s="83">
        <v>1</v>
      </c>
      <c r="AB11" s="83">
        <v>1</v>
      </c>
      <c r="AC11" s="83">
        <v>1</v>
      </c>
      <c r="AZ11" s="83">
        <v>1</v>
      </c>
      <c r="BA11" s="83">
        <f>IF(AZ11=1,G11,0)</f>
        <v>0</v>
      </c>
      <c r="BB11" s="83">
        <f>IF(AZ11=2,G11,0)</f>
        <v>0</v>
      </c>
      <c r="BC11" s="83">
        <f>IF(AZ11=3,G11,0)</f>
        <v>0</v>
      </c>
      <c r="BD11" s="83">
        <f>IF(AZ11=4,G11,0)</f>
        <v>0</v>
      </c>
      <c r="BE11" s="83">
        <f>IF(AZ11=5,G11,0)</f>
        <v>0</v>
      </c>
      <c r="CA11" s="112">
        <v>1</v>
      </c>
      <c r="CB11" s="112">
        <v>1</v>
      </c>
      <c r="CZ11" s="83">
        <v>0.105400000000031</v>
      </c>
    </row>
    <row r="12" spans="1:104">
      <c r="A12" s="113"/>
      <c r="B12" s="115"/>
      <c r="C12" s="220" t="s">
        <v>227</v>
      </c>
      <c r="D12" s="221"/>
      <c r="E12" s="116">
        <v>138.6</v>
      </c>
      <c r="F12" s="117"/>
      <c r="G12" s="118"/>
      <c r="M12" s="114" t="s">
        <v>227</v>
      </c>
      <c r="O12" s="105"/>
    </row>
    <row r="13" spans="1:104">
      <c r="A13" s="113"/>
      <c r="B13" s="115"/>
      <c r="C13" s="220" t="s">
        <v>228</v>
      </c>
      <c r="D13" s="221"/>
      <c r="E13" s="116">
        <v>26.08</v>
      </c>
      <c r="F13" s="117"/>
      <c r="G13" s="118"/>
      <c r="M13" s="114" t="s">
        <v>228</v>
      </c>
      <c r="O13" s="105"/>
    </row>
    <row r="14" spans="1:104">
      <c r="A14" s="113"/>
      <c r="B14" s="115"/>
      <c r="C14" s="220" t="s">
        <v>229</v>
      </c>
      <c r="D14" s="221"/>
      <c r="E14" s="116">
        <v>8.16</v>
      </c>
      <c r="F14" s="117"/>
      <c r="G14" s="118"/>
      <c r="M14" s="114" t="s">
        <v>229</v>
      </c>
      <c r="O14" s="105"/>
    </row>
    <row r="15" spans="1:104">
      <c r="A15" s="113"/>
      <c r="B15" s="115"/>
      <c r="C15" s="220" t="s">
        <v>230</v>
      </c>
      <c r="D15" s="221"/>
      <c r="E15" s="116">
        <v>9.16</v>
      </c>
      <c r="F15" s="117"/>
      <c r="G15" s="118"/>
      <c r="M15" s="114" t="s">
        <v>230</v>
      </c>
      <c r="O15" s="105"/>
    </row>
    <row r="16" spans="1:104">
      <c r="A16" s="106">
        <v>3</v>
      </c>
      <c r="B16" s="107" t="s">
        <v>231</v>
      </c>
      <c r="C16" s="108" t="s">
        <v>232</v>
      </c>
      <c r="D16" s="109" t="s">
        <v>73</v>
      </c>
      <c r="E16" s="110">
        <v>917.6</v>
      </c>
      <c r="F16" s="110">
        <v>0</v>
      </c>
      <c r="G16" s="111">
        <f>E16*F16</f>
        <v>0</v>
      </c>
      <c r="O16" s="105">
        <v>2</v>
      </c>
      <c r="AA16" s="83">
        <v>1</v>
      </c>
      <c r="AB16" s="83">
        <v>1</v>
      </c>
      <c r="AC16" s="83">
        <v>1</v>
      </c>
      <c r="AZ16" s="83">
        <v>1</v>
      </c>
      <c r="BA16" s="83">
        <f>IF(AZ16=1,G16,0)</f>
        <v>0</v>
      </c>
      <c r="BB16" s="83">
        <f>IF(AZ16=2,G16,0)</f>
        <v>0</v>
      </c>
      <c r="BC16" s="83">
        <f>IF(AZ16=3,G16,0)</f>
        <v>0</v>
      </c>
      <c r="BD16" s="83">
        <f>IF(AZ16=4,G16,0)</f>
        <v>0</v>
      </c>
      <c r="BE16" s="83">
        <f>IF(AZ16=5,G16,0)</f>
        <v>0</v>
      </c>
      <c r="CA16" s="112">
        <v>1</v>
      </c>
      <c r="CB16" s="112">
        <v>1</v>
      </c>
      <c r="CZ16" s="83">
        <v>1.8730000000005E-2</v>
      </c>
    </row>
    <row r="17" spans="1:104">
      <c r="A17" s="113"/>
      <c r="B17" s="115"/>
      <c r="C17" s="220" t="s">
        <v>233</v>
      </c>
      <c r="D17" s="221"/>
      <c r="E17" s="116">
        <v>316.8</v>
      </c>
      <c r="F17" s="117"/>
      <c r="G17" s="118"/>
      <c r="M17" s="114" t="s">
        <v>233</v>
      </c>
      <c r="O17" s="105"/>
    </row>
    <row r="18" spans="1:104">
      <c r="A18" s="113"/>
      <c r="B18" s="115"/>
      <c r="C18" s="220" t="s">
        <v>234</v>
      </c>
      <c r="D18" s="221"/>
      <c r="E18" s="116">
        <v>244.8</v>
      </c>
      <c r="F18" s="117"/>
      <c r="G18" s="118"/>
      <c r="M18" s="114" t="s">
        <v>234</v>
      </c>
      <c r="O18" s="105"/>
    </row>
    <row r="19" spans="1:104">
      <c r="A19" s="113"/>
      <c r="B19" s="115"/>
      <c r="C19" s="220" t="s">
        <v>235</v>
      </c>
      <c r="D19" s="221"/>
      <c r="E19" s="116">
        <v>170</v>
      </c>
      <c r="F19" s="117"/>
      <c r="G19" s="118"/>
      <c r="M19" s="114" t="s">
        <v>235</v>
      </c>
      <c r="O19" s="105"/>
    </row>
    <row r="20" spans="1:104">
      <c r="A20" s="113"/>
      <c r="B20" s="115"/>
      <c r="C20" s="220" t="s">
        <v>236</v>
      </c>
      <c r="D20" s="221"/>
      <c r="E20" s="116">
        <v>186</v>
      </c>
      <c r="F20" s="117"/>
      <c r="G20" s="118"/>
      <c r="M20" s="114" t="s">
        <v>236</v>
      </c>
      <c r="O20" s="105"/>
    </row>
    <row r="21" spans="1:104">
      <c r="A21" s="119"/>
      <c r="B21" s="120" t="s">
        <v>33</v>
      </c>
      <c r="C21" s="121" t="s">
        <v>70</v>
      </c>
      <c r="D21" s="122"/>
      <c r="E21" s="123"/>
      <c r="F21" s="124"/>
      <c r="G21" s="125">
        <f>SUM(G10:G20)</f>
        <v>0</v>
      </c>
      <c r="O21" s="105">
        <v>4</v>
      </c>
      <c r="BA21" s="126">
        <f>SUM(BA10:BA20)</f>
        <v>0</v>
      </c>
      <c r="BB21" s="126">
        <f>SUM(BB10:BB20)</f>
        <v>0</v>
      </c>
      <c r="BC21" s="126">
        <f>SUM(BC10:BC20)</f>
        <v>0</v>
      </c>
      <c r="BD21" s="126">
        <f>SUM(BD10:BD20)</f>
        <v>0</v>
      </c>
      <c r="BE21" s="126">
        <f>SUM(BE10:BE20)</f>
        <v>0</v>
      </c>
    </row>
    <row r="22" spans="1:104">
      <c r="A22" s="98" t="s">
        <v>29</v>
      </c>
      <c r="B22" s="99" t="s">
        <v>237</v>
      </c>
      <c r="C22" s="100" t="s">
        <v>238</v>
      </c>
      <c r="D22" s="101"/>
      <c r="E22" s="102"/>
      <c r="F22" s="102"/>
      <c r="G22" s="103"/>
      <c r="H22" s="104"/>
      <c r="I22" s="104"/>
      <c r="O22" s="105">
        <v>1</v>
      </c>
    </row>
    <row r="23" spans="1:104">
      <c r="A23" s="106">
        <v>4</v>
      </c>
      <c r="B23" s="107" t="s">
        <v>240</v>
      </c>
      <c r="C23" s="108" t="s">
        <v>241</v>
      </c>
      <c r="D23" s="109" t="s">
        <v>73</v>
      </c>
      <c r="E23" s="110">
        <v>251.3</v>
      </c>
      <c r="F23" s="110">
        <v>0</v>
      </c>
      <c r="G23" s="111">
        <f>E23*F23</f>
        <v>0</v>
      </c>
      <c r="O23" s="105">
        <v>2</v>
      </c>
      <c r="AA23" s="83">
        <v>1</v>
      </c>
      <c r="AB23" s="83">
        <v>1</v>
      </c>
      <c r="AC23" s="83">
        <v>1</v>
      </c>
      <c r="AZ23" s="83">
        <v>1</v>
      </c>
      <c r="BA23" s="83">
        <f>IF(AZ23=1,G23,0)</f>
        <v>0</v>
      </c>
      <c r="BB23" s="83">
        <f>IF(AZ23=2,G23,0)</f>
        <v>0</v>
      </c>
      <c r="BC23" s="83">
        <f>IF(AZ23=3,G23,0)</f>
        <v>0</v>
      </c>
      <c r="BD23" s="83">
        <f>IF(AZ23=4,G23,0)</f>
        <v>0</v>
      </c>
      <c r="BE23" s="83">
        <f>IF(AZ23=5,G23,0)</f>
        <v>0</v>
      </c>
      <c r="CA23" s="112">
        <v>1</v>
      </c>
      <c r="CB23" s="112">
        <v>1</v>
      </c>
      <c r="CZ23" s="83">
        <v>4.7660000000007599E-2</v>
      </c>
    </row>
    <row r="24" spans="1:104">
      <c r="A24" s="113"/>
      <c r="B24" s="115"/>
      <c r="C24" s="220" t="s">
        <v>242</v>
      </c>
      <c r="D24" s="221"/>
      <c r="E24" s="116">
        <v>207.9</v>
      </c>
      <c r="F24" s="117"/>
      <c r="G24" s="118"/>
      <c r="M24" s="114" t="s">
        <v>242</v>
      </c>
      <c r="O24" s="105"/>
    </row>
    <row r="25" spans="1:104">
      <c r="A25" s="113"/>
      <c r="B25" s="115"/>
      <c r="C25" s="220" t="s">
        <v>228</v>
      </c>
      <c r="D25" s="221"/>
      <c r="E25" s="116">
        <v>26.08</v>
      </c>
      <c r="F25" s="117"/>
      <c r="G25" s="118"/>
      <c r="M25" s="114" t="s">
        <v>228</v>
      </c>
      <c r="O25" s="105"/>
    </row>
    <row r="26" spans="1:104">
      <c r="A26" s="113"/>
      <c r="B26" s="115"/>
      <c r="C26" s="220" t="s">
        <v>229</v>
      </c>
      <c r="D26" s="221"/>
      <c r="E26" s="116">
        <v>8.16</v>
      </c>
      <c r="F26" s="117"/>
      <c r="G26" s="118"/>
      <c r="M26" s="114" t="s">
        <v>229</v>
      </c>
      <c r="O26" s="105"/>
    </row>
    <row r="27" spans="1:104">
      <c r="A27" s="113"/>
      <c r="B27" s="115"/>
      <c r="C27" s="220" t="s">
        <v>230</v>
      </c>
      <c r="D27" s="221"/>
      <c r="E27" s="116">
        <v>9.16</v>
      </c>
      <c r="F27" s="117"/>
      <c r="G27" s="118"/>
      <c r="M27" s="114" t="s">
        <v>230</v>
      </c>
      <c r="O27" s="105"/>
    </row>
    <row r="28" spans="1:104">
      <c r="A28" s="119"/>
      <c r="B28" s="120" t="s">
        <v>33</v>
      </c>
      <c r="C28" s="121" t="s">
        <v>239</v>
      </c>
      <c r="D28" s="122"/>
      <c r="E28" s="123"/>
      <c r="F28" s="124"/>
      <c r="G28" s="125">
        <f>SUM(G22:G27)</f>
        <v>0</v>
      </c>
      <c r="O28" s="105">
        <v>4</v>
      </c>
      <c r="BA28" s="126">
        <f>SUM(BA22:BA27)</f>
        <v>0</v>
      </c>
      <c r="BB28" s="126">
        <f>SUM(BB22:BB27)</f>
        <v>0</v>
      </c>
      <c r="BC28" s="126">
        <f>SUM(BC22:BC27)</f>
        <v>0</v>
      </c>
      <c r="BD28" s="126">
        <f>SUM(BD22:BD27)</f>
        <v>0</v>
      </c>
      <c r="BE28" s="126">
        <f>SUM(BE22:BE27)</f>
        <v>0</v>
      </c>
    </row>
    <row r="29" spans="1:104">
      <c r="A29" s="98" t="s">
        <v>29</v>
      </c>
      <c r="B29" s="99" t="s">
        <v>87</v>
      </c>
      <c r="C29" s="100" t="s">
        <v>88</v>
      </c>
      <c r="D29" s="101"/>
      <c r="E29" s="102"/>
      <c r="F29" s="102"/>
      <c r="G29" s="103"/>
      <c r="H29" s="104"/>
      <c r="I29" s="104"/>
      <c r="O29" s="105">
        <v>1</v>
      </c>
    </row>
    <row r="30" spans="1:104">
      <c r="A30" s="106">
        <v>5</v>
      </c>
      <c r="B30" s="107" t="s">
        <v>243</v>
      </c>
      <c r="C30" s="108" t="s">
        <v>91</v>
      </c>
      <c r="D30" s="109" t="s">
        <v>73</v>
      </c>
      <c r="E30" s="110">
        <v>917.6</v>
      </c>
      <c r="F30" s="110">
        <v>0</v>
      </c>
      <c r="G30" s="111">
        <f>E30*F30</f>
        <v>0</v>
      </c>
      <c r="O30" s="105">
        <v>2</v>
      </c>
      <c r="AA30" s="83">
        <v>1</v>
      </c>
      <c r="AB30" s="83">
        <v>7</v>
      </c>
      <c r="AC30" s="83">
        <v>7</v>
      </c>
      <c r="AZ30" s="83">
        <v>1</v>
      </c>
      <c r="BA30" s="83">
        <f>IF(AZ30=1,G30,0)</f>
        <v>0</v>
      </c>
      <c r="BB30" s="83">
        <f>IF(AZ30=2,G30,0)</f>
        <v>0</v>
      </c>
      <c r="BC30" s="83">
        <f>IF(AZ30=3,G30,0)</f>
        <v>0</v>
      </c>
      <c r="BD30" s="83">
        <f>IF(AZ30=4,G30,0)</f>
        <v>0</v>
      </c>
      <c r="BE30" s="83">
        <f>IF(AZ30=5,G30,0)</f>
        <v>0</v>
      </c>
      <c r="CA30" s="112">
        <v>1</v>
      </c>
      <c r="CB30" s="112">
        <v>7</v>
      </c>
      <c r="CZ30" s="83">
        <v>0</v>
      </c>
    </row>
    <row r="31" spans="1:104">
      <c r="A31" s="113"/>
      <c r="B31" s="115"/>
      <c r="C31" s="220" t="s">
        <v>233</v>
      </c>
      <c r="D31" s="221"/>
      <c r="E31" s="116">
        <v>316.8</v>
      </c>
      <c r="F31" s="117"/>
      <c r="G31" s="118"/>
      <c r="M31" s="114" t="s">
        <v>233</v>
      </c>
      <c r="O31" s="105"/>
    </row>
    <row r="32" spans="1:104">
      <c r="A32" s="113"/>
      <c r="B32" s="115"/>
      <c r="C32" s="220" t="s">
        <v>234</v>
      </c>
      <c r="D32" s="221"/>
      <c r="E32" s="116">
        <v>244.8</v>
      </c>
      <c r="F32" s="117"/>
      <c r="G32" s="118"/>
      <c r="M32" s="114" t="s">
        <v>234</v>
      </c>
      <c r="O32" s="105"/>
    </row>
    <row r="33" spans="1:104">
      <c r="A33" s="113"/>
      <c r="B33" s="115"/>
      <c r="C33" s="220" t="s">
        <v>235</v>
      </c>
      <c r="D33" s="221"/>
      <c r="E33" s="116">
        <v>170</v>
      </c>
      <c r="F33" s="117"/>
      <c r="G33" s="118"/>
      <c r="M33" s="114" t="s">
        <v>235</v>
      </c>
      <c r="O33" s="105"/>
    </row>
    <row r="34" spans="1:104">
      <c r="A34" s="113"/>
      <c r="B34" s="115"/>
      <c r="C34" s="220" t="s">
        <v>236</v>
      </c>
      <c r="D34" s="221"/>
      <c r="E34" s="116">
        <v>186</v>
      </c>
      <c r="F34" s="117"/>
      <c r="G34" s="118"/>
      <c r="M34" s="114" t="s">
        <v>236</v>
      </c>
      <c r="O34" s="105"/>
    </row>
    <row r="35" spans="1:104">
      <c r="A35" s="106">
        <v>6</v>
      </c>
      <c r="B35" s="107" t="s">
        <v>244</v>
      </c>
      <c r="C35" s="108" t="s">
        <v>245</v>
      </c>
      <c r="D35" s="109" t="s">
        <v>73</v>
      </c>
      <c r="E35" s="110">
        <v>1000</v>
      </c>
      <c r="F35" s="110">
        <v>0</v>
      </c>
      <c r="G35" s="111">
        <f>E35*F35</f>
        <v>0</v>
      </c>
      <c r="O35" s="105">
        <v>2</v>
      </c>
      <c r="AA35" s="83">
        <v>1</v>
      </c>
      <c r="AB35" s="83">
        <v>1</v>
      </c>
      <c r="AC35" s="83">
        <v>1</v>
      </c>
      <c r="AZ35" s="83">
        <v>1</v>
      </c>
      <c r="BA35" s="83">
        <f>IF(AZ35=1,G35,0)</f>
        <v>0</v>
      </c>
      <c r="BB35" s="83">
        <f>IF(AZ35=2,G35,0)</f>
        <v>0</v>
      </c>
      <c r="BC35" s="83">
        <f>IF(AZ35=3,G35,0)</f>
        <v>0</v>
      </c>
      <c r="BD35" s="83">
        <f>IF(AZ35=4,G35,0)</f>
        <v>0</v>
      </c>
      <c r="BE35" s="83">
        <f>IF(AZ35=5,G35,0)</f>
        <v>0</v>
      </c>
      <c r="CA35" s="112">
        <v>1</v>
      </c>
      <c r="CB35" s="112">
        <v>1</v>
      </c>
      <c r="CZ35" s="83">
        <v>3.4960000000012301E-2</v>
      </c>
    </row>
    <row r="36" spans="1:104">
      <c r="A36" s="106">
        <v>7</v>
      </c>
      <c r="B36" s="107" t="s">
        <v>246</v>
      </c>
      <c r="C36" s="108" t="s">
        <v>247</v>
      </c>
      <c r="D36" s="109" t="s">
        <v>73</v>
      </c>
      <c r="E36" s="110">
        <v>182</v>
      </c>
      <c r="F36" s="110">
        <v>0</v>
      </c>
      <c r="G36" s="111">
        <f>E36*F36</f>
        <v>0</v>
      </c>
      <c r="O36" s="105">
        <v>2</v>
      </c>
      <c r="AA36" s="83">
        <v>1</v>
      </c>
      <c r="AB36" s="83">
        <v>1</v>
      </c>
      <c r="AC36" s="83">
        <v>1</v>
      </c>
      <c r="AZ36" s="83">
        <v>1</v>
      </c>
      <c r="BA36" s="83">
        <f>IF(AZ36=1,G36,0)</f>
        <v>0</v>
      </c>
      <c r="BB36" s="83">
        <f>IF(AZ36=2,G36,0)</f>
        <v>0</v>
      </c>
      <c r="BC36" s="83">
        <f>IF(AZ36=3,G36,0)</f>
        <v>0</v>
      </c>
      <c r="BD36" s="83">
        <f>IF(AZ36=4,G36,0)</f>
        <v>0</v>
      </c>
      <c r="BE36" s="83">
        <f>IF(AZ36=5,G36,0)</f>
        <v>0</v>
      </c>
      <c r="CA36" s="112">
        <v>1</v>
      </c>
      <c r="CB36" s="112">
        <v>1</v>
      </c>
      <c r="CZ36" s="83">
        <v>0</v>
      </c>
    </row>
    <row r="37" spans="1:104">
      <c r="A37" s="113"/>
      <c r="B37" s="115"/>
      <c r="C37" s="220" t="s">
        <v>227</v>
      </c>
      <c r="D37" s="221"/>
      <c r="E37" s="116">
        <v>138.6</v>
      </c>
      <c r="F37" s="117"/>
      <c r="G37" s="118"/>
      <c r="M37" s="114" t="s">
        <v>227</v>
      </c>
      <c r="O37" s="105"/>
    </row>
    <row r="38" spans="1:104">
      <c r="A38" s="113"/>
      <c r="B38" s="115"/>
      <c r="C38" s="220" t="s">
        <v>228</v>
      </c>
      <c r="D38" s="221"/>
      <c r="E38" s="116">
        <v>26.08</v>
      </c>
      <c r="F38" s="117"/>
      <c r="G38" s="118"/>
      <c r="M38" s="114" t="s">
        <v>228</v>
      </c>
      <c r="O38" s="105"/>
    </row>
    <row r="39" spans="1:104">
      <c r="A39" s="113"/>
      <c r="B39" s="115"/>
      <c r="C39" s="220" t="s">
        <v>229</v>
      </c>
      <c r="D39" s="221"/>
      <c r="E39" s="116">
        <v>8.16</v>
      </c>
      <c r="F39" s="117"/>
      <c r="G39" s="118"/>
      <c r="M39" s="114" t="s">
        <v>229</v>
      </c>
      <c r="O39" s="105"/>
    </row>
    <row r="40" spans="1:104">
      <c r="A40" s="113"/>
      <c r="B40" s="115"/>
      <c r="C40" s="220" t="s">
        <v>230</v>
      </c>
      <c r="D40" s="221"/>
      <c r="E40" s="116">
        <v>9.16</v>
      </c>
      <c r="F40" s="117"/>
      <c r="G40" s="118"/>
      <c r="M40" s="114" t="s">
        <v>230</v>
      </c>
      <c r="O40" s="105"/>
    </row>
    <row r="41" spans="1:104">
      <c r="A41" s="106">
        <v>8</v>
      </c>
      <c r="B41" s="107" t="s">
        <v>135</v>
      </c>
      <c r="C41" s="108" t="s">
        <v>136</v>
      </c>
      <c r="D41" s="109" t="s">
        <v>137</v>
      </c>
      <c r="E41" s="110">
        <v>52.089999999996401</v>
      </c>
      <c r="F41" s="110">
        <v>0</v>
      </c>
      <c r="G41" s="111">
        <f t="shared" ref="G41:G48" si="0">E41*F41</f>
        <v>0</v>
      </c>
      <c r="O41" s="105">
        <v>2</v>
      </c>
      <c r="AA41" s="83">
        <v>8</v>
      </c>
      <c r="AB41" s="83">
        <v>0</v>
      </c>
      <c r="AC41" s="83">
        <v>3</v>
      </c>
      <c r="AZ41" s="83">
        <v>1</v>
      </c>
      <c r="BA41" s="83">
        <f t="shared" ref="BA41:BA48" si="1">IF(AZ41=1,G41,0)</f>
        <v>0</v>
      </c>
      <c r="BB41" s="83">
        <f t="shared" ref="BB41:BB48" si="2">IF(AZ41=2,G41,0)</f>
        <v>0</v>
      </c>
      <c r="BC41" s="83">
        <f t="shared" ref="BC41:BC48" si="3">IF(AZ41=3,G41,0)</f>
        <v>0</v>
      </c>
      <c r="BD41" s="83">
        <f t="shared" ref="BD41:BD48" si="4">IF(AZ41=4,G41,0)</f>
        <v>0</v>
      </c>
      <c r="BE41" s="83">
        <f t="shared" ref="BE41:BE48" si="5">IF(AZ41=5,G41,0)</f>
        <v>0</v>
      </c>
      <c r="CA41" s="112">
        <v>8</v>
      </c>
      <c r="CB41" s="112">
        <v>0</v>
      </c>
      <c r="CZ41" s="83">
        <v>0</v>
      </c>
    </row>
    <row r="42" spans="1:104">
      <c r="A42" s="106">
        <v>9</v>
      </c>
      <c r="B42" s="107" t="s">
        <v>138</v>
      </c>
      <c r="C42" s="108" t="s">
        <v>139</v>
      </c>
      <c r="D42" s="109" t="s">
        <v>137</v>
      </c>
      <c r="E42" s="110">
        <v>104.179999999993</v>
      </c>
      <c r="F42" s="110">
        <v>0</v>
      </c>
      <c r="G42" s="111">
        <f t="shared" si="0"/>
        <v>0</v>
      </c>
      <c r="O42" s="105">
        <v>2</v>
      </c>
      <c r="AA42" s="83">
        <v>8</v>
      </c>
      <c r="AB42" s="83">
        <v>0</v>
      </c>
      <c r="AC42" s="83">
        <v>3</v>
      </c>
      <c r="AZ42" s="83">
        <v>1</v>
      </c>
      <c r="BA42" s="83">
        <f t="shared" si="1"/>
        <v>0</v>
      </c>
      <c r="BB42" s="83">
        <f t="shared" si="2"/>
        <v>0</v>
      </c>
      <c r="BC42" s="83">
        <f t="shared" si="3"/>
        <v>0</v>
      </c>
      <c r="BD42" s="83">
        <f t="shared" si="4"/>
        <v>0</v>
      </c>
      <c r="BE42" s="83">
        <f t="shared" si="5"/>
        <v>0</v>
      </c>
      <c r="CA42" s="112">
        <v>8</v>
      </c>
      <c r="CB42" s="112">
        <v>0</v>
      </c>
      <c r="CZ42" s="83">
        <v>0</v>
      </c>
    </row>
    <row r="43" spans="1:104">
      <c r="A43" s="106">
        <v>10</v>
      </c>
      <c r="B43" s="107" t="s">
        <v>140</v>
      </c>
      <c r="C43" s="108" t="s">
        <v>141</v>
      </c>
      <c r="D43" s="109" t="s">
        <v>137</v>
      </c>
      <c r="E43" s="110">
        <v>52.089999999996401</v>
      </c>
      <c r="F43" s="110">
        <v>0</v>
      </c>
      <c r="G43" s="111">
        <f t="shared" si="0"/>
        <v>0</v>
      </c>
      <c r="O43" s="105">
        <v>2</v>
      </c>
      <c r="AA43" s="83">
        <v>8</v>
      </c>
      <c r="AB43" s="83">
        <v>0</v>
      </c>
      <c r="AC43" s="83">
        <v>3</v>
      </c>
      <c r="AZ43" s="83">
        <v>1</v>
      </c>
      <c r="BA43" s="83">
        <f t="shared" si="1"/>
        <v>0</v>
      </c>
      <c r="BB43" s="83">
        <f t="shared" si="2"/>
        <v>0</v>
      </c>
      <c r="BC43" s="83">
        <f t="shared" si="3"/>
        <v>0</v>
      </c>
      <c r="BD43" s="83">
        <f t="shared" si="4"/>
        <v>0</v>
      </c>
      <c r="BE43" s="83">
        <f t="shared" si="5"/>
        <v>0</v>
      </c>
      <c r="CA43" s="112">
        <v>8</v>
      </c>
      <c r="CB43" s="112">
        <v>0</v>
      </c>
      <c r="CZ43" s="83">
        <v>0</v>
      </c>
    </row>
    <row r="44" spans="1:104">
      <c r="A44" s="106">
        <v>11</v>
      </c>
      <c r="B44" s="107" t="s">
        <v>142</v>
      </c>
      <c r="C44" s="108" t="s">
        <v>143</v>
      </c>
      <c r="D44" s="109" t="s">
        <v>137</v>
      </c>
      <c r="E44" s="110">
        <v>1510.6099999999001</v>
      </c>
      <c r="F44" s="110">
        <v>0</v>
      </c>
      <c r="G44" s="111">
        <f t="shared" si="0"/>
        <v>0</v>
      </c>
      <c r="O44" s="105">
        <v>2</v>
      </c>
      <c r="AA44" s="83">
        <v>8</v>
      </c>
      <c r="AB44" s="83">
        <v>0</v>
      </c>
      <c r="AC44" s="83">
        <v>3</v>
      </c>
      <c r="AZ44" s="83">
        <v>1</v>
      </c>
      <c r="BA44" s="83">
        <f t="shared" si="1"/>
        <v>0</v>
      </c>
      <c r="BB44" s="83">
        <f t="shared" si="2"/>
        <v>0</v>
      </c>
      <c r="BC44" s="83">
        <f t="shared" si="3"/>
        <v>0</v>
      </c>
      <c r="BD44" s="83">
        <f t="shared" si="4"/>
        <v>0</v>
      </c>
      <c r="BE44" s="83">
        <f t="shared" si="5"/>
        <v>0</v>
      </c>
      <c r="CA44" s="112">
        <v>8</v>
      </c>
      <c r="CB44" s="112">
        <v>0</v>
      </c>
      <c r="CZ44" s="83">
        <v>0</v>
      </c>
    </row>
    <row r="45" spans="1:104">
      <c r="A45" s="106">
        <v>12</v>
      </c>
      <c r="B45" s="107" t="s">
        <v>144</v>
      </c>
      <c r="C45" s="108" t="s">
        <v>145</v>
      </c>
      <c r="D45" s="109" t="s">
        <v>137</v>
      </c>
      <c r="E45" s="110">
        <v>52.089999999996401</v>
      </c>
      <c r="F45" s="110">
        <v>0</v>
      </c>
      <c r="G45" s="111">
        <f t="shared" si="0"/>
        <v>0</v>
      </c>
      <c r="O45" s="105">
        <v>2</v>
      </c>
      <c r="AA45" s="83">
        <v>8</v>
      </c>
      <c r="AB45" s="83">
        <v>0</v>
      </c>
      <c r="AC45" s="83">
        <v>3</v>
      </c>
      <c r="AZ45" s="83">
        <v>1</v>
      </c>
      <c r="BA45" s="83">
        <f t="shared" si="1"/>
        <v>0</v>
      </c>
      <c r="BB45" s="83">
        <f t="shared" si="2"/>
        <v>0</v>
      </c>
      <c r="BC45" s="83">
        <f t="shared" si="3"/>
        <v>0</v>
      </c>
      <c r="BD45" s="83">
        <f t="shared" si="4"/>
        <v>0</v>
      </c>
      <c r="BE45" s="83">
        <f t="shared" si="5"/>
        <v>0</v>
      </c>
      <c r="CA45" s="112">
        <v>8</v>
      </c>
      <c r="CB45" s="112">
        <v>0</v>
      </c>
      <c r="CZ45" s="83">
        <v>0</v>
      </c>
    </row>
    <row r="46" spans="1:104">
      <c r="A46" s="106">
        <v>13</v>
      </c>
      <c r="B46" s="107" t="s">
        <v>146</v>
      </c>
      <c r="C46" s="108" t="s">
        <v>147</v>
      </c>
      <c r="D46" s="109" t="s">
        <v>137</v>
      </c>
      <c r="E46" s="110">
        <v>208.359999999986</v>
      </c>
      <c r="F46" s="110">
        <v>0</v>
      </c>
      <c r="G46" s="111">
        <f t="shared" si="0"/>
        <v>0</v>
      </c>
      <c r="O46" s="105">
        <v>2</v>
      </c>
      <c r="AA46" s="83">
        <v>8</v>
      </c>
      <c r="AB46" s="83">
        <v>0</v>
      </c>
      <c r="AC46" s="83">
        <v>3</v>
      </c>
      <c r="AZ46" s="83">
        <v>1</v>
      </c>
      <c r="BA46" s="83">
        <f t="shared" si="1"/>
        <v>0</v>
      </c>
      <c r="BB46" s="83">
        <f t="shared" si="2"/>
        <v>0</v>
      </c>
      <c r="BC46" s="83">
        <f t="shared" si="3"/>
        <v>0</v>
      </c>
      <c r="BD46" s="83">
        <f t="shared" si="4"/>
        <v>0</v>
      </c>
      <c r="BE46" s="83">
        <f t="shared" si="5"/>
        <v>0</v>
      </c>
      <c r="CA46" s="112">
        <v>8</v>
      </c>
      <c r="CB46" s="112">
        <v>0</v>
      </c>
      <c r="CZ46" s="83">
        <v>0</v>
      </c>
    </row>
    <row r="47" spans="1:104">
      <c r="A47" s="106">
        <v>14</v>
      </c>
      <c r="B47" s="107" t="s">
        <v>148</v>
      </c>
      <c r="C47" s="108" t="s">
        <v>149</v>
      </c>
      <c r="D47" s="109" t="s">
        <v>137</v>
      </c>
      <c r="E47" s="110">
        <v>52.089999999996401</v>
      </c>
      <c r="F47" s="110">
        <v>0</v>
      </c>
      <c r="G47" s="111">
        <f t="shared" si="0"/>
        <v>0</v>
      </c>
      <c r="O47" s="105">
        <v>2</v>
      </c>
      <c r="AA47" s="83">
        <v>8</v>
      </c>
      <c r="AB47" s="83">
        <v>0</v>
      </c>
      <c r="AC47" s="83">
        <v>3</v>
      </c>
      <c r="AZ47" s="83">
        <v>1</v>
      </c>
      <c r="BA47" s="83">
        <f t="shared" si="1"/>
        <v>0</v>
      </c>
      <c r="BB47" s="83">
        <f t="shared" si="2"/>
        <v>0</v>
      </c>
      <c r="BC47" s="83">
        <f t="shared" si="3"/>
        <v>0</v>
      </c>
      <c r="BD47" s="83">
        <f t="shared" si="4"/>
        <v>0</v>
      </c>
      <c r="BE47" s="83">
        <f t="shared" si="5"/>
        <v>0</v>
      </c>
      <c r="CA47" s="112">
        <v>8</v>
      </c>
      <c r="CB47" s="112">
        <v>0</v>
      </c>
      <c r="CZ47" s="83">
        <v>0</v>
      </c>
    </row>
    <row r="48" spans="1:104">
      <c r="A48" s="106">
        <v>15</v>
      </c>
      <c r="B48" s="107" t="s">
        <v>150</v>
      </c>
      <c r="C48" s="108" t="s">
        <v>151</v>
      </c>
      <c r="D48" s="109" t="s">
        <v>137</v>
      </c>
      <c r="E48" s="110">
        <v>52.089999999996401</v>
      </c>
      <c r="F48" s="110">
        <v>0</v>
      </c>
      <c r="G48" s="111">
        <f t="shared" si="0"/>
        <v>0</v>
      </c>
      <c r="O48" s="105">
        <v>2</v>
      </c>
      <c r="AA48" s="83">
        <v>8</v>
      </c>
      <c r="AB48" s="83">
        <v>0</v>
      </c>
      <c r="AC48" s="83">
        <v>3</v>
      </c>
      <c r="AZ48" s="83">
        <v>1</v>
      </c>
      <c r="BA48" s="83">
        <f t="shared" si="1"/>
        <v>0</v>
      </c>
      <c r="BB48" s="83">
        <f t="shared" si="2"/>
        <v>0</v>
      </c>
      <c r="BC48" s="83">
        <f t="shared" si="3"/>
        <v>0</v>
      </c>
      <c r="BD48" s="83">
        <f t="shared" si="4"/>
        <v>0</v>
      </c>
      <c r="BE48" s="83">
        <f t="shared" si="5"/>
        <v>0</v>
      </c>
      <c r="CA48" s="112">
        <v>8</v>
      </c>
      <c r="CB48" s="112">
        <v>0</v>
      </c>
      <c r="CZ48" s="83">
        <v>0</v>
      </c>
    </row>
    <row r="49" spans="1:104">
      <c r="A49" s="119"/>
      <c r="B49" s="120" t="s">
        <v>33</v>
      </c>
      <c r="C49" s="121" t="s">
        <v>89</v>
      </c>
      <c r="D49" s="122"/>
      <c r="E49" s="123"/>
      <c r="F49" s="124"/>
      <c r="G49" s="125">
        <f>SUM(G29:G48)</f>
        <v>0</v>
      </c>
      <c r="O49" s="105">
        <v>4</v>
      </c>
      <c r="BA49" s="126">
        <f>SUM(BA29:BA48)</f>
        <v>0</v>
      </c>
      <c r="BB49" s="126">
        <f>SUM(BB29:BB48)</f>
        <v>0</v>
      </c>
      <c r="BC49" s="126">
        <f>SUM(BC29:BC48)</f>
        <v>0</v>
      </c>
      <c r="BD49" s="126">
        <f>SUM(BD29:BD48)</f>
        <v>0</v>
      </c>
      <c r="BE49" s="126">
        <f>SUM(BE29:BE48)</f>
        <v>0</v>
      </c>
    </row>
    <row r="50" spans="1:104">
      <c r="A50" s="98" t="s">
        <v>29</v>
      </c>
      <c r="B50" s="99" t="s">
        <v>152</v>
      </c>
      <c r="C50" s="100" t="s">
        <v>153</v>
      </c>
      <c r="D50" s="101"/>
      <c r="E50" s="102"/>
      <c r="F50" s="102"/>
      <c r="G50" s="103"/>
      <c r="H50" s="104"/>
      <c r="I50" s="104"/>
      <c r="O50" s="105">
        <v>1</v>
      </c>
    </row>
    <row r="51" spans="1:104">
      <c r="A51" s="106">
        <v>16</v>
      </c>
      <c r="B51" s="107" t="s">
        <v>155</v>
      </c>
      <c r="C51" s="108" t="s">
        <v>156</v>
      </c>
      <c r="D51" s="109" t="s">
        <v>137</v>
      </c>
      <c r="E51" s="110">
        <v>0</v>
      </c>
      <c r="F51" s="110">
        <v>0</v>
      </c>
      <c r="G51" s="111">
        <f>E51*F51</f>
        <v>0</v>
      </c>
      <c r="O51" s="105">
        <v>2</v>
      </c>
      <c r="AA51" s="83">
        <v>7</v>
      </c>
      <c r="AB51" s="83">
        <v>1</v>
      </c>
      <c r="AC51" s="83">
        <v>2</v>
      </c>
      <c r="AZ51" s="83">
        <v>1</v>
      </c>
      <c r="BA51" s="83">
        <f>IF(AZ51=1,G51,0)</f>
        <v>0</v>
      </c>
      <c r="BB51" s="83">
        <f>IF(AZ51=2,G51,0)</f>
        <v>0</v>
      </c>
      <c r="BC51" s="83">
        <f>IF(AZ51=3,G51,0)</f>
        <v>0</v>
      </c>
      <c r="BD51" s="83">
        <f>IF(AZ51=4,G51,0)</f>
        <v>0</v>
      </c>
      <c r="BE51" s="83">
        <f>IF(AZ51=5,G51,0)</f>
        <v>0</v>
      </c>
      <c r="CA51" s="112">
        <v>7</v>
      </c>
      <c r="CB51" s="112">
        <v>1</v>
      </c>
      <c r="CZ51" s="83">
        <v>0</v>
      </c>
    </row>
    <row r="52" spans="1:104">
      <c r="A52" s="119"/>
      <c r="B52" s="120" t="s">
        <v>33</v>
      </c>
      <c r="C52" s="121" t="s">
        <v>154</v>
      </c>
      <c r="D52" s="122"/>
      <c r="E52" s="123"/>
      <c r="F52" s="124"/>
      <c r="G52" s="125">
        <f>SUM(G50:G51)</f>
        <v>0</v>
      </c>
      <c r="O52" s="105">
        <v>4</v>
      </c>
      <c r="BA52" s="126">
        <f>SUM(BA50:BA51)</f>
        <v>0</v>
      </c>
      <c r="BB52" s="126">
        <f>SUM(BB50:BB51)</f>
        <v>0</v>
      </c>
      <c r="BC52" s="126">
        <f>SUM(BC50:BC51)</f>
        <v>0</v>
      </c>
      <c r="BD52" s="126">
        <f>SUM(BD50:BD51)</f>
        <v>0</v>
      </c>
      <c r="BE52" s="126">
        <f>SUM(BE50:BE51)</f>
        <v>0</v>
      </c>
    </row>
    <row r="53" spans="1:104">
      <c r="A53" s="98" t="s">
        <v>29</v>
      </c>
      <c r="B53" s="99" t="s">
        <v>172</v>
      </c>
      <c r="C53" s="100" t="s">
        <v>173</v>
      </c>
      <c r="D53" s="101"/>
      <c r="E53" s="102"/>
      <c r="F53" s="102"/>
      <c r="G53" s="103"/>
      <c r="H53" s="104"/>
      <c r="I53" s="104"/>
      <c r="O53" s="105">
        <v>1</v>
      </c>
    </row>
    <row r="54" spans="1:104">
      <c r="A54" s="106">
        <v>17</v>
      </c>
      <c r="B54" s="107" t="s">
        <v>175</v>
      </c>
      <c r="C54" s="108" t="s">
        <v>248</v>
      </c>
      <c r="D54" s="109" t="s">
        <v>249</v>
      </c>
      <c r="E54" s="110">
        <v>5031.2640000000001</v>
      </c>
      <c r="F54" s="110">
        <v>0</v>
      </c>
      <c r="G54" s="111">
        <f>E54*F54</f>
        <v>0</v>
      </c>
      <c r="O54" s="105">
        <v>2</v>
      </c>
      <c r="AA54" s="83">
        <v>12</v>
      </c>
      <c r="AB54" s="83">
        <v>0</v>
      </c>
      <c r="AC54" s="83">
        <v>1</v>
      </c>
      <c r="AZ54" s="83">
        <v>2</v>
      </c>
      <c r="BA54" s="83">
        <f>IF(AZ54=1,G54,0)</f>
        <v>0</v>
      </c>
      <c r="BB54" s="83">
        <f>IF(AZ54=2,G54,0)</f>
        <v>0</v>
      </c>
      <c r="BC54" s="83">
        <f>IF(AZ54=3,G54,0)</f>
        <v>0</v>
      </c>
      <c r="BD54" s="83">
        <f>IF(AZ54=4,G54,0)</f>
        <v>0</v>
      </c>
      <c r="BE54" s="83">
        <f>IF(AZ54=5,G54,0)</f>
        <v>0</v>
      </c>
      <c r="CA54" s="112">
        <v>12</v>
      </c>
      <c r="CB54" s="112">
        <v>0</v>
      </c>
      <c r="CZ54" s="83">
        <v>0</v>
      </c>
    </row>
    <row r="55" spans="1:104">
      <c r="A55" s="113"/>
      <c r="B55" s="115"/>
      <c r="C55" s="220" t="s">
        <v>250</v>
      </c>
      <c r="D55" s="221"/>
      <c r="E55" s="116">
        <v>5031.2640000000001</v>
      </c>
      <c r="F55" s="117"/>
      <c r="G55" s="118"/>
      <c r="M55" s="114" t="s">
        <v>250</v>
      </c>
      <c r="O55" s="105"/>
    </row>
    <row r="56" spans="1:104">
      <c r="A56" s="106">
        <v>18</v>
      </c>
      <c r="B56" s="107" t="s">
        <v>178</v>
      </c>
      <c r="C56" s="108" t="s">
        <v>251</v>
      </c>
      <c r="D56" s="109" t="s">
        <v>249</v>
      </c>
      <c r="E56" s="110">
        <v>2972.0320000000002</v>
      </c>
      <c r="F56" s="110">
        <v>0</v>
      </c>
      <c r="G56" s="111">
        <f>E56*F56</f>
        <v>0</v>
      </c>
      <c r="O56" s="105">
        <v>2</v>
      </c>
      <c r="AA56" s="83">
        <v>12</v>
      </c>
      <c r="AB56" s="83">
        <v>0</v>
      </c>
      <c r="AC56" s="83">
        <v>2</v>
      </c>
      <c r="AZ56" s="83">
        <v>2</v>
      </c>
      <c r="BA56" s="83">
        <f>IF(AZ56=1,G56,0)</f>
        <v>0</v>
      </c>
      <c r="BB56" s="83">
        <f>IF(AZ56=2,G56,0)</f>
        <v>0</v>
      </c>
      <c r="BC56" s="83">
        <f>IF(AZ56=3,G56,0)</f>
        <v>0</v>
      </c>
      <c r="BD56" s="83">
        <f>IF(AZ56=4,G56,0)</f>
        <v>0</v>
      </c>
      <c r="BE56" s="83">
        <f>IF(AZ56=5,G56,0)</f>
        <v>0</v>
      </c>
      <c r="CA56" s="112">
        <v>12</v>
      </c>
      <c r="CB56" s="112">
        <v>0</v>
      </c>
      <c r="CZ56" s="83">
        <v>0</v>
      </c>
    </row>
    <row r="57" spans="1:104">
      <c r="A57" s="113"/>
      <c r="B57" s="115"/>
      <c r="C57" s="220" t="s">
        <v>252</v>
      </c>
      <c r="D57" s="221"/>
      <c r="E57" s="116">
        <v>2972.0320000000002</v>
      </c>
      <c r="F57" s="117"/>
      <c r="G57" s="118"/>
      <c r="M57" s="114" t="s">
        <v>252</v>
      </c>
      <c r="O57" s="105"/>
    </row>
    <row r="58" spans="1:104">
      <c r="A58" s="106">
        <v>19</v>
      </c>
      <c r="B58" s="107" t="s">
        <v>180</v>
      </c>
      <c r="C58" s="108" t="s">
        <v>253</v>
      </c>
      <c r="D58" s="109" t="s">
        <v>249</v>
      </c>
      <c r="E58" s="110">
        <v>2814.1120000000001</v>
      </c>
      <c r="F58" s="110">
        <v>0</v>
      </c>
      <c r="G58" s="111">
        <f>E58*F58</f>
        <v>0</v>
      </c>
      <c r="O58" s="105">
        <v>2</v>
      </c>
      <c r="AA58" s="83">
        <v>12</v>
      </c>
      <c r="AB58" s="83">
        <v>0</v>
      </c>
      <c r="AC58" s="83">
        <v>3</v>
      </c>
      <c r="AZ58" s="83">
        <v>2</v>
      </c>
      <c r="BA58" s="83">
        <f>IF(AZ58=1,G58,0)</f>
        <v>0</v>
      </c>
      <c r="BB58" s="83">
        <f>IF(AZ58=2,G58,0)</f>
        <v>0</v>
      </c>
      <c r="BC58" s="83">
        <f>IF(AZ58=3,G58,0)</f>
        <v>0</v>
      </c>
      <c r="BD58" s="83">
        <f>IF(AZ58=4,G58,0)</f>
        <v>0</v>
      </c>
      <c r="BE58" s="83">
        <f>IF(AZ58=5,G58,0)</f>
        <v>0</v>
      </c>
      <c r="CA58" s="112">
        <v>12</v>
      </c>
      <c r="CB58" s="112">
        <v>0</v>
      </c>
      <c r="CZ58" s="83">
        <v>0</v>
      </c>
    </row>
    <row r="59" spans="1:104">
      <c r="A59" s="113"/>
      <c r="B59" s="115"/>
      <c r="C59" s="220" t="s">
        <v>254</v>
      </c>
      <c r="D59" s="221"/>
      <c r="E59" s="116">
        <v>2814.1120000000001</v>
      </c>
      <c r="F59" s="117"/>
      <c r="G59" s="118"/>
      <c r="M59" s="114" t="s">
        <v>254</v>
      </c>
      <c r="O59" s="105"/>
    </row>
    <row r="60" spans="1:104">
      <c r="A60" s="106">
        <v>20</v>
      </c>
      <c r="B60" s="107" t="s">
        <v>182</v>
      </c>
      <c r="C60" s="108" t="s">
        <v>255</v>
      </c>
      <c r="D60" s="109" t="s">
        <v>249</v>
      </c>
      <c r="E60" s="110">
        <v>5083.0079999999998</v>
      </c>
      <c r="F60" s="110">
        <v>0</v>
      </c>
      <c r="G60" s="111">
        <f>E60*F60</f>
        <v>0</v>
      </c>
      <c r="O60" s="105">
        <v>2</v>
      </c>
      <c r="AA60" s="83">
        <v>12</v>
      </c>
      <c r="AB60" s="83">
        <v>0</v>
      </c>
      <c r="AC60" s="83">
        <v>4</v>
      </c>
      <c r="AZ60" s="83">
        <v>2</v>
      </c>
      <c r="BA60" s="83">
        <f>IF(AZ60=1,G60,0)</f>
        <v>0</v>
      </c>
      <c r="BB60" s="83">
        <f>IF(AZ60=2,G60,0)</f>
        <v>0</v>
      </c>
      <c r="BC60" s="83">
        <f>IF(AZ60=3,G60,0)</f>
        <v>0</v>
      </c>
      <c r="BD60" s="83">
        <f>IF(AZ60=4,G60,0)</f>
        <v>0</v>
      </c>
      <c r="BE60" s="83">
        <f>IF(AZ60=5,G60,0)</f>
        <v>0</v>
      </c>
      <c r="CA60" s="112">
        <v>12</v>
      </c>
      <c r="CB60" s="112">
        <v>0</v>
      </c>
      <c r="CZ60" s="83">
        <v>0</v>
      </c>
    </row>
    <row r="61" spans="1:104">
      <c r="A61" s="113"/>
      <c r="B61" s="115"/>
      <c r="C61" s="220" t="s">
        <v>256</v>
      </c>
      <c r="D61" s="221"/>
      <c r="E61" s="116">
        <v>5083.0079999999998</v>
      </c>
      <c r="F61" s="117"/>
      <c r="G61" s="118"/>
      <c r="M61" s="114" t="s">
        <v>256</v>
      </c>
      <c r="O61" s="105"/>
    </row>
    <row r="62" spans="1:104">
      <c r="A62" s="106">
        <v>21</v>
      </c>
      <c r="B62" s="107" t="s">
        <v>184</v>
      </c>
      <c r="C62" s="108" t="s">
        <v>257</v>
      </c>
      <c r="D62" s="109" t="s">
        <v>249</v>
      </c>
      <c r="E62" s="110">
        <v>1218.56</v>
      </c>
      <c r="F62" s="110">
        <v>0</v>
      </c>
      <c r="G62" s="111">
        <f>E62*F62</f>
        <v>0</v>
      </c>
      <c r="O62" s="105">
        <v>2</v>
      </c>
      <c r="AA62" s="83">
        <v>12</v>
      </c>
      <c r="AB62" s="83">
        <v>0</v>
      </c>
      <c r="AC62" s="83">
        <v>5</v>
      </c>
      <c r="AZ62" s="83">
        <v>2</v>
      </c>
      <c r="BA62" s="83">
        <f>IF(AZ62=1,G62,0)</f>
        <v>0</v>
      </c>
      <c r="BB62" s="83">
        <f>IF(AZ62=2,G62,0)</f>
        <v>0</v>
      </c>
      <c r="BC62" s="83">
        <f>IF(AZ62=3,G62,0)</f>
        <v>0</v>
      </c>
      <c r="BD62" s="83">
        <f>IF(AZ62=4,G62,0)</f>
        <v>0</v>
      </c>
      <c r="BE62" s="83">
        <f>IF(AZ62=5,G62,0)</f>
        <v>0</v>
      </c>
      <c r="CA62" s="112">
        <v>12</v>
      </c>
      <c r="CB62" s="112">
        <v>0</v>
      </c>
      <c r="CZ62" s="83">
        <v>0</v>
      </c>
    </row>
    <row r="63" spans="1:104">
      <c r="A63" s="113"/>
      <c r="B63" s="115"/>
      <c r="C63" s="220" t="s">
        <v>258</v>
      </c>
      <c r="D63" s="221"/>
      <c r="E63" s="116">
        <v>1218.56</v>
      </c>
      <c r="F63" s="117"/>
      <c r="G63" s="118"/>
      <c r="M63" s="114" t="s">
        <v>258</v>
      </c>
      <c r="O63" s="105"/>
    </row>
    <row r="64" spans="1:104">
      <c r="A64" s="106">
        <v>22</v>
      </c>
      <c r="B64" s="107" t="s">
        <v>259</v>
      </c>
      <c r="C64" s="108" t="s">
        <v>260</v>
      </c>
      <c r="D64" s="109" t="s">
        <v>249</v>
      </c>
      <c r="E64" s="110">
        <v>114.8</v>
      </c>
      <c r="F64" s="110">
        <v>0</v>
      </c>
      <c r="G64" s="111">
        <f>E64*F64</f>
        <v>0</v>
      </c>
      <c r="O64" s="105">
        <v>2</v>
      </c>
      <c r="AA64" s="83">
        <v>12</v>
      </c>
      <c r="AB64" s="83">
        <v>0</v>
      </c>
      <c r="AC64" s="83">
        <v>6</v>
      </c>
      <c r="AZ64" s="83">
        <v>2</v>
      </c>
      <c r="BA64" s="83">
        <f>IF(AZ64=1,G64,0)</f>
        <v>0</v>
      </c>
      <c r="BB64" s="83">
        <f>IF(AZ64=2,G64,0)</f>
        <v>0</v>
      </c>
      <c r="BC64" s="83">
        <f>IF(AZ64=3,G64,0)</f>
        <v>0</v>
      </c>
      <c r="BD64" s="83">
        <f>IF(AZ64=4,G64,0)</f>
        <v>0</v>
      </c>
      <c r="BE64" s="83">
        <f>IF(AZ64=5,G64,0)</f>
        <v>0</v>
      </c>
      <c r="CA64" s="112">
        <v>12</v>
      </c>
      <c r="CB64" s="112">
        <v>0</v>
      </c>
      <c r="CZ64" s="83">
        <v>0</v>
      </c>
    </row>
    <row r="65" spans="1:104">
      <c r="A65" s="113"/>
      <c r="B65" s="115"/>
      <c r="C65" s="220" t="s">
        <v>261</v>
      </c>
      <c r="D65" s="221"/>
      <c r="E65" s="116">
        <v>114.8</v>
      </c>
      <c r="F65" s="117"/>
      <c r="G65" s="118"/>
      <c r="M65" s="114" t="s">
        <v>261</v>
      </c>
      <c r="O65" s="105"/>
    </row>
    <row r="66" spans="1:104">
      <c r="A66" s="106">
        <v>23</v>
      </c>
      <c r="B66" s="107" t="s">
        <v>262</v>
      </c>
      <c r="C66" s="108" t="s">
        <v>260</v>
      </c>
      <c r="D66" s="109" t="s">
        <v>249</v>
      </c>
      <c r="E66" s="110">
        <v>128.80000000000001</v>
      </c>
      <c r="F66" s="110">
        <v>0</v>
      </c>
      <c r="G66" s="111">
        <f>E66*F66</f>
        <v>0</v>
      </c>
      <c r="O66" s="105">
        <v>2</v>
      </c>
      <c r="AA66" s="83">
        <v>12</v>
      </c>
      <c r="AB66" s="83">
        <v>0</v>
      </c>
      <c r="AC66" s="83">
        <v>7</v>
      </c>
      <c r="AZ66" s="83">
        <v>2</v>
      </c>
      <c r="BA66" s="83">
        <f>IF(AZ66=1,G66,0)</f>
        <v>0</v>
      </c>
      <c r="BB66" s="83">
        <f>IF(AZ66=2,G66,0)</f>
        <v>0</v>
      </c>
      <c r="BC66" s="83">
        <f>IF(AZ66=3,G66,0)</f>
        <v>0</v>
      </c>
      <c r="BD66" s="83">
        <f>IF(AZ66=4,G66,0)</f>
        <v>0</v>
      </c>
      <c r="BE66" s="83">
        <f>IF(AZ66=5,G66,0)</f>
        <v>0</v>
      </c>
      <c r="CA66" s="112">
        <v>12</v>
      </c>
      <c r="CB66" s="112">
        <v>0</v>
      </c>
      <c r="CZ66" s="83">
        <v>0</v>
      </c>
    </row>
    <row r="67" spans="1:104">
      <c r="A67" s="113"/>
      <c r="B67" s="115"/>
      <c r="C67" s="220" t="s">
        <v>263</v>
      </c>
      <c r="D67" s="221"/>
      <c r="E67" s="116">
        <v>128.80000000000001</v>
      </c>
      <c r="F67" s="117"/>
      <c r="G67" s="118"/>
      <c r="M67" s="114" t="s">
        <v>263</v>
      </c>
      <c r="O67" s="105"/>
    </row>
    <row r="68" spans="1:104">
      <c r="A68" s="106">
        <v>24</v>
      </c>
      <c r="B68" s="107" t="s">
        <v>264</v>
      </c>
      <c r="C68" s="108" t="s">
        <v>265</v>
      </c>
      <c r="D68" s="109" t="s">
        <v>249</v>
      </c>
      <c r="E68" s="110">
        <v>366.91199999999998</v>
      </c>
      <c r="F68" s="110">
        <v>0</v>
      </c>
      <c r="G68" s="111">
        <f>E68*F68</f>
        <v>0</v>
      </c>
      <c r="O68" s="105">
        <v>2</v>
      </c>
      <c r="AA68" s="83">
        <v>12</v>
      </c>
      <c r="AB68" s="83">
        <v>0</v>
      </c>
      <c r="AC68" s="83">
        <v>8</v>
      </c>
      <c r="AZ68" s="83">
        <v>2</v>
      </c>
      <c r="BA68" s="83">
        <f>IF(AZ68=1,G68,0)</f>
        <v>0</v>
      </c>
      <c r="BB68" s="83">
        <f>IF(AZ68=2,G68,0)</f>
        <v>0</v>
      </c>
      <c r="BC68" s="83">
        <f>IF(AZ68=3,G68,0)</f>
        <v>0</v>
      </c>
      <c r="BD68" s="83">
        <f>IF(AZ68=4,G68,0)</f>
        <v>0</v>
      </c>
      <c r="BE68" s="83">
        <f>IF(AZ68=5,G68,0)</f>
        <v>0</v>
      </c>
      <c r="CA68" s="112">
        <v>12</v>
      </c>
      <c r="CB68" s="112">
        <v>0</v>
      </c>
      <c r="CZ68" s="83">
        <v>0</v>
      </c>
    </row>
    <row r="69" spans="1:104">
      <c r="A69" s="113"/>
      <c r="B69" s="115"/>
      <c r="C69" s="220" t="s">
        <v>266</v>
      </c>
      <c r="D69" s="221"/>
      <c r="E69" s="116">
        <v>366.91199999999998</v>
      </c>
      <c r="F69" s="117"/>
      <c r="G69" s="118"/>
      <c r="M69" s="114" t="s">
        <v>266</v>
      </c>
      <c r="O69" s="105"/>
    </row>
    <row r="70" spans="1:104">
      <c r="A70" s="119"/>
      <c r="B70" s="120" t="s">
        <v>33</v>
      </c>
      <c r="C70" s="121" t="s">
        <v>174</v>
      </c>
      <c r="D70" s="122"/>
      <c r="E70" s="123"/>
      <c r="F70" s="124"/>
      <c r="G70" s="125">
        <f>SUM(G53:G69)</f>
        <v>0</v>
      </c>
      <c r="O70" s="105">
        <v>4</v>
      </c>
      <c r="BA70" s="126">
        <f>SUM(BA53:BA69)</f>
        <v>0</v>
      </c>
      <c r="BB70" s="126">
        <f>SUM(BB53:BB69)</f>
        <v>0</v>
      </c>
      <c r="BC70" s="126">
        <f>SUM(BC53:BC69)</f>
        <v>0</v>
      </c>
      <c r="BD70" s="126">
        <f>SUM(BD53:BD69)</f>
        <v>0</v>
      </c>
      <c r="BE70" s="126">
        <f>SUM(BE53:BE69)</f>
        <v>0</v>
      </c>
    </row>
    <row r="71" spans="1:104">
      <c r="A71" s="98" t="s">
        <v>29</v>
      </c>
      <c r="B71" s="99" t="s">
        <v>209</v>
      </c>
      <c r="C71" s="100" t="s">
        <v>210</v>
      </c>
      <c r="D71" s="101"/>
      <c r="E71" s="102"/>
      <c r="F71" s="102"/>
      <c r="G71" s="103"/>
      <c r="H71" s="104"/>
      <c r="I71" s="104"/>
      <c r="O71" s="105">
        <v>1</v>
      </c>
    </row>
    <row r="72" spans="1:104">
      <c r="A72" s="106">
        <v>25</v>
      </c>
      <c r="B72" s="107" t="s">
        <v>267</v>
      </c>
      <c r="C72" s="108" t="s">
        <v>268</v>
      </c>
      <c r="D72" s="109" t="s">
        <v>73</v>
      </c>
      <c r="E72" s="110">
        <v>1168.9000000000001</v>
      </c>
      <c r="F72" s="110">
        <v>0</v>
      </c>
      <c r="G72" s="111">
        <f>E72*F72</f>
        <v>0</v>
      </c>
      <c r="O72" s="105">
        <v>2</v>
      </c>
      <c r="AA72" s="83">
        <v>1</v>
      </c>
      <c r="AB72" s="83">
        <v>7</v>
      </c>
      <c r="AC72" s="83">
        <v>7</v>
      </c>
      <c r="AZ72" s="83">
        <v>2</v>
      </c>
      <c r="BA72" s="83">
        <f>IF(AZ72=1,G72,0)</f>
        <v>0</v>
      </c>
      <c r="BB72" s="83">
        <f>IF(AZ72=2,G72,0)</f>
        <v>0</v>
      </c>
      <c r="BC72" s="83">
        <f>IF(AZ72=3,G72,0)</f>
        <v>0</v>
      </c>
      <c r="BD72" s="83">
        <f>IF(AZ72=4,G72,0)</f>
        <v>0</v>
      </c>
      <c r="BE72" s="83">
        <f>IF(AZ72=5,G72,0)</f>
        <v>0</v>
      </c>
      <c r="CA72" s="112">
        <v>1</v>
      </c>
      <c r="CB72" s="112">
        <v>7</v>
      </c>
      <c r="CZ72" s="83">
        <v>7.0000000000014495E-5</v>
      </c>
    </row>
    <row r="73" spans="1:104">
      <c r="A73" s="113"/>
      <c r="B73" s="115"/>
      <c r="C73" s="220" t="s">
        <v>269</v>
      </c>
      <c r="D73" s="221"/>
      <c r="E73" s="116">
        <v>1168.9000000000001</v>
      </c>
      <c r="F73" s="117"/>
      <c r="G73" s="118"/>
      <c r="M73" s="114" t="s">
        <v>269</v>
      </c>
      <c r="O73" s="105"/>
    </row>
    <row r="74" spans="1:104">
      <c r="A74" s="106">
        <v>26</v>
      </c>
      <c r="B74" s="107" t="s">
        <v>270</v>
      </c>
      <c r="C74" s="108" t="s">
        <v>271</v>
      </c>
      <c r="D74" s="109" t="s">
        <v>73</v>
      </c>
      <c r="E74" s="110">
        <v>251.3</v>
      </c>
      <c r="F74" s="110">
        <v>0</v>
      </c>
      <c r="G74" s="111">
        <f>E74*F74</f>
        <v>0</v>
      </c>
      <c r="O74" s="105">
        <v>2</v>
      </c>
      <c r="AA74" s="83">
        <v>1</v>
      </c>
      <c r="AB74" s="83">
        <v>7</v>
      </c>
      <c r="AC74" s="83">
        <v>7</v>
      </c>
      <c r="AZ74" s="83">
        <v>2</v>
      </c>
      <c r="BA74" s="83">
        <f>IF(AZ74=1,G74,0)</f>
        <v>0</v>
      </c>
      <c r="BB74" s="83">
        <f>IF(AZ74=2,G74,0)</f>
        <v>0</v>
      </c>
      <c r="BC74" s="83">
        <f>IF(AZ74=3,G74,0)</f>
        <v>0</v>
      </c>
      <c r="BD74" s="83">
        <f>IF(AZ74=4,G74,0)</f>
        <v>0</v>
      </c>
      <c r="BE74" s="83">
        <f>IF(AZ74=5,G74,0)</f>
        <v>0</v>
      </c>
      <c r="CA74" s="112">
        <v>1</v>
      </c>
      <c r="CB74" s="112">
        <v>7</v>
      </c>
      <c r="CZ74" s="83">
        <v>1.59999999999938E-4</v>
      </c>
    </row>
    <row r="75" spans="1:104">
      <c r="A75" s="106">
        <v>27</v>
      </c>
      <c r="B75" s="107" t="s">
        <v>212</v>
      </c>
      <c r="C75" s="108" t="s">
        <v>213</v>
      </c>
      <c r="D75" s="109" t="s">
        <v>73</v>
      </c>
      <c r="E75" s="110">
        <v>917.6</v>
      </c>
      <c r="F75" s="110">
        <v>0</v>
      </c>
      <c r="G75" s="111">
        <f>E75*F75</f>
        <v>0</v>
      </c>
      <c r="O75" s="105">
        <v>2</v>
      </c>
      <c r="AA75" s="83">
        <v>1</v>
      </c>
      <c r="AB75" s="83">
        <v>7</v>
      </c>
      <c r="AC75" s="83">
        <v>7</v>
      </c>
      <c r="AZ75" s="83">
        <v>2</v>
      </c>
      <c r="BA75" s="83">
        <f>IF(AZ75=1,G75,0)</f>
        <v>0</v>
      </c>
      <c r="BB75" s="83">
        <f>IF(AZ75=2,G75,0)</f>
        <v>0</v>
      </c>
      <c r="BC75" s="83">
        <f>IF(AZ75=3,G75,0)</f>
        <v>0</v>
      </c>
      <c r="BD75" s="83">
        <f>IF(AZ75=4,G75,0)</f>
        <v>0</v>
      </c>
      <c r="BE75" s="83">
        <f>IF(AZ75=5,G75,0)</f>
        <v>0</v>
      </c>
      <c r="CA75" s="112">
        <v>1</v>
      </c>
      <c r="CB75" s="112">
        <v>7</v>
      </c>
      <c r="CZ75" s="83">
        <v>2.4999999999986101E-4</v>
      </c>
    </row>
    <row r="76" spans="1:104">
      <c r="A76" s="119"/>
      <c r="B76" s="120" t="s">
        <v>33</v>
      </c>
      <c r="C76" s="121" t="s">
        <v>211</v>
      </c>
      <c r="D76" s="122"/>
      <c r="E76" s="123"/>
      <c r="F76" s="124"/>
      <c r="G76" s="125">
        <f>SUM(G71:G75)</f>
        <v>0</v>
      </c>
      <c r="O76" s="105">
        <v>4</v>
      </c>
      <c r="BA76" s="126">
        <f>SUM(BA71:BA75)</f>
        <v>0</v>
      </c>
      <c r="BB76" s="126">
        <f>SUM(BB71:BB75)</f>
        <v>0</v>
      </c>
      <c r="BC76" s="126">
        <f>SUM(BC71:BC75)</f>
        <v>0</v>
      </c>
      <c r="BD76" s="126">
        <f>SUM(BD71:BD75)</f>
        <v>0</v>
      </c>
      <c r="BE76" s="126">
        <f>SUM(BE71:BE75)</f>
        <v>0</v>
      </c>
    </row>
    <row r="77" spans="1:104">
      <c r="E77" s="83"/>
    </row>
    <row r="78" spans="1:104" ht="13.5" thickBot="1">
      <c r="E78" s="83"/>
    </row>
    <row r="79" spans="1:104" ht="13.5" thickBot="1">
      <c r="A79" s="139"/>
      <c r="B79" s="140"/>
      <c r="C79" s="140" t="s">
        <v>14</v>
      </c>
      <c r="D79" s="140"/>
      <c r="E79" s="140"/>
      <c r="F79" s="140"/>
      <c r="G79" s="141">
        <f>G9+G21+G28+G49+G52+G70+G76</f>
        <v>0</v>
      </c>
    </row>
    <row r="80" spans="1:104">
      <c r="E80" s="83"/>
    </row>
    <row r="81" spans="5:5">
      <c r="E81" s="83"/>
    </row>
    <row r="82" spans="5:5">
      <c r="E82" s="83"/>
    </row>
    <row r="83" spans="5:5">
      <c r="E83" s="83"/>
    </row>
    <row r="84" spans="5:5">
      <c r="E84" s="83"/>
    </row>
    <row r="85" spans="5:5">
      <c r="E85" s="83"/>
    </row>
    <row r="86" spans="5:5">
      <c r="E86" s="83"/>
    </row>
    <row r="87" spans="5:5">
      <c r="E87" s="83"/>
    </row>
    <row r="88" spans="5:5">
      <c r="E88" s="83"/>
    </row>
    <row r="89" spans="5:5">
      <c r="E89" s="83"/>
    </row>
    <row r="90" spans="5:5">
      <c r="E90" s="83"/>
    </row>
    <row r="91" spans="5:5">
      <c r="E91" s="83"/>
    </row>
    <row r="92" spans="5:5">
      <c r="E92" s="83"/>
    </row>
    <row r="93" spans="5:5">
      <c r="E93" s="83"/>
    </row>
    <row r="94" spans="5:5">
      <c r="E94" s="83"/>
    </row>
    <row r="95" spans="5:5">
      <c r="E95" s="83"/>
    </row>
    <row r="96" spans="5:5">
      <c r="E96" s="83"/>
    </row>
    <row r="97" spans="1:7">
      <c r="E97" s="83"/>
    </row>
    <row r="98" spans="1:7">
      <c r="E98" s="83"/>
    </row>
    <row r="99" spans="1:7">
      <c r="E99" s="83"/>
    </row>
    <row r="100" spans="1:7">
      <c r="A100" s="127"/>
      <c r="B100" s="127"/>
      <c r="C100" s="127"/>
      <c r="D100" s="127"/>
      <c r="E100" s="127"/>
      <c r="F100" s="127"/>
      <c r="G100" s="127"/>
    </row>
    <row r="101" spans="1:7">
      <c r="A101" s="127"/>
      <c r="B101" s="127"/>
      <c r="C101" s="127"/>
      <c r="D101" s="127"/>
      <c r="E101" s="127"/>
      <c r="F101" s="127"/>
      <c r="G101" s="127"/>
    </row>
    <row r="102" spans="1:7">
      <c r="A102" s="127"/>
      <c r="B102" s="127"/>
      <c r="C102" s="127"/>
      <c r="D102" s="127"/>
      <c r="E102" s="127"/>
      <c r="F102" s="127"/>
      <c r="G102" s="127"/>
    </row>
    <row r="103" spans="1:7">
      <c r="A103" s="127"/>
      <c r="B103" s="127"/>
      <c r="C103" s="127"/>
      <c r="D103" s="127"/>
      <c r="E103" s="127"/>
      <c r="F103" s="127"/>
      <c r="G103" s="127"/>
    </row>
    <row r="104" spans="1:7">
      <c r="E104" s="83"/>
    </row>
    <row r="105" spans="1:7">
      <c r="E105" s="83"/>
    </row>
    <row r="106" spans="1:7">
      <c r="E106" s="83"/>
    </row>
    <row r="107" spans="1:7">
      <c r="E107" s="83"/>
    </row>
    <row r="108" spans="1:7">
      <c r="E108" s="83"/>
    </row>
    <row r="109" spans="1:7">
      <c r="E109" s="83"/>
    </row>
    <row r="110" spans="1:7">
      <c r="E110" s="83"/>
    </row>
    <row r="111" spans="1:7">
      <c r="E111" s="83"/>
    </row>
    <row r="112" spans="1:7">
      <c r="E112" s="83"/>
    </row>
    <row r="113" spans="5:5">
      <c r="E113" s="83"/>
    </row>
    <row r="114" spans="5:5">
      <c r="E114" s="83"/>
    </row>
    <row r="115" spans="5:5">
      <c r="E115" s="83"/>
    </row>
    <row r="116" spans="5:5">
      <c r="E116" s="83"/>
    </row>
    <row r="117" spans="5:5">
      <c r="E117" s="83"/>
    </row>
    <row r="118" spans="5:5">
      <c r="E118" s="83"/>
    </row>
    <row r="119" spans="5:5">
      <c r="E119" s="83"/>
    </row>
    <row r="120" spans="5:5">
      <c r="E120" s="83"/>
    </row>
    <row r="121" spans="5:5">
      <c r="E121" s="83"/>
    </row>
    <row r="122" spans="5:5">
      <c r="E122" s="83"/>
    </row>
    <row r="123" spans="5:5">
      <c r="E123" s="83"/>
    </row>
    <row r="124" spans="5:5">
      <c r="E124" s="83"/>
    </row>
    <row r="125" spans="5:5">
      <c r="E125" s="83"/>
    </row>
    <row r="126" spans="5:5">
      <c r="E126" s="83"/>
    </row>
    <row r="127" spans="5:5">
      <c r="E127" s="83"/>
    </row>
    <row r="128" spans="5:5">
      <c r="E128" s="83"/>
    </row>
    <row r="129" spans="1:7">
      <c r="E129" s="83"/>
    </row>
    <row r="130" spans="1:7">
      <c r="E130" s="83"/>
    </row>
    <row r="131" spans="1:7">
      <c r="E131" s="83"/>
    </row>
    <row r="132" spans="1:7">
      <c r="E132" s="83"/>
    </row>
    <row r="133" spans="1:7">
      <c r="E133" s="83"/>
    </row>
    <row r="134" spans="1:7">
      <c r="E134" s="83"/>
    </row>
    <row r="135" spans="1:7">
      <c r="A135" s="128"/>
      <c r="B135" s="128"/>
    </row>
    <row r="136" spans="1:7">
      <c r="A136" s="127"/>
      <c r="B136" s="127"/>
      <c r="C136" s="129"/>
      <c r="D136" s="129"/>
      <c r="E136" s="130"/>
      <c r="F136" s="129"/>
      <c r="G136" s="131"/>
    </row>
    <row r="137" spans="1:7">
      <c r="A137" s="132"/>
      <c r="B137" s="132"/>
      <c r="C137" s="127"/>
      <c r="D137" s="127"/>
      <c r="E137" s="133"/>
      <c r="F137" s="127"/>
      <c r="G137" s="127"/>
    </row>
    <row r="138" spans="1:7">
      <c r="A138" s="127"/>
      <c r="B138" s="127"/>
      <c r="C138" s="127"/>
      <c r="D138" s="127"/>
      <c r="E138" s="133"/>
      <c r="F138" s="127"/>
      <c r="G138" s="127"/>
    </row>
    <row r="139" spans="1:7">
      <c r="A139" s="127"/>
      <c r="B139" s="127"/>
      <c r="C139" s="127"/>
      <c r="D139" s="127"/>
      <c r="E139" s="133"/>
      <c r="F139" s="127"/>
      <c r="G139" s="127"/>
    </row>
    <row r="140" spans="1:7">
      <c r="A140" s="127"/>
      <c r="B140" s="127"/>
      <c r="C140" s="127"/>
      <c r="D140" s="127"/>
      <c r="E140" s="133"/>
      <c r="F140" s="127"/>
      <c r="G140" s="127"/>
    </row>
    <row r="141" spans="1:7">
      <c r="A141" s="127"/>
      <c r="B141" s="127"/>
      <c r="C141" s="127"/>
      <c r="D141" s="127"/>
      <c r="E141" s="133"/>
      <c r="F141" s="127"/>
      <c r="G141" s="127"/>
    </row>
    <row r="142" spans="1:7">
      <c r="A142" s="127"/>
      <c r="B142" s="127"/>
      <c r="C142" s="127"/>
      <c r="D142" s="127"/>
      <c r="E142" s="133"/>
      <c r="F142" s="127"/>
      <c r="G142" s="127"/>
    </row>
    <row r="143" spans="1:7">
      <c r="A143" s="127"/>
      <c r="B143" s="127"/>
      <c r="C143" s="127"/>
      <c r="D143" s="127"/>
      <c r="E143" s="133"/>
      <c r="F143" s="127"/>
      <c r="G143" s="127"/>
    </row>
    <row r="144" spans="1:7">
      <c r="A144" s="127"/>
      <c r="B144" s="127"/>
      <c r="C144" s="127"/>
      <c r="D144" s="127"/>
      <c r="E144" s="133"/>
      <c r="F144" s="127"/>
      <c r="G144" s="127"/>
    </row>
    <row r="145" spans="1:7">
      <c r="A145" s="127"/>
      <c r="B145" s="127"/>
      <c r="C145" s="127"/>
      <c r="D145" s="127"/>
      <c r="E145" s="133"/>
      <c r="F145" s="127"/>
      <c r="G145" s="127"/>
    </row>
    <row r="146" spans="1:7">
      <c r="A146" s="127"/>
      <c r="B146" s="127"/>
      <c r="C146" s="127"/>
      <c r="D146" s="127"/>
      <c r="E146" s="133"/>
      <c r="F146" s="127"/>
      <c r="G146" s="127"/>
    </row>
    <row r="147" spans="1:7">
      <c r="A147" s="127"/>
      <c r="B147" s="127"/>
      <c r="C147" s="127"/>
      <c r="D147" s="127"/>
      <c r="E147" s="133"/>
      <c r="F147" s="127"/>
      <c r="G147" s="127"/>
    </row>
    <row r="148" spans="1:7">
      <c r="A148" s="127"/>
      <c r="B148" s="127"/>
      <c r="C148" s="127"/>
      <c r="D148" s="127"/>
      <c r="E148" s="133"/>
      <c r="F148" s="127"/>
      <c r="G148" s="127"/>
    </row>
    <row r="149" spans="1:7">
      <c r="A149" s="127"/>
      <c r="B149" s="127"/>
      <c r="C149" s="127"/>
      <c r="D149" s="127"/>
      <c r="E149" s="133"/>
      <c r="F149" s="127"/>
      <c r="G149" s="127"/>
    </row>
  </sheetData>
  <mergeCells count="33">
    <mergeCell ref="C73:D73"/>
    <mergeCell ref="C55:D55"/>
    <mergeCell ref="C57:D57"/>
    <mergeCell ref="C59:D59"/>
    <mergeCell ref="C61:D61"/>
    <mergeCell ref="C63:D63"/>
    <mergeCell ref="C65:D65"/>
    <mergeCell ref="C33:D33"/>
    <mergeCell ref="C34:D34"/>
    <mergeCell ref="C37:D37"/>
    <mergeCell ref="C38:D38"/>
    <mergeCell ref="C67:D67"/>
    <mergeCell ref="C69:D69"/>
    <mergeCell ref="C17:D17"/>
    <mergeCell ref="C18:D18"/>
    <mergeCell ref="C39:D39"/>
    <mergeCell ref="C40:D40"/>
    <mergeCell ref="C24:D24"/>
    <mergeCell ref="C25:D25"/>
    <mergeCell ref="C26:D26"/>
    <mergeCell ref="C27:D27"/>
    <mergeCell ref="C31:D31"/>
    <mergeCell ref="C32:D32"/>
    <mergeCell ref="C19:D19"/>
    <mergeCell ref="C20:D20"/>
    <mergeCell ref="A1:G1"/>
    <mergeCell ref="A3:B3"/>
    <mergeCell ref="A4:B4"/>
    <mergeCell ref="E4:G4"/>
    <mergeCell ref="C12:D12"/>
    <mergeCell ref="C13:D13"/>
    <mergeCell ref="C14:D14"/>
    <mergeCell ref="C15:D15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CZ116"/>
  <sheetViews>
    <sheetView showGridLines="0" showZeros="0" topLeftCell="A10" zoomScaleNormal="100" workbookViewId="0">
      <selection activeCell="G46" sqref="G46"/>
    </sheetView>
  </sheetViews>
  <sheetFormatPr defaultRowHeight="12.75"/>
  <cols>
    <col min="1" max="1" width="4.42578125" style="83" customWidth="1"/>
    <col min="2" max="2" width="11.5703125" style="83" customWidth="1"/>
    <col min="3" max="3" width="40.42578125" style="83" customWidth="1"/>
    <col min="4" max="4" width="5.5703125" style="83" customWidth="1"/>
    <col min="5" max="5" width="8.5703125" style="92" customWidth="1"/>
    <col min="6" max="6" width="9.85546875" style="83" customWidth="1"/>
    <col min="7" max="7" width="13.85546875" style="83" customWidth="1"/>
    <col min="8" max="11" width="9.140625" style="83"/>
    <col min="12" max="12" width="75.42578125" style="83" customWidth="1"/>
    <col min="13" max="13" width="45.28515625" style="83" customWidth="1"/>
    <col min="14" max="16384" width="9.140625" style="83"/>
  </cols>
  <sheetData>
    <row r="1" spans="1:104" ht="15.75">
      <c r="A1" s="212" t="s">
        <v>319</v>
      </c>
      <c r="B1" s="212"/>
      <c r="C1" s="212"/>
      <c r="D1" s="212"/>
      <c r="E1" s="212"/>
      <c r="F1" s="212"/>
      <c r="G1" s="212"/>
    </row>
    <row r="2" spans="1:104" ht="14.25" customHeight="1" thickBot="1">
      <c r="B2" s="84"/>
      <c r="C2" s="85"/>
      <c r="D2" s="85"/>
      <c r="E2" s="86"/>
      <c r="F2" s="85"/>
      <c r="G2" s="85"/>
    </row>
    <row r="3" spans="1:104" ht="13.5" thickTop="1">
      <c r="A3" s="213" t="s">
        <v>2</v>
      </c>
      <c r="B3" s="214"/>
      <c r="C3" s="79" t="s">
        <v>36</v>
      </c>
      <c r="D3" s="80"/>
      <c r="E3" s="87" t="s">
        <v>21</v>
      </c>
      <c r="F3" s="138" t="s">
        <v>272</v>
      </c>
      <c r="G3" s="89"/>
    </row>
    <row r="4" spans="1:104" ht="13.5" thickBot="1">
      <c r="A4" s="215" t="s">
        <v>20</v>
      </c>
      <c r="B4" s="216"/>
      <c r="C4" s="81" t="s">
        <v>38</v>
      </c>
      <c r="D4" s="82"/>
      <c r="E4" s="222"/>
      <c r="F4" s="218"/>
      <c r="G4" s="219"/>
    </row>
    <row r="5" spans="1:104" ht="13.5" thickTop="1">
      <c r="A5" s="90"/>
      <c r="B5" s="91"/>
      <c r="C5" s="91"/>
      <c r="G5" s="93"/>
    </row>
    <row r="6" spans="1:104">
      <c r="A6" s="94" t="s">
        <v>22</v>
      </c>
      <c r="B6" s="95" t="s">
        <v>23</v>
      </c>
      <c r="C6" s="95" t="s">
        <v>24</v>
      </c>
      <c r="D6" s="95" t="s">
        <v>25</v>
      </c>
      <c r="E6" s="96" t="s">
        <v>26</v>
      </c>
      <c r="F6" s="95" t="s">
        <v>27</v>
      </c>
      <c r="G6" s="97" t="s">
        <v>28</v>
      </c>
    </row>
    <row r="7" spans="1:104">
      <c r="A7" s="98" t="s">
        <v>29</v>
      </c>
      <c r="B7" s="99" t="s">
        <v>30</v>
      </c>
      <c r="C7" s="100" t="s">
        <v>31</v>
      </c>
      <c r="D7" s="101"/>
      <c r="E7" s="102"/>
      <c r="F7" s="102"/>
      <c r="G7" s="103"/>
      <c r="H7" s="104"/>
      <c r="I7" s="104"/>
      <c r="O7" s="105">
        <v>1</v>
      </c>
    </row>
    <row r="8" spans="1:104">
      <c r="A8" s="106">
        <v>1</v>
      </c>
      <c r="B8" s="107" t="s">
        <v>274</v>
      </c>
      <c r="C8" s="108" t="s">
        <v>275</v>
      </c>
      <c r="D8" s="109" t="s">
        <v>105</v>
      </c>
      <c r="E8" s="110">
        <v>363.37529999999998</v>
      </c>
      <c r="F8" s="110">
        <v>0</v>
      </c>
      <c r="G8" s="111">
        <f>E8*F8</f>
        <v>0</v>
      </c>
      <c r="O8" s="105">
        <v>2</v>
      </c>
      <c r="AA8" s="83">
        <v>1</v>
      </c>
      <c r="AB8" s="83">
        <v>1</v>
      </c>
      <c r="AC8" s="83">
        <v>1</v>
      </c>
      <c r="AZ8" s="83">
        <v>1</v>
      </c>
      <c r="BA8" s="83">
        <f>IF(AZ8=1,G8,0)</f>
        <v>0</v>
      </c>
      <c r="BB8" s="83">
        <f>IF(AZ8=2,G8,0)</f>
        <v>0</v>
      </c>
      <c r="BC8" s="83">
        <f>IF(AZ8=3,G8,0)</f>
        <v>0</v>
      </c>
      <c r="BD8" s="83">
        <f>IF(AZ8=4,G8,0)</f>
        <v>0</v>
      </c>
      <c r="BE8" s="83">
        <f>IF(AZ8=5,G8,0)</f>
        <v>0</v>
      </c>
      <c r="CA8" s="112">
        <v>1</v>
      </c>
      <c r="CB8" s="112">
        <v>1</v>
      </c>
      <c r="CZ8" s="83">
        <v>0</v>
      </c>
    </row>
    <row r="9" spans="1:104">
      <c r="A9" s="113"/>
      <c r="B9" s="115"/>
      <c r="C9" s="220" t="s">
        <v>276</v>
      </c>
      <c r="D9" s="221"/>
      <c r="E9" s="116">
        <v>363.37529999999998</v>
      </c>
      <c r="F9" s="117"/>
      <c r="G9" s="118"/>
      <c r="M9" s="114" t="s">
        <v>276</v>
      </c>
      <c r="O9" s="105"/>
    </row>
    <row r="10" spans="1:104">
      <c r="A10" s="106">
        <v>2</v>
      </c>
      <c r="B10" s="107" t="s">
        <v>277</v>
      </c>
      <c r="C10" s="108" t="s">
        <v>278</v>
      </c>
      <c r="D10" s="109" t="s">
        <v>105</v>
      </c>
      <c r="E10" s="110">
        <v>363.37529999999998</v>
      </c>
      <c r="F10" s="110">
        <v>0</v>
      </c>
      <c r="G10" s="111">
        <f>E10*F10</f>
        <v>0</v>
      </c>
      <c r="O10" s="105">
        <v>2</v>
      </c>
      <c r="AA10" s="83">
        <v>1</v>
      </c>
      <c r="AB10" s="83">
        <v>1</v>
      </c>
      <c r="AC10" s="83">
        <v>1</v>
      </c>
      <c r="AZ10" s="83">
        <v>1</v>
      </c>
      <c r="BA10" s="83">
        <f>IF(AZ10=1,G10,0)</f>
        <v>0</v>
      </c>
      <c r="BB10" s="83">
        <f>IF(AZ10=2,G10,0)</f>
        <v>0</v>
      </c>
      <c r="BC10" s="83">
        <f>IF(AZ10=3,G10,0)</f>
        <v>0</v>
      </c>
      <c r="BD10" s="83">
        <f>IF(AZ10=4,G10,0)</f>
        <v>0</v>
      </c>
      <c r="BE10" s="83">
        <f>IF(AZ10=5,G10,0)</f>
        <v>0</v>
      </c>
      <c r="CA10" s="112">
        <v>1</v>
      </c>
      <c r="CB10" s="112">
        <v>1</v>
      </c>
      <c r="CZ10" s="83">
        <v>0</v>
      </c>
    </row>
    <row r="11" spans="1:104">
      <c r="A11" s="106">
        <v>3</v>
      </c>
      <c r="B11" s="107" t="s">
        <v>279</v>
      </c>
      <c r="C11" s="108" t="s">
        <v>280</v>
      </c>
      <c r="D11" s="109" t="s">
        <v>105</v>
      </c>
      <c r="E11" s="110">
        <v>363.37529999999998</v>
      </c>
      <c r="F11" s="110">
        <v>0</v>
      </c>
      <c r="G11" s="111">
        <f>E11*F11</f>
        <v>0</v>
      </c>
      <c r="O11" s="105">
        <v>2</v>
      </c>
      <c r="AA11" s="83">
        <v>1</v>
      </c>
      <c r="AB11" s="83">
        <v>1</v>
      </c>
      <c r="AC11" s="83">
        <v>1</v>
      </c>
      <c r="AZ11" s="83">
        <v>1</v>
      </c>
      <c r="BA11" s="83">
        <f>IF(AZ11=1,G11,0)</f>
        <v>0</v>
      </c>
      <c r="BB11" s="83">
        <f>IF(AZ11=2,G11,0)</f>
        <v>0</v>
      </c>
      <c r="BC11" s="83">
        <f>IF(AZ11=3,G11,0)</f>
        <v>0</v>
      </c>
      <c r="BD11" s="83">
        <f>IF(AZ11=4,G11,0)</f>
        <v>0</v>
      </c>
      <c r="BE11" s="83">
        <f>IF(AZ11=5,G11,0)</f>
        <v>0</v>
      </c>
      <c r="CA11" s="112">
        <v>1</v>
      </c>
      <c r="CB11" s="112">
        <v>1</v>
      </c>
      <c r="CZ11" s="83">
        <v>0</v>
      </c>
    </row>
    <row r="12" spans="1:104">
      <c r="A12" s="106">
        <v>4</v>
      </c>
      <c r="B12" s="107" t="s">
        <v>281</v>
      </c>
      <c r="C12" s="108" t="s">
        <v>282</v>
      </c>
      <c r="D12" s="109" t="s">
        <v>73</v>
      </c>
      <c r="E12" s="110">
        <v>1038.2152000000001</v>
      </c>
      <c r="F12" s="110">
        <v>0</v>
      </c>
      <c r="G12" s="111">
        <f>E12*F12</f>
        <v>0</v>
      </c>
      <c r="O12" s="105">
        <v>2</v>
      </c>
      <c r="AA12" s="83">
        <v>1</v>
      </c>
      <c r="AB12" s="83">
        <v>1</v>
      </c>
      <c r="AC12" s="83">
        <v>1</v>
      </c>
      <c r="AZ12" s="83">
        <v>1</v>
      </c>
      <c r="BA12" s="83">
        <f>IF(AZ12=1,G12,0)</f>
        <v>0</v>
      </c>
      <c r="BB12" s="83">
        <f>IF(AZ12=2,G12,0)</f>
        <v>0</v>
      </c>
      <c r="BC12" s="83">
        <f>IF(AZ12=3,G12,0)</f>
        <v>0</v>
      </c>
      <c r="BD12" s="83">
        <f>IF(AZ12=4,G12,0)</f>
        <v>0</v>
      </c>
      <c r="BE12" s="83">
        <f>IF(AZ12=5,G12,0)</f>
        <v>0</v>
      </c>
      <c r="CA12" s="112">
        <v>1</v>
      </c>
      <c r="CB12" s="112">
        <v>1</v>
      </c>
      <c r="CZ12" s="83">
        <v>0</v>
      </c>
    </row>
    <row r="13" spans="1:104">
      <c r="A13" s="113"/>
      <c r="B13" s="115"/>
      <c r="C13" s="220" t="s">
        <v>283</v>
      </c>
      <c r="D13" s="221"/>
      <c r="E13" s="116">
        <v>1038.2152000000001</v>
      </c>
      <c r="F13" s="117"/>
      <c r="G13" s="118"/>
      <c r="M13" s="114" t="s">
        <v>283</v>
      </c>
      <c r="O13" s="105"/>
    </row>
    <row r="14" spans="1:104">
      <c r="A14" s="106">
        <v>5</v>
      </c>
      <c r="B14" s="107" t="s">
        <v>284</v>
      </c>
      <c r="C14" s="108" t="s">
        <v>285</v>
      </c>
      <c r="D14" s="109" t="s">
        <v>73</v>
      </c>
      <c r="E14" s="110">
        <v>20</v>
      </c>
      <c r="F14" s="110">
        <v>0</v>
      </c>
      <c r="G14" s="111">
        <f>E14*F14</f>
        <v>0</v>
      </c>
      <c r="O14" s="105">
        <v>2</v>
      </c>
      <c r="AA14" s="83">
        <v>2</v>
      </c>
      <c r="AB14" s="83">
        <v>1</v>
      </c>
      <c r="AC14" s="83">
        <v>1</v>
      </c>
      <c r="AZ14" s="83">
        <v>1</v>
      </c>
      <c r="BA14" s="83">
        <f>IF(AZ14=1,G14,0)</f>
        <v>0</v>
      </c>
      <c r="BB14" s="83">
        <f>IF(AZ14=2,G14,0)</f>
        <v>0</v>
      </c>
      <c r="BC14" s="83">
        <f>IF(AZ14=3,G14,0)</f>
        <v>0</v>
      </c>
      <c r="BD14" s="83">
        <f>IF(AZ14=4,G14,0)</f>
        <v>0</v>
      </c>
      <c r="BE14" s="83">
        <f>IF(AZ14=5,G14,0)</f>
        <v>0</v>
      </c>
      <c r="CA14" s="112">
        <v>2</v>
      </c>
      <c r="CB14" s="112">
        <v>1</v>
      </c>
      <c r="CZ14" s="83">
        <v>3.00000000000022E-5</v>
      </c>
    </row>
    <row r="15" spans="1:104">
      <c r="A15" s="119"/>
      <c r="B15" s="120" t="s">
        <v>33</v>
      </c>
      <c r="C15" s="121" t="s">
        <v>273</v>
      </c>
      <c r="D15" s="122"/>
      <c r="E15" s="123"/>
      <c r="F15" s="124"/>
      <c r="G15" s="125">
        <f>SUM(G7:G14)</f>
        <v>0</v>
      </c>
      <c r="O15" s="105">
        <v>4</v>
      </c>
      <c r="BA15" s="126">
        <f>SUM(BA7:BA14)</f>
        <v>0</v>
      </c>
      <c r="BB15" s="126">
        <f>SUM(BB7:BB14)</f>
        <v>0</v>
      </c>
      <c r="BC15" s="126">
        <f>SUM(BC7:BC14)</f>
        <v>0</v>
      </c>
      <c r="BD15" s="126">
        <f>SUM(BD7:BD14)</f>
        <v>0</v>
      </c>
      <c r="BE15" s="126">
        <f>SUM(BE7:BE14)</f>
        <v>0</v>
      </c>
    </row>
    <row r="16" spans="1:104">
      <c r="A16" s="98" t="s">
        <v>29</v>
      </c>
      <c r="B16" s="99" t="s">
        <v>286</v>
      </c>
      <c r="C16" s="100" t="s">
        <v>287</v>
      </c>
      <c r="D16" s="101"/>
      <c r="E16" s="102"/>
      <c r="F16" s="102"/>
      <c r="G16" s="103"/>
      <c r="H16" s="104"/>
      <c r="I16" s="104"/>
      <c r="O16" s="105">
        <v>1</v>
      </c>
    </row>
    <row r="17" spans="1:104">
      <c r="A17" s="106">
        <v>6</v>
      </c>
      <c r="B17" s="107" t="s">
        <v>289</v>
      </c>
      <c r="C17" s="108" t="s">
        <v>290</v>
      </c>
      <c r="D17" s="109" t="s">
        <v>73</v>
      </c>
      <c r="E17" s="110">
        <v>15</v>
      </c>
      <c r="F17" s="110">
        <v>0</v>
      </c>
      <c r="G17" s="111">
        <f>E17*F17</f>
        <v>0</v>
      </c>
      <c r="O17" s="105">
        <v>2</v>
      </c>
      <c r="AA17" s="83">
        <v>1</v>
      </c>
      <c r="AB17" s="83">
        <v>1</v>
      </c>
      <c r="AC17" s="83">
        <v>1</v>
      </c>
      <c r="AZ17" s="83">
        <v>1</v>
      </c>
      <c r="BA17" s="83">
        <f>IF(AZ17=1,G17,0)</f>
        <v>0</v>
      </c>
      <c r="BB17" s="83">
        <f>IF(AZ17=2,G17,0)</f>
        <v>0</v>
      </c>
      <c r="BC17" s="83">
        <f>IF(AZ17=3,G17,0)</f>
        <v>0</v>
      </c>
      <c r="BD17" s="83">
        <f>IF(AZ17=4,G17,0)</f>
        <v>0</v>
      </c>
      <c r="BE17" s="83">
        <f>IF(AZ17=5,G17,0)</f>
        <v>0</v>
      </c>
      <c r="CA17" s="112">
        <v>1</v>
      </c>
      <c r="CB17" s="112">
        <v>1</v>
      </c>
      <c r="CZ17" s="83">
        <v>0.33361000000013502</v>
      </c>
    </row>
    <row r="18" spans="1:104">
      <c r="A18" s="106">
        <v>7</v>
      </c>
      <c r="B18" s="107" t="s">
        <v>291</v>
      </c>
      <c r="C18" s="108" t="s">
        <v>292</v>
      </c>
      <c r="D18" s="109" t="s">
        <v>73</v>
      </c>
      <c r="E18" s="110">
        <v>1023.2152</v>
      </c>
      <c r="F18" s="110">
        <v>0</v>
      </c>
      <c r="G18" s="111">
        <f>E18*F18</f>
        <v>0</v>
      </c>
      <c r="O18" s="105">
        <v>2</v>
      </c>
      <c r="AA18" s="83">
        <v>1</v>
      </c>
      <c r="AB18" s="83">
        <v>1</v>
      </c>
      <c r="AC18" s="83">
        <v>1</v>
      </c>
      <c r="AZ18" s="83">
        <v>1</v>
      </c>
      <c r="BA18" s="83">
        <f>IF(AZ18=1,G18,0)</f>
        <v>0</v>
      </c>
      <c r="BB18" s="83">
        <f>IF(AZ18=2,G18,0)</f>
        <v>0</v>
      </c>
      <c r="BC18" s="83">
        <f>IF(AZ18=3,G18,0)</f>
        <v>0</v>
      </c>
      <c r="BD18" s="83">
        <f>IF(AZ18=4,G18,0)</f>
        <v>0</v>
      </c>
      <c r="BE18" s="83">
        <f>IF(AZ18=5,G18,0)</f>
        <v>0</v>
      </c>
      <c r="CA18" s="112">
        <v>1</v>
      </c>
      <c r="CB18" s="112">
        <v>1</v>
      </c>
      <c r="CZ18" s="83">
        <v>0.42419999999992802</v>
      </c>
    </row>
    <row r="19" spans="1:104" ht="22.5">
      <c r="A19" s="106">
        <v>8</v>
      </c>
      <c r="B19" s="107" t="s">
        <v>293</v>
      </c>
      <c r="C19" s="108" t="s">
        <v>294</v>
      </c>
      <c r="D19" s="109" t="s">
        <v>73</v>
      </c>
      <c r="E19" s="110">
        <v>15</v>
      </c>
      <c r="F19" s="110">
        <v>0</v>
      </c>
      <c r="G19" s="111">
        <f>E19*F19</f>
        <v>0</v>
      </c>
      <c r="O19" s="105">
        <v>2</v>
      </c>
      <c r="AA19" s="83">
        <v>1</v>
      </c>
      <c r="AB19" s="83">
        <v>1</v>
      </c>
      <c r="AC19" s="83">
        <v>1</v>
      </c>
      <c r="AZ19" s="83">
        <v>1</v>
      </c>
      <c r="BA19" s="83">
        <f>IF(AZ19=1,G19,0)</f>
        <v>0</v>
      </c>
      <c r="BB19" s="83">
        <f>IF(AZ19=2,G19,0)</f>
        <v>0</v>
      </c>
      <c r="BC19" s="83">
        <f>IF(AZ19=3,G19,0)</f>
        <v>0</v>
      </c>
      <c r="BD19" s="83">
        <f>IF(AZ19=4,G19,0)</f>
        <v>0</v>
      </c>
      <c r="BE19" s="83">
        <f>IF(AZ19=5,G19,0)</f>
        <v>0</v>
      </c>
      <c r="CA19" s="112">
        <v>1</v>
      </c>
      <c r="CB19" s="112">
        <v>1</v>
      </c>
      <c r="CZ19" s="83">
        <v>0.237190000000055</v>
      </c>
    </row>
    <row r="20" spans="1:104">
      <c r="A20" s="113"/>
      <c r="B20" s="115"/>
      <c r="C20" s="220" t="s">
        <v>295</v>
      </c>
      <c r="D20" s="221"/>
      <c r="E20" s="116">
        <v>15</v>
      </c>
      <c r="F20" s="117"/>
      <c r="G20" s="118"/>
      <c r="M20" s="114" t="s">
        <v>295</v>
      </c>
      <c r="O20" s="105"/>
    </row>
    <row r="21" spans="1:104" ht="22.5">
      <c r="A21" s="106">
        <v>9</v>
      </c>
      <c r="B21" s="107" t="s">
        <v>296</v>
      </c>
      <c r="C21" s="108" t="s">
        <v>297</v>
      </c>
      <c r="D21" s="109" t="s">
        <v>73</v>
      </c>
      <c r="E21" s="110">
        <v>1023.2152</v>
      </c>
      <c r="F21" s="110">
        <v>0</v>
      </c>
      <c r="G21" s="111">
        <f>E21*F21</f>
        <v>0</v>
      </c>
      <c r="O21" s="105">
        <v>2</v>
      </c>
      <c r="AA21" s="83">
        <v>1</v>
      </c>
      <c r="AB21" s="83">
        <v>1</v>
      </c>
      <c r="AC21" s="83">
        <v>1</v>
      </c>
      <c r="AZ21" s="83">
        <v>1</v>
      </c>
      <c r="BA21" s="83">
        <f>IF(AZ21=1,G21,0)</f>
        <v>0</v>
      </c>
      <c r="BB21" s="83">
        <f>IF(AZ21=2,G21,0)</f>
        <v>0</v>
      </c>
      <c r="BC21" s="83">
        <f>IF(AZ21=3,G21,0)</f>
        <v>0</v>
      </c>
      <c r="BD21" s="83">
        <f>IF(AZ21=4,G21,0)</f>
        <v>0</v>
      </c>
      <c r="BE21" s="83">
        <f>IF(AZ21=5,G21,0)</f>
        <v>0</v>
      </c>
      <c r="CA21" s="112">
        <v>1</v>
      </c>
      <c r="CB21" s="112">
        <v>1</v>
      </c>
      <c r="CZ21" s="83">
        <v>7.4100000000044006E-2</v>
      </c>
    </row>
    <row r="22" spans="1:104">
      <c r="A22" s="113"/>
      <c r="B22" s="115"/>
      <c r="C22" s="220" t="s">
        <v>298</v>
      </c>
      <c r="D22" s="221"/>
      <c r="E22" s="116">
        <v>1023.2152</v>
      </c>
      <c r="F22" s="117"/>
      <c r="G22" s="118"/>
      <c r="M22" s="114" t="s">
        <v>298</v>
      </c>
      <c r="O22" s="105"/>
    </row>
    <row r="23" spans="1:104">
      <c r="A23" s="106">
        <v>10</v>
      </c>
      <c r="B23" s="107" t="s">
        <v>299</v>
      </c>
      <c r="C23" s="108" t="s">
        <v>300</v>
      </c>
      <c r="D23" s="109" t="s">
        <v>131</v>
      </c>
      <c r="E23" s="110">
        <v>204.14</v>
      </c>
      <c r="F23" s="110">
        <v>0</v>
      </c>
      <c r="G23" s="111">
        <f>E23*F23</f>
        <v>0</v>
      </c>
      <c r="O23" s="105">
        <v>2</v>
      </c>
      <c r="AA23" s="83">
        <v>1</v>
      </c>
      <c r="AB23" s="83">
        <v>1</v>
      </c>
      <c r="AC23" s="83">
        <v>1</v>
      </c>
      <c r="AZ23" s="83">
        <v>1</v>
      </c>
      <c r="BA23" s="83">
        <f>IF(AZ23=1,G23,0)</f>
        <v>0</v>
      </c>
      <c r="BB23" s="83">
        <f>IF(AZ23=2,G23,0)</f>
        <v>0</v>
      </c>
      <c r="BC23" s="83">
        <f>IF(AZ23=3,G23,0)</f>
        <v>0</v>
      </c>
      <c r="BD23" s="83">
        <f>IF(AZ23=4,G23,0)</f>
        <v>0</v>
      </c>
      <c r="BE23" s="83">
        <f>IF(AZ23=5,G23,0)</f>
        <v>0</v>
      </c>
      <c r="CA23" s="112">
        <v>1</v>
      </c>
      <c r="CB23" s="112">
        <v>1</v>
      </c>
      <c r="CZ23" s="83">
        <v>0.13611999999989199</v>
      </c>
    </row>
    <row r="24" spans="1:104">
      <c r="A24" s="113"/>
      <c r="B24" s="115"/>
      <c r="C24" s="220" t="s">
        <v>301</v>
      </c>
      <c r="D24" s="221"/>
      <c r="E24" s="116">
        <v>204.14</v>
      </c>
      <c r="F24" s="117"/>
      <c r="G24" s="118"/>
      <c r="M24" s="114" t="s">
        <v>301</v>
      </c>
      <c r="O24" s="105"/>
    </row>
    <row r="25" spans="1:104">
      <c r="A25" s="106">
        <v>11</v>
      </c>
      <c r="B25" s="107" t="s">
        <v>302</v>
      </c>
      <c r="C25" s="108" t="s">
        <v>303</v>
      </c>
      <c r="D25" s="109" t="s">
        <v>73</v>
      </c>
      <c r="E25" s="110">
        <v>1125</v>
      </c>
      <c r="F25" s="110">
        <v>0</v>
      </c>
      <c r="G25" s="111">
        <f>E25*F25</f>
        <v>0</v>
      </c>
      <c r="O25" s="105">
        <v>2</v>
      </c>
      <c r="AA25" s="83">
        <v>3</v>
      </c>
      <c r="AB25" s="83">
        <v>1</v>
      </c>
      <c r="AC25" s="83" t="s">
        <v>302</v>
      </c>
      <c r="AZ25" s="83">
        <v>1</v>
      </c>
      <c r="BA25" s="83">
        <f>IF(AZ25=1,G25,0)</f>
        <v>0</v>
      </c>
      <c r="BB25" s="83">
        <f>IF(AZ25=2,G25,0)</f>
        <v>0</v>
      </c>
      <c r="BC25" s="83">
        <f>IF(AZ25=3,G25,0)</f>
        <v>0</v>
      </c>
      <c r="BD25" s="83">
        <f>IF(AZ25=4,G25,0)</f>
        <v>0</v>
      </c>
      <c r="BE25" s="83">
        <f>IF(AZ25=5,G25,0)</f>
        <v>0</v>
      </c>
      <c r="CA25" s="112">
        <v>3</v>
      </c>
      <c r="CB25" s="112">
        <v>1</v>
      </c>
      <c r="CZ25" s="83">
        <v>1.08000000000033E-2</v>
      </c>
    </row>
    <row r="26" spans="1:104">
      <c r="A26" s="113"/>
      <c r="B26" s="115"/>
      <c r="C26" s="220" t="s">
        <v>304</v>
      </c>
      <c r="D26" s="221"/>
      <c r="E26" s="116">
        <v>1125.5367000000001</v>
      </c>
      <c r="F26" s="117"/>
      <c r="G26" s="118"/>
      <c r="M26" s="114" t="s">
        <v>304</v>
      </c>
      <c r="O26" s="105"/>
    </row>
    <row r="27" spans="1:104">
      <c r="A27" s="113"/>
      <c r="B27" s="115"/>
      <c r="C27" s="220" t="s">
        <v>305</v>
      </c>
      <c r="D27" s="221"/>
      <c r="E27" s="116">
        <v>-0.53669999999999995</v>
      </c>
      <c r="F27" s="117"/>
      <c r="G27" s="118"/>
      <c r="M27" s="114" t="s">
        <v>305</v>
      </c>
      <c r="O27" s="105"/>
    </row>
    <row r="28" spans="1:104">
      <c r="A28" s="106">
        <v>12</v>
      </c>
      <c r="B28" s="107" t="s">
        <v>306</v>
      </c>
      <c r="C28" s="108" t="s">
        <v>307</v>
      </c>
      <c r="D28" s="109" t="s">
        <v>110</v>
      </c>
      <c r="E28" s="110">
        <v>188</v>
      </c>
      <c r="F28" s="110">
        <v>0</v>
      </c>
      <c r="G28" s="111">
        <f>E28*F28</f>
        <v>0</v>
      </c>
      <c r="O28" s="105">
        <v>2</v>
      </c>
      <c r="AA28" s="83">
        <v>3</v>
      </c>
      <c r="AB28" s="83">
        <v>1</v>
      </c>
      <c r="AC28" s="83">
        <v>59217460</v>
      </c>
      <c r="AZ28" s="83">
        <v>1</v>
      </c>
      <c r="BA28" s="83">
        <f>IF(AZ28=1,G28,0)</f>
        <v>0</v>
      </c>
      <c r="BB28" s="83">
        <f>IF(AZ28=2,G28,0)</f>
        <v>0</v>
      </c>
      <c r="BC28" s="83">
        <f>IF(AZ28=3,G28,0)</f>
        <v>0</v>
      </c>
      <c r="BD28" s="83">
        <f>IF(AZ28=4,G28,0)</f>
        <v>0</v>
      </c>
      <c r="BE28" s="83">
        <f>IF(AZ28=5,G28,0)</f>
        <v>0</v>
      </c>
      <c r="CA28" s="112">
        <v>3</v>
      </c>
      <c r="CB28" s="112">
        <v>1</v>
      </c>
      <c r="CZ28" s="83">
        <v>8.1000000000017294E-2</v>
      </c>
    </row>
    <row r="29" spans="1:104">
      <c r="A29" s="113"/>
      <c r="B29" s="115"/>
      <c r="C29" s="220" t="s">
        <v>308</v>
      </c>
      <c r="D29" s="221"/>
      <c r="E29" s="116">
        <v>188</v>
      </c>
      <c r="F29" s="117"/>
      <c r="G29" s="118"/>
      <c r="M29" s="114" t="s">
        <v>308</v>
      </c>
      <c r="O29" s="105"/>
    </row>
    <row r="30" spans="1:104">
      <c r="A30" s="106">
        <v>13</v>
      </c>
      <c r="B30" s="107" t="s">
        <v>309</v>
      </c>
      <c r="C30" s="108" t="s">
        <v>310</v>
      </c>
      <c r="D30" s="109" t="s">
        <v>110</v>
      </c>
      <c r="E30" s="110">
        <v>17</v>
      </c>
      <c r="F30" s="110">
        <v>0</v>
      </c>
      <c r="G30" s="111">
        <f>E30*F30</f>
        <v>0</v>
      </c>
      <c r="O30" s="105">
        <v>2</v>
      </c>
      <c r="AA30" s="83">
        <v>3</v>
      </c>
      <c r="AB30" s="83">
        <v>1</v>
      </c>
      <c r="AC30" s="83">
        <v>59217476</v>
      </c>
      <c r="AZ30" s="83">
        <v>1</v>
      </c>
      <c r="BA30" s="83">
        <f>IF(AZ30=1,G30,0)</f>
        <v>0</v>
      </c>
      <c r="BB30" s="83">
        <f>IF(AZ30=2,G30,0)</f>
        <v>0</v>
      </c>
      <c r="BC30" s="83">
        <f>IF(AZ30=3,G30,0)</f>
        <v>0</v>
      </c>
      <c r="BD30" s="83">
        <f>IF(AZ30=4,G30,0)</f>
        <v>0</v>
      </c>
      <c r="BE30" s="83">
        <f>IF(AZ30=5,G30,0)</f>
        <v>0</v>
      </c>
      <c r="CA30" s="112">
        <v>3</v>
      </c>
      <c r="CB30" s="112">
        <v>1</v>
      </c>
      <c r="CZ30" s="83">
        <v>4.8000000000001798E-2</v>
      </c>
    </row>
    <row r="31" spans="1:104">
      <c r="A31" s="119"/>
      <c r="B31" s="120" t="s">
        <v>33</v>
      </c>
      <c r="C31" s="121" t="s">
        <v>288</v>
      </c>
      <c r="D31" s="122"/>
      <c r="E31" s="123"/>
      <c r="F31" s="124"/>
      <c r="G31" s="125">
        <f>SUM(G16:G30)</f>
        <v>0</v>
      </c>
      <c r="O31" s="105">
        <v>4</v>
      </c>
      <c r="BA31" s="126">
        <f>SUM(BA16:BA30)</f>
        <v>0</v>
      </c>
      <c r="BB31" s="126">
        <f>SUM(BB16:BB30)</f>
        <v>0</v>
      </c>
      <c r="BC31" s="126">
        <f>SUM(BC16:BC30)</f>
        <v>0</v>
      </c>
      <c r="BD31" s="126">
        <f>SUM(BD16:BD30)</f>
        <v>0</v>
      </c>
      <c r="BE31" s="126">
        <f>SUM(BE16:BE30)</f>
        <v>0</v>
      </c>
    </row>
    <row r="32" spans="1:104">
      <c r="A32" s="98" t="s">
        <v>29</v>
      </c>
      <c r="B32" s="99" t="s">
        <v>87</v>
      </c>
      <c r="C32" s="100" t="s">
        <v>88</v>
      </c>
      <c r="D32" s="101"/>
      <c r="E32" s="102"/>
      <c r="F32" s="102"/>
      <c r="G32" s="103"/>
      <c r="H32" s="104"/>
      <c r="I32" s="104"/>
      <c r="O32" s="105">
        <v>1</v>
      </c>
    </row>
    <row r="33" spans="1:104">
      <c r="A33" s="106">
        <v>14</v>
      </c>
      <c r="B33" s="107" t="s">
        <v>311</v>
      </c>
      <c r="C33" s="108" t="s">
        <v>312</v>
      </c>
      <c r="D33" s="109" t="s">
        <v>73</v>
      </c>
      <c r="E33" s="110">
        <v>1038.2152000000001</v>
      </c>
      <c r="F33" s="110">
        <v>0</v>
      </c>
      <c r="G33" s="111">
        <f t="shared" ref="G33:G39" si="0">E33*F33</f>
        <v>0</v>
      </c>
      <c r="O33" s="105">
        <v>2</v>
      </c>
      <c r="AA33" s="83">
        <v>1</v>
      </c>
      <c r="AB33" s="83">
        <v>1</v>
      </c>
      <c r="AC33" s="83">
        <v>1</v>
      </c>
      <c r="AZ33" s="83">
        <v>1</v>
      </c>
      <c r="BA33" s="83">
        <f t="shared" ref="BA33:BA39" si="1">IF(AZ33=1,G33,0)</f>
        <v>0</v>
      </c>
      <c r="BB33" s="83">
        <f t="shared" ref="BB33:BB39" si="2">IF(AZ33=2,G33,0)</f>
        <v>0</v>
      </c>
      <c r="BC33" s="83">
        <f t="shared" ref="BC33:BC39" si="3">IF(AZ33=3,G33,0)</f>
        <v>0</v>
      </c>
      <c r="BD33" s="83">
        <f t="shared" ref="BD33:BD39" si="4">IF(AZ33=4,G33,0)</f>
        <v>0</v>
      </c>
      <c r="BE33" s="83">
        <f t="shared" ref="BE33:BE39" si="5">IF(AZ33=5,G33,0)</f>
        <v>0</v>
      </c>
      <c r="CA33" s="112">
        <v>1</v>
      </c>
      <c r="CB33" s="112">
        <v>1</v>
      </c>
      <c r="CZ33" s="83">
        <v>0</v>
      </c>
    </row>
    <row r="34" spans="1:104">
      <c r="A34" s="106">
        <v>15</v>
      </c>
      <c r="B34" s="107" t="s">
        <v>313</v>
      </c>
      <c r="C34" s="108" t="s">
        <v>314</v>
      </c>
      <c r="D34" s="109" t="s">
        <v>131</v>
      </c>
      <c r="E34" s="110">
        <v>16.440000000000001</v>
      </c>
      <c r="F34" s="110">
        <v>0</v>
      </c>
      <c r="G34" s="111">
        <f t="shared" si="0"/>
        <v>0</v>
      </c>
      <c r="O34" s="105">
        <v>2</v>
      </c>
      <c r="AA34" s="83">
        <v>1</v>
      </c>
      <c r="AB34" s="83">
        <v>1</v>
      </c>
      <c r="AC34" s="83">
        <v>1</v>
      </c>
      <c r="AZ34" s="83">
        <v>1</v>
      </c>
      <c r="BA34" s="83">
        <f t="shared" si="1"/>
        <v>0</v>
      </c>
      <c r="BB34" s="83">
        <f t="shared" si="2"/>
        <v>0</v>
      </c>
      <c r="BC34" s="83">
        <f t="shared" si="3"/>
        <v>0</v>
      </c>
      <c r="BD34" s="83">
        <f t="shared" si="4"/>
        <v>0</v>
      </c>
      <c r="BE34" s="83">
        <f t="shared" si="5"/>
        <v>0</v>
      </c>
      <c r="CA34" s="112">
        <v>1</v>
      </c>
      <c r="CB34" s="112">
        <v>1</v>
      </c>
      <c r="CZ34" s="83">
        <v>0</v>
      </c>
    </row>
    <row r="35" spans="1:104">
      <c r="A35" s="106">
        <v>16</v>
      </c>
      <c r="B35" s="107" t="s">
        <v>119</v>
      </c>
      <c r="C35" s="108" t="s">
        <v>315</v>
      </c>
      <c r="D35" s="109" t="s">
        <v>32</v>
      </c>
      <c r="E35" s="110">
        <v>45</v>
      </c>
      <c r="F35" s="110">
        <v>0</v>
      </c>
      <c r="G35" s="111">
        <f t="shared" si="0"/>
        <v>0</v>
      </c>
      <c r="O35" s="105">
        <v>2</v>
      </c>
      <c r="AA35" s="83">
        <v>12</v>
      </c>
      <c r="AB35" s="83">
        <v>0</v>
      </c>
      <c r="AC35" s="83">
        <v>21</v>
      </c>
      <c r="AZ35" s="83">
        <v>1</v>
      </c>
      <c r="BA35" s="83">
        <f t="shared" si="1"/>
        <v>0</v>
      </c>
      <c r="BB35" s="83">
        <f t="shared" si="2"/>
        <v>0</v>
      </c>
      <c r="BC35" s="83">
        <f t="shared" si="3"/>
        <v>0</v>
      </c>
      <c r="BD35" s="83">
        <f t="shared" si="4"/>
        <v>0</v>
      </c>
      <c r="BE35" s="83">
        <f t="shared" si="5"/>
        <v>0</v>
      </c>
      <c r="CA35" s="112">
        <v>12</v>
      </c>
      <c r="CB35" s="112">
        <v>0</v>
      </c>
      <c r="CZ35" s="83">
        <v>0</v>
      </c>
    </row>
    <row r="36" spans="1:104">
      <c r="A36" s="106">
        <v>17</v>
      </c>
      <c r="B36" s="107" t="s">
        <v>140</v>
      </c>
      <c r="C36" s="108" t="s">
        <v>141</v>
      </c>
      <c r="D36" s="109" t="s">
        <v>137</v>
      </c>
      <c r="E36" s="110">
        <v>425.97560159989803</v>
      </c>
      <c r="F36" s="110">
        <v>0</v>
      </c>
      <c r="G36" s="111">
        <f t="shared" si="0"/>
        <v>0</v>
      </c>
      <c r="O36" s="105">
        <v>2</v>
      </c>
      <c r="AA36" s="83">
        <v>8</v>
      </c>
      <c r="AB36" s="83">
        <v>0</v>
      </c>
      <c r="AC36" s="83">
        <v>3</v>
      </c>
      <c r="AZ36" s="83">
        <v>1</v>
      </c>
      <c r="BA36" s="83">
        <f t="shared" si="1"/>
        <v>0</v>
      </c>
      <c r="BB36" s="83">
        <f t="shared" si="2"/>
        <v>0</v>
      </c>
      <c r="BC36" s="83">
        <f t="shared" si="3"/>
        <v>0</v>
      </c>
      <c r="BD36" s="83">
        <f t="shared" si="4"/>
        <v>0</v>
      </c>
      <c r="BE36" s="83">
        <f t="shared" si="5"/>
        <v>0</v>
      </c>
      <c r="CA36" s="112">
        <v>8</v>
      </c>
      <c r="CB36" s="112">
        <v>0</v>
      </c>
      <c r="CZ36" s="83">
        <v>0</v>
      </c>
    </row>
    <row r="37" spans="1:104">
      <c r="A37" s="106">
        <v>18</v>
      </c>
      <c r="B37" s="107" t="s">
        <v>142</v>
      </c>
      <c r="C37" s="108" t="s">
        <v>143</v>
      </c>
      <c r="D37" s="109" t="s">
        <v>137</v>
      </c>
      <c r="E37" s="110">
        <v>12353.292446396999</v>
      </c>
      <c r="F37" s="110">
        <v>0</v>
      </c>
      <c r="G37" s="111">
        <f t="shared" si="0"/>
        <v>0</v>
      </c>
      <c r="O37" s="105">
        <v>2</v>
      </c>
      <c r="AA37" s="83">
        <v>8</v>
      </c>
      <c r="AB37" s="83">
        <v>0</v>
      </c>
      <c r="AC37" s="83">
        <v>3</v>
      </c>
      <c r="AZ37" s="83">
        <v>1</v>
      </c>
      <c r="BA37" s="83">
        <f t="shared" si="1"/>
        <v>0</v>
      </c>
      <c r="BB37" s="83">
        <f t="shared" si="2"/>
        <v>0</v>
      </c>
      <c r="BC37" s="83">
        <f t="shared" si="3"/>
        <v>0</v>
      </c>
      <c r="BD37" s="83">
        <f t="shared" si="4"/>
        <v>0</v>
      </c>
      <c r="BE37" s="83">
        <f t="shared" si="5"/>
        <v>0</v>
      </c>
      <c r="CA37" s="112">
        <v>8</v>
      </c>
      <c r="CB37" s="112">
        <v>0</v>
      </c>
      <c r="CZ37" s="83">
        <v>0</v>
      </c>
    </row>
    <row r="38" spans="1:104">
      <c r="A38" s="106">
        <v>19</v>
      </c>
      <c r="B38" s="107" t="s">
        <v>148</v>
      </c>
      <c r="C38" s="108" t="s">
        <v>149</v>
      </c>
      <c r="D38" s="109" t="s">
        <v>137</v>
      </c>
      <c r="E38" s="110">
        <v>425.97560159989803</v>
      </c>
      <c r="F38" s="110">
        <v>0</v>
      </c>
      <c r="G38" s="111">
        <f t="shared" si="0"/>
        <v>0</v>
      </c>
      <c r="O38" s="105">
        <v>2</v>
      </c>
      <c r="AA38" s="83">
        <v>8</v>
      </c>
      <c r="AB38" s="83">
        <v>0</v>
      </c>
      <c r="AC38" s="83">
        <v>3</v>
      </c>
      <c r="AZ38" s="83">
        <v>1</v>
      </c>
      <c r="BA38" s="83">
        <f t="shared" si="1"/>
        <v>0</v>
      </c>
      <c r="BB38" s="83">
        <f t="shared" si="2"/>
        <v>0</v>
      </c>
      <c r="BC38" s="83">
        <f t="shared" si="3"/>
        <v>0</v>
      </c>
      <c r="BD38" s="83">
        <f t="shared" si="4"/>
        <v>0</v>
      </c>
      <c r="BE38" s="83">
        <f t="shared" si="5"/>
        <v>0</v>
      </c>
      <c r="CA38" s="112">
        <v>8</v>
      </c>
      <c r="CB38" s="112">
        <v>0</v>
      </c>
      <c r="CZ38" s="83">
        <v>0</v>
      </c>
    </row>
    <row r="39" spans="1:104">
      <c r="A39" s="106">
        <v>20</v>
      </c>
      <c r="B39" s="107" t="s">
        <v>150</v>
      </c>
      <c r="C39" s="108" t="s">
        <v>151</v>
      </c>
      <c r="D39" s="109" t="s">
        <v>137</v>
      </c>
      <c r="E39" s="110">
        <v>425.97560159989803</v>
      </c>
      <c r="F39" s="110">
        <v>0</v>
      </c>
      <c r="G39" s="111">
        <f t="shared" si="0"/>
        <v>0</v>
      </c>
      <c r="O39" s="105">
        <v>2</v>
      </c>
      <c r="AA39" s="83">
        <v>8</v>
      </c>
      <c r="AB39" s="83">
        <v>0</v>
      </c>
      <c r="AC39" s="83">
        <v>3</v>
      </c>
      <c r="AZ39" s="83">
        <v>1</v>
      </c>
      <c r="BA39" s="83">
        <f t="shared" si="1"/>
        <v>0</v>
      </c>
      <c r="BB39" s="83">
        <f t="shared" si="2"/>
        <v>0</v>
      </c>
      <c r="BC39" s="83">
        <f t="shared" si="3"/>
        <v>0</v>
      </c>
      <c r="BD39" s="83">
        <f t="shared" si="4"/>
        <v>0</v>
      </c>
      <c r="BE39" s="83">
        <f t="shared" si="5"/>
        <v>0</v>
      </c>
      <c r="CA39" s="112">
        <v>8</v>
      </c>
      <c r="CB39" s="112">
        <v>0</v>
      </c>
      <c r="CZ39" s="83">
        <v>0</v>
      </c>
    </row>
    <row r="40" spans="1:104">
      <c r="A40" s="119"/>
      <c r="B40" s="120" t="s">
        <v>33</v>
      </c>
      <c r="C40" s="121" t="s">
        <v>89</v>
      </c>
      <c r="D40" s="122"/>
      <c r="E40" s="123"/>
      <c r="F40" s="124"/>
      <c r="G40" s="125">
        <f>SUM(G32:G39)</f>
        <v>0</v>
      </c>
      <c r="O40" s="105">
        <v>4</v>
      </c>
      <c r="BA40" s="126">
        <f>SUM(BA32:BA39)</f>
        <v>0</v>
      </c>
      <c r="BB40" s="126">
        <f>SUM(BB32:BB39)</f>
        <v>0</v>
      </c>
      <c r="BC40" s="126">
        <f>SUM(BC32:BC39)</f>
        <v>0</v>
      </c>
      <c r="BD40" s="126">
        <f>SUM(BD32:BD39)</f>
        <v>0</v>
      </c>
      <c r="BE40" s="126">
        <f>SUM(BE32:BE39)</f>
        <v>0</v>
      </c>
    </row>
    <row r="41" spans="1:104">
      <c r="A41" s="98" t="s">
        <v>29</v>
      </c>
      <c r="B41" s="99" t="s">
        <v>152</v>
      </c>
      <c r="C41" s="100" t="s">
        <v>153</v>
      </c>
      <c r="D41" s="101"/>
      <c r="E41" s="102"/>
      <c r="F41" s="102"/>
      <c r="G41" s="103"/>
      <c r="H41" s="104"/>
      <c r="I41" s="104"/>
      <c r="O41" s="105">
        <v>1</v>
      </c>
    </row>
    <row r="42" spans="1:104">
      <c r="A42" s="106">
        <v>21</v>
      </c>
      <c r="B42" s="107" t="s">
        <v>316</v>
      </c>
      <c r="C42" s="108" t="s">
        <v>317</v>
      </c>
      <c r="D42" s="109" t="s">
        <v>137</v>
      </c>
      <c r="E42" s="110">
        <v>0</v>
      </c>
      <c r="F42" s="110">
        <v>0</v>
      </c>
      <c r="G42" s="111">
        <f>E42*F42</f>
        <v>0</v>
      </c>
      <c r="O42" s="105">
        <v>2</v>
      </c>
      <c r="AA42" s="83">
        <v>7</v>
      </c>
      <c r="AB42" s="83">
        <v>1</v>
      </c>
      <c r="AC42" s="83">
        <v>2</v>
      </c>
      <c r="AZ42" s="83">
        <v>1</v>
      </c>
      <c r="BA42" s="83">
        <f>IF(AZ42=1,G42,0)</f>
        <v>0</v>
      </c>
      <c r="BB42" s="83">
        <f>IF(AZ42=2,G42,0)</f>
        <v>0</v>
      </c>
      <c r="BC42" s="83">
        <f>IF(AZ42=3,G42,0)</f>
        <v>0</v>
      </c>
      <c r="BD42" s="83">
        <f>IF(AZ42=4,G42,0)</f>
        <v>0</v>
      </c>
      <c r="BE42" s="83">
        <f>IF(AZ42=5,G42,0)</f>
        <v>0</v>
      </c>
      <c r="CA42" s="112">
        <v>7</v>
      </c>
      <c r="CB42" s="112">
        <v>1</v>
      </c>
      <c r="CZ42" s="83">
        <v>0</v>
      </c>
    </row>
    <row r="43" spans="1:104">
      <c r="A43" s="119"/>
      <c r="B43" s="120" t="s">
        <v>33</v>
      </c>
      <c r="C43" s="121" t="s">
        <v>154</v>
      </c>
      <c r="D43" s="122"/>
      <c r="E43" s="123"/>
      <c r="F43" s="124"/>
      <c r="G43" s="125">
        <f>SUM(G41:G42)</f>
        <v>0</v>
      </c>
      <c r="O43" s="105">
        <v>4</v>
      </c>
      <c r="BA43" s="126">
        <f>SUM(BA41:BA42)</f>
        <v>0</v>
      </c>
      <c r="BB43" s="126">
        <f>SUM(BB41:BB42)</f>
        <v>0</v>
      </c>
      <c r="BC43" s="126">
        <f>SUM(BC41:BC42)</f>
        <v>0</v>
      </c>
      <c r="BD43" s="126">
        <f>SUM(BD41:BD42)</f>
        <v>0</v>
      </c>
      <c r="BE43" s="126">
        <f>SUM(BE41:BE42)</f>
        <v>0</v>
      </c>
    </row>
    <row r="44" spans="1:104">
      <c r="E44" s="83"/>
    </row>
    <row r="45" spans="1:104" ht="13.5" thickBot="1">
      <c r="E45" s="83"/>
    </row>
    <row r="46" spans="1:104" ht="13.5" thickBot="1">
      <c r="A46" s="139"/>
      <c r="B46" s="140"/>
      <c r="C46" s="140" t="s">
        <v>14</v>
      </c>
      <c r="D46" s="140"/>
      <c r="E46" s="140"/>
      <c r="F46" s="140"/>
      <c r="G46" s="141">
        <f>G15+G31+G40+G43</f>
        <v>0</v>
      </c>
    </row>
    <row r="47" spans="1:104">
      <c r="E47" s="83"/>
    </row>
    <row r="48" spans="1:104">
      <c r="E48" s="83"/>
    </row>
    <row r="49" spans="5:5">
      <c r="E49" s="83"/>
    </row>
    <row r="50" spans="5:5">
      <c r="E50" s="83"/>
    </row>
    <row r="51" spans="5:5">
      <c r="E51" s="83"/>
    </row>
    <row r="52" spans="5:5">
      <c r="E52" s="83"/>
    </row>
    <row r="53" spans="5:5">
      <c r="E53" s="83"/>
    </row>
    <row r="54" spans="5:5">
      <c r="E54" s="83"/>
    </row>
    <row r="55" spans="5:5">
      <c r="E55" s="83"/>
    </row>
    <row r="56" spans="5:5">
      <c r="E56" s="83"/>
    </row>
    <row r="57" spans="5:5">
      <c r="E57" s="83"/>
    </row>
    <row r="58" spans="5:5">
      <c r="E58" s="83"/>
    </row>
    <row r="59" spans="5:5">
      <c r="E59" s="83"/>
    </row>
    <row r="60" spans="5:5">
      <c r="E60" s="83"/>
    </row>
    <row r="61" spans="5:5">
      <c r="E61" s="83"/>
    </row>
    <row r="62" spans="5:5">
      <c r="E62" s="83"/>
    </row>
    <row r="63" spans="5:5">
      <c r="E63" s="83"/>
    </row>
    <row r="64" spans="5:5">
      <c r="E64" s="83"/>
    </row>
    <row r="65" spans="1:7">
      <c r="E65" s="83"/>
    </row>
    <row r="66" spans="1:7">
      <c r="E66" s="83"/>
    </row>
    <row r="67" spans="1:7">
      <c r="A67" s="127"/>
      <c r="B67" s="127"/>
      <c r="C67" s="127"/>
      <c r="D67" s="127"/>
      <c r="E67" s="127"/>
      <c r="F67" s="127"/>
      <c r="G67" s="127"/>
    </row>
    <row r="68" spans="1:7">
      <c r="A68" s="127"/>
      <c r="B68" s="127"/>
      <c r="C68" s="127"/>
      <c r="D68" s="127"/>
      <c r="E68" s="127"/>
      <c r="F68" s="127"/>
      <c r="G68" s="127"/>
    </row>
    <row r="69" spans="1:7">
      <c r="A69" s="127"/>
      <c r="B69" s="127"/>
      <c r="C69" s="127"/>
      <c r="D69" s="127"/>
      <c r="E69" s="127"/>
      <c r="F69" s="127"/>
      <c r="G69" s="127"/>
    </row>
    <row r="70" spans="1:7">
      <c r="A70" s="127"/>
      <c r="B70" s="127"/>
      <c r="C70" s="127"/>
      <c r="D70" s="127"/>
      <c r="E70" s="127"/>
      <c r="F70" s="127"/>
      <c r="G70" s="127"/>
    </row>
    <row r="71" spans="1:7">
      <c r="E71" s="83"/>
    </row>
    <row r="72" spans="1:7">
      <c r="E72" s="83"/>
    </row>
    <row r="73" spans="1:7">
      <c r="E73" s="83"/>
    </row>
    <row r="74" spans="1:7">
      <c r="E74" s="83"/>
    </row>
    <row r="75" spans="1:7">
      <c r="E75" s="83"/>
    </row>
    <row r="76" spans="1:7">
      <c r="E76" s="83"/>
    </row>
    <row r="77" spans="1:7">
      <c r="E77" s="83"/>
    </row>
    <row r="78" spans="1:7">
      <c r="E78" s="83"/>
    </row>
    <row r="79" spans="1:7">
      <c r="E79" s="83"/>
    </row>
    <row r="80" spans="1:7">
      <c r="E80" s="83"/>
    </row>
    <row r="81" spans="5:5">
      <c r="E81" s="83"/>
    </row>
    <row r="82" spans="5:5">
      <c r="E82" s="83"/>
    </row>
    <row r="83" spans="5:5">
      <c r="E83" s="83"/>
    </row>
    <row r="84" spans="5:5">
      <c r="E84" s="83"/>
    </row>
    <row r="85" spans="5:5">
      <c r="E85" s="83"/>
    </row>
    <row r="86" spans="5:5">
      <c r="E86" s="83"/>
    </row>
    <row r="87" spans="5:5">
      <c r="E87" s="83"/>
    </row>
    <row r="88" spans="5:5">
      <c r="E88" s="83"/>
    </row>
    <row r="89" spans="5:5">
      <c r="E89" s="83"/>
    </row>
    <row r="90" spans="5:5">
      <c r="E90" s="83"/>
    </row>
    <row r="91" spans="5:5">
      <c r="E91" s="83"/>
    </row>
    <row r="92" spans="5:5">
      <c r="E92" s="83"/>
    </row>
    <row r="93" spans="5:5">
      <c r="E93" s="83"/>
    </row>
    <row r="94" spans="5:5">
      <c r="E94" s="83"/>
    </row>
    <row r="95" spans="5:5">
      <c r="E95" s="83"/>
    </row>
    <row r="96" spans="5:5">
      <c r="E96" s="83"/>
    </row>
    <row r="97" spans="1:7">
      <c r="E97" s="83"/>
    </row>
    <row r="98" spans="1:7">
      <c r="E98" s="83"/>
    </row>
    <row r="99" spans="1:7">
      <c r="E99" s="83"/>
    </row>
    <row r="100" spans="1:7">
      <c r="E100" s="83"/>
    </row>
    <row r="101" spans="1:7">
      <c r="E101" s="83"/>
    </row>
    <row r="102" spans="1:7">
      <c r="A102" s="128"/>
      <c r="B102" s="128"/>
    </row>
    <row r="103" spans="1:7">
      <c r="A103" s="127"/>
      <c r="B103" s="127"/>
      <c r="C103" s="129"/>
      <c r="D103" s="129"/>
      <c r="E103" s="130"/>
      <c r="F103" s="129"/>
      <c r="G103" s="131"/>
    </row>
    <row r="104" spans="1:7">
      <c r="A104" s="132"/>
      <c r="B104" s="132"/>
      <c r="C104" s="127"/>
      <c r="D104" s="127"/>
      <c r="E104" s="133"/>
      <c r="F104" s="127"/>
      <c r="G104" s="127"/>
    </row>
    <row r="105" spans="1:7">
      <c r="A105" s="127"/>
      <c r="B105" s="127"/>
      <c r="C105" s="127"/>
      <c r="D105" s="127"/>
      <c r="E105" s="133"/>
      <c r="F105" s="127"/>
      <c r="G105" s="127"/>
    </row>
    <row r="106" spans="1:7">
      <c r="A106" s="127"/>
      <c r="B106" s="127"/>
      <c r="C106" s="127"/>
      <c r="D106" s="127"/>
      <c r="E106" s="133"/>
      <c r="F106" s="127"/>
      <c r="G106" s="127"/>
    </row>
    <row r="107" spans="1:7">
      <c r="A107" s="127"/>
      <c r="B107" s="127"/>
      <c r="C107" s="127"/>
      <c r="D107" s="127"/>
      <c r="E107" s="133"/>
      <c r="F107" s="127"/>
      <c r="G107" s="127"/>
    </row>
    <row r="108" spans="1:7">
      <c r="A108" s="127"/>
      <c r="B108" s="127"/>
      <c r="C108" s="127"/>
      <c r="D108" s="127"/>
      <c r="E108" s="133"/>
      <c r="F108" s="127"/>
      <c r="G108" s="127"/>
    </row>
    <row r="109" spans="1:7">
      <c r="A109" s="127"/>
      <c r="B109" s="127"/>
      <c r="C109" s="127"/>
      <c r="D109" s="127"/>
      <c r="E109" s="133"/>
      <c r="F109" s="127"/>
      <c r="G109" s="127"/>
    </row>
    <row r="110" spans="1:7">
      <c r="A110" s="127"/>
      <c r="B110" s="127"/>
      <c r="C110" s="127"/>
      <c r="D110" s="127"/>
      <c r="E110" s="133"/>
      <c r="F110" s="127"/>
      <c r="G110" s="127"/>
    </row>
    <row r="111" spans="1:7">
      <c r="A111" s="127"/>
      <c r="B111" s="127"/>
      <c r="C111" s="127"/>
      <c r="D111" s="127"/>
      <c r="E111" s="133"/>
      <c r="F111" s="127"/>
      <c r="G111" s="127"/>
    </row>
    <row r="112" spans="1:7">
      <c r="A112" s="127"/>
      <c r="B112" s="127"/>
      <c r="C112" s="127"/>
      <c r="D112" s="127"/>
      <c r="E112" s="133"/>
      <c r="F112" s="127"/>
      <c r="G112" s="127"/>
    </row>
    <row r="113" spans="1:7">
      <c r="A113" s="127"/>
      <c r="B113" s="127"/>
      <c r="C113" s="127"/>
      <c r="D113" s="127"/>
      <c r="E113" s="133"/>
      <c r="F113" s="127"/>
      <c r="G113" s="127"/>
    </row>
    <row r="114" spans="1:7">
      <c r="A114" s="127"/>
      <c r="B114" s="127"/>
      <c r="C114" s="127"/>
      <c r="D114" s="127"/>
      <c r="E114" s="133"/>
      <c r="F114" s="127"/>
      <c r="G114" s="127"/>
    </row>
    <row r="115" spans="1:7">
      <c r="A115" s="127"/>
      <c r="B115" s="127"/>
      <c r="C115" s="127"/>
      <c r="D115" s="127"/>
      <c r="E115" s="133"/>
      <c r="F115" s="127"/>
      <c r="G115" s="127"/>
    </row>
    <row r="116" spans="1:7">
      <c r="A116" s="127"/>
      <c r="B116" s="127"/>
      <c r="C116" s="127"/>
      <c r="D116" s="127"/>
      <c r="E116" s="133"/>
      <c r="F116" s="127"/>
      <c r="G116" s="127"/>
    </row>
  </sheetData>
  <mergeCells count="12">
    <mergeCell ref="C20:D20"/>
    <mergeCell ref="C22:D22"/>
    <mergeCell ref="C24:D24"/>
    <mergeCell ref="C26:D26"/>
    <mergeCell ref="C27:D27"/>
    <mergeCell ref="C29:D29"/>
    <mergeCell ref="A1:G1"/>
    <mergeCell ref="A3:B3"/>
    <mergeCell ref="A4:B4"/>
    <mergeCell ref="E4:G4"/>
    <mergeCell ref="C9:D9"/>
    <mergeCell ref="C13:D13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Z257"/>
  <sheetViews>
    <sheetView showGridLines="0" showZeros="0" zoomScale="115" zoomScaleNormal="115" workbookViewId="0">
      <selection sqref="A1:G1"/>
    </sheetView>
  </sheetViews>
  <sheetFormatPr defaultRowHeight="12.75"/>
  <cols>
    <col min="1" max="1" width="4.42578125" style="83" customWidth="1"/>
    <col min="2" max="2" width="11.5703125" style="83" customWidth="1"/>
    <col min="3" max="3" width="57" style="83" customWidth="1"/>
    <col min="4" max="4" width="5.5703125" style="83" customWidth="1"/>
    <col min="5" max="5" width="8.5703125" style="92" customWidth="1"/>
    <col min="6" max="6" width="9.85546875" style="83" customWidth="1"/>
    <col min="7" max="7" width="13.85546875" style="83" customWidth="1"/>
    <col min="8" max="11" width="9.140625" style="83"/>
    <col min="12" max="12" width="75.42578125" style="83" customWidth="1"/>
    <col min="13" max="13" width="45.28515625" style="83" customWidth="1"/>
    <col min="14" max="16384" width="9.140625" style="83"/>
  </cols>
  <sheetData>
    <row r="1" spans="1:104" ht="15.75">
      <c r="A1" s="212" t="s">
        <v>334</v>
      </c>
      <c r="B1" s="212"/>
      <c r="C1" s="212"/>
      <c r="D1" s="212"/>
      <c r="E1" s="212"/>
      <c r="F1" s="212"/>
      <c r="G1" s="212"/>
    </row>
    <row r="2" spans="1:104" ht="14.25" customHeight="1" thickBot="1">
      <c r="B2" s="84"/>
      <c r="C2" s="85"/>
      <c r="D2" s="85"/>
      <c r="E2" s="86"/>
      <c r="F2" s="85"/>
      <c r="G2" s="85"/>
    </row>
    <row r="3" spans="1:104" ht="13.5" thickTop="1">
      <c r="A3" s="213" t="s">
        <v>2</v>
      </c>
      <c r="B3" s="214"/>
      <c r="C3" s="79" t="s">
        <v>36</v>
      </c>
      <c r="D3" s="80"/>
      <c r="E3" s="87" t="s">
        <v>21</v>
      </c>
      <c r="F3" s="138" t="s">
        <v>526</v>
      </c>
      <c r="G3" s="89"/>
    </row>
    <row r="4" spans="1:104" ht="13.5" thickBot="1">
      <c r="A4" s="215" t="s">
        <v>20</v>
      </c>
      <c r="B4" s="216"/>
      <c r="C4" s="81" t="s">
        <v>38</v>
      </c>
      <c r="D4" s="82"/>
      <c r="E4" s="217"/>
      <c r="F4" s="218"/>
      <c r="G4" s="219"/>
    </row>
    <row r="5" spans="1:104" ht="13.5" thickTop="1">
      <c r="A5" s="90"/>
      <c r="B5" s="91"/>
      <c r="C5" s="91"/>
      <c r="G5" s="93"/>
    </row>
    <row r="6" spans="1:104">
      <c r="A6" s="94" t="s">
        <v>22</v>
      </c>
      <c r="B6" s="95" t="s">
        <v>23</v>
      </c>
      <c r="C6" s="95" t="s">
        <v>24</v>
      </c>
      <c r="D6" s="95" t="s">
        <v>25</v>
      </c>
      <c r="E6" s="96" t="s">
        <v>26</v>
      </c>
      <c r="F6" s="95" t="s">
        <v>27</v>
      </c>
      <c r="G6" s="97" t="s">
        <v>28</v>
      </c>
    </row>
    <row r="7" spans="1:104">
      <c r="A7" s="98" t="s">
        <v>29</v>
      </c>
      <c r="B7" s="99" t="s">
        <v>527</v>
      </c>
      <c r="C7" s="134" t="s">
        <v>528</v>
      </c>
      <c r="D7" s="135"/>
      <c r="E7" s="136"/>
      <c r="F7" s="136"/>
      <c r="G7" s="137"/>
      <c r="H7" s="104"/>
      <c r="I7" s="104"/>
      <c r="O7" s="105">
        <v>1</v>
      </c>
    </row>
    <row r="8" spans="1:104">
      <c r="A8" s="144">
        <v>1</v>
      </c>
      <c r="B8" s="187">
        <v>210101</v>
      </c>
      <c r="C8" s="192" t="s">
        <v>529</v>
      </c>
      <c r="D8" s="192" t="s">
        <v>131</v>
      </c>
      <c r="E8" s="193">
        <v>50</v>
      </c>
      <c r="F8" s="149"/>
      <c r="G8" s="149">
        <f>E8*F8</f>
        <v>0</v>
      </c>
      <c r="O8" s="105">
        <v>2</v>
      </c>
      <c r="AA8" s="83">
        <v>1</v>
      </c>
      <c r="AB8" s="83">
        <v>1</v>
      </c>
      <c r="AC8" s="83">
        <v>1</v>
      </c>
      <c r="AZ8" s="83">
        <v>1</v>
      </c>
      <c r="BA8" s="83">
        <f>IF(AZ8=1,G8,0)</f>
        <v>0</v>
      </c>
      <c r="BB8" s="83">
        <f>IF(AZ8=2,G8,0)</f>
        <v>0</v>
      </c>
      <c r="BC8" s="83">
        <f>IF(AZ8=3,G8,0)</f>
        <v>0</v>
      </c>
      <c r="BD8" s="83">
        <f>IF(AZ8=4,G8,0)</f>
        <v>0</v>
      </c>
      <c r="BE8" s="83">
        <f>IF(AZ8=5,G8,0)</f>
        <v>0</v>
      </c>
      <c r="CA8" s="112">
        <v>1</v>
      </c>
      <c r="CB8" s="112">
        <v>1</v>
      </c>
      <c r="CZ8" s="83">
        <v>2.9329999999987401E-2</v>
      </c>
    </row>
    <row r="9" spans="1:104" ht="12.75" customHeight="1">
      <c r="A9" s="147">
        <v>2</v>
      </c>
      <c r="B9" s="187">
        <v>210102</v>
      </c>
      <c r="C9" s="192" t="s">
        <v>530</v>
      </c>
      <c r="D9" s="192" t="s">
        <v>131</v>
      </c>
      <c r="E9" s="193">
        <v>100</v>
      </c>
      <c r="F9" s="149"/>
      <c r="G9" s="149">
        <f t="shared" ref="G9:G51" si="0">E9*F9</f>
        <v>0</v>
      </c>
      <c r="M9" s="114" t="s">
        <v>74</v>
      </c>
      <c r="O9" s="105"/>
    </row>
    <row r="10" spans="1:104" ht="12.75" customHeight="1">
      <c r="A10" s="147">
        <v>3</v>
      </c>
      <c r="B10" s="187">
        <v>210103</v>
      </c>
      <c r="C10" s="192" t="s">
        <v>531</v>
      </c>
      <c r="D10" s="192" t="s">
        <v>131</v>
      </c>
      <c r="E10" s="193">
        <v>1500</v>
      </c>
      <c r="F10" s="149"/>
      <c r="G10" s="149">
        <f t="shared" si="0"/>
        <v>0</v>
      </c>
      <c r="M10" s="114"/>
      <c r="O10" s="105"/>
    </row>
    <row r="11" spans="1:104">
      <c r="A11" s="147">
        <v>4</v>
      </c>
      <c r="B11" s="187">
        <v>210104</v>
      </c>
      <c r="C11" s="192" t="s">
        <v>532</v>
      </c>
      <c r="D11" s="192" t="s">
        <v>131</v>
      </c>
      <c r="E11" s="193">
        <v>4200</v>
      </c>
      <c r="F11" s="149"/>
      <c r="G11" s="149">
        <f t="shared" si="0"/>
        <v>0</v>
      </c>
      <c r="M11" s="114" t="s">
        <v>75</v>
      </c>
      <c r="O11" s="105"/>
    </row>
    <row r="12" spans="1:104">
      <c r="A12" s="147">
        <v>5</v>
      </c>
      <c r="B12" s="187">
        <v>210105</v>
      </c>
      <c r="C12" s="192" t="s">
        <v>533</v>
      </c>
      <c r="D12" s="192" t="s">
        <v>131</v>
      </c>
      <c r="E12" s="193">
        <v>40</v>
      </c>
      <c r="F12" s="149"/>
      <c r="G12" s="149">
        <f t="shared" si="0"/>
        <v>0</v>
      </c>
      <c r="M12" s="114" t="s">
        <v>76</v>
      </c>
      <c r="O12" s="105"/>
    </row>
    <row r="13" spans="1:104">
      <c r="A13" s="144">
        <v>6</v>
      </c>
      <c r="B13" s="187">
        <v>210106</v>
      </c>
      <c r="C13" s="192" t="s">
        <v>534</v>
      </c>
      <c r="D13" s="192" t="s">
        <v>131</v>
      </c>
      <c r="E13" s="193">
        <v>30</v>
      </c>
      <c r="F13" s="149"/>
      <c r="G13" s="149">
        <f t="shared" si="0"/>
        <v>0</v>
      </c>
      <c r="O13" s="105">
        <v>2</v>
      </c>
      <c r="AA13" s="83">
        <v>1</v>
      </c>
      <c r="AB13" s="83">
        <v>1</v>
      </c>
      <c r="AC13" s="83">
        <v>1</v>
      </c>
      <c r="AZ13" s="83">
        <v>1</v>
      </c>
      <c r="BA13" s="83">
        <f>IF(AZ13=1,G13,0)</f>
        <v>0</v>
      </c>
      <c r="BB13" s="83">
        <f>IF(AZ13=2,G13,0)</f>
        <v>0</v>
      </c>
      <c r="BC13" s="83">
        <f>IF(AZ13=3,G13,0)</f>
        <v>0</v>
      </c>
      <c r="BD13" s="83">
        <f>IF(AZ13=4,G13,0)</f>
        <v>0</v>
      </c>
      <c r="BE13" s="83">
        <f>IF(AZ13=5,G13,0)</f>
        <v>0</v>
      </c>
      <c r="CA13" s="112">
        <v>1</v>
      </c>
      <c r="CB13" s="112">
        <v>1</v>
      </c>
      <c r="CZ13" s="83">
        <v>3.2480000000020902E-2</v>
      </c>
    </row>
    <row r="14" spans="1:104" ht="12" customHeight="1">
      <c r="A14" s="144">
        <v>7</v>
      </c>
      <c r="B14" s="187">
        <v>210107</v>
      </c>
      <c r="C14" s="192" t="s">
        <v>535</v>
      </c>
      <c r="D14" s="192" t="s">
        <v>131</v>
      </c>
      <c r="E14" s="193">
        <v>400</v>
      </c>
      <c r="F14" s="149"/>
      <c r="G14" s="149">
        <f t="shared" si="0"/>
        <v>0</v>
      </c>
      <c r="O14" s="105"/>
      <c r="CA14" s="112"/>
      <c r="CB14" s="112"/>
    </row>
    <row r="15" spans="1:104" ht="12.75" customHeight="1">
      <c r="A15" s="144">
        <v>8</v>
      </c>
      <c r="B15" s="187">
        <v>210108</v>
      </c>
      <c r="C15" s="192" t="s">
        <v>536</v>
      </c>
      <c r="D15" s="192" t="s">
        <v>131</v>
      </c>
      <c r="E15" s="193">
        <v>250</v>
      </c>
      <c r="F15" s="149"/>
      <c r="G15" s="149">
        <f t="shared" si="0"/>
        <v>0</v>
      </c>
      <c r="O15" s="105"/>
      <c r="CA15" s="112"/>
      <c r="CB15" s="112"/>
    </row>
    <row r="16" spans="1:104">
      <c r="A16" s="144">
        <v>9</v>
      </c>
      <c r="B16" s="187">
        <v>210109</v>
      </c>
      <c r="C16" s="192" t="s">
        <v>537</v>
      </c>
      <c r="D16" s="192" t="s">
        <v>131</v>
      </c>
      <c r="E16" s="193">
        <v>150</v>
      </c>
      <c r="F16" s="149"/>
      <c r="G16" s="149">
        <f t="shared" si="0"/>
        <v>0</v>
      </c>
      <c r="O16" s="105"/>
      <c r="CA16" s="112"/>
      <c r="CB16" s="112"/>
    </row>
    <row r="17" spans="1:80">
      <c r="A17" s="144">
        <v>10</v>
      </c>
      <c r="B17" s="187">
        <v>210110</v>
      </c>
      <c r="C17" s="192" t="s">
        <v>538</v>
      </c>
      <c r="D17" s="192" t="s">
        <v>131</v>
      </c>
      <c r="E17" s="193">
        <v>2500</v>
      </c>
      <c r="F17" s="149"/>
      <c r="G17" s="149">
        <f t="shared" si="0"/>
        <v>0</v>
      </c>
      <c r="O17" s="105"/>
      <c r="CA17" s="112"/>
      <c r="CB17" s="112"/>
    </row>
    <row r="18" spans="1:80">
      <c r="A18" s="144">
        <v>11</v>
      </c>
      <c r="B18" s="187">
        <v>210111</v>
      </c>
      <c r="C18" s="192" t="s">
        <v>539</v>
      </c>
      <c r="D18" s="192" t="s">
        <v>131</v>
      </c>
      <c r="E18" s="193">
        <v>30</v>
      </c>
      <c r="F18" s="149"/>
      <c r="G18" s="149">
        <f t="shared" si="0"/>
        <v>0</v>
      </c>
      <c r="O18" s="105"/>
      <c r="CA18" s="112"/>
      <c r="CB18" s="112"/>
    </row>
    <row r="19" spans="1:80">
      <c r="A19" s="144">
        <v>12</v>
      </c>
      <c r="B19" s="187">
        <v>210112</v>
      </c>
      <c r="C19" s="192" t="s">
        <v>540</v>
      </c>
      <c r="D19" s="192" t="s">
        <v>131</v>
      </c>
      <c r="E19" s="193">
        <v>15</v>
      </c>
      <c r="F19" s="149"/>
      <c r="G19" s="149">
        <f t="shared" si="0"/>
        <v>0</v>
      </c>
      <c r="O19" s="105"/>
      <c r="CA19" s="112"/>
      <c r="CB19" s="112"/>
    </row>
    <row r="20" spans="1:80">
      <c r="A20" s="144">
        <v>13</v>
      </c>
      <c r="B20" s="187">
        <v>210113</v>
      </c>
      <c r="C20" s="192" t="s">
        <v>541</v>
      </c>
      <c r="D20" s="192" t="s">
        <v>131</v>
      </c>
      <c r="E20" s="193">
        <v>14</v>
      </c>
      <c r="F20" s="149"/>
      <c r="G20" s="149">
        <f t="shared" si="0"/>
        <v>0</v>
      </c>
      <c r="O20" s="105"/>
      <c r="CA20" s="112"/>
      <c r="CB20" s="112"/>
    </row>
    <row r="21" spans="1:80">
      <c r="A21" s="144">
        <v>14</v>
      </c>
      <c r="B21" s="187">
        <v>210114</v>
      </c>
      <c r="C21" s="192" t="s">
        <v>542</v>
      </c>
      <c r="D21" s="192" t="s">
        <v>32</v>
      </c>
      <c r="E21" s="193">
        <v>28</v>
      </c>
      <c r="F21" s="149"/>
      <c r="G21" s="149">
        <f t="shared" si="0"/>
        <v>0</v>
      </c>
      <c r="O21" s="105"/>
      <c r="CA21" s="112"/>
      <c r="CB21" s="112"/>
    </row>
    <row r="22" spans="1:80">
      <c r="A22" s="144">
        <v>15</v>
      </c>
      <c r="B22" s="187">
        <v>210115</v>
      </c>
      <c r="C22" s="192" t="s">
        <v>543</v>
      </c>
      <c r="D22" s="192" t="s">
        <v>32</v>
      </c>
      <c r="E22" s="193">
        <v>14</v>
      </c>
      <c r="F22" s="149"/>
      <c r="G22" s="149">
        <f t="shared" si="0"/>
        <v>0</v>
      </c>
      <c r="O22" s="105"/>
      <c r="CA22" s="112"/>
      <c r="CB22" s="112"/>
    </row>
    <row r="23" spans="1:80">
      <c r="A23" s="144">
        <v>16</v>
      </c>
      <c r="B23" s="187">
        <v>210116</v>
      </c>
      <c r="C23" s="192" t="s">
        <v>544</v>
      </c>
      <c r="D23" s="192" t="s">
        <v>32</v>
      </c>
      <c r="E23" s="193">
        <v>14</v>
      </c>
      <c r="F23" s="149"/>
      <c r="G23" s="149">
        <f t="shared" si="0"/>
        <v>0</v>
      </c>
      <c r="O23" s="105"/>
      <c r="CA23" s="112"/>
      <c r="CB23" s="112"/>
    </row>
    <row r="24" spans="1:80">
      <c r="A24" s="144">
        <v>17</v>
      </c>
      <c r="B24" s="187">
        <v>210117</v>
      </c>
      <c r="C24" s="192" t="s">
        <v>545</v>
      </c>
      <c r="D24" s="192" t="s">
        <v>131</v>
      </c>
      <c r="E24" s="193">
        <v>7</v>
      </c>
      <c r="F24" s="149"/>
      <c r="G24" s="149">
        <f t="shared" si="0"/>
        <v>0</v>
      </c>
      <c r="O24" s="105"/>
      <c r="CA24" s="112"/>
      <c r="CB24" s="112"/>
    </row>
    <row r="25" spans="1:80">
      <c r="A25" s="144">
        <v>18</v>
      </c>
      <c r="B25" s="187">
        <v>210118</v>
      </c>
      <c r="C25" s="192" t="s">
        <v>546</v>
      </c>
      <c r="D25" s="192" t="s">
        <v>32</v>
      </c>
      <c r="E25" s="193">
        <v>6</v>
      </c>
      <c r="F25" s="149"/>
      <c r="G25" s="149">
        <f t="shared" si="0"/>
        <v>0</v>
      </c>
      <c r="O25" s="105"/>
      <c r="CA25" s="112"/>
      <c r="CB25" s="112"/>
    </row>
    <row r="26" spans="1:80" ht="53.25">
      <c r="A26" s="144">
        <v>19</v>
      </c>
      <c r="B26" s="187">
        <v>210119</v>
      </c>
      <c r="C26" s="194" t="s">
        <v>547</v>
      </c>
      <c r="D26" s="192" t="s">
        <v>32</v>
      </c>
      <c r="E26" s="193">
        <v>551</v>
      </c>
      <c r="F26" s="149"/>
      <c r="G26" s="149">
        <f t="shared" si="0"/>
        <v>0</v>
      </c>
      <c r="O26" s="105"/>
      <c r="CA26" s="112"/>
      <c r="CB26" s="112"/>
    </row>
    <row r="27" spans="1:80" ht="21.75">
      <c r="A27" s="144">
        <v>20</v>
      </c>
      <c r="B27" s="187">
        <v>210120</v>
      </c>
      <c r="C27" s="194" t="s">
        <v>548</v>
      </c>
      <c r="D27" s="192" t="s">
        <v>32</v>
      </c>
      <c r="E27" s="193">
        <v>1</v>
      </c>
      <c r="F27" s="149"/>
      <c r="G27" s="149">
        <f t="shared" si="0"/>
        <v>0</v>
      </c>
      <c r="O27" s="105"/>
      <c r="CA27" s="112"/>
      <c r="CB27" s="112"/>
    </row>
    <row r="28" spans="1:80">
      <c r="A28" s="144">
        <v>21</v>
      </c>
      <c r="B28" s="187">
        <v>210121</v>
      </c>
      <c r="C28" s="194" t="s">
        <v>549</v>
      </c>
      <c r="D28" s="192" t="s">
        <v>32</v>
      </c>
      <c r="E28" s="193">
        <v>1</v>
      </c>
      <c r="F28" s="149"/>
      <c r="G28" s="149">
        <f t="shared" si="0"/>
        <v>0</v>
      </c>
      <c r="O28" s="105"/>
      <c r="CA28" s="112"/>
      <c r="CB28" s="112"/>
    </row>
    <row r="29" spans="1:80" ht="21.75">
      <c r="A29" s="144">
        <v>22</v>
      </c>
      <c r="B29" s="187">
        <v>210122</v>
      </c>
      <c r="C29" s="194" t="s">
        <v>550</v>
      </c>
      <c r="D29" s="192" t="s">
        <v>32</v>
      </c>
      <c r="E29" s="193">
        <v>116</v>
      </c>
      <c r="F29" s="149"/>
      <c r="G29" s="149">
        <f t="shared" si="0"/>
        <v>0</v>
      </c>
      <c r="O29" s="105"/>
      <c r="CA29" s="112"/>
      <c r="CB29" s="112"/>
    </row>
    <row r="30" spans="1:80">
      <c r="A30" s="144">
        <v>23</v>
      </c>
      <c r="B30" s="187">
        <v>210123</v>
      </c>
      <c r="C30" s="194" t="s">
        <v>551</v>
      </c>
      <c r="D30" s="192" t="s">
        <v>32</v>
      </c>
      <c r="E30" s="193">
        <v>551</v>
      </c>
      <c r="F30" s="149"/>
      <c r="G30" s="149">
        <f t="shared" si="0"/>
        <v>0</v>
      </c>
      <c r="O30" s="105"/>
      <c r="CA30" s="112"/>
      <c r="CB30" s="112"/>
    </row>
    <row r="31" spans="1:80">
      <c r="A31" s="144">
        <v>24</v>
      </c>
      <c r="B31" s="187">
        <v>210124</v>
      </c>
      <c r="C31" s="192" t="s">
        <v>552</v>
      </c>
      <c r="D31" s="192" t="s">
        <v>32</v>
      </c>
      <c r="E31" s="193">
        <v>700</v>
      </c>
      <c r="F31" s="149"/>
      <c r="G31" s="149">
        <f t="shared" si="0"/>
        <v>0</v>
      </c>
      <c r="O31" s="105"/>
      <c r="CA31" s="112"/>
      <c r="CB31" s="112"/>
    </row>
    <row r="32" spans="1:80">
      <c r="A32" s="144">
        <v>25</v>
      </c>
      <c r="B32" s="187">
        <v>210125</v>
      </c>
      <c r="C32" s="192" t="s">
        <v>553</v>
      </c>
      <c r="D32" s="192" t="s">
        <v>32</v>
      </c>
      <c r="E32" s="193">
        <v>580</v>
      </c>
      <c r="F32" s="149"/>
      <c r="G32" s="149">
        <f t="shared" si="0"/>
        <v>0</v>
      </c>
      <c r="O32" s="105"/>
      <c r="CA32" s="112"/>
      <c r="CB32" s="112"/>
    </row>
    <row r="33" spans="1:80">
      <c r="A33" s="144">
        <v>26</v>
      </c>
      <c r="B33" s="187">
        <v>210126</v>
      </c>
      <c r="C33" s="192" t="s">
        <v>554</v>
      </c>
      <c r="D33" s="192" t="s">
        <v>32</v>
      </c>
      <c r="E33" s="193">
        <v>500</v>
      </c>
      <c r="F33" s="149"/>
      <c r="G33" s="149">
        <f t="shared" si="0"/>
        <v>0</v>
      </c>
      <c r="O33" s="105"/>
      <c r="CA33" s="112"/>
      <c r="CB33" s="112"/>
    </row>
    <row r="34" spans="1:80">
      <c r="A34" s="144">
        <v>27</v>
      </c>
      <c r="B34" s="187">
        <v>210127</v>
      </c>
      <c r="C34" s="192" t="s">
        <v>555</v>
      </c>
      <c r="D34" s="192" t="s">
        <v>32</v>
      </c>
      <c r="E34" s="193">
        <v>500</v>
      </c>
      <c r="F34" s="149"/>
      <c r="G34" s="149">
        <f t="shared" si="0"/>
        <v>0</v>
      </c>
      <c r="O34" s="105"/>
      <c r="CA34" s="112"/>
      <c r="CB34" s="112"/>
    </row>
    <row r="35" spans="1:80">
      <c r="A35" s="144">
        <v>28</v>
      </c>
      <c r="B35" s="187">
        <v>210128</v>
      </c>
      <c r="C35" s="194" t="s">
        <v>556</v>
      </c>
      <c r="D35" s="192" t="s">
        <v>32</v>
      </c>
      <c r="E35" s="193">
        <v>4</v>
      </c>
      <c r="F35" s="149"/>
      <c r="G35" s="149">
        <f t="shared" si="0"/>
        <v>0</v>
      </c>
      <c r="O35" s="105"/>
      <c r="CA35" s="112"/>
      <c r="CB35" s="112"/>
    </row>
    <row r="36" spans="1:80">
      <c r="A36" s="144">
        <v>29</v>
      </c>
      <c r="B36" s="187">
        <v>210129</v>
      </c>
      <c r="C36" s="194" t="s">
        <v>557</v>
      </c>
      <c r="D36" s="192" t="s">
        <v>32</v>
      </c>
      <c r="E36" s="193">
        <v>1</v>
      </c>
      <c r="F36" s="149"/>
      <c r="G36" s="149">
        <f t="shared" si="0"/>
        <v>0</v>
      </c>
      <c r="O36" s="105"/>
      <c r="CA36" s="112"/>
      <c r="CB36" s="112"/>
    </row>
    <row r="37" spans="1:80">
      <c r="A37" s="144">
        <v>30</v>
      </c>
      <c r="B37" s="187">
        <v>210130</v>
      </c>
      <c r="C37" s="194" t="s">
        <v>558</v>
      </c>
      <c r="D37" s="192" t="s">
        <v>32</v>
      </c>
      <c r="E37" s="193">
        <v>112</v>
      </c>
      <c r="F37" s="149"/>
      <c r="G37" s="149">
        <f t="shared" si="0"/>
        <v>0</v>
      </c>
      <c r="O37" s="105"/>
      <c r="CA37" s="112"/>
      <c r="CB37" s="112"/>
    </row>
    <row r="38" spans="1:80" ht="21.75">
      <c r="A38" s="144">
        <v>31</v>
      </c>
      <c r="B38" s="187">
        <v>210131</v>
      </c>
      <c r="C38" s="194" t="s">
        <v>559</v>
      </c>
      <c r="D38" s="192" t="s">
        <v>32</v>
      </c>
      <c r="E38" s="193">
        <v>125</v>
      </c>
      <c r="F38" s="149"/>
      <c r="G38" s="149">
        <f t="shared" si="0"/>
        <v>0</v>
      </c>
      <c r="O38" s="105"/>
      <c r="CA38" s="112"/>
      <c r="CB38" s="112"/>
    </row>
    <row r="39" spans="1:80" ht="21.75">
      <c r="A39" s="144">
        <v>32</v>
      </c>
      <c r="B39" s="187">
        <v>210132</v>
      </c>
      <c r="C39" s="194" t="s">
        <v>560</v>
      </c>
      <c r="D39" s="192" t="s">
        <v>32</v>
      </c>
      <c r="E39" s="193">
        <v>4</v>
      </c>
      <c r="F39" s="149"/>
      <c r="G39" s="149">
        <f t="shared" si="0"/>
        <v>0</v>
      </c>
      <c r="O39" s="105"/>
      <c r="CA39" s="112"/>
      <c r="CB39" s="112"/>
    </row>
    <row r="40" spans="1:80">
      <c r="A40" s="144">
        <v>33</v>
      </c>
      <c r="B40" s="187">
        <v>210133</v>
      </c>
      <c r="C40" s="192" t="s">
        <v>561</v>
      </c>
      <c r="D40" s="192" t="s">
        <v>32</v>
      </c>
      <c r="E40" s="193">
        <v>422</v>
      </c>
      <c r="F40" s="149"/>
      <c r="G40" s="149">
        <f t="shared" si="0"/>
        <v>0</v>
      </c>
      <c r="O40" s="105"/>
      <c r="CA40" s="112"/>
      <c r="CB40" s="112"/>
    </row>
    <row r="41" spans="1:80">
      <c r="A41" s="144">
        <v>34</v>
      </c>
      <c r="B41" s="187">
        <v>210134</v>
      </c>
      <c r="C41" s="192" t="s">
        <v>562</v>
      </c>
      <c r="D41" s="192" t="s">
        <v>32</v>
      </c>
      <c r="E41" s="193">
        <v>844</v>
      </c>
      <c r="F41" s="149"/>
      <c r="G41" s="149">
        <f t="shared" si="0"/>
        <v>0</v>
      </c>
      <c r="O41" s="105"/>
      <c r="CA41" s="112"/>
      <c r="CB41" s="112"/>
    </row>
    <row r="42" spans="1:80">
      <c r="A42" s="144">
        <v>35</v>
      </c>
      <c r="B42" s="187">
        <v>210135</v>
      </c>
      <c r="C42" s="192" t="s">
        <v>563</v>
      </c>
      <c r="D42" s="192" t="s">
        <v>32</v>
      </c>
      <c r="E42" s="193">
        <v>1</v>
      </c>
      <c r="F42" s="149"/>
      <c r="G42" s="149">
        <f t="shared" si="0"/>
        <v>0</v>
      </c>
      <c r="O42" s="105"/>
      <c r="CA42" s="112"/>
      <c r="CB42" s="112"/>
    </row>
    <row r="43" spans="1:80">
      <c r="A43" s="144">
        <v>36</v>
      </c>
      <c r="B43" s="187">
        <v>210136</v>
      </c>
      <c r="C43" s="192" t="s">
        <v>564</v>
      </c>
      <c r="D43" s="192" t="s">
        <v>565</v>
      </c>
      <c r="E43" s="193">
        <v>20</v>
      </c>
      <c r="F43" s="149"/>
      <c r="G43" s="149">
        <f t="shared" si="0"/>
        <v>0</v>
      </c>
      <c r="O43" s="105"/>
      <c r="CA43" s="112"/>
      <c r="CB43" s="112"/>
    </row>
    <row r="44" spans="1:80">
      <c r="A44" s="144">
        <v>37</v>
      </c>
      <c r="B44" s="187">
        <v>210137</v>
      </c>
      <c r="C44" s="192" t="s">
        <v>566</v>
      </c>
      <c r="D44" s="192" t="s">
        <v>565</v>
      </c>
      <c r="E44" s="193">
        <v>40</v>
      </c>
      <c r="F44" s="149"/>
      <c r="G44" s="149">
        <f t="shared" si="0"/>
        <v>0</v>
      </c>
      <c r="O44" s="105"/>
      <c r="CA44" s="112"/>
      <c r="CB44" s="112"/>
    </row>
    <row r="45" spans="1:80">
      <c r="A45" s="144">
        <v>38</v>
      </c>
      <c r="B45" s="187">
        <v>210138</v>
      </c>
      <c r="C45" s="192" t="s">
        <v>567</v>
      </c>
      <c r="D45" s="192" t="s">
        <v>565</v>
      </c>
      <c r="E45" s="193">
        <v>20</v>
      </c>
      <c r="F45" s="149"/>
      <c r="G45" s="149">
        <f t="shared" si="0"/>
        <v>0</v>
      </c>
      <c r="O45" s="105"/>
      <c r="CA45" s="112"/>
      <c r="CB45" s="112"/>
    </row>
    <row r="46" spans="1:80">
      <c r="A46" s="144">
        <v>39</v>
      </c>
      <c r="B46" s="187">
        <v>210139</v>
      </c>
      <c r="C46" s="192" t="s">
        <v>568</v>
      </c>
      <c r="D46" s="192" t="s">
        <v>565</v>
      </c>
      <c r="E46" s="193">
        <v>20</v>
      </c>
      <c r="F46" s="149"/>
      <c r="G46" s="149">
        <f t="shared" si="0"/>
        <v>0</v>
      </c>
      <c r="O46" s="105"/>
      <c r="CA46" s="112"/>
      <c r="CB46" s="112"/>
    </row>
    <row r="47" spans="1:80">
      <c r="A47" s="144">
        <v>40</v>
      </c>
      <c r="B47" s="187">
        <v>210140</v>
      </c>
      <c r="C47" s="192" t="s">
        <v>570</v>
      </c>
      <c r="D47" s="192" t="s">
        <v>565</v>
      </c>
      <c r="E47" s="193">
        <v>16</v>
      </c>
      <c r="F47" s="149"/>
      <c r="G47" s="149">
        <f t="shared" si="0"/>
        <v>0</v>
      </c>
      <c r="O47" s="105"/>
      <c r="CA47" s="112"/>
      <c r="CB47" s="112"/>
    </row>
    <row r="48" spans="1:80">
      <c r="A48" s="144">
        <v>41</v>
      </c>
      <c r="B48" s="187">
        <v>210141</v>
      </c>
      <c r="C48" s="192" t="s">
        <v>569</v>
      </c>
      <c r="D48" s="192" t="s">
        <v>565</v>
      </c>
      <c r="E48" s="193">
        <v>16</v>
      </c>
      <c r="F48" s="149"/>
      <c r="G48" s="149">
        <f t="shared" si="0"/>
        <v>0</v>
      </c>
      <c r="O48" s="105"/>
      <c r="CA48" s="112"/>
      <c r="CB48" s="112"/>
    </row>
    <row r="49" spans="1:104">
      <c r="A49" s="144">
        <v>42</v>
      </c>
      <c r="B49" s="187">
        <v>210142</v>
      </c>
      <c r="C49" s="146" t="s">
        <v>571</v>
      </c>
      <c r="D49" s="192" t="s">
        <v>565</v>
      </c>
      <c r="E49" s="193">
        <v>20</v>
      </c>
      <c r="F49" s="149"/>
      <c r="G49" s="149">
        <f t="shared" si="0"/>
        <v>0</v>
      </c>
      <c r="O49" s="105"/>
      <c r="CA49" s="112"/>
      <c r="CB49" s="112"/>
    </row>
    <row r="50" spans="1:104">
      <c r="A50" s="144">
        <v>43</v>
      </c>
      <c r="B50" s="187">
        <v>210143</v>
      </c>
      <c r="C50" s="192" t="s">
        <v>572</v>
      </c>
      <c r="D50" s="192" t="s">
        <v>565</v>
      </c>
      <c r="E50" s="193">
        <v>32</v>
      </c>
      <c r="F50" s="149"/>
      <c r="G50" s="149">
        <f t="shared" si="0"/>
        <v>0</v>
      </c>
      <c r="O50" s="105"/>
      <c r="CA50" s="112"/>
      <c r="CB50" s="112"/>
    </row>
    <row r="51" spans="1:104">
      <c r="A51" s="144">
        <v>44</v>
      </c>
      <c r="B51" s="187">
        <v>210144</v>
      </c>
      <c r="C51" s="192" t="s">
        <v>573</v>
      </c>
      <c r="D51" s="192" t="s">
        <v>565</v>
      </c>
      <c r="E51" s="193">
        <v>16</v>
      </c>
      <c r="F51" s="149"/>
      <c r="G51" s="149">
        <f t="shared" si="0"/>
        <v>0</v>
      </c>
      <c r="O51" s="105"/>
      <c r="CA51" s="112"/>
      <c r="CB51" s="112"/>
    </row>
    <row r="52" spans="1:104">
      <c r="A52" s="119"/>
      <c r="B52" s="120" t="s">
        <v>33</v>
      </c>
      <c r="C52" s="121" t="str">
        <f>CONCATENATE(B7," ",C7)</f>
        <v>M2101 Montážní materiál a práce</v>
      </c>
      <c r="D52" s="122"/>
      <c r="E52" s="150"/>
      <c r="F52" s="124"/>
      <c r="G52" s="125">
        <f>SUM(G8:G51)</f>
        <v>0</v>
      </c>
      <c r="O52" s="105">
        <v>4</v>
      </c>
      <c r="BA52" s="126">
        <f>SUM(BA7:BA19)</f>
        <v>0</v>
      </c>
      <c r="BB52" s="126">
        <f>SUM(BB7:BB19)</f>
        <v>0</v>
      </c>
      <c r="BC52" s="126">
        <f>SUM(BC7:BC19)</f>
        <v>0</v>
      </c>
      <c r="BD52" s="126">
        <f>SUM(BD7:BD19)</f>
        <v>0</v>
      </c>
      <c r="BE52" s="126">
        <f>SUM(BE7:BE19)</f>
        <v>0</v>
      </c>
    </row>
    <row r="53" spans="1:104">
      <c r="A53" s="159" t="s">
        <v>29</v>
      </c>
      <c r="B53" s="175" t="s">
        <v>574</v>
      </c>
      <c r="C53" s="134" t="s">
        <v>575</v>
      </c>
      <c r="D53" s="135"/>
      <c r="E53" s="151"/>
      <c r="F53" s="136"/>
      <c r="G53" s="137"/>
      <c r="H53" s="104"/>
      <c r="I53" s="104"/>
      <c r="O53" s="105">
        <v>1</v>
      </c>
    </row>
    <row r="54" spans="1:104">
      <c r="A54" s="98"/>
      <c r="B54" s="99"/>
      <c r="C54" s="196" t="s">
        <v>576</v>
      </c>
      <c r="D54" s="197"/>
      <c r="E54" s="198"/>
      <c r="F54" s="136"/>
      <c r="G54" s="137"/>
      <c r="H54" s="104"/>
      <c r="I54" s="104"/>
      <c r="O54" s="105"/>
    </row>
    <row r="55" spans="1:104">
      <c r="A55" s="144">
        <v>45</v>
      </c>
      <c r="B55" s="195">
        <v>210201</v>
      </c>
      <c r="C55" s="199" t="s">
        <v>577</v>
      </c>
      <c r="D55" s="200" t="s">
        <v>32</v>
      </c>
      <c r="E55" s="201">
        <v>1</v>
      </c>
      <c r="F55" s="191"/>
      <c r="G55" s="149">
        <f>E55*F55</f>
        <v>0</v>
      </c>
      <c r="H55" s="104"/>
      <c r="I55" s="104"/>
      <c r="O55" s="105"/>
    </row>
    <row r="56" spans="1:104">
      <c r="A56" s="144">
        <v>46</v>
      </c>
      <c r="B56" s="195">
        <v>210202</v>
      </c>
      <c r="C56" s="199" t="s">
        <v>578</v>
      </c>
      <c r="D56" s="200" t="s">
        <v>32</v>
      </c>
      <c r="E56" s="201">
        <v>1</v>
      </c>
      <c r="F56" s="191"/>
      <c r="G56" s="149">
        <f t="shared" ref="G56:G119" si="1">E56*F56</f>
        <v>0</v>
      </c>
      <c r="H56" s="104"/>
      <c r="I56" s="104"/>
      <c r="O56" s="105"/>
    </row>
    <row r="57" spans="1:104">
      <c r="A57" s="144">
        <v>47</v>
      </c>
      <c r="B57" s="195">
        <v>210203</v>
      </c>
      <c r="C57" s="199" t="s">
        <v>579</v>
      </c>
      <c r="D57" s="200" t="s">
        <v>32</v>
      </c>
      <c r="E57" s="201">
        <v>1</v>
      </c>
      <c r="F57" s="191"/>
      <c r="G57" s="149">
        <f t="shared" si="1"/>
        <v>0</v>
      </c>
      <c r="O57" s="105">
        <v>2</v>
      </c>
      <c r="AA57" s="83">
        <v>1</v>
      </c>
      <c r="AB57" s="83">
        <v>7</v>
      </c>
      <c r="AC57" s="83">
        <v>7</v>
      </c>
      <c r="AZ57" s="83">
        <v>1</v>
      </c>
      <c r="BA57" s="83">
        <f>IF(AZ57=1,G57,0)</f>
        <v>0</v>
      </c>
      <c r="BB57" s="83">
        <f>IF(AZ57=2,G57,0)</f>
        <v>0</v>
      </c>
      <c r="BC57" s="83">
        <f>IF(AZ57=3,G57,0)</f>
        <v>0</v>
      </c>
      <c r="BD57" s="83">
        <f>IF(AZ57=4,G57,0)</f>
        <v>0</v>
      </c>
      <c r="BE57" s="83">
        <f>IF(AZ57=5,G57,0)</f>
        <v>0</v>
      </c>
      <c r="CA57" s="112">
        <v>1</v>
      </c>
      <c r="CB57" s="112">
        <v>7</v>
      </c>
      <c r="CZ57" s="83">
        <v>0</v>
      </c>
    </row>
    <row r="58" spans="1:104">
      <c r="A58" s="144">
        <v>48</v>
      </c>
      <c r="B58" s="195">
        <v>210204</v>
      </c>
      <c r="C58" s="199" t="s">
        <v>580</v>
      </c>
      <c r="D58" s="200" t="s">
        <v>581</v>
      </c>
      <c r="E58" s="201">
        <v>3</v>
      </c>
      <c r="F58" s="191"/>
      <c r="G58" s="149">
        <f t="shared" si="1"/>
        <v>0</v>
      </c>
      <c r="O58" s="105"/>
      <c r="CA58" s="112"/>
      <c r="CB58" s="112"/>
    </row>
    <row r="59" spans="1:104">
      <c r="A59" s="144">
        <v>49</v>
      </c>
      <c r="B59" s="195">
        <v>210205</v>
      </c>
      <c r="C59" s="199" t="s">
        <v>582</v>
      </c>
      <c r="D59" s="200" t="s">
        <v>32</v>
      </c>
      <c r="E59" s="201">
        <v>1</v>
      </c>
      <c r="F59" s="191"/>
      <c r="G59" s="149">
        <f t="shared" si="1"/>
        <v>0</v>
      </c>
      <c r="O59" s="105"/>
      <c r="CA59" s="112"/>
      <c r="CB59" s="112"/>
    </row>
    <row r="60" spans="1:104">
      <c r="A60" s="144"/>
      <c r="B60" s="195"/>
      <c r="C60" s="202" t="s">
        <v>583</v>
      </c>
      <c r="D60" s="202" t="s">
        <v>584</v>
      </c>
      <c r="E60" s="203"/>
      <c r="F60" s="191"/>
      <c r="G60" s="149">
        <f t="shared" si="1"/>
        <v>0</v>
      </c>
      <c r="O60" s="105"/>
      <c r="CA60" s="112"/>
      <c r="CB60" s="112"/>
    </row>
    <row r="61" spans="1:104">
      <c r="A61" s="144">
        <v>50</v>
      </c>
      <c r="B61" s="195">
        <v>210206</v>
      </c>
      <c r="C61" s="200" t="s">
        <v>585</v>
      </c>
      <c r="D61" s="200" t="s">
        <v>581</v>
      </c>
      <c r="E61" s="201">
        <v>1</v>
      </c>
      <c r="F61" s="191"/>
      <c r="G61" s="149">
        <f t="shared" si="1"/>
        <v>0</v>
      </c>
      <c r="O61" s="105"/>
      <c r="CA61" s="112"/>
      <c r="CB61" s="112"/>
    </row>
    <row r="62" spans="1:104">
      <c r="A62" s="144">
        <v>51</v>
      </c>
      <c r="B62" s="195">
        <v>210207</v>
      </c>
      <c r="C62" s="200" t="s">
        <v>586</v>
      </c>
      <c r="D62" s="200" t="s">
        <v>581</v>
      </c>
      <c r="E62" s="201">
        <v>3</v>
      </c>
      <c r="F62" s="191"/>
      <c r="G62" s="149">
        <f t="shared" si="1"/>
        <v>0</v>
      </c>
      <c r="O62" s="105"/>
      <c r="CA62" s="112"/>
      <c r="CB62" s="112"/>
    </row>
    <row r="63" spans="1:104">
      <c r="A63" s="144"/>
      <c r="B63" s="195"/>
      <c r="C63" s="202" t="s">
        <v>587</v>
      </c>
      <c r="D63" s="202" t="s">
        <v>584</v>
      </c>
      <c r="E63" s="203"/>
      <c r="F63" s="191"/>
      <c r="G63" s="149">
        <f t="shared" si="1"/>
        <v>0</v>
      </c>
      <c r="O63" s="105"/>
      <c r="CA63" s="112"/>
      <c r="CB63" s="112"/>
    </row>
    <row r="64" spans="1:104">
      <c r="A64" s="144">
        <v>52</v>
      </c>
      <c r="B64" s="195">
        <v>210208</v>
      </c>
      <c r="C64" s="200" t="s">
        <v>585</v>
      </c>
      <c r="D64" s="200" t="s">
        <v>581</v>
      </c>
      <c r="E64" s="201">
        <v>1</v>
      </c>
      <c r="F64" s="191"/>
      <c r="G64" s="149">
        <f t="shared" si="1"/>
        <v>0</v>
      </c>
      <c r="O64" s="105"/>
      <c r="CA64" s="112"/>
      <c r="CB64" s="112"/>
    </row>
    <row r="65" spans="1:80">
      <c r="A65" s="144">
        <v>53</v>
      </c>
      <c r="B65" s="195">
        <v>210209</v>
      </c>
      <c r="C65" s="200" t="s">
        <v>586</v>
      </c>
      <c r="D65" s="200" t="s">
        <v>581</v>
      </c>
      <c r="E65" s="201">
        <v>3</v>
      </c>
      <c r="F65" s="191"/>
      <c r="G65" s="149">
        <f t="shared" si="1"/>
        <v>0</v>
      </c>
      <c r="O65" s="105"/>
      <c r="CA65" s="112"/>
      <c r="CB65" s="112"/>
    </row>
    <row r="66" spans="1:80">
      <c r="A66" s="144">
        <v>54</v>
      </c>
      <c r="B66" s="195">
        <v>210210</v>
      </c>
      <c r="C66" s="200" t="s">
        <v>588</v>
      </c>
      <c r="D66" s="200" t="s">
        <v>32</v>
      </c>
      <c r="E66" s="201">
        <v>9</v>
      </c>
      <c r="F66" s="191"/>
      <c r="G66" s="149">
        <f t="shared" si="1"/>
        <v>0</v>
      </c>
      <c r="O66" s="105"/>
      <c r="CA66" s="112"/>
      <c r="CB66" s="112"/>
    </row>
    <row r="67" spans="1:80">
      <c r="A67" s="144">
        <v>55</v>
      </c>
      <c r="B67" s="195">
        <v>210211</v>
      </c>
      <c r="C67" s="200" t="s">
        <v>589</v>
      </c>
      <c r="D67" s="200" t="s">
        <v>32</v>
      </c>
      <c r="E67" s="201">
        <v>3</v>
      </c>
      <c r="F67" s="191"/>
      <c r="G67" s="149">
        <f t="shared" si="1"/>
        <v>0</v>
      </c>
      <c r="O67" s="105"/>
      <c r="CA67" s="112"/>
      <c r="CB67" s="112"/>
    </row>
    <row r="68" spans="1:80">
      <c r="A68" s="144"/>
      <c r="B68" s="195"/>
      <c r="C68" s="202" t="s">
        <v>590</v>
      </c>
      <c r="D68" s="202" t="s">
        <v>584</v>
      </c>
      <c r="E68" s="203"/>
      <c r="F68" s="191"/>
      <c r="G68" s="149">
        <f t="shared" si="1"/>
        <v>0</v>
      </c>
      <c r="O68" s="105"/>
      <c r="CA68" s="112"/>
      <c r="CB68" s="112"/>
    </row>
    <row r="69" spans="1:80">
      <c r="A69" s="144">
        <v>56</v>
      </c>
      <c r="B69" s="195">
        <v>210212</v>
      </c>
      <c r="C69" s="200" t="s">
        <v>585</v>
      </c>
      <c r="D69" s="200" t="s">
        <v>581</v>
      </c>
      <c r="E69" s="201">
        <v>1</v>
      </c>
      <c r="F69" s="191"/>
      <c r="G69" s="149">
        <f t="shared" si="1"/>
        <v>0</v>
      </c>
      <c r="O69" s="105"/>
      <c r="CA69" s="112"/>
      <c r="CB69" s="112"/>
    </row>
    <row r="70" spans="1:80">
      <c r="A70" s="144">
        <v>57</v>
      </c>
      <c r="B70" s="195">
        <v>210213</v>
      </c>
      <c r="C70" s="200" t="s">
        <v>586</v>
      </c>
      <c r="D70" s="200" t="s">
        <v>581</v>
      </c>
      <c r="E70" s="201">
        <v>3</v>
      </c>
      <c r="F70" s="191"/>
      <c r="G70" s="149">
        <f t="shared" si="1"/>
        <v>0</v>
      </c>
      <c r="O70" s="105"/>
      <c r="CA70" s="112"/>
      <c r="CB70" s="112"/>
    </row>
    <row r="71" spans="1:80">
      <c r="A71" s="144">
        <v>58</v>
      </c>
      <c r="B71" s="195">
        <v>210214</v>
      </c>
      <c r="C71" s="200" t="s">
        <v>588</v>
      </c>
      <c r="D71" s="200" t="s">
        <v>32</v>
      </c>
      <c r="E71" s="201">
        <v>9</v>
      </c>
      <c r="F71" s="191"/>
      <c r="G71" s="149">
        <f t="shared" si="1"/>
        <v>0</v>
      </c>
      <c r="O71" s="105"/>
      <c r="CA71" s="112"/>
      <c r="CB71" s="112"/>
    </row>
    <row r="72" spans="1:80">
      <c r="A72" s="144">
        <v>59</v>
      </c>
      <c r="B72" s="195">
        <v>210215</v>
      </c>
      <c r="C72" s="200" t="s">
        <v>589</v>
      </c>
      <c r="D72" s="200" t="s">
        <v>32</v>
      </c>
      <c r="E72" s="201">
        <v>3</v>
      </c>
      <c r="F72" s="191"/>
      <c r="G72" s="149">
        <f t="shared" si="1"/>
        <v>0</v>
      </c>
      <c r="O72" s="105"/>
      <c r="CA72" s="112"/>
      <c r="CB72" s="112"/>
    </row>
    <row r="73" spans="1:80">
      <c r="A73" s="144">
        <v>60</v>
      </c>
      <c r="B73" s="195">
        <v>210216</v>
      </c>
      <c r="C73" s="200" t="s">
        <v>591</v>
      </c>
      <c r="D73" s="200" t="s">
        <v>32</v>
      </c>
      <c r="E73" s="201">
        <v>1</v>
      </c>
      <c r="F73" s="191"/>
      <c r="G73" s="149">
        <f t="shared" si="1"/>
        <v>0</v>
      </c>
      <c r="O73" s="105"/>
      <c r="CA73" s="112"/>
      <c r="CB73" s="112"/>
    </row>
    <row r="74" spans="1:80">
      <c r="A74" s="144"/>
      <c r="B74" s="195"/>
      <c r="C74" s="202" t="s">
        <v>587</v>
      </c>
      <c r="D74" s="202" t="s">
        <v>584</v>
      </c>
      <c r="E74" s="203"/>
      <c r="F74" s="191"/>
      <c r="G74" s="149">
        <f t="shared" si="1"/>
        <v>0</v>
      </c>
      <c r="O74" s="105"/>
      <c r="CA74" s="112"/>
      <c r="CB74" s="112"/>
    </row>
    <row r="75" spans="1:80">
      <c r="A75" s="144">
        <v>61</v>
      </c>
      <c r="B75" s="195">
        <v>210217</v>
      </c>
      <c r="C75" s="200" t="s">
        <v>585</v>
      </c>
      <c r="D75" s="200" t="s">
        <v>581</v>
      </c>
      <c r="E75" s="201">
        <v>1</v>
      </c>
      <c r="F75" s="191"/>
      <c r="G75" s="149">
        <f t="shared" si="1"/>
        <v>0</v>
      </c>
      <c r="O75" s="105"/>
      <c r="CA75" s="112"/>
      <c r="CB75" s="112"/>
    </row>
    <row r="76" spans="1:80">
      <c r="A76" s="144">
        <v>62</v>
      </c>
      <c r="B76" s="195">
        <v>210218</v>
      </c>
      <c r="C76" s="200" t="s">
        <v>586</v>
      </c>
      <c r="D76" s="200" t="s">
        <v>581</v>
      </c>
      <c r="E76" s="201">
        <v>3</v>
      </c>
      <c r="F76" s="191"/>
      <c r="G76" s="149">
        <f t="shared" si="1"/>
        <v>0</v>
      </c>
      <c r="O76" s="105"/>
      <c r="CA76" s="112"/>
      <c r="CB76" s="112"/>
    </row>
    <row r="77" spans="1:80">
      <c r="A77" s="144">
        <v>63</v>
      </c>
      <c r="B77" s="195">
        <v>210219</v>
      </c>
      <c r="C77" s="200" t="s">
        <v>588</v>
      </c>
      <c r="D77" s="200" t="s">
        <v>32</v>
      </c>
      <c r="E77" s="201">
        <v>9</v>
      </c>
      <c r="F77" s="191"/>
      <c r="G77" s="149">
        <f t="shared" si="1"/>
        <v>0</v>
      </c>
      <c r="O77" s="105"/>
      <c r="CA77" s="112"/>
      <c r="CB77" s="112"/>
    </row>
    <row r="78" spans="1:80">
      <c r="A78" s="144">
        <v>64</v>
      </c>
      <c r="B78" s="195">
        <v>210220</v>
      </c>
      <c r="C78" s="200" t="s">
        <v>589</v>
      </c>
      <c r="D78" s="200" t="s">
        <v>32</v>
      </c>
      <c r="E78" s="201">
        <v>3</v>
      </c>
      <c r="F78" s="191"/>
      <c r="G78" s="149">
        <f t="shared" si="1"/>
        <v>0</v>
      </c>
      <c r="O78" s="105"/>
      <c r="CA78" s="112"/>
      <c r="CB78" s="112"/>
    </row>
    <row r="79" spans="1:80">
      <c r="A79" s="144">
        <v>65</v>
      </c>
      <c r="B79" s="195">
        <v>210221</v>
      </c>
      <c r="C79" s="200" t="s">
        <v>591</v>
      </c>
      <c r="D79" s="200" t="s">
        <v>32</v>
      </c>
      <c r="E79" s="201">
        <v>1</v>
      </c>
      <c r="F79" s="191"/>
      <c r="G79" s="149">
        <f t="shared" si="1"/>
        <v>0</v>
      </c>
      <c r="O79" s="105"/>
      <c r="CA79" s="112"/>
      <c r="CB79" s="112"/>
    </row>
    <row r="80" spans="1:80">
      <c r="A80" s="144"/>
      <c r="B80" s="195"/>
      <c r="C80" s="202" t="s">
        <v>592</v>
      </c>
      <c r="D80" s="202" t="s">
        <v>584</v>
      </c>
      <c r="E80" s="203"/>
      <c r="F80" s="191"/>
      <c r="G80" s="149">
        <f t="shared" si="1"/>
        <v>0</v>
      </c>
      <c r="O80" s="105"/>
      <c r="CA80" s="112"/>
      <c r="CB80" s="112"/>
    </row>
    <row r="81" spans="1:80">
      <c r="A81" s="144">
        <v>66</v>
      </c>
      <c r="B81" s="195">
        <v>210222</v>
      </c>
      <c r="C81" s="200" t="s">
        <v>585</v>
      </c>
      <c r="D81" s="200" t="s">
        <v>581</v>
      </c>
      <c r="E81" s="201">
        <v>1</v>
      </c>
      <c r="F81" s="191"/>
      <c r="G81" s="149">
        <f t="shared" si="1"/>
        <v>0</v>
      </c>
      <c r="O81" s="105"/>
      <c r="CA81" s="112"/>
      <c r="CB81" s="112"/>
    </row>
    <row r="82" spans="1:80">
      <c r="A82" s="144">
        <v>67</v>
      </c>
      <c r="B82" s="195">
        <v>210223</v>
      </c>
      <c r="C82" s="200" t="s">
        <v>586</v>
      </c>
      <c r="D82" s="200" t="s">
        <v>581</v>
      </c>
      <c r="E82" s="201">
        <v>3</v>
      </c>
      <c r="F82" s="191"/>
      <c r="G82" s="149">
        <f t="shared" si="1"/>
        <v>0</v>
      </c>
      <c r="O82" s="105"/>
      <c r="CA82" s="112"/>
      <c r="CB82" s="112"/>
    </row>
    <row r="83" spans="1:80">
      <c r="A83" s="144">
        <v>68</v>
      </c>
      <c r="B83" s="195">
        <v>210224</v>
      </c>
      <c r="C83" s="200" t="s">
        <v>588</v>
      </c>
      <c r="D83" s="200" t="s">
        <v>32</v>
      </c>
      <c r="E83" s="201">
        <v>11</v>
      </c>
      <c r="F83" s="191"/>
      <c r="G83" s="149">
        <f t="shared" si="1"/>
        <v>0</v>
      </c>
      <c r="O83" s="105"/>
      <c r="CA83" s="112"/>
      <c r="CB83" s="112"/>
    </row>
    <row r="84" spans="1:80">
      <c r="A84" s="144">
        <v>69</v>
      </c>
      <c r="B84" s="195">
        <v>210225</v>
      </c>
      <c r="C84" s="200" t="s">
        <v>591</v>
      </c>
      <c r="D84" s="200" t="s">
        <v>32</v>
      </c>
      <c r="E84" s="201">
        <v>1</v>
      </c>
      <c r="F84" s="191"/>
      <c r="G84" s="149">
        <f t="shared" si="1"/>
        <v>0</v>
      </c>
      <c r="O84" s="105"/>
      <c r="CA84" s="112"/>
      <c r="CB84" s="112"/>
    </row>
    <row r="85" spans="1:80">
      <c r="A85" s="144"/>
      <c r="B85" s="195"/>
      <c r="C85" s="202" t="s">
        <v>593</v>
      </c>
      <c r="D85" s="202" t="s">
        <v>584</v>
      </c>
      <c r="E85" s="203"/>
      <c r="F85" s="191"/>
      <c r="G85" s="149">
        <f t="shared" si="1"/>
        <v>0</v>
      </c>
      <c r="O85" s="105"/>
      <c r="CA85" s="112"/>
      <c r="CB85" s="112"/>
    </row>
    <row r="86" spans="1:80">
      <c r="A86" s="144">
        <v>70</v>
      </c>
      <c r="B86" s="195">
        <v>210226</v>
      </c>
      <c r="C86" s="200" t="s">
        <v>585</v>
      </c>
      <c r="D86" s="200" t="s">
        <v>581</v>
      </c>
      <c r="E86" s="201">
        <v>1</v>
      </c>
      <c r="F86" s="191"/>
      <c r="G86" s="149">
        <f t="shared" si="1"/>
        <v>0</v>
      </c>
      <c r="O86" s="105"/>
      <c r="CA86" s="112"/>
      <c r="CB86" s="112"/>
    </row>
    <row r="87" spans="1:80">
      <c r="A87" s="144">
        <v>71</v>
      </c>
      <c r="B87" s="195">
        <v>210227</v>
      </c>
      <c r="C87" s="200" t="s">
        <v>586</v>
      </c>
      <c r="D87" s="200" t="s">
        <v>581</v>
      </c>
      <c r="E87" s="201">
        <v>3</v>
      </c>
      <c r="F87" s="191"/>
      <c r="G87" s="149">
        <f t="shared" si="1"/>
        <v>0</v>
      </c>
      <c r="O87" s="105"/>
      <c r="CA87" s="112"/>
      <c r="CB87" s="112"/>
    </row>
    <row r="88" spans="1:80">
      <c r="A88" s="144">
        <v>72</v>
      </c>
      <c r="B88" s="195">
        <v>210228</v>
      </c>
      <c r="C88" s="200" t="s">
        <v>588</v>
      </c>
      <c r="D88" s="200" t="s">
        <v>32</v>
      </c>
      <c r="E88" s="201">
        <v>16</v>
      </c>
      <c r="F88" s="191"/>
      <c r="G88" s="149">
        <f t="shared" si="1"/>
        <v>0</v>
      </c>
      <c r="O88" s="105"/>
      <c r="CA88" s="112"/>
      <c r="CB88" s="112"/>
    </row>
    <row r="89" spans="1:80">
      <c r="A89" s="144">
        <v>73</v>
      </c>
      <c r="B89" s="195">
        <v>210229</v>
      </c>
      <c r="C89" s="200" t="s">
        <v>591</v>
      </c>
      <c r="D89" s="200" t="s">
        <v>32</v>
      </c>
      <c r="E89" s="201">
        <v>1</v>
      </c>
      <c r="F89" s="191"/>
      <c r="G89" s="149">
        <f t="shared" si="1"/>
        <v>0</v>
      </c>
      <c r="O89" s="105"/>
      <c r="CA89" s="112"/>
      <c r="CB89" s="112"/>
    </row>
    <row r="90" spans="1:80">
      <c r="A90" s="144"/>
      <c r="B90" s="195"/>
      <c r="C90" s="202" t="s">
        <v>594</v>
      </c>
      <c r="D90" s="202" t="s">
        <v>584</v>
      </c>
      <c r="E90" s="203"/>
      <c r="F90" s="191"/>
      <c r="G90" s="149">
        <f t="shared" si="1"/>
        <v>0</v>
      </c>
      <c r="O90" s="105"/>
      <c r="CA90" s="112"/>
      <c r="CB90" s="112"/>
    </row>
    <row r="91" spans="1:80">
      <c r="A91" s="144">
        <v>74</v>
      </c>
      <c r="B91" s="195">
        <v>210230</v>
      </c>
      <c r="C91" s="200" t="s">
        <v>585</v>
      </c>
      <c r="D91" s="200" t="s">
        <v>581</v>
      </c>
      <c r="E91" s="201">
        <v>1</v>
      </c>
      <c r="F91" s="191"/>
      <c r="G91" s="149">
        <f t="shared" si="1"/>
        <v>0</v>
      </c>
      <c r="O91" s="105"/>
      <c r="CA91" s="112"/>
      <c r="CB91" s="112"/>
    </row>
    <row r="92" spans="1:80">
      <c r="A92" s="144">
        <v>75</v>
      </c>
      <c r="B92" s="195">
        <v>210231</v>
      </c>
      <c r="C92" s="200" t="s">
        <v>586</v>
      </c>
      <c r="D92" s="200" t="s">
        <v>581</v>
      </c>
      <c r="E92" s="201">
        <v>3</v>
      </c>
      <c r="F92" s="191"/>
      <c r="G92" s="149">
        <f t="shared" si="1"/>
        <v>0</v>
      </c>
      <c r="O92" s="105"/>
      <c r="CA92" s="112"/>
      <c r="CB92" s="112"/>
    </row>
    <row r="93" spans="1:80">
      <c r="A93" s="144">
        <v>76</v>
      </c>
      <c r="B93" s="195">
        <v>210232</v>
      </c>
      <c r="C93" s="200" t="s">
        <v>588</v>
      </c>
      <c r="D93" s="200" t="s">
        <v>32</v>
      </c>
      <c r="E93" s="201">
        <v>10</v>
      </c>
      <c r="F93" s="191"/>
      <c r="G93" s="149">
        <f t="shared" si="1"/>
        <v>0</v>
      </c>
      <c r="O93" s="105"/>
      <c r="CA93" s="112"/>
      <c r="CB93" s="112"/>
    </row>
    <row r="94" spans="1:80">
      <c r="A94" s="144">
        <v>77</v>
      </c>
      <c r="B94" s="195">
        <v>210233</v>
      </c>
      <c r="C94" s="200" t="s">
        <v>589</v>
      </c>
      <c r="D94" s="200" t="s">
        <v>32</v>
      </c>
      <c r="E94" s="201">
        <v>1</v>
      </c>
      <c r="F94" s="191"/>
      <c r="G94" s="149">
        <f t="shared" si="1"/>
        <v>0</v>
      </c>
      <c r="O94" s="105"/>
      <c r="CA94" s="112"/>
      <c r="CB94" s="112"/>
    </row>
    <row r="95" spans="1:80">
      <c r="A95" s="144">
        <v>78</v>
      </c>
      <c r="B95" s="195">
        <v>210234</v>
      </c>
      <c r="C95" s="200" t="s">
        <v>595</v>
      </c>
      <c r="D95" s="200" t="s">
        <v>32</v>
      </c>
      <c r="E95" s="201">
        <v>1</v>
      </c>
      <c r="F95" s="191"/>
      <c r="G95" s="149">
        <f t="shared" si="1"/>
        <v>0</v>
      </c>
      <c r="O95" s="105"/>
      <c r="CA95" s="112"/>
      <c r="CB95" s="112"/>
    </row>
    <row r="96" spans="1:80">
      <c r="A96" s="144">
        <v>79</v>
      </c>
      <c r="B96" s="195">
        <v>210235</v>
      </c>
      <c r="C96" s="200" t="s">
        <v>591</v>
      </c>
      <c r="D96" s="200" t="s">
        <v>32</v>
      </c>
      <c r="E96" s="201">
        <v>1</v>
      </c>
      <c r="F96" s="191"/>
      <c r="G96" s="149">
        <f t="shared" si="1"/>
        <v>0</v>
      </c>
      <c r="O96" s="105"/>
      <c r="CA96" s="112"/>
      <c r="CB96" s="112"/>
    </row>
    <row r="97" spans="1:80">
      <c r="A97" s="144"/>
      <c r="B97" s="195"/>
      <c r="C97" s="202" t="s">
        <v>596</v>
      </c>
      <c r="D97" s="202" t="s">
        <v>584</v>
      </c>
      <c r="E97" s="203"/>
      <c r="F97" s="191"/>
      <c r="G97" s="149">
        <f t="shared" si="1"/>
        <v>0</v>
      </c>
      <c r="O97" s="105"/>
      <c r="CA97" s="112"/>
      <c r="CB97" s="112"/>
    </row>
    <row r="98" spans="1:80">
      <c r="A98" s="144">
        <v>80</v>
      </c>
      <c r="B98" s="195">
        <v>210236</v>
      </c>
      <c r="C98" s="200" t="s">
        <v>597</v>
      </c>
      <c r="D98" s="200" t="s">
        <v>581</v>
      </c>
      <c r="E98" s="201">
        <v>1</v>
      </c>
      <c r="F98" s="191"/>
      <c r="G98" s="149">
        <f t="shared" si="1"/>
        <v>0</v>
      </c>
      <c r="O98" s="105"/>
      <c r="CA98" s="112"/>
      <c r="CB98" s="112"/>
    </row>
    <row r="99" spans="1:80">
      <c r="A99" s="144">
        <v>81</v>
      </c>
      <c r="B99" s="195">
        <v>210237</v>
      </c>
      <c r="C99" s="200" t="s">
        <v>585</v>
      </c>
      <c r="D99" s="200" t="s">
        <v>581</v>
      </c>
      <c r="E99" s="201">
        <v>1</v>
      </c>
      <c r="F99" s="191"/>
      <c r="G99" s="149">
        <f t="shared" si="1"/>
        <v>0</v>
      </c>
      <c r="O99" s="105"/>
      <c r="CA99" s="112"/>
      <c r="CB99" s="112"/>
    </row>
    <row r="100" spans="1:80">
      <c r="A100" s="144">
        <v>82</v>
      </c>
      <c r="B100" s="195">
        <v>210238</v>
      </c>
      <c r="C100" s="200" t="s">
        <v>586</v>
      </c>
      <c r="D100" s="200" t="s">
        <v>581</v>
      </c>
      <c r="E100" s="201">
        <v>3</v>
      </c>
      <c r="F100" s="191"/>
      <c r="G100" s="149">
        <f t="shared" si="1"/>
        <v>0</v>
      </c>
      <c r="O100" s="105"/>
      <c r="CA100" s="112"/>
      <c r="CB100" s="112"/>
    </row>
    <row r="101" spans="1:80">
      <c r="A101" s="144">
        <v>83</v>
      </c>
      <c r="B101" s="195">
        <v>210239</v>
      </c>
      <c r="C101" s="200" t="s">
        <v>588</v>
      </c>
      <c r="D101" s="200" t="s">
        <v>32</v>
      </c>
      <c r="E101" s="201">
        <v>16</v>
      </c>
      <c r="F101" s="191"/>
      <c r="G101" s="149">
        <f t="shared" si="1"/>
        <v>0</v>
      </c>
      <c r="O101" s="105"/>
      <c r="CA101" s="112"/>
      <c r="CB101" s="112"/>
    </row>
    <row r="102" spans="1:80">
      <c r="A102" s="144">
        <v>84</v>
      </c>
      <c r="B102" s="195">
        <v>210240</v>
      </c>
      <c r="C102" s="200" t="s">
        <v>591</v>
      </c>
      <c r="D102" s="200" t="s">
        <v>32</v>
      </c>
      <c r="E102" s="201">
        <v>1</v>
      </c>
      <c r="F102" s="191"/>
      <c r="G102" s="149">
        <f t="shared" si="1"/>
        <v>0</v>
      </c>
      <c r="O102" s="105"/>
      <c r="CA102" s="112"/>
      <c r="CB102" s="112"/>
    </row>
    <row r="103" spans="1:80">
      <c r="A103" s="144"/>
      <c r="B103" s="195"/>
      <c r="C103" s="202" t="s">
        <v>598</v>
      </c>
      <c r="D103" s="202" t="s">
        <v>584</v>
      </c>
      <c r="E103" s="203"/>
      <c r="F103" s="191"/>
      <c r="G103" s="149">
        <f t="shared" si="1"/>
        <v>0</v>
      </c>
      <c r="O103" s="105"/>
      <c r="CA103" s="112"/>
      <c r="CB103" s="112"/>
    </row>
    <row r="104" spans="1:80">
      <c r="A104" s="144">
        <v>85</v>
      </c>
      <c r="B104" s="195">
        <v>210241</v>
      </c>
      <c r="C104" s="200" t="s">
        <v>585</v>
      </c>
      <c r="D104" s="200" t="s">
        <v>581</v>
      </c>
      <c r="E104" s="201">
        <v>1</v>
      </c>
      <c r="F104" s="191"/>
      <c r="G104" s="149">
        <f t="shared" si="1"/>
        <v>0</v>
      </c>
      <c r="O104" s="105"/>
      <c r="CA104" s="112"/>
      <c r="CB104" s="112"/>
    </row>
    <row r="105" spans="1:80">
      <c r="A105" s="144">
        <v>86</v>
      </c>
      <c r="B105" s="195">
        <v>210242</v>
      </c>
      <c r="C105" s="200" t="s">
        <v>586</v>
      </c>
      <c r="D105" s="200" t="s">
        <v>581</v>
      </c>
      <c r="E105" s="201">
        <v>3</v>
      </c>
      <c r="F105" s="191"/>
      <c r="G105" s="149">
        <f t="shared" si="1"/>
        <v>0</v>
      </c>
      <c r="O105" s="105"/>
      <c r="CA105" s="112"/>
      <c r="CB105" s="112"/>
    </row>
    <row r="106" spans="1:80">
      <c r="A106" s="144">
        <v>87</v>
      </c>
      <c r="B106" s="195">
        <v>210243</v>
      </c>
      <c r="C106" s="200" t="s">
        <v>588</v>
      </c>
      <c r="D106" s="200" t="s">
        <v>32</v>
      </c>
      <c r="E106" s="201">
        <v>11</v>
      </c>
      <c r="F106" s="191"/>
      <c r="G106" s="149">
        <f t="shared" si="1"/>
        <v>0</v>
      </c>
      <c r="O106" s="105"/>
      <c r="CA106" s="112"/>
      <c r="CB106" s="112"/>
    </row>
    <row r="107" spans="1:80">
      <c r="A107" s="144">
        <v>88</v>
      </c>
      <c r="B107" s="195">
        <v>210244</v>
      </c>
      <c r="C107" s="200" t="s">
        <v>589</v>
      </c>
      <c r="D107" s="200" t="s">
        <v>32</v>
      </c>
      <c r="E107" s="201">
        <v>1</v>
      </c>
      <c r="F107" s="191"/>
      <c r="G107" s="149">
        <f t="shared" si="1"/>
        <v>0</v>
      </c>
      <c r="O107" s="105"/>
      <c r="CA107" s="112"/>
      <c r="CB107" s="112"/>
    </row>
    <row r="108" spans="1:80">
      <c r="A108" s="144">
        <v>89</v>
      </c>
      <c r="B108" s="195">
        <v>210245</v>
      </c>
      <c r="C108" s="200" t="s">
        <v>591</v>
      </c>
      <c r="D108" s="200" t="s">
        <v>32</v>
      </c>
      <c r="E108" s="201">
        <v>1</v>
      </c>
      <c r="F108" s="191"/>
      <c r="G108" s="149">
        <f t="shared" si="1"/>
        <v>0</v>
      </c>
      <c r="O108" s="105"/>
      <c r="CA108" s="112"/>
      <c r="CB108" s="112"/>
    </row>
    <row r="109" spans="1:80">
      <c r="A109" s="144"/>
      <c r="B109" s="195"/>
      <c r="C109" s="202" t="s">
        <v>599</v>
      </c>
      <c r="D109" s="202" t="s">
        <v>584</v>
      </c>
      <c r="E109" s="203"/>
      <c r="F109" s="191"/>
      <c r="G109" s="149">
        <f t="shared" si="1"/>
        <v>0</v>
      </c>
      <c r="O109" s="105"/>
      <c r="CA109" s="112"/>
      <c r="CB109" s="112"/>
    </row>
    <row r="110" spans="1:80">
      <c r="A110" s="144">
        <v>90</v>
      </c>
      <c r="B110" s="195">
        <v>210246</v>
      </c>
      <c r="C110" s="200" t="s">
        <v>585</v>
      </c>
      <c r="D110" s="200" t="s">
        <v>581</v>
      </c>
      <c r="E110" s="201">
        <v>1</v>
      </c>
      <c r="F110" s="191"/>
      <c r="G110" s="149">
        <f t="shared" si="1"/>
        <v>0</v>
      </c>
      <c r="O110" s="105"/>
      <c r="CA110" s="112"/>
      <c r="CB110" s="112"/>
    </row>
    <row r="111" spans="1:80">
      <c r="A111" s="144">
        <v>91</v>
      </c>
      <c r="B111" s="195">
        <v>210247</v>
      </c>
      <c r="C111" s="200" t="s">
        <v>586</v>
      </c>
      <c r="D111" s="200" t="s">
        <v>581</v>
      </c>
      <c r="E111" s="201">
        <v>3</v>
      </c>
      <c r="F111" s="191"/>
      <c r="G111" s="149">
        <f t="shared" si="1"/>
        <v>0</v>
      </c>
      <c r="O111" s="105"/>
      <c r="CA111" s="112"/>
      <c r="CB111" s="112"/>
    </row>
    <row r="112" spans="1:80">
      <c r="A112" s="144">
        <v>92</v>
      </c>
      <c r="B112" s="195">
        <v>210248</v>
      </c>
      <c r="C112" s="200" t="s">
        <v>588</v>
      </c>
      <c r="D112" s="200" t="s">
        <v>32</v>
      </c>
      <c r="E112" s="201">
        <v>16</v>
      </c>
      <c r="F112" s="191"/>
      <c r="G112" s="149">
        <f t="shared" si="1"/>
        <v>0</v>
      </c>
      <c r="O112" s="105"/>
      <c r="CA112" s="112"/>
      <c r="CB112" s="112"/>
    </row>
    <row r="113" spans="1:80">
      <c r="A113" s="144">
        <v>93</v>
      </c>
      <c r="B113" s="195">
        <v>210249</v>
      </c>
      <c r="C113" s="200" t="s">
        <v>591</v>
      </c>
      <c r="D113" s="200" t="s">
        <v>32</v>
      </c>
      <c r="E113" s="201">
        <v>1</v>
      </c>
      <c r="F113" s="191"/>
      <c r="G113" s="149">
        <f t="shared" si="1"/>
        <v>0</v>
      </c>
      <c r="O113" s="105"/>
      <c r="CA113" s="112"/>
      <c r="CB113" s="112"/>
    </row>
    <row r="114" spans="1:80">
      <c r="A114" s="144"/>
      <c r="B114" s="195"/>
      <c r="C114" s="202" t="s">
        <v>600</v>
      </c>
      <c r="D114" s="202" t="s">
        <v>584</v>
      </c>
      <c r="E114" s="203"/>
      <c r="F114" s="191"/>
      <c r="G114" s="149">
        <f t="shared" si="1"/>
        <v>0</v>
      </c>
      <c r="O114" s="105"/>
      <c r="CA114" s="112"/>
      <c r="CB114" s="112"/>
    </row>
    <row r="115" spans="1:80">
      <c r="A115" s="144">
        <v>94</v>
      </c>
      <c r="B115" s="195">
        <v>210250</v>
      </c>
      <c r="C115" s="200" t="s">
        <v>585</v>
      </c>
      <c r="D115" s="200" t="s">
        <v>581</v>
      </c>
      <c r="E115" s="201">
        <v>1</v>
      </c>
      <c r="F115" s="191"/>
      <c r="G115" s="149">
        <f t="shared" si="1"/>
        <v>0</v>
      </c>
      <c r="O115" s="105"/>
      <c r="CA115" s="112"/>
      <c r="CB115" s="112"/>
    </row>
    <row r="116" spans="1:80">
      <c r="A116" s="144">
        <v>95</v>
      </c>
      <c r="B116" s="195">
        <v>210251</v>
      </c>
      <c r="C116" s="200" t="s">
        <v>586</v>
      </c>
      <c r="D116" s="200" t="s">
        <v>581</v>
      </c>
      <c r="E116" s="201">
        <v>3</v>
      </c>
      <c r="F116" s="191"/>
      <c r="G116" s="149">
        <f t="shared" si="1"/>
        <v>0</v>
      </c>
      <c r="O116" s="105"/>
      <c r="CA116" s="112"/>
      <c r="CB116" s="112"/>
    </row>
    <row r="117" spans="1:80">
      <c r="A117" s="144">
        <v>96</v>
      </c>
      <c r="B117" s="195">
        <v>210252</v>
      </c>
      <c r="C117" s="200" t="s">
        <v>588</v>
      </c>
      <c r="D117" s="200" t="s">
        <v>32</v>
      </c>
      <c r="E117" s="201">
        <v>10</v>
      </c>
      <c r="F117" s="191"/>
      <c r="G117" s="149">
        <f t="shared" si="1"/>
        <v>0</v>
      </c>
      <c r="O117" s="105"/>
      <c r="CA117" s="112"/>
      <c r="CB117" s="112"/>
    </row>
    <row r="118" spans="1:80">
      <c r="A118" s="144">
        <v>97</v>
      </c>
      <c r="B118" s="195">
        <v>210253</v>
      </c>
      <c r="C118" s="200" t="s">
        <v>591</v>
      </c>
      <c r="D118" s="200" t="s">
        <v>32</v>
      </c>
      <c r="E118" s="201">
        <v>1</v>
      </c>
      <c r="F118" s="191"/>
      <c r="G118" s="149">
        <f t="shared" si="1"/>
        <v>0</v>
      </c>
      <c r="O118" s="105"/>
      <c r="CA118" s="112"/>
      <c r="CB118" s="112"/>
    </row>
    <row r="119" spans="1:80">
      <c r="A119" s="144"/>
      <c r="B119" s="195"/>
      <c r="C119" s="202" t="s">
        <v>601</v>
      </c>
      <c r="D119" s="202" t="s">
        <v>584</v>
      </c>
      <c r="E119" s="203"/>
      <c r="F119" s="191"/>
      <c r="G119" s="149">
        <f t="shared" si="1"/>
        <v>0</v>
      </c>
      <c r="O119" s="105"/>
      <c r="CA119" s="112"/>
      <c r="CB119" s="112"/>
    </row>
    <row r="120" spans="1:80">
      <c r="A120" s="144">
        <v>98</v>
      </c>
      <c r="B120" s="195">
        <v>210254</v>
      </c>
      <c r="C120" s="200" t="s">
        <v>585</v>
      </c>
      <c r="D120" s="200" t="s">
        <v>581</v>
      </c>
      <c r="E120" s="201">
        <v>1</v>
      </c>
      <c r="F120" s="191"/>
      <c r="G120" s="149">
        <f t="shared" ref="G120:G173" si="2">E120*F120</f>
        <v>0</v>
      </c>
      <c r="O120" s="105"/>
      <c r="CA120" s="112"/>
      <c r="CB120" s="112"/>
    </row>
    <row r="121" spans="1:80">
      <c r="A121" s="144">
        <v>99</v>
      </c>
      <c r="B121" s="195">
        <v>210255</v>
      </c>
      <c r="C121" s="200" t="s">
        <v>586</v>
      </c>
      <c r="D121" s="200" t="s">
        <v>581</v>
      </c>
      <c r="E121" s="201">
        <v>3</v>
      </c>
      <c r="F121" s="191"/>
      <c r="G121" s="149">
        <f t="shared" si="2"/>
        <v>0</v>
      </c>
      <c r="O121" s="105"/>
      <c r="CA121" s="112"/>
      <c r="CB121" s="112"/>
    </row>
    <row r="122" spans="1:80">
      <c r="A122" s="144">
        <v>100</v>
      </c>
      <c r="B122" s="195">
        <v>210256</v>
      </c>
      <c r="C122" s="200" t="s">
        <v>588</v>
      </c>
      <c r="D122" s="200" t="s">
        <v>32</v>
      </c>
      <c r="E122" s="201">
        <v>16</v>
      </c>
      <c r="F122" s="191"/>
      <c r="G122" s="149">
        <f t="shared" si="2"/>
        <v>0</v>
      </c>
      <c r="O122" s="105"/>
      <c r="CA122" s="112"/>
      <c r="CB122" s="112"/>
    </row>
    <row r="123" spans="1:80">
      <c r="A123" s="144">
        <v>101</v>
      </c>
      <c r="B123" s="195">
        <v>210257</v>
      </c>
      <c r="C123" s="200" t="s">
        <v>591</v>
      </c>
      <c r="D123" s="200" t="s">
        <v>32</v>
      </c>
      <c r="E123" s="201">
        <v>1</v>
      </c>
      <c r="F123" s="191"/>
      <c r="G123" s="149">
        <f t="shared" si="2"/>
        <v>0</v>
      </c>
      <c r="O123" s="105"/>
      <c r="CA123" s="112"/>
      <c r="CB123" s="112"/>
    </row>
    <row r="124" spans="1:80">
      <c r="A124" s="144"/>
      <c r="B124" s="195"/>
      <c r="C124" s="202" t="s">
        <v>602</v>
      </c>
      <c r="D124" s="202" t="s">
        <v>584</v>
      </c>
      <c r="E124" s="203"/>
      <c r="F124" s="191"/>
      <c r="G124" s="149">
        <f t="shared" si="2"/>
        <v>0</v>
      </c>
      <c r="O124" s="105"/>
      <c r="CA124" s="112"/>
      <c r="CB124" s="112"/>
    </row>
    <row r="125" spans="1:80">
      <c r="A125" s="144">
        <v>102</v>
      </c>
      <c r="B125" s="195">
        <v>210258</v>
      </c>
      <c r="C125" s="200" t="s">
        <v>603</v>
      </c>
      <c r="D125" s="200" t="s">
        <v>32</v>
      </c>
      <c r="E125" s="201">
        <v>1</v>
      </c>
      <c r="F125" s="191"/>
      <c r="G125" s="149">
        <f t="shared" si="2"/>
        <v>0</v>
      </c>
      <c r="O125" s="105"/>
      <c r="CA125" s="112"/>
      <c r="CB125" s="112"/>
    </row>
    <row r="126" spans="1:80">
      <c r="A126" s="144">
        <v>103</v>
      </c>
      <c r="B126" s="195">
        <v>210259</v>
      </c>
      <c r="C126" s="200" t="s">
        <v>604</v>
      </c>
      <c r="D126" s="200" t="s">
        <v>32</v>
      </c>
      <c r="E126" s="201">
        <v>1</v>
      </c>
      <c r="F126" s="191"/>
      <c r="G126" s="149">
        <f t="shared" si="2"/>
        <v>0</v>
      </c>
      <c r="O126" s="105"/>
      <c r="CA126" s="112"/>
      <c r="CB126" s="112"/>
    </row>
    <row r="127" spans="1:80">
      <c r="A127" s="144">
        <v>104</v>
      </c>
      <c r="B127" s="195">
        <v>210260</v>
      </c>
      <c r="C127" s="200" t="s">
        <v>605</v>
      </c>
      <c r="D127" s="200" t="s">
        <v>581</v>
      </c>
      <c r="E127" s="201">
        <v>2</v>
      </c>
      <c r="F127" s="191"/>
      <c r="G127" s="149">
        <f t="shared" si="2"/>
        <v>0</v>
      </c>
      <c r="O127" s="105"/>
      <c r="CA127" s="112"/>
      <c r="CB127" s="112"/>
    </row>
    <row r="128" spans="1:80">
      <c r="A128" s="144">
        <v>105</v>
      </c>
      <c r="B128" s="195">
        <v>210261</v>
      </c>
      <c r="C128" s="200" t="s">
        <v>585</v>
      </c>
      <c r="D128" s="200" t="s">
        <v>581</v>
      </c>
      <c r="E128" s="201">
        <v>1</v>
      </c>
      <c r="F128" s="191"/>
      <c r="G128" s="149">
        <f t="shared" si="2"/>
        <v>0</v>
      </c>
      <c r="O128" s="105"/>
      <c r="CA128" s="112"/>
      <c r="CB128" s="112"/>
    </row>
    <row r="129" spans="1:80">
      <c r="A129" s="144">
        <v>106</v>
      </c>
      <c r="B129" s="195">
        <v>210262</v>
      </c>
      <c r="C129" s="200" t="s">
        <v>586</v>
      </c>
      <c r="D129" s="200" t="s">
        <v>581</v>
      </c>
      <c r="E129" s="201">
        <v>3</v>
      </c>
      <c r="F129" s="191"/>
      <c r="G129" s="149">
        <f t="shared" si="2"/>
        <v>0</v>
      </c>
      <c r="O129" s="105"/>
      <c r="CA129" s="112"/>
      <c r="CB129" s="112"/>
    </row>
    <row r="130" spans="1:80">
      <c r="A130" s="144">
        <v>107</v>
      </c>
      <c r="B130" s="195">
        <v>210263</v>
      </c>
      <c r="C130" s="200" t="s">
        <v>591</v>
      </c>
      <c r="D130" s="200" t="s">
        <v>32</v>
      </c>
      <c r="E130" s="201">
        <v>1</v>
      </c>
      <c r="F130" s="191"/>
      <c r="G130" s="149">
        <f t="shared" si="2"/>
        <v>0</v>
      </c>
      <c r="O130" s="105"/>
      <c r="CA130" s="112"/>
      <c r="CB130" s="112"/>
    </row>
    <row r="131" spans="1:80">
      <c r="A131" s="144">
        <v>108</v>
      </c>
      <c r="B131" s="195">
        <v>210264</v>
      </c>
      <c r="C131" s="200" t="s">
        <v>606</v>
      </c>
      <c r="D131" s="200" t="s">
        <v>32</v>
      </c>
      <c r="E131" s="201">
        <v>1</v>
      </c>
      <c r="F131" s="191"/>
      <c r="G131" s="149">
        <f t="shared" si="2"/>
        <v>0</v>
      </c>
      <c r="O131" s="105"/>
      <c r="CA131" s="112"/>
      <c r="CB131" s="112"/>
    </row>
    <row r="132" spans="1:80">
      <c r="A132" s="144">
        <v>109</v>
      </c>
      <c r="B132" s="195">
        <v>210265</v>
      </c>
      <c r="C132" s="200" t="s">
        <v>607</v>
      </c>
      <c r="D132" s="200" t="s">
        <v>32</v>
      </c>
      <c r="E132" s="201">
        <v>6</v>
      </c>
      <c r="F132" s="191"/>
      <c r="G132" s="149">
        <f t="shared" si="2"/>
        <v>0</v>
      </c>
      <c r="O132" s="105"/>
      <c r="CA132" s="112"/>
      <c r="CB132" s="112"/>
    </row>
    <row r="133" spans="1:80">
      <c r="A133" s="144">
        <v>110</v>
      </c>
      <c r="B133" s="195">
        <v>210266</v>
      </c>
      <c r="C133" s="200" t="s">
        <v>629</v>
      </c>
      <c r="D133" s="200" t="s">
        <v>32</v>
      </c>
      <c r="E133" s="201">
        <v>1</v>
      </c>
      <c r="F133" s="191"/>
      <c r="G133" s="149">
        <f t="shared" si="2"/>
        <v>0</v>
      </c>
      <c r="O133" s="105"/>
      <c r="CA133" s="112"/>
      <c r="CB133" s="112"/>
    </row>
    <row r="134" spans="1:80">
      <c r="A134" s="144"/>
      <c r="B134" s="195"/>
      <c r="C134" s="202" t="s">
        <v>608</v>
      </c>
      <c r="D134" s="202" t="s">
        <v>584</v>
      </c>
      <c r="E134" s="203"/>
      <c r="F134" s="191"/>
      <c r="G134" s="149">
        <f t="shared" si="2"/>
        <v>0</v>
      </c>
      <c r="O134" s="105"/>
      <c r="CA134" s="112"/>
      <c r="CB134" s="112"/>
    </row>
    <row r="135" spans="1:80">
      <c r="A135" s="144">
        <v>111</v>
      </c>
      <c r="B135" s="195">
        <v>210267</v>
      </c>
      <c r="C135" s="200" t="s">
        <v>609</v>
      </c>
      <c r="D135" s="200" t="s">
        <v>32</v>
      </c>
      <c r="E135" s="201">
        <v>1</v>
      </c>
      <c r="F135" s="191"/>
      <c r="G135" s="149">
        <f t="shared" si="2"/>
        <v>0</v>
      </c>
      <c r="O135" s="105"/>
      <c r="CA135" s="112"/>
      <c r="CB135" s="112"/>
    </row>
    <row r="136" spans="1:80">
      <c r="A136" s="144">
        <v>112</v>
      </c>
      <c r="B136" s="195">
        <v>210268</v>
      </c>
      <c r="C136" s="200" t="s">
        <v>630</v>
      </c>
      <c r="D136" s="200" t="s">
        <v>32</v>
      </c>
      <c r="E136" s="201">
        <v>1</v>
      </c>
      <c r="F136" s="191"/>
      <c r="G136" s="149">
        <f t="shared" si="2"/>
        <v>0</v>
      </c>
      <c r="O136" s="105"/>
      <c r="CA136" s="112"/>
      <c r="CB136" s="112"/>
    </row>
    <row r="137" spans="1:80">
      <c r="A137" s="144">
        <v>113</v>
      </c>
      <c r="B137" s="195">
        <v>210269</v>
      </c>
      <c r="C137" s="200" t="s">
        <v>610</v>
      </c>
      <c r="D137" s="200" t="s">
        <v>32</v>
      </c>
      <c r="E137" s="201">
        <v>1</v>
      </c>
      <c r="F137" s="191"/>
      <c r="G137" s="149">
        <f t="shared" si="2"/>
        <v>0</v>
      </c>
      <c r="O137" s="105"/>
      <c r="CA137" s="112"/>
      <c r="CB137" s="112"/>
    </row>
    <row r="138" spans="1:80">
      <c r="A138" s="144">
        <v>114</v>
      </c>
      <c r="B138" s="195">
        <v>210270</v>
      </c>
      <c r="C138" s="200" t="s">
        <v>606</v>
      </c>
      <c r="D138" s="200" t="s">
        <v>32</v>
      </c>
      <c r="E138" s="201">
        <v>1</v>
      </c>
      <c r="F138" s="191"/>
      <c r="G138" s="149">
        <f t="shared" si="2"/>
        <v>0</v>
      </c>
      <c r="O138" s="105"/>
      <c r="CA138" s="112"/>
      <c r="CB138" s="112"/>
    </row>
    <row r="139" spans="1:80">
      <c r="A139" s="144">
        <v>115</v>
      </c>
      <c r="B139" s="195">
        <v>210271</v>
      </c>
      <c r="C139" s="200" t="s">
        <v>607</v>
      </c>
      <c r="D139" s="200" t="s">
        <v>32</v>
      </c>
      <c r="E139" s="201">
        <v>2</v>
      </c>
      <c r="F139" s="191"/>
      <c r="G139" s="149">
        <f t="shared" si="2"/>
        <v>0</v>
      </c>
      <c r="O139" s="105"/>
      <c r="CA139" s="112"/>
      <c r="CB139" s="112"/>
    </row>
    <row r="140" spans="1:80">
      <c r="A140" s="144">
        <v>116</v>
      </c>
      <c r="B140" s="195">
        <v>210272</v>
      </c>
      <c r="C140" s="200" t="s">
        <v>611</v>
      </c>
      <c r="D140" s="200" t="s">
        <v>32</v>
      </c>
      <c r="E140" s="201">
        <v>1</v>
      </c>
      <c r="F140" s="191"/>
      <c r="G140" s="149">
        <f t="shared" si="2"/>
        <v>0</v>
      </c>
      <c r="O140" s="105"/>
      <c r="CA140" s="112"/>
      <c r="CB140" s="112"/>
    </row>
    <row r="141" spans="1:80">
      <c r="A141" s="144"/>
      <c r="B141" s="195"/>
      <c r="C141" s="202" t="s">
        <v>612</v>
      </c>
      <c r="D141" s="202" t="s">
        <v>584</v>
      </c>
      <c r="E141" s="203"/>
      <c r="F141" s="191"/>
      <c r="G141" s="149">
        <f t="shared" si="2"/>
        <v>0</v>
      </c>
      <c r="O141" s="105"/>
      <c r="CA141" s="112"/>
      <c r="CB141" s="112"/>
    </row>
    <row r="142" spans="1:80">
      <c r="A142" s="144">
        <v>117</v>
      </c>
      <c r="B142" s="195">
        <v>210273</v>
      </c>
      <c r="C142" s="200" t="s">
        <v>609</v>
      </c>
      <c r="D142" s="200" t="s">
        <v>32</v>
      </c>
      <c r="E142" s="201">
        <v>94</v>
      </c>
      <c r="F142" s="191"/>
      <c r="G142" s="149">
        <f t="shared" si="2"/>
        <v>0</v>
      </c>
      <c r="O142" s="105"/>
      <c r="CA142" s="112"/>
      <c r="CB142" s="112"/>
    </row>
    <row r="143" spans="1:80">
      <c r="A143" s="144">
        <v>118</v>
      </c>
      <c r="B143" s="195">
        <v>210274</v>
      </c>
      <c r="C143" s="200" t="s">
        <v>630</v>
      </c>
      <c r="D143" s="200" t="s">
        <v>32</v>
      </c>
      <c r="E143" s="201">
        <v>94</v>
      </c>
      <c r="F143" s="191"/>
      <c r="G143" s="149">
        <f t="shared" si="2"/>
        <v>0</v>
      </c>
      <c r="O143" s="105"/>
      <c r="CA143" s="112"/>
      <c r="CB143" s="112"/>
    </row>
    <row r="144" spans="1:80">
      <c r="A144" s="144">
        <v>119</v>
      </c>
      <c r="B144" s="195">
        <v>210275</v>
      </c>
      <c r="C144" s="200" t="s">
        <v>610</v>
      </c>
      <c r="D144" s="200" t="s">
        <v>32</v>
      </c>
      <c r="E144" s="201">
        <v>94</v>
      </c>
      <c r="F144" s="191"/>
      <c r="G144" s="149">
        <f t="shared" si="2"/>
        <v>0</v>
      </c>
      <c r="O144" s="105"/>
      <c r="CA144" s="112"/>
      <c r="CB144" s="112"/>
    </row>
    <row r="145" spans="1:80">
      <c r="A145" s="144">
        <v>120</v>
      </c>
      <c r="B145" s="195">
        <v>210276</v>
      </c>
      <c r="C145" s="200" t="s">
        <v>606</v>
      </c>
      <c r="D145" s="200" t="s">
        <v>32</v>
      </c>
      <c r="E145" s="201">
        <v>94</v>
      </c>
      <c r="F145" s="191"/>
      <c r="G145" s="149">
        <f t="shared" si="2"/>
        <v>0</v>
      </c>
      <c r="O145" s="105"/>
      <c r="CA145" s="112"/>
      <c r="CB145" s="112"/>
    </row>
    <row r="146" spans="1:80">
      <c r="A146" s="144">
        <v>121</v>
      </c>
      <c r="B146" s="195">
        <v>210277</v>
      </c>
      <c r="C146" s="200" t="s">
        <v>607</v>
      </c>
      <c r="D146" s="200" t="s">
        <v>32</v>
      </c>
      <c r="E146" s="201">
        <v>94</v>
      </c>
      <c r="F146" s="191"/>
      <c r="G146" s="149">
        <f t="shared" si="2"/>
        <v>0</v>
      </c>
      <c r="O146" s="105"/>
      <c r="CA146" s="112"/>
      <c r="CB146" s="112"/>
    </row>
    <row r="147" spans="1:80">
      <c r="A147" s="144">
        <v>122</v>
      </c>
      <c r="B147" s="195">
        <v>210278</v>
      </c>
      <c r="C147" s="200" t="s">
        <v>611</v>
      </c>
      <c r="D147" s="200" t="s">
        <v>32</v>
      </c>
      <c r="E147" s="201">
        <v>94</v>
      </c>
      <c r="F147" s="191"/>
      <c r="G147" s="149">
        <f t="shared" si="2"/>
        <v>0</v>
      </c>
      <c r="O147" s="105"/>
      <c r="CA147" s="112"/>
      <c r="CB147" s="112"/>
    </row>
    <row r="148" spans="1:80">
      <c r="A148" s="144"/>
      <c r="B148" s="195"/>
      <c r="C148" s="202" t="s">
        <v>613</v>
      </c>
      <c r="D148" s="202" t="s">
        <v>584</v>
      </c>
      <c r="E148" s="203"/>
      <c r="F148" s="191"/>
      <c r="G148" s="149">
        <f t="shared" si="2"/>
        <v>0</v>
      </c>
      <c r="O148" s="105"/>
      <c r="CA148" s="112"/>
      <c r="CB148" s="112"/>
    </row>
    <row r="149" spans="1:80">
      <c r="A149" s="144">
        <v>123</v>
      </c>
      <c r="B149" s="195">
        <v>210279</v>
      </c>
      <c r="C149" s="200" t="s">
        <v>609</v>
      </c>
      <c r="D149" s="200" t="s">
        <v>32</v>
      </c>
      <c r="E149" s="201">
        <v>8</v>
      </c>
      <c r="F149" s="191"/>
      <c r="G149" s="149">
        <f t="shared" si="2"/>
        <v>0</v>
      </c>
      <c r="O149" s="105"/>
      <c r="CA149" s="112"/>
      <c r="CB149" s="112"/>
    </row>
    <row r="150" spans="1:80">
      <c r="A150" s="144">
        <v>124</v>
      </c>
      <c r="B150" s="195">
        <v>210280</v>
      </c>
      <c r="C150" s="200" t="s">
        <v>630</v>
      </c>
      <c r="D150" s="200" t="s">
        <v>32</v>
      </c>
      <c r="E150" s="201">
        <v>8</v>
      </c>
      <c r="F150" s="191"/>
      <c r="G150" s="149">
        <f t="shared" si="2"/>
        <v>0</v>
      </c>
      <c r="O150" s="105"/>
      <c r="CA150" s="112"/>
      <c r="CB150" s="112"/>
    </row>
    <row r="151" spans="1:80">
      <c r="A151" s="144">
        <v>125</v>
      </c>
      <c r="B151" s="195">
        <v>210281</v>
      </c>
      <c r="C151" s="200" t="s">
        <v>610</v>
      </c>
      <c r="D151" s="200" t="s">
        <v>32</v>
      </c>
      <c r="E151" s="201">
        <v>8</v>
      </c>
      <c r="F151" s="191"/>
      <c r="G151" s="149">
        <f t="shared" si="2"/>
        <v>0</v>
      </c>
      <c r="O151" s="105"/>
      <c r="CA151" s="112"/>
      <c r="CB151" s="112"/>
    </row>
    <row r="152" spans="1:80">
      <c r="A152" s="144">
        <v>126</v>
      </c>
      <c r="B152" s="195">
        <v>210282</v>
      </c>
      <c r="C152" s="200" t="s">
        <v>606</v>
      </c>
      <c r="D152" s="200" t="s">
        <v>32</v>
      </c>
      <c r="E152" s="201">
        <v>8</v>
      </c>
      <c r="F152" s="191"/>
      <c r="G152" s="149">
        <f t="shared" si="2"/>
        <v>0</v>
      </c>
      <c r="O152" s="105"/>
      <c r="CA152" s="112"/>
      <c r="CB152" s="112"/>
    </row>
    <row r="153" spans="1:80">
      <c r="A153" s="144">
        <v>127</v>
      </c>
      <c r="B153" s="195">
        <v>210283</v>
      </c>
      <c r="C153" s="200" t="s">
        <v>614</v>
      </c>
      <c r="D153" s="200" t="s">
        <v>32</v>
      </c>
      <c r="E153" s="201">
        <v>8</v>
      </c>
      <c r="F153" s="191"/>
      <c r="G153" s="149">
        <f t="shared" si="2"/>
        <v>0</v>
      </c>
      <c r="O153" s="105"/>
      <c r="CA153" s="112"/>
      <c r="CB153" s="112"/>
    </row>
    <row r="154" spans="1:80">
      <c r="A154" s="144"/>
      <c r="B154" s="195"/>
      <c r="C154" s="202" t="s">
        <v>615</v>
      </c>
      <c r="D154" s="202" t="s">
        <v>584</v>
      </c>
      <c r="E154" s="203"/>
      <c r="F154" s="191"/>
      <c r="G154" s="149">
        <f t="shared" si="2"/>
        <v>0</v>
      </c>
      <c r="O154" s="105"/>
      <c r="CA154" s="112"/>
      <c r="CB154" s="112"/>
    </row>
    <row r="155" spans="1:80">
      <c r="A155" s="144">
        <v>128</v>
      </c>
      <c r="B155" s="195">
        <v>210284</v>
      </c>
      <c r="C155" s="200" t="s">
        <v>609</v>
      </c>
      <c r="D155" s="200" t="s">
        <v>32</v>
      </c>
      <c r="E155" s="201">
        <v>1</v>
      </c>
      <c r="F155" s="191"/>
      <c r="G155" s="149">
        <f t="shared" si="2"/>
        <v>0</v>
      </c>
      <c r="O155" s="105"/>
      <c r="CA155" s="112"/>
      <c r="CB155" s="112"/>
    </row>
    <row r="156" spans="1:80">
      <c r="A156" s="144">
        <v>129</v>
      </c>
      <c r="B156" s="195">
        <v>210285</v>
      </c>
      <c r="C156" s="200" t="s">
        <v>630</v>
      </c>
      <c r="D156" s="200" t="s">
        <v>32</v>
      </c>
      <c r="E156" s="201">
        <v>1</v>
      </c>
      <c r="F156" s="191"/>
      <c r="G156" s="149">
        <f t="shared" si="2"/>
        <v>0</v>
      </c>
      <c r="O156" s="105"/>
      <c r="CA156" s="112"/>
      <c r="CB156" s="112"/>
    </row>
    <row r="157" spans="1:80">
      <c r="A157" s="144">
        <v>130</v>
      </c>
      <c r="B157" s="195">
        <v>210286</v>
      </c>
      <c r="C157" s="200" t="s">
        <v>610</v>
      </c>
      <c r="D157" s="200" t="s">
        <v>32</v>
      </c>
      <c r="E157" s="201">
        <v>1</v>
      </c>
      <c r="F157" s="191"/>
      <c r="G157" s="149">
        <f t="shared" si="2"/>
        <v>0</v>
      </c>
      <c r="O157" s="105"/>
      <c r="CA157" s="112"/>
      <c r="CB157" s="112"/>
    </row>
    <row r="158" spans="1:80">
      <c r="A158" s="144">
        <v>131</v>
      </c>
      <c r="B158" s="195">
        <v>210287</v>
      </c>
      <c r="C158" s="200" t="s">
        <v>606</v>
      </c>
      <c r="D158" s="200" t="s">
        <v>32</v>
      </c>
      <c r="E158" s="201">
        <v>1</v>
      </c>
      <c r="F158" s="191"/>
      <c r="G158" s="149">
        <f t="shared" si="2"/>
        <v>0</v>
      </c>
      <c r="O158" s="105"/>
      <c r="CA158" s="112"/>
      <c r="CB158" s="112"/>
    </row>
    <row r="159" spans="1:80">
      <c r="A159" s="144">
        <v>132</v>
      </c>
      <c r="B159" s="195">
        <v>210288</v>
      </c>
      <c r="C159" s="200" t="s">
        <v>614</v>
      </c>
      <c r="D159" s="200" t="s">
        <v>32</v>
      </c>
      <c r="E159" s="201">
        <v>1</v>
      </c>
      <c r="F159" s="191"/>
      <c r="G159" s="149">
        <f t="shared" si="2"/>
        <v>0</v>
      </c>
      <c r="O159" s="105"/>
      <c r="CA159" s="112"/>
      <c r="CB159" s="112"/>
    </row>
    <row r="160" spans="1:80">
      <c r="A160" s="144"/>
      <c r="B160" s="195"/>
      <c r="C160" s="202" t="s">
        <v>613</v>
      </c>
      <c r="D160" s="202" t="s">
        <v>584</v>
      </c>
      <c r="E160" s="203"/>
      <c r="F160" s="191"/>
      <c r="G160" s="149">
        <f t="shared" si="2"/>
        <v>0</v>
      </c>
      <c r="O160" s="105"/>
      <c r="CA160" s="112"/>
      <c r="CB160" s="112"/>
    </row>
    <row r="161" spans="1:80">
      <c r="A161" s="144">
        <v>133</v>
      </c>
      <c r="B161" s="195">
        <v>210289</v>
      </c>
      <c r="C161" s="200" t="s">
        <v>609</v>
      </c>
      <c r="D161" s="200" t="s">
        <v>32</v>
      </c>
      <c r="E161" s="201">
        <v>8</v>
      </c>
      <c r="F161" s="191"/>
      <c r="G161" s="149">
        <f t="shared" si="2"/>
        <v>0</v>
      </c>
      <c r="O161" s="105"/>
      <c r="CA161" s="112"/>
      <c r="CB161" s="112"/>
    </row>
    <row r="162" spans="1:80">
      <c r="A162" s="144">
        <v>134</v>
      </c>
      <c r="B162" s="195">
        <v>210290</v>
      </c>
      <c r="C162" s="200" t="s">
        <v>630</v>
      </c>
      <c r="D162" s="200" t="s">
        <v>32</v>
      </c>
      <c r="E162" s="201">
        <v>8</v>
      </c>
      <c r="F162" s="191"/>
      <c r="G162" s="149">
        <f t="shared" si="2"/>
        <v>0</v>
      </c>
      <c r="O162" s="105"/>
      <c r="CA162" s="112"/>
      <c r="CB162" s="112"/>
    </row>
    <row r="163" spans="1:80">
      <c r="A163" s="144">
        <v>135</v>
      </c>
      <c r="B163" s="195">
        <v>210291</v>
      </c>
      <c r="C163" s="200" t="s">
        <v>610</v>
      </c>
      <c r="D163" s="200" t="s">
        <v>32</v>
      </c>
      <c r="E163" s="201">
        <v>8</v>
      </c>
      <c r="F163" s="191"/>
      <c r="G163" s="149">
        <f t="shared" si="2"/>
        <v>0</v>
      </c>
      <c r="O163" s="105"/>
      <c r="CA163" s="112"/>
      <c r="CB163" s="112"/>
    </row>
    <row r="164" spans="1:80">
      <c r="A164" s="144">
        <v>136</v>
      </c>
      <c r="B164" s="195">
        <v>210292</v>
      </c>
      <c r="C164" s="200" t="s">
        <v>606</v>
      </c>
      <c r="D164" s="200" t="s">
        <v>32</v>
      </c>
      <c r="E164" s="201">
        <v>8</v>
      </c>
      <c r="F164" s="191"/>
      <c r="G164" s="149">
        <f t="shared" si="2"/>
        <v>0</v>
      </c>
      <c r="O164" s="105"/>
      <c r="CA164" s="112"/>
      <c r="CB164" s="112"/>
    </row>
    <row r="165" spans="1:80">
      <c r="A165" s="144">
        <v>137</v>
      </c>
      <c r="B165" s="195">
        <v>210293</v>
      </c>
      <c r="C165" s="200" t="s">
        <v>607</v>
      </c>
      <c r="D165" s="200" t="s">
        <v>32</v>
      </c>
      <c r="E165" s="201">
        <v>8</v>
      </c>
      <c r="F165" s="191"/>
      <c r="G165" s="149">
        <f t="shared" si="2"/>
        <v>0</v>
      </c>
      <c r="O165" s="105"/>
      <c r="CA165" s="112"/>
      <c r="CB165" s="112"/>
    </row>
    <row r="166" spans="1:80">
      <c r="A166" s="144">
        <v>138</v>
      </c>
      <c r="B166" s="195">
        <v>210294</v>
      </c>
      <c r="C166" s="200" t="s">
        <v>611</v>
      </c>
      <c r="D166" s="200" t="s">
        <v>32</v>
      </c>
      <c r="E166" s="201">
        <v>8</v>
      </c>
      <c r="F166" s="191"/>
      <c r="G166" s="149">
        <f t="shared" si="2"/>
        <v>0</v>
      </c>
      <c r="O166" s="105"/>
      <c r="CA166" s="112"/>
      <c r="CB166" s="112"/>
    </row>
    <row r="167" spans="1:80">
      <c r="A167" s="144"/>
      <c r="B167" s="195"/>
      <c r="C167" s="202" t="s">
        <v>616</v>
      </c>
      <c r="D167" s="202" t="s">
        <v>584</v>
      </c>
      <c r="E167" s="203"/>
      <c r="F167" s="191"/>
      <c r="G167" s="149">
        <f t="shared" si="2"/>
        <v>0</v>
      </c>
      <c r="O167" s="105"/>
      <c r="CA167" s="112"/>
      <c r="CB167" s="112"/>
    </row>
    <row r="168" spans="1:80">
      <c r="A168" s="144">
        <v>139</v>
      </c>
      <c r="B168" s="195">
        <v>210295</v>
      </c>
      <c r="C168" s="200" t="s">
        <v>609</v>
      </c>
      <c r="D168" s="200" t="s">
        <v>32</v>
      </c>
      <c r="E168" s="201">
        <v>1</v>
      </c>
      <c r="F168" s="191"/>
      <c r="G168" s="149">
        <f t="shared" si="2"/>
        <v>0</v>
      </c>
      <c r="O168" s="105"/>
      <c r="CA168" s="112"/>
      <c r="CB168" s="112"/>
    </row>
    <row r="169" spans="1:80">
      <c r="A169" s="144">
        <v>140</v>
      </c>
      <c r="B169" s="195">
        <v>210296</v>
      </c>
      <c r="C169" s="200" t="s">
        <v>630</v>
      </c>
      <c r="D169" s="200" t="s">
        <v>32</v>
      </c>
      <c r="E169" s="201">
        <v>1</v>
      </c>
      <c r="F169" s="191"/>
      <c r="G169" s="149"/>
      <c r="O169" s="105"/>
      <c r="CA169" s="112"/>
      <c r="CB169" s="112"/>
    </row>
    <row r="170" spans="1:80">
      <c r="A170" s="144">
        <v>141</v>
      </c>
      <c r="B170" s="195">
        <v>210297</v>
      </c>
      <c r="C170" s="200" t="s">
        <v>610</v>
      </c>
      <c r="D170" s="200" t="s">
        <v>32</v>
      </c>
      <c r="E170" s="201">
        <v>1</v>
      </c>
      <c r="F170" s="191"/>
      <c r="G170" s="149">
        <f t="shared" si="2"/>
        <v>0</v>
      </c>
      <c r="O170" s="105"/>
      <c r="CA170" s="112"/>
      <c r="CB170" s="112"/>
    </row>
    <row r="171" spans="1:80">
      <c r="A171" s="144">
        <v>142</v>
      </c>
      <c r="B171" s="195">
        <v>210298</v>
      </c>
      <c r="C171" s="200" t="s">
        <v>606</v>
      </c>
      <c r="D171" s="200" t="s">
        <v>32</v>
      </c>
      <c r="E171" s="201">
        <v>1</v>
      </c>
      <c r="F171" s="191"/>
      <c r="G171" s="149">
        <f t="shared" si="2"/>
        <v>0</v>
      </c>
      <c r="O171" s="105"/>
      <c r="CA171" s="112"/>
      <c r="CB171" s="112"/>
    </row>
    <row r="172" spans="1:80">
      <c r="A172" s="144">
        <v>143</v>
      </c>
      <c r="B172" s="195">
        <v>210299</v>
      </c>
      <c r="C172" s="200" t="s">
        <v>607</v>
      </c>
      <c r="D172" s="200" t="s">
        <v>32</v>
      </c>
      <c r="E172" s="201">
        <v>1</v>
      </c>
      <c r="F172" s="191"/>
      <c r="G172" s="149">
        <f t="shared" si="2"/>
        <v>0</v>
      </c>
      <c r="O172" s="105"/>
      <c r="CA172" s="112"/>
      <c r="CB172" s="112"/>
    </row>
    <row r="173" spans="1:80">
      <c r="A173" s="144">
        <v>144</v>
      </c>
      <c r="B173" s="195">
        <v>210300</v>
      </c>
      <c r="C173" s="200" t="s">
        <v>611</v>
      </c>
      <c r="D173" s="200" t="s">
        <v>32</v>
      </c>
      <c r="E173" s="201">
        <v>1</v>
      </c>
      <c r="F173" s="191"/>
      <c r="G173" s="149">
        <f t="shared" si="2"/>
        <v>0</v>
      </c>
      <c r="O173" s="105"/>
      <c r="CA173" s="112"/>
      <c r="CB173" s="112"/>
    </row>
    <row r="174" spans="1:80">
      <c r="A174" s="144">
        <v>145</v>
      </c>
      <c r="B174" s="195">
        <v>210301</v>
      </c>
      <c r="C174" s="200" t="s">
        <v>617</v>
      </c>
      <c r="D174" s="200" t="s">
        <v>32</v>
      </c>
      <c r="E174" s="201">
        <v>114</v>
      </c>
      <c r="F174" s="191"/>
      <c r="G174" s="149">
        <f>E174*F174</f>
        <v>0</v>
      </c>
      <c r="O174" s="105"/>
      <c r="CA174" s="112"/>
      <c r="CB174" s="112"/>
    </row>
    <row r="175" spans="1:80">
      <c r="A175" s="119"/>
      <c r="B175" s="120" t="s">
        <v>33</v>
      </c>
      <c r="C175" s="121" t="str">
        <f>CONCATENATE(B53," ",C53)</f>
        <v>M2102 Rozvadeč</v>
      </c>
      <c r="D175" s="122"/>
      <c r="E175" s="123"/>
      <c r="F175" s="124"/>
      <c r="G175" s="125">
        <f>SUM(G55:G174)</f>
        <v>0</v>
      </c>
      <c r="O175" s="105">
        <v>4</v>
      </c>
      <c r="BA175" s="126">
        <f>SUM(BA53:BA174)</f>
        <v>0</v>
      </c>
      <c r="BB175" s="126">
        <f>SUM(BB53:BB174)</f>
        <v>0</v>
      </c>
      <c r="BC175" s="126">
        <f>SUM(BC53:BC174)</f>
        <v>0</v>
      </c>
      <c r="BD175" s="126">
        <f>SUM(BD53:BD174)</f>
        <v>0</v>
      </c>
      <c r="BE175" s="126">
        <f>SUM(BE53:BE174)</f>
        <v>0</v>
      </c>
    </row>
    <row r="176" spans="1:80">
      <c r="A176" s="98" t="s">
        <v>29</v>
      </c>
      <c r="B176" s="99" t="s">
        <v>619</v>
      </c>
      <c r="C176" s="134" t="s">
        <v>618</v>
      </c>
      <c r="D176" s="135"/>
      <c r="E176" s="136"/>
      <c r="F176" s="136"/>
      <c r="G176" s="137"/>
      <c r="H176" s="104"/>
      <c r="I176" s="104"/>
      <c r="O176" s="105">
        <v>1</v>
      </c>
    </row>
    <row r="177" spans="1:104">
      <c r="A177" s="144">
        <v>146</v>
      </c>
      <c r="B177" s="195">
        <v>2100301</v>
      </c>
      <c r="C177" s="200" t="s">
        <v>620</v>
      </c>
      <c r="D177" s="200" t="s">
        <v>32</v>
      </c>
      <c r="E177" s="201">
        <v>147</v>
      </c>
      <c r="F177" s="149"/>
      <c r="G177" s="149">
        <f>F177*E177</f>
        <v>0</v>
      </c>
      <c r="H177" s="104"/>
      <c r="I177" s="104"/>
      <c r="O177" s="105"/>
    </row>
    <row r="178" spans="1:104">
      <c r="A178" s="144">
        <v>147</v>
      </c>
      <c r="B178" s="195">
        <v>2100302</v>
      </c>
      <c r="C178" s="200" t="s">
        <v>621</v>
      </c>
      <c r="D178" s="200" t="s">
        <v>32</v>
      </c>
      <c r="E178" s="201">
        <v>118</v>
      </c>
      <c r="F178" s="149"/>
      <c r="G178" s="149">
        <f t="shared" ref="G178:G184" si="3">F178*E178</f>
        <v>0</v>
      </c>
      <c r="H178" s="104"/>
      <c r="I178" s="104"/>
      <c r="O178" s="105"/>
    </row>
    <row r="179" spans="1:104">
      <c r="A179" s="144">
        <v>148</v>
      </c>
      <c r="B179" s="195">
        <v>2100303</v>
      </c>
      <c r="C179" s="200" t="s">
        <v>622</v>
      </c>
      <c r="D179" s="200" t="s">
        <v>32</v>
      </c>
      <c r="E179" s="201">
        <v>132</v>
      </c>
      <c r="F179" s="149"/>
      <c r="G179" s="149">
        <f t="shared" si="3"/>
        <v>0</v>
      </c>
      <c r="H179" s="104"/>
      <c r="I179" s="104"/>
      <c r="O179" s="105"/>
    </row>
    <row r="180" spans="1:104">
      <c r="A180" s="144"/>
      <c r="B180" s="195"/>
      <c r="C180" s="202" t="s">
        <v>623</v>
      </c>
      <c r="D180" s="202" t="s">
        <v>584</v>
      </c>
      <c r="E180" s="203"/>
      <c r="F180" s="149"/>
      <c r="G180" s="149">
        <f t="shared" si="3"/>
        <v>0</v>
      </c>
      <c r="H180" s="104"/>
      <c r="I180" s="104"/>
      <c r="O180" s="105"/>
    </row>
    <row r="181" spans="1:104">
      <c r="A181" s="144"/>
      <c r="B181" s="195"/>
      <c r="C181" s="202" t="s">
        <v>624</v>
      </c>
      <c r="D181" s="202" t="s">
        <v>584</v>
      </c>
      <c r="E181" s="203"/>
      <c r="F181" s="149"/>
      <c r="G181" s="149">
        <f t="shared" si="3"/>
        <v>0</v>
      </c>
      <c r="H181" s="104"/>
      <c r="I181" s="104"/>
      <c r="O181" s="105"/>
    </row>
    <row r="182" spans="1:104">
      <c r="A182" s="144">
        <v>149</v>
      </c>
      <c r="B182" s="195">
        <v>2100304</v>
      </c>
      <c r="C182" s="200" t="s">
        <v>625</v>
      </c>
      <c r="D182" s="200" t="s">
        <v>32</v>
      </c>
      <c r="E182" s="201">
        <v>1</v>
      </c>
      <c r="F182" s="149"/>
      <c r="G182" s="149">
        <f t="shared" si="3"/>
        <v>0</v>
      </c>
      <c r="H182" s="104"/>
      <c r="I182" s="104"/>
      <c r="O182" s="105"/>
    </row>
    <row r="183" spans="1:104">
      <c r="A183" s="144">
        <v>150</v>
      </c>
      <c r="B183" s="195">
        <v>2100305</v>
      </c>
      <c r="C183" s="200" t="s">
        <v>626</v>
      </c>
      <c r="D183" s="200" t="s">
        <v>32</v>
      </c>
      <c r="E183" s="201">
        <v>1</v>
      </c>
      <c r="F183" s="149"/>
      <c r="G183" s="149">
        <f t="shared" si="3"/>
        <v>0</v>
      </c>
      <c r="H183" s="104"/>
      <c r="I183" s="104"/>
      <c r="O183" s="105"/>
    </row>
    <row r="184" spans="1:104">
      <c r="A184" s="144">
        <v>151</v>
      </c>
      <c r="B184" s="195">
        <v>2100306</v>
      </c>
      <c r="C184" s="200" t="s">
        <v>627</v>
      </c>
      <c r="D184" s="200" t="s">
        <v>32</v>
      </c>
      <c r="E184" s="201">
        <v>2</v>
      </c>
      <c r="F184" s="149"/>
      <c r="G184" s="149">
        <f t="shared" si="3"/>
        <v>0</v>
      </c>
      <c r="O184" s="105">
        <v>2</v>
      </c>
      <c r="AA184" s="83">
        <v>7</v>
      </c>
      <c r="AB184" s="83">
        <v>1</v>
      </c>
      <c r="AC184" s="83">
        <v>2</v>
      </c>
      <c r="AZ184" s="83">
        <v>1</v>
      </c>
      <c r="BA184" s="83">
        <f>IF(AZ184=1,G184,0)</f>
        <v>0</v>
      </c>
      <c r="BB184" s="83">
        <f>IF(AZ184=2,G184,0)</f>
        <v>0</v>
      </c>
      <c r="BC184" s="83">
        <f>IF(AZ184=3,G184,0)</f>
        <v>0</v>
      </c>
      <c r="BD184" s="83">
        <f>IF(AZ184=4,G184,0)</f>
        <v>0</v>
      </c>
      <c r="BE184" s="83">
        <f>IF(AZ184=5,G184,0)</f>
        <v>0</v>
      </c>
      <c r="CA184" s="112">
        <v>7</v>
      </c>
      <c r="CB184" s="112">
        <v>1</v>
      </c>
      <c r="CZ184" s="83">
        <v>0</v>
      </c>
    </row>
    <row r="185" spans="1:104">
      <c r="A185" s="119"/>
      <c r="B185" s="120" t="s">
        <v>33</v>
      </c>
      <c r="C185" s="121" t="str">
        <f>CONCATENATE(B176," ",C176)</f>
        <v>M21003 Demontáže</v>
      </c>
      <c r="D185" s="122"/>
      <c r="E185" s="123"/>
      <c r="F185" s="124"/>
      <c r="G185" s="125">
        <f>SUM(G177:G184)</f>
        <v>0</v>
      </c>
      <c r="O185" s="105">
        <v>4</v>
      </c>
      <c r="BA185" s="126">
        <f>SUM(BA176:BA184)</f>
        <v>0</v>
      </c>
      <c r="BB185" s="126">
        <f>SUM(BB176:BB184)</f>
        <v>0</v>
      </c>
      <c r="BC185" s="126">
        <f>SUM(BC176:BC184)</f>
        <v>0</v>
      </c>
      <c r="BD185" s="126">
        <f>SUM(BD176:BD184)</f>
        <v>0</v>
      </c>
      <c r="BE185" s="126">
        <f>SUM(BE176:BE184)</f>
        <v>0</v>
      </c>
    </row>
    <row r="186" spans="1:104" ht="13.5" thickBot="1">
      <c r="E186" s="83"/>
    </row>
    <row r="187" spans="1:104" ht="13.5" thickBot="1">
      <c r="A187" s="139"/>
      <c r="B187" s="140"/>
      <c r="C187" s="140" t="s">
        <v>14</v>
      </c>
      <c r="D187" s="140"/>
      <c r="E187" s="140"/>
      <c r="F187" s="140"/>
      <c r="G187" s="141">
        <f>G52+G175+G185</f>
        <v>0</v>
      </c>
    </row>
    <row r="188" spans="1:104">
      <c r="E188" s="83"/>
    </row>
    <row r="189" spans="1:104">
      <c r="E189" s="83"/>
    </row>
    <row r="190" spans="1:104">
      <c r="E190" s="83"/>
    </row>
    <row r="191" spans="1:104">
      <c r="E191" s="83"/>
    </row>
    <row r="192" spans="1:104">
      <c r="E192" s="83"/>
    </row>
    <row r="193" spans="1:7">
      <c r="E193" s="83"/>
    </row>
    <row r="194" spans="1:7">
      <c r="E194" s="83"/>
    </row>
    <row r="195" spans="1:7">
      <c r="E195" s="83"/>
    </row>
    <row r="196" spans="1:7">
      <c r="E196" s="83"/>
    </row>
    <row r="197" spans="1:7">
      <c r="E197" s="83"/>
    </row>
    <row r="198" spans="1:7">
      <c r="E198" s="83"/>
    </row>
    <row r="199" spans="1:7">
      <c r="E199" s="83"/>
    </row>
    <row r="200" spans="1:7">
      <c r="E200" s="83"/>
    </row>
    <row r="201" spans="1:7">
      <c r="E201" s="83"/>
    </row>
    <row r="202" spans="1:7">
      <c r="E202" s="83"/>
    </row>
    <row r="203" spans="1:7">
      <c r="E203" s="83"/>
    </row>
    <row r="204" spans="1:7">
      <c r="E204" s="83"/>
    </row>
    <row r="205" spans="1:7">
      <c r="E205" s="83"/>
    </row>
    <row r="206" spans="1:7">
      <c r="E206" s="83"/>
    </row>
    <row r="207" spans="1:7">
      <c r="E207" s="83"/>
    </row>
    <row r="208" spans="1:7">
      <c r="A208" s="127"/>
      <c r="B208" s="127"/>
      <c r="C208" s="127"/>
      <c r="D208" s="127"/>
      <c r="E208" s="127"/>
      <c r="F208" s="127"/>
      <c r="G208" s="127"/>
    </row>
    <row r="209" spans="1:7">
      <c r="A209" s="127"/>
      <c r="B209" s="127"/>
      <c r="C209" s="127"/>
      <c r="D209" s="127"/>
      <c r="E209" s="127"/>
      <c r="F209" s="127"/>
      <c r="G209" s="127"/>
    </row>
    <row r="210" spans="1:7">
      <c r="A210" s="127"/>
      <c r="B210" s="127"/>
      <c r="C210" s="127"/>
      <c r="D210" s="127"/>
      <c r="E210" s="127"/>
      <c r="F210" s="127"/>
      <c r="G210" s="127"/>
    </row>
    <row r="211" spans="1:7">
      <c r="A211" s="127"/>
      <c r="B211" s="127"/>
      <c r="C211" s="127"/>
      <c r="D211" s="127"/>
      <c r="E211" s="127"/>
      <c r="F211" s="127"/>
      <c r="G211" s="127"/>
    </row>
    <row r="212" spans="1:7">
      <c r="E212" s="83"/>
    </row>
    <row r="213" spans="1:7">
      <c r="E213" s="83"/>
    </row>
    <row r="214" spans="1:7">
      <c r="E214" s="83"/>
    </row>
    <row r="215" spans="1:7">
      <c r="E215" s="83"/>
    </row>
    <row r="216" spans="1:7">
      <c r="E216" s="83"/>
    </row>
    <row r="217" spans="1:7">
      <c r="E217" s="83"/>
    </row>
    <row r="218" spans="1:7">
      <c r="E218" s="83"/>
    </row>
    <row r="219" spans="1:7">
      <c r="E219" s="83"/>
    </row>
    <row r="220" spans="1:7">
      <c r="E220" s="83"/>
    </row>
    <row r="221" spans="1:7">
      <c r="E221" s="83"/>
    </row>
    <row r="222" spans="1:7">
      <c r="E222" s="83"/>
    </row>
    <row r="223" spans="1:7">
      <c r="E223" s="83"/>
    </row>
    <row r="224" spans="1:7">
      <c r="E224" s="83"/>
    </row>
    <row r="225" spans="5:5">
      <c r="E225" s="83"/>
    </row>
    <row r="226" spans="5:5">
      <c r="E226" s="83"/>
    </row>
    <row r="227" spans="5:5">
      <c r="E227" s="83"/>
    </row>
    <row r="228" spans="5:5">
      <c r="E228" s="83"/>
    </row>
    <row r="229" spans="5:5">
      <c r="E229" s="83"/>
    </row>
    <row r="230" spans="5:5">
      <c r="E230" s="83"/>
    </row>
    <row r="231" spans="5:5">
      <c r="E231" s="83"/>
    </row>
    <row r="232" spans="5:5">
      <c r="E232" s="83"/>
    </row>
    <row r="233" spans="5:5">
      <c r="E233" s="83"/>
    </row>
    <row r="234" spans="5:5">
      <c r="E234" s="83"/>
    </row>
    <row r="235" spans="5:5">
      <c r="E235" s="83"/>
    </row>
    <row r="236" spans="5:5">
      <c r="E236" s="83"/>
    </row>
    <row r="237" spans="5:5">
      <c r="E237" s="83"/>
    </row>
    <row r="238" spans="5:5">
      <c r="E238" s="83"/>
    </row>
    <row r="239" spans="5:5">
      <c r="E239" s="83"/>
    </row>
    <row r="240" spans="5:5">
      <c r="E240" s="83"/>
    </row>
    <row r="241" spans="1:7">
      <c r="E241" s="83"/>
    </row>
    <row r="242" spans="1:7">
      <c r="E242" s="83"/>
    </row>
    <row r="243" spans="1:7">
      <c r="A243" s="128"/>
      <c r="B243" s="128"/>
    </row>
    <row r="244" spans="1:7">
      <c r="A244" s="127"/>
      <c r="B244" s="127"/>
      <c r="C244" s="129"/>
      <c r="D244" s="129"/>
      <c r="E244" s="130"/>
      <c r="F244" s="129"/>
      <c r="G244" s="131"/>
    </row>
    <row r="245" spans="1:7">
      <c r="A245" s="132"/>
      <c r="B245" s="132"/>
      <c r="C245" s="127"/>
      <c r="D245" s="127"/>
      <c r="E245" s="133"/>
      <c r="F245" s="127"/>
      <c r="G245" s="127"/>
    </row>
    <row r="246" spans="1:7">
      <c r="A246" s="127"/>
      <c r="B246" s="127"/>
      <c r="C246" s="127"/>
      <c r="D246" s="127"/>
      <c r="E246" s="133"/>
      <c r="F246" s="127"/>
      <c r="G246" s="127"/>
    </row>
    <row r="247" spans="1:7">
      <c r="A247" s="127"/>
      <c r="B247" s="127"/>
      <c r="C247" s="127"/>
      <c r="D247" s="127"/>
      <c r="E247" s="133"/>
      <c r="F247" s="127"/>
      <c r="G247" s="127"/>
    </row>
    <row r="248" spans="1:7">
      <c r="A248" s="127"/>
      <c r="B248" s="127"/>
      <c r="C248" s="127"/>
      <c r="D248" s="127"/>
      <c r="E248" s="133"/>
      <c r="F248" s="127"/>
      <c r="G248" s="127"/>
    </row>
    <row r="249" spans="1:7">
      <c r="A249" s="127"/>
      <c r="B249" s="127"/>
      <c r="C249" s="127"/>
      <c r="D249" s="127"/>
      <c r="E249" s="133"/>
      <c r="F249" s="127"/>
      <c r="G249" s="127"/>
    </row>
    <row r="250" spans="1:7">
      <c r="A250" s="127"/>
      <c r="B250" s="127"/>
      <c r="C250" s="127"/>
      <c r="D250" s="127"/>
      <c r="E250" s="133"/>
      <c r="F250" s="127"/>
      <c r="G250" s="127"/>
    </row>
    <row r="251" spans="1:7">
      <c r="A251" s="127"/>
      <c r="B251" s="127"/>
      <c r="C251" s="127"/>
      <c r="D251" s="127"/>
      <c r="E251" s="133"/>
      <c r="F251" s="127"/>
      <c r="G251" s="127"/>
    </row>
    <row r="252" spans="1:7">
      <c r="A252" s="127"/>
      <c r="B252" s="127"/>
      <c r="C252" s="127"/>
      <c r="D252" s="127"/>
      <c r="E252" s="133"/>
      <c r="F252" s="127"/>
      <c r="G252" s="127"/>
    </row>
    <row r="253" spans="1:7">
      <c r="A253" s="127"/>
      <c r="B253" s="127"/>
      <c r="C253" s="127"/>
      <c r="D253" s="127"/>
      <c r="E253" s="133"/>
      <c r="F253" s="127"/>
      <c r="G253" s="127"/>
    </row>
    <row r="254" spans="1:7">
      <c r="A254" s="127"/>
      <c r="B254" s="127"/>
      <c r="C254" s="127"/>
      <c r="D254" s="127"/>
      <c r="E254" s="133"/>
      <c r="F254" s="127"/>
      <c r="G254" s="127"/>
    </row>
    <row r="255" spans="1:7">
      <c r="A255" s="127"/>
      <c r="B255" s="127"/>
      <c r="C255" s="127"/>
      <c r="D255" s="127"/>
      <c r="E255" s="133"/>
      <c r="F255" s="127"/>
      <c r="G255" s="127"/>
    </row>
    <row r="256" spans="1:7">
      <c r="A256" s="127"/>
      <c r="B256" s="127"/>
      <c r="C256" s="127"/>
      <c r="D256" s="127"/>
      <c r="E256" s="133"/>
      <c r="F256" s="127"/>
      <c r="G256" s="127"/>
    </row>
    <row r="257" spans="1:7">
      <c r="A257" s="127"/>
      <c r="B257" s="127"/>
      <c r="C257" s="127"/>
      <c r="D257" s="127"/>
      <c r="E257" s="133"/>
      <c r="F257" s="127"/>
      <c r="G257" s="127"/>
    </row>
  </sheetData>
  <mergeCells count="4"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Z139"/>
  <sheetViews>
    <sheetView showGridLines="0" showZeros="0" zoomScale="115" zoomScaleNormal="115" workbookViewId="0">
      <selection sqref="A1:G1"/>
    </sheetView>
  </sheetViews>
  <sheetFormatPr defaultRowHeight="12.75"/>
  <cols>
    <col min="1" max="1" width="4.42578125" style="83" customWidth="1"/>
    <col min="2" max="2" width="11.5703125" style="83" customWidth="1"/>
    <col min="3" max="3" width="40.42578125" style="83" customWidth="1"/>
    <col min="4" max="4" width="5.5703125" style="83" customWidth="1"/>
    <col min="5" max="5" width="8.5703125" style="92" customWidth="1"/>
    <col min="6" max="6" width="9.85546875" style="83" customWidth="1"/>
    <col min="7" max="7" width="13.85546875" style="83" customWidth="1"/>
    <col min="8" max="11" width="9.140625" style="83"/>
    <col min="12" max="12" width="75.42578125" style="83" customWidth="1"/>
    <col min="13" max="13" width="45.28515625" style="83" customWidth="1"/>
    <col min="14" max="16384" width="9.140625" style="83"/>
  </cols>
  <sheetData>
    <row r="1" spans="1:104" ht="15.75">
      <c r="A1" s="212" t="s">
        <v>334</v>
      </c>
      <c r="B1" s="212"/>
      <c r="C1" s="212"/>
      <c r="D1" s="212"/>
      <c r="E1" s="212"/>
      <c r="F1" s="212"/>
      <c r="G1" s="212"/>
    </row>
    <row r="2" spans="1:104" ht="14.25" customHeight="1" thickBot="1">
      <c r="B2" s="84"/>
      <c r="C2" s="85"/>
      <c r="D2" s="85"/>
      <c r="E2" s="86"/>
      <c r="F2" s="85"/>
      <c r="G2" s="85"/>
    </row>
    <row r="3" spans="1:104" ht="13.5" thickTop="1">
      <c r="A3" s="213" t="s">
        <v>2</v>
      </c>
      <c r="B3" s="214"/>
      <c r="C3" s="79" t="s">
        <v>36</v>
      </c>
      <c r="D3" s="80"/>
      <c r="E3" s="87" t="s">
        <v>21</v>
      </c>
      <c r="F3" s="88" t="s">
        <v>335</v>
      </c>
      <c r="G3" s="89"/>
    </row>
    <row r="4" spans="1:104" ht="13.5" thickBot="1">
      <c r="A4" s="215" t="s">
        <v>20</v>
      </c>
      <c r="B4" s="216"/>
      <c r="C4" s="81" t="s">
        <v>38</v>
      </c>
      <c r="D4" s="82"/>
      <c r="E4" s="217"/>
      <c r="F4" s="218"/>
      <c r="G4" s="219"/>
    </row>
    <row r="5" spans="1:104" ht="13.5" thickTop="1">
      <c r="A5" s="90"/>
      <c r="B5" s="91"/>
      <c r="C5" s="91"/>
      <c r="G5" s="93"/>
    </row>
    <row r="6" spans="1:104">
      <c r="A6" s="94" t="s">
        <v>22</v>
      </c>
      <c r="B6" s="95" t="s">
        <v>23</v>
      </c>
      <c r="C6" s="95" t="s">
        <v>24</v>
      </c>
      <c r="D6" s="95" t="s">
        <v>25</v>
      </c>
      <c r="E6" s="96" t="s">
        <v>26</v>
      </c>
      <c r="F6" s="95" t="s">
        <v>27</v>
      </c>
      <c r="G6" s="97" t="s">
        <v>28</v>
      </c>
    </row>
    <row r="7" spans="1:104">
      <c r="A7" s="98" t="s">
        <v>29</v>
      </c>
      <c r="B7" s="99" t="s">
        <v>336</v>
      </c>
      <c r="C7" s="134" t="s">
        <v>337</v>
      </c>
      <c r="D7" s="135"/>
      <c r="E7" s="136"/>
      <c r="F7" s="136"/>
      <c r="G7" s="137"/>
      <c r="H7" s="104"/>
      <c r="I7" s="104"/>
      <c r="O7" s="105">
        <v>1</v>
      </c>
    </row>
    <row r="8" spans="1:104" ht="33.75">
      <c r="A8" s="144">
        <v>1</v>
      </c>
      <c r="B8" s="145" t="s">
        <v>338</v>
      </c>
      <c r="C8" s="146" t="s">
        <v>339</v>
      </c>
      <c r="D8" s="147" t="s">
        <v>32</v>
      </c>
      <c r="E8" s="148">
        <v>1</v>
      </c>
      <c r="F8" s="149"/>
      <c r="G8" s="149">
        <f t="shared" ref="G8:G19" si="0">SUM(F8*E8)</f>
        <v>0</v>
      </c>
      <c r="O8" s="105">
        <v>2</v>
      </c>
      <c r="AA8" s="83">
        <v>1</v>
      </c>
      <c r="AB8" s="83">
        <v>1</v>
      </c>
      <c r="AC8" s="83">
        <v>1</v>
      </c>
      <c r="AZ8" s="83">
        <v>1</v>
      </c>
      <c r="BA8" s="83">
        <f>IF(AZ8=1,G8,0)</f>
        <v>0</v>
      </c>
      <c r="BB8" s="83">
        <f>IF(AZ8=2,G8,0)</f>
        <v>0</v>
      </c>
      <c r="BC8" s="83">
        <f>IF(AZ8=3,G8,0)</f>
        <v>0</v>
      </c>
      <c r="BD8" s="83">
        <f>IF(AZ8=4,G8,0)</f>
        <v>0</v>
      </c>
      <c r="BE8" s="83">
        <f>IF(AZ8=5,G8,0)</f>
        <v>0</v>
      </c>
      <c r="CA8" s="112">
        <v>1</v>
      </c>
      <c r="CB8" s="112">
        <v>1</v>
      </c>
      <c r="CZ8" s="83">
        <v>2.9329999999987401E-2</v>
      </c>
    </row>
    <row r="9" spans="1:104" ht="12.75" customHeight="1">
      <c r="A9" s="147">
        <v>2</v>
      </c>
      <c r="B9" s="145" t="s">
        <v>338</v>
      </c>
      <c r="C9" s="146" t="s">
        <v>340</v>
      </c>
      <c r="D9" s="147" t="s">
        <v>32</v>
      </c>
      <c r="E9" s="148">
        <v>1</v>
      </c>
      <c r="F9" s="149"/>
      <c r="G9" s="149">
        <f t="shared" si="0"/>
        <v>0</v>
      </c>
      <c r="M9" s="114" t="s">
        <v>74</v>
      </c>
      <c r="O9" s="105"/>
    </row>
    <row r="10" spans="1:104" ht="12.75" customHeight="1">
      <c r="A10" s="147">
        <v>3</v>
      </c>
      <c r="B10" s="145" t="s">
        <v>338</v>
      </c>
      <c r="C10" s="146" t="s">
        <v>341</v>
      </c>
      <c r="D10" s="147" t="s">
        <v>32</v>
      </c>
      <c r="E10" s="148">
        <v>1</v>
      </c>
      <c r="F10" s="149"/>
      <c r="G10" s="149">
        <f t="shared" si="0"/>
        <v>0</v>
      </c>
      <c r="M10" s="114"/>
      <c r="O10" s="105"/>
    </row>
    <row r="11" spans="1:104">
      <c r="A11" s="147">
        <v>4</v>
      </c>
      <c r="B11" s="145" t="s">
        <v>338</v>
      </c>
      <c r="C11" s="146" t="s">
        <v>342</v>
      </c>
      <c r="D11" s="147" t="s">
        <v>32</v>
      </c>
      <c r="E11" s="148">
        <v>1</v>
      </c>
      <c r="F11" s="149"/>
      <c r="G11" s="149">
        <f t="shared" si="0"/>
        <v>0</v>
      </c>
      <c r="M11" s="114" t="s">
        <v>75</v>
      </c>
      <c r="O11" s="105"/>
    </row>
    <row r="12" spans="1:104">
      <c r="A12" s="147">
        <v>5</v>
      </c>
      <c r="B12" s="145" t="s">
        <v>338</v>
      </c>
      <c r="C12" s="146" t="s">
        <v>343</v>
      </c>
      <c r="D12" s="147" t="s">
        <v>32</v>
      </c>
      <c r="E12" s="148">
        <v>1</v>
      </c>
      <c r="F12" s="149"/>
      <c r="G12" s="149">
        <f t="shared" si="0"/>
        <v>0</v>
      </c>
      <c r="M12" s="114" t="s">
        <v>76</v>
      </c>
      <c r="O12" s="105"/>
    </row>
    <row r="13" spans="1:104">
      <c r="A13" s="144">
        <v>6</v>
      </c>
      <c r="B13" s="145" t="s">
        <v>338</v>
      </c>
      <c r="C13" s="146" t="s">
        <v>344</v>
      </c>
      <c r="D13" s="147" t="s">
        <v>32</v>
      </c>
      <c r="E13" s="148">
        <v>3</v>
      </c>
      <c r="F13" s="149"/>
      <c r="G13" s="149">
        <f t="shared" si="0"/>
        <v>0</v>
      </c>
      <c r="O13" s="105">
        <v>2</v>
      </c>
      <c r="AA13" s="83">
        <v>1</v>
      </c>
      <c r="AB13" s="83">
        <v>1</v>
      </c>
      <c r="AC13" s="83">
        <v>1</v>
      </c>
      <c r="AZ13" s="83">
        <v>1</v>
      </c>
      <c r="BA13" s="83">
        <f>IF(AZ13=1,G13,0)</f>
        <v>0</v>
      </c>
      <c r="BB13" s="83">
        <f>IF(AZ13=2,G13,0)</f>
        <v>0</v>
      </c>
      <c r="BC13" s="83">
        <f>IF(AZ13=3,G13,0)</f>
        <v>0</v>
      </c>
      <c r="BD13" s="83">
        <f>IF(AZ13=4,G13,0)</f>
        <v>0</v>
      </c>
      <c r="BE13" s="83">
        <f>IF(AZ13=5,G13,0)</f>
        <v>0</v>
      </c>
      <c r="CA13" s="112">
        <v>1</v>
      </c>
      <c r="CB13" s="112">
        <v>1</v>
      </c>
      <c r="CZ13" s="83">
        <v>3.2480000000020902E-2</v>
      </c>
    </row>
    <row r="14" spans="1:104" ht="12" customHeight="1">
      <c r="A14" s="144">
        <v>7</v>
      </c>
      <c r="B14" s="145" t="s">
        <v>338</v>
      </c>
      <c r="C14" s="146" t="s">
        <v>345</v>
      </c>
      <c r="D14" s="147" t="s">
        <v>32</v>
      </c>
      <c r="E14" s="148">
        <v>1</v>
      </c>
      <c r="F14" s="149"/>
      <c r="G14" s="149">
        <f t="shared" si="0"/>
        <v>0</v>
      </c>
      <c r="O14" s="105"/>
      <c r="CA14" s="112"/>
      <c r="CB14" s="112"/>
    </row>
    <row r="15" spans="1:104" ht="12.75" customHeight="1">
      <c r="A15" s="144">
        <v>8</v>
      </c>
      <c r="B15" s="145" t="s">
        <v>338</v>
      </c>
      <c r="C15" s="146" t="s">
        <v>346</v>
      </c>
      <c r="D15" s="147" t="s">
        <v>32</v>
      </c>
      <c r="E15" s="148">
        <v>4</v>
      </c>
      <c r="F15" s="149"/>
      <c r="G15" s="149">
        <f t="shared" si="0"/>
        <v>0</v>
      </c>
      <c r="O15" s="105"/>
      <c r="CA15" s="112"/>
      <c r="CB15" s="112"/>
    </row>
    <row r="16" spans="1:104">
      <c r="A16" s="144">
        <v>9</v>
      </c>
      <c r="B16" s="145" t="s">
        <v>338</v>
      </c>
      <c r="C16" s="146" t="s">
        <v>347</v>
      </c>
      <c r="D16" s="147" t="s">
        <v>32</v>
      </c>
      <c r="E16" s="148">
        <v>1</v>
      </c>
      <c r="F16" s="149"/>
      <c r="G16" s="149">
        <f t="shared" si="0"/>
        <v>0</v>
      </c>
      <c r="O16" s="105"/>
      <c r="CA16" s="112"/>
      <c r="CB16" s="112"/>
    </row>
    <row r="17" spans="1:104">
      <c r="A17" s="144">
        <v>10</v>
      </c>
      <c r="B17" s="145" t="s">
        <v>338</v>
      </c>
      <c r="C17" s="146" t="s">
        <v>348</v>
      </c>
      <c r="D17" s="147" t="s">
        <v>32</v>
      </c>
      <c r="E17" s="148">
        <v>8</v>
      </c>
      <c r="F17" s="149"/>
      <c r="G17" s="149">
        <f t="shared" si="0"/>
        <v>0</v>
      </c>
      <c r="O17" s="105"/>
      <c r="CA17" s="112"/>
      <c r="CB17" s="112"/>
    </row>
    <row r="18" spans="1:104">
      <c r="A18" s="144">
        <v>11</v>
      </c>
      <c r="B18" s="145" t="s">
        <v>338</v>
      </c>
      <c r="C18" s="146" t="s">
        <v>349</v>
      </c>
      <c r="D18" s="147" t="s">
        <v>32</v>
      </c>
      <c r="E18" s="148">
        <v>8</v>
      </c>
      <c r="F18" s="149"/>
      <c r="G18" s="149">
        <f t="shared" si="0"/>
        <v>0</v>
      </c>
      <c r="O18" s="105"/>
      <c r="CA18" s="112"/>
      <c r="CB18" s="112"/>
    </row>
    <row r="19" spans="1:104" ht="22.5">
      <c r="A19" s="144">
        <v>12</v>
      </c>
      <c r="B19" s="145" t="s">
        <v>338</v>
      </c>
      <c r="C19" s="146" t="s">
        <v>350</v>
      </c>
      <c r="D19" s="147" t="s">
        <v>32</v>
      </c>
      <c r="E19" s="148">
        <v>8</v>
      </c>
      <c r="F19" s="149"/>
      <c r="G19" s="149">
        <f t="shared" si="0"/>
        <v>0</v>
      </c>
      <c r="O19" s="105"/>
      <c r="CA19" s="112"/>
      <c r="CB19" s="112"/>
    </row>
    <row r="20" spans="1:104">
      <c r="A20" s="119"/>
      <c r="B20" s="120" t="s">
        <v>33</v>
      </c>
      <c r="C20" s="121" t="str">
        <f>CONCATENATE(B7," ",C7)</f>
        <v>3162 Ústředna, moduly</v>
      </c>
      <c r="D20" s="122"/>
      <c r="E20" s="150"/>
      <c r="F20" s="124"/>
      <c r="G20" s="125">
        <f>SUM(G8:G19)</f>
        <v>0</v>
      </c>
      <c r="O20" s="105">
        <v>4</v>
      </c>
      <c r="BA20" s="126">
        <f>SUM(BA7:BA19)</f>
        <v>0</v>
      </c>
      <c r="BB20" s="126">
        <f>SUM(BB7:BB19)</f>
        <v>0</v>
      </c>
      <c r="BC20" s="126">
        <f>SUM(BC7:BC19)</f>
        <v>0</v>
      </c>
      <c r="BD20" s="126">
        <f>SUM(BD7:BD19)</f>
        <v>0</v>
      </c>
      <c r="BE20" s="126">
        <f>SUM(BE7:BE19)</f>
        <v>0</v>
      </c>
    </row>
    <row r="21" spans="1:104">
      <c r="A21" s="98" t="s">
        <v>29</v>
      </c>
      <c r="B21" s="99" t="s">
        <v>351</v>
      </c>
      <c r="C21" s="134" t="s">
        <v>352</v>
      </c>
      <c r="D21" s="135"/>
      <c r="E21" s="151"/>
      <c r="F21" s="136"/>
      <c r="G21" s="137"/>
      <c r="H21" s="104"/>
      <c r="I21" s="104"/>
      <c r="O21" s="105">
        <v>1</v>
      </c>
    </row>
    <row r="22" spans="1:104">
      <c r="A22" s="144">
        <v>13</v>
      </c>
      <c r="B22" s="152" t="s">
        <v>353</v>
      </c>
      <c r="C22" s="146" t="s">
        <v>354</v>
      </c>
      <c r="D22" s="153" t="s">
        <v>32</v>
      </c>
      <c r="E22" s="154">
        <v>1</v>
      </c>
      <c r="F22" s="149"/>
      <c r="G22" s="149">
        <f>SUM(F22*E22)</f>
        <v>0</v>
      </c>
      <c r="H22" s="104"/>
      <c r="I22" s="104"/>
      <c r="O22" s="105"/>
    </row>
    <row r="23" spans="1:104">
      <c r="A23" s="144">
        <v>14</v>
      </c>
      <c r="B23" s="152" t="s">
        <v>353</v>
      </c>
      <c r="C23" s="146" t="s">
        <v>355</v>
      </c>
      <c r="D23" s="153" t="s">
        <v>32</v>
      </c>
      <c r="E23" s="154">
        <v>1</v>
      </c>
      <c r="F23" s="149"/>
      <c r="G23" s="149">
        <f>SUM(F23*E23)</f>
        <v>0</v>
      </c>
      <c r="H23" s="104"/>
      <c r="I23" s="104"/>
      <c r="O23" s="105"/>
    </row>
    <row r="24" spans="1:104">
      <c r="A24" s="144">
        <v>15</v>
      </c>
      <c r="B24" s="152" t="s">
        <v>353</v>
      </c>
      <c r="C24" s="146" t="s">
        <v>356</v>
      </c>
      <c r="D24" s="153" t="s">
        <v>32</v>
      </c>
      <c r="E24" s="154">
        <v>4</v>
      </c>
      <c r="F24" s="149"/>
      <c r="G24" s="149">
        <f>SUM(F24*E24)</f>
        <v>0</v>
      </c>
      <c r="O24" s="105">
        <v>2</v>
      </c>
      <c r="AA24" s="83">
        <v>1</v>
      </c>
      <c r="AB24" s="83">
        <v>7</v>
      </c>
      <c r="AC24" s="83">
        <v>7</v>
      </c>
      <c r="AZ24" s="83">
        <v>1</v>
      </c>
      <c r="BA24" s="83">
        <f>IF(AZ24=1,G24,0)</f>
        <v>0</v>
      </c>
      <c r="BB24" s="83">
        <f>IF(AZ24=2,G24,0)</f>
        <v>0</v>
      </c>
      <c r="BC24" s="83">
        <f>IF(AZ24=3,G24,0)</f>
        <v>0</v>
      </c>
      <c r="BD24" s="83">
        <f>IF(AZ24=4,G24,0)</f>
        <v>0</v>
      </c>
      <c r="BE24" s="83">
        <f>IF(AZ24=5,G24,0)</f>
        <v>0</v>
      </c>
      <c r="CA24" s="112">
        <v>1</v>
      </c>
      <c r="CB24" s="112">
        <v>7</v>
      </c>
      <c r="CZ24" s="83">
        <v>0</v>
      </c>
    </row>
    <row r="25" spans="1:104">
      <c r="A25" s="144">
        <v>16</v>
      </c>
      <c r="B25" s="152" t="s">
        <v>353</v>
      </c>
      <c r="C25" s="146" t="s">
        <v>357</v>
      </c>
      <c r="D25" s="153" t="s">
        <v>32</v>
      </c>
      <c r="E25" s="154">
        <v>8</v>
      </c>
      <c r="F25" s="149"/>
      <c r="G25" s="149">
        <f>SUM(F25*E25)</f>
        <v>0</v>
      </c>
      <c r="M25" s="114" t="s">
        <v>92</v>
      </c>
      <c r="O25" s="105"/>
    </row>
    <row r="26" spans="1:104">
      <c r="A26" s="119"/>
      <c r="B26" s="120" t="s">
        <v>33</v>
      </c>
      <c r="C26" s="121" t="str">
        <f>CONCATENATE(B21," ",C21)</f>
        <v>3168 Kryty</v>
      </c>
      <c r="D26" s="122"/>
      <c r="E26" s="123"/>
      <c r="F26" s="124"/>
      <c r="G26" s="125">
        <f>SUM(G22:G25)</f>
        <v>0</v>
      </c>
      <c r="O26" s="105">
        <v>4</v>
      </c>
      <c r="BA26" s="126">
        <f>SUM(BA21:BA25)</f>
        <v>0</v>
      </c>
      <c r="BB26" s="126">
        <f>SUM(BB21:BB25)</f>
        <v>0</v>
      </c>
      <c r="BC26" s="126">
        <f>SUM(BC21:BC25)</f>
        <v>0</v>
      </c>
      <c r="BD26" s="126">
        <f>SUM(BD21:BD25)</f>
        <v>0</v>
      </c>
      <c r="BE26" s="126">
        <f>SUM(BE21:BE25)</f>
        <v>0</v>
      </c>
    </row>
    <row r="27" spans="1:104">
      <c r="A27" s="98" t="s">
        <v>29</v>
      </c>
      <c r="B27" s="99" t="s">
        <v>358</v>
      </c>
      <c r="C27" s="134" t="s">
        <v>359</v>
      </c>
      <c r="D27" s="135"/>
      <c r="E27" s="136"/>
      <c r="F27" s="136"/>
      <c r="G27" s="137"/>
      <c r="H27" s="104"/>
      <c r="I27" s="104"/>
      <c r="O27" s="105">
        <v>1</v>
      </c>
    </row>
    <row r="28" spans="1:104">
      <c r="A28" s="144">
        <v>17</v>
      </c>
      <c r="B28" s="152" t="s">
        <v>360</v>
      </c>
      <c r="C28" s="146" t="s">
        <v>361</v>
      </c>
      <c r="D28" s="153" t="s">
        <v>32</v>
      </c>
      <c r="E28" s="154">
        <v>2</v>
      </c>
      <c r="F28" s="149"/>
      <c r="G28" s="149">
        <f>SUM(F28*E28)</f>
        <v>0</v>
      </c>
      <c r="O28" s="105">
        <v>2</v>
      </c>
      <c r="AA28" s="83">
        <v>7</v>
      </c>
      <c r="AB28" s="83">
        <v>1</v>
      </c>
      <c r="AC28" s="83">
        <v>2</v>
      </c>
      <c r="AZ28" s="83">
        <v>1</v>
      </c>
      <c r="BA28" s="83">
        <f>IF(AZ28=1,G28,0)</f>
        <v>0</v>
      </c>
      <c r="BB28" s="83">
        <f>IF(AZ28=2,G28,0)</f>
        <v>0</v>
      </c>
      <c r="BC28" s="83">
        <f>IF(AZ28=3,G28,0)</f>
        <v>0</v>
      </c>
      <c r="BD28" s="83">
        <f>IF(AZ28=4,G28,0)</f>
        <v>0</v>
      </c>
      <c r="BE28" s="83">
        <f>IF(AZ28=5,G28,0)</f>
        <v>0</v>
      </c>
      <c r="CA28" s="112">
        <v>7</v>
      </c>
      <c r="CB28" s="112">
        <v>1</v>
      </c>
      <c r="CZ28" s="83">
        <v>0</v>
      </c>
    </row>
    <row r="29" spans="1:104">
      <c r="A29" s="119"/>
      <c r="B29" s="120" t="s">
        <v>33</v>
      </c>
      <c r="C29" s="121" t="str">
        <f>CONCATENATE(B27," ",C27)</f>
        <v>3115 Napájecí zdroj</v>
      </c>
      <c r="D29" s="122"/>
      <c r="E29" s="123"/>
      <c r="F29" s="124"/>
      <c r="G29" s="125">
        <f>SUM(G28)</f>
        <v>0</v>
      </c>
      <c r="O29" s="105">
        <v>4</v>
      </c>
      <c r="BA29" s="126">
        <f>SUM(BA27:BA28)</f>
        <v>0</v>
      </c>
      <c r="BB29" s="126">
        <f>SUM(BB27:BB28)</f>
        <v>0</v>
      </c>
      <c r="BC29" s="126">
        <f>SUM(BC27:BC28)</f>
        <v>0</v>
      </c>
      <c r="BD29" s="126">
        <f>SUM(BD27:BD28)</f>
        <v>0</v>
      </c>
      <c r="BE29" s="126">
        <f>SUM(BE27:BE28)</f>
        <v>0</v>
      </c>
    </row>
    <row r="30" spans="1:104">
      <c r="A30" s="98" t="s">
        <v>29</v>
      </c>
      <c r="B30" s="99" t="s">
        <v>362</v>
      </c>
      <c r="C30" s="134" t="s">
        <v>363</v>
      </c>
      <c r="D30" s="135"/>
      <c r="E30" s="136"/>
      <c r="F30" s="136"/>
      <c r="G30" s="137"/>
      <c r="H30" s="104"/>
      <c r="I30" s="104"/>
      <c r="O30" s="105">
        <v>1</v>
      </c>
    </row>
    <row r="31" spans="1:104">
      <c r="A31" s="144">
        <v>18</v>
      </c>
      <c r="B31" s="152" t="s">
        <v>364</v>
      </c>
      <c r="C31" s="146" t="s">
        <v>365</v>
      </c>
      <c r="D31" s="153" t="s">
        <v>32</v>
      </c>
      <c r="E31" s="154">
        <v>1</v>
      </c>
      <c r="F31" s="149"/>
      <c r="G31" s="155">
        <f>SUM(F31*E31)</f>
        <v>0</v>
      </c>
      <c r="O31" s="105">
        <v>2</v>
      </c>
      <c r="AA31" s="83">
        <v>12</v>
      </c>
      <c r="AB31" s="83">
        <v>0</v>
      </c>
      <c r="AC31" s="83">
        <v>35</v>
      </c>
      <c r="AZ31" s="83">
        <v>2</v>
      </c>
      <c r="BA31" s="83">
        <f>IF(AZ31=1,G31,0)</f>
        <v>0</v>
      </c>
      <c r="BB31" s="83">
        <f>IF(AZ31=2,G31,0)</f>
        <v>0</v>
      </c>
      <c r="BC31" s="83">
        <f>IF(AZ31=3,G31,0)</f>
        <v>0</v>
      </c>
      <c r="BD31" s="83">
        <f>IF(AZ31=4,G31,0)</f>
        <v>0</v>
      </c>
      <c r="BE31" s="83">
        <f>IF(AZ31=5,G31,0)</f>
        <v>0</v>
      </c>
      <c r="CA31" s="112">
        <v>12</v>
      </c>
      <c r="CB31" s="112">
        <v>0</v>
      </c>
      <c r="CZ31" s="83">
        <v>0</v>
      </c>
    </row>
    <row r="32" spans="1:104">
      <c r="A32" s="144">
        <v>19</v>
      </c>
      <c r="B32" s="152" t="s">
        <v>364</v>
      </c>
      <c r="C32" s="146" t="s">
        <v>366</v>
      </c>
      <c r="D32" s="153" t="s">
        <v>32</v>
      </c>
      <c r="E32" s="154">
        <v>2</v>
      </c>
      <c r="F32" s="149"/>
      <c r="G32" s="155">
        <f>SUM(F32*E32)</f>
        <v>0</v>
      </c>
      <c r="H32" s="156"/>
      <c r="O32" s="105">
        <v>2</v>
      </c>
      <c r="AA32" s="83">
        <v>12</v>
      </c>
      <c r="AB32" s="83">
        <v>0</v>
      </c>
      <c r="AC32" s="83">
        <v>47</v>
      </c>
      <c r="AZ32" s="83">
        <v>2</v>
      </c>
      <c r="BA32" s="83">
        <f>IF(AZ32=1,G32,0)</f>
        <v>0</v>
      </c>
      <c r="BB32" s="83">
        <f>IF(AZ32=2,G32,0)</f>
        <v>0</v>
      </c>
      <c r="BC32" s="83">
        <f>IF(AZ32=3,G32,0)</f>
        <v>0</v>
      </c>
      <c r="BD32" s="83">
        <f>IF(AZ32=4,G32,0)</f>
        <v>0</v>
      </c>
      <c r="BE32" s="83">
        <f>IF(AZ32=5,G32,0)</f>
        <v>0</v>
      </c>
      <c r="CA32" s="112">
        <v>12</v>
      </c>
      <c r="CB32" s="112">
        <v>0</v>
      </c>
      <c r="CZ32" s="83">
        <v>0</v>
      </c>
    </row>
    <row r="33" spans="1:104">
      <c r="A33" s="144">
        <v>20</v>
      </c>
      <c r="B33" s="152" t="s">
        <v>364</v>
      </c>
      <c r="C33" s="146" t="s">
        <v>367</v>
      </c>
      <c r="D33" s="153" t="s">
        <v>32</v>
      </c>
      <c r="E33" s="154">
        <v>2</v>
      </c>
      <c r="F33" s="149"/>
      <c r="G33" s="155">
        <f>SUM(F33*E33)</f>
        <v>0</v>
      </c>
      <c r="H33" s="156"/>
      <c r="O33" s="105">
        <v>2</v>
      </c>
      <c r="AA33" s="83">
        <v>12</v>
      </c>
      <c r="AB33" s="83">
        <v>0</v>
      </c>
      <c r="AC33" s="83">
        <v>48</v>
      </c>
      <c r="AZ33" s="83">
        <v>2</v>
      </c>
      <c r="BA33" s="83">
        <f>IF(AZ33=1,G33,0)</f>
        <v>0</v>
      </c>
      <c r="BB33" s="83">
        <f>IF(AZ33=2,G33,0)</f>
        <v>0</v>
      </c>
      <c r="BC33" s="83">
        <f>IF(AZ33=3,G33,0)</f>
        <v>0</v>
      </c>
      <c r="BD33" s="83">
        <f>IF(AZ33=4,G33,0)</f>
        <v>0</v>
      </c>
      <c r="BE33" s="83">
        <f>IF(AZ33=5,G33,0)</f>
        <v>0</v>
      </c>
      <c r="CA33" s="112">
        <v>12</v>
      </c>
      <c r="CB33" s="112">
        <v>0</v>
      </c>
      <c r="CZ33" s="83">
        <v>0</v>
      </c>
    </row>
    <row r="34" spans="1:104">
      <c r="A34" s="119"/>
      <c r="B34" s="120" t="s">
        <v>33</v>
      </c>
      <c r="C34" s="121" t="str">
        <f>CONCATENATE(B30," ",C30)</f>
        <v>3142 Akumulátory</v>
      </c>
      <c r="D34" s="122"/>
      <c r="E34" s="123"/>
      <c r="F34" s="124"/>
      <c r="G34" s="125">
        <f>SUM(G31:G33)</f>
        <v>0</v>
      </c>
      <c r="O34" s="105">
        <v>4</v>
      </c>
      <c r="BA34" s="126">
        <f>SUM(BA30:BA33)</f>
        <v>0</v>
      </c>
      <c r="BB34" s="126">
        <f>SUM(BB30:BB33)</f>
        <v>0</v>
      </c>
      <c r="BC34" s="126">
        <f>SUM(BC30:BC33)</f>
        <v>0</v>
      </c>
      <c r="BD34" s="126">
        <f>SUM(BD30:BD33)</f>
        <v>0</v>
      </c>
      <c r="BE34" s="126">
        <f>SUM(BE30:BE33)</f>
        <v>0</v>
      </c>
    </row>
    <row r="35" spans="1:104">
      <c r="A35" s="98" t="s">
        <v>29</v>
      </c>
      <c r="B35" s="99" t="s">
        <v>368</v>
      </c>
      <c r="C35" s="134" t="s">
        <v>369</v>
      </c>
      <c r="D35" s="135"/>
      <c r="E35" s="136"/>
      <c r="F35" s="136"/>
      <c r="G35" s="137"/>
      <c r="H35" s="104"/>
      <c r="I35" s="104"/>
      <c r="O35" s="105">
        <v>1</v>
      </c>
    </row>
    <row r="36" spans="1:104">
      <c r="A36" s="144">
        <v>21</v>
      </c>
      <c r="B36" s="157" t="s">
        <v>370</v>
      </c>
      <c r="C36" s="146" t="s">
        <v>371</v>
      </c>
      <c r="D36" s="153" t="s">
        <v>32</v>
      </c>
      <c r="E36" s="154">
        <v>3</v>
      </c>
      <c r="F36" s="149"/>
      <c r="G36" s="149">
        <f>SUM(F36*E36)</f>
        <v>0</v>
      </c>
      <c r="O36" s="105">
        <v>2</v>
      </c>
      <c r="AA36" s="83">
        <v>12</v>
      </c>
      <c r="AB36" s="83">
        <v>0</v>
      </c>
      <c r="AC36" s="83">
        <v>37</v>
      </c>
      <c r="AZ36" s="83">
        <v>2</v>
      </c>
      <c r="BA36" s="83">
        <f>IF(AZ36=1,G36,0)</f>
        <v>0</v>
      </c>
      <c r="BB36" s="83">
        <f>IF(AZ36=2,G36,0)</f>
        <v>0</v>
      </c>
      <c r="BC36" s="83">
        <f>IF(AZ36=3,G36,0)</f>
        <v>0</v>
      </c>
      <c r="BD36" s="83">
        <f>IF(AZ36=4,G36,0)</f>
        <v>0</v>
      </c>
      <c r="BE36" s="83">
        <f>IF(AZ36=5,G36,0)</f>
        <v>0</v>
      </c>
      <c r="CA36" s="112">
        <v>12</v>
      </c>
      <c r="CB36" s="112">
        <v>0</v>
      </c>
      <c r="CZ36" s="83">
        <v>0</v>
      </c>
    </row>
    <row r="37" spans="1:104">
      <c r="A37" s="144">
        <v>22</v>
      </c>
      <c r="B37" s="157" t="s">
        <v>370</v>
      </c>
      <c r="C37" s="146" t="s">
        <v>372</v>
      </c>
      <c r="D37" s="153" t="s">
        <v>32</v>
      </c>
      <c r="E37" s="154">
        <v>11</v>
      </c>
      <c r="F37" s="149"/>
      <c r="G37" s="149">
        <f>SUM(F37*E37)</f>
        <v>0</v>
      </c>
      <c r="O37" s="105"/>
      <c r="CA37" s="112"/>
      <c r="CB37" s="112"/>
    </row>
    <row r="38" spans="1:104" ht="22.5">
      <c r="A38" s="144">
        <v>23</v>
      </c>
      <c r="B38" s="157" t="s">
        <v>370</v>
      </c>
      <c r="C38" s="146" t="s">
        <v>373</v>
      </c>
      <c r="D38" s="153" t="s">
        <v>32</v>
      </c>
      <c r="E38" s="154">
        <v>15</v>
      </c>
      <c r="F38" s="149"/>
      <c r="G38" s="149">
        <f>SUM(F38*E38)</f>
        <v>0</v>
      </c>
      <c r="O38" s="105"/>
      <c r="CA38" s="112"/>
      <c r="CB38" s="112"/>
    </row>
    <row r="39" spans="1:104">
      <c r="A39" s="119"/>
      <c r="B39" s="120" t="s">
        <v>33</v>
      </c>
      <c r="C39" s="121" t="str">
        <f>CONCATENATE(B35," ",C35)</f>
        <v>3164 Čidla</v>
      </c>
      <c r="D39" s="122"/>
      <c r="E39" s="123"/>
      <c r="F39" s="124"/>
      <c r="G39" s="125">
        <f>SUM(G36:G38)</f>
        <v>0</v>
      </c>
      <c r="O39" s="105">
        <v>4</v>
      </c>
      <c r="BA39" s="126">
        <f>SUM(BA35:BA36)</f>
        <v>0</v>
      </c>
      <c r="BB39" s="126">
        <f>SUM(BB35:BB36)</f>
        <v>0</v>
      </c>
      <c r="BC39" s="126">
        <f>SUM(BC35:BC36)</f>
        <v>0</v>
      </c>
      <c r="BD39" s="126">
        <f>SUM(BD35:BD36)</f>
        <v>0</v>
      </c>
      <c r="BE39" s="126">
        <f>SUM(BE35:BE36)</f>
        <v>0</v>
      </c>
    </row>
    <row r="40" spans="1:104">
      <c r="A40" s="98" t="s">
        <v>29</v>
      </c>
      <c r="B40" s="158" t="s">
        <v>374</v>
      </c>
      <c r="C40" s="134" t="s">
        <v>375</v>
      </c>
      <c r="D40" s="135"/>
      <c r="E40" s="136"/>
      <c r="F40" s="136"/>
      <c r="G40" s="137"/>
      <c r="H40" s="104"/>
      <c r="I40" s="104"/>
      <c r="O40" s="105">
        <v>1</v>
      </c>
    </row>
    <row r="41" spans="1:104">
      <c r="A41" s="144">
        <v>24</v>
      </c>
      <c r="B41" s="145" t="s">
        <v>376</v>
      </c>
      <c r="C41" s="146" t="s">
        <v>377</v>
      </c>
      <c r="D41" s="153" t="s">
        <v>131</v>
      </c>
      <c r="E41" s="154">
        <v>63</v>
      </c>
      <c r="F41" s="149"/>
      <c r="G41" s="149">
        <f>SUM(F41*E41)</f>
        <v>0</v>
      </c>
      <c r="O41" s="105">
        <v>2</v>
      </c>
      <c r="AA41" s="83">
        <v>2</v>
      </c>
      <c r="AB41" s="83">
        <v>7</v>
      </c>
      <c r="AC41" s="83">
        <v>7</v>
      </c>
      <c r="AZ41" s="83">
        <v>2</v>
      </c>
      <c r="BA41" s="83">
        <f>IF(AZ41=1,G41,0)</f>
        <v>0</v>
      </c>
      <c r="BB41" s="83">
        <f>IF(AZ41=2,G41,0)</f>
        <v>0</v>
      </c>
      <c r="BC41" s="83">
        <f>IF(AZ41=3,G41,0)</f>
        <v>0</v>
      </c>
      <c r="BD41" s="83">
        <f>IF(AZ41=4,G41,0)</f>
        <v>0</v>
      </c>
      <c r="BE41" s="83">
        <f>IF(AZ41=5,G41,0)</f>
        <v>0</v>
      </c>
      <c r="CA41" s="112">
        <v>2</v>
      </c>
      <c r="CB41" s="112">
        <v>7</v>
      </c>
      <c r="CZ41" s="83">
        <v>2.6399999999995299E-3</v>
      </c>
    </row>
    <row r="42" spans="1:104">
      <c r="A42" s="144">
        <v>25</v>
      </c>
      <c r="B42" s="145" t="s">
        <v>376</v>
      </c>
      <c r="C42" s="146" t="s">
        <v>378</v>
      </c>
      <c r="D42" s="153" t="s">
        <v>131</v>
      </c>
      <c r="E42" s="154">
        <v>46</v>
      </c>
      <c r="F42" s="149"/>
      <c r="G42" s="149">
        <f>SUM(F42*E42)</f>
        <v>0</v>
      </c>
      <c r="O42" s="105"/>
      <c r="CA42" s="112"/>
      <c r="CB42" s="112"/>
    </row>
    <row r="43" spans="1:104">
      <c r="A43" s="144">
        <v>26</v>
      </c>
      <c r="B43" s="145" t="s">
        <v>376</v>
      </c>
      <c r="C43" s="146" t="s">
        <v>379</v>
      </c>
      <c r="D43" s="153" t="s">
        <v>131</v>
      </c>
      <c r="E43" s="154">
        <v>285</v>
      </c>
      <c r="F43" s="149"/>
      <c r="G43" s="149">
        <f>SUM(F43*E43)</f>
        <v>0</v>
      </c>
      <c r="O43" s="105"/>
      <c r="CA43" s="112"/>
      <c r="CB43" s="112"/>
    </row>
    <row r="44" spans="1:104">
      <c r="A44" s="144">
        <v>27</v>
      </c>
      <c r="B44" s="145" t="s">
        <v>376</v>
      </c>
      <c r="C44" s="146" t="s">
        <v>380</v>
      </c>
      <c r="D44" s="153" t="s">
        <v>131</v>
      </c>
      <c r="E44" s="154">
        <v>119</v>
      </c>
      <c r="F44" s="149"/>
      <c r="G44" s="149">
        <f>SUM(F44*E44)</f>
        <v>0</v>
      </c>
      <c r="O44" s="105"/>
      <c r="CA44" s="112"/>
      <c r="CB44" s="112"/>
    </row>
    <row r="45" spans="1:104">
      <c r="A45" s="119"/>
      <c r="B45" s="120" t="s">
        <v>33</v>
      </c>
      <c r="C45" s="121" t="str">
        <f>CONCATENATE(B40," ",C40)</f>
        <v>3242 Kabeláž</v>
      </c>
      <c r="D45" s="122"/>
      <c r="E45" s="123"/>
      <c r="F45" s="124"/>
      <c r="G45" s="125">
        <f>SUM(G41:G44)</f>
        <v>0</v>
      </c>
      <c r="O45" s="105">
        <v>4</v>
      </c>
      <c r="BA45" s="126">
        <f>SUM(BA40:BA44)</f>
        <v>0</v>
      </c>
      <c r="BB45" s="126">
        <f>SUM(BB40:BB44)</f>
        <v>0</v>
      </c>
      <c r="BC45" s="126">
        <f>SUM(BC40:BC44)</f>
        <v>0</v>
      </c>
      <c r="BD45" s="126">
        <f>SUM(BD40:BD44)</f>
        <v>0</v>
      </c>
      <c r="BE45" s="126">
        <f>SUM(BE40:BE44)</f>
        <v>0</v>
      </c>
    </row>
    <row r="46" spans="1:104">
      <c r="A46" s="159" t="s">
        <v>29</v>
      </c>
      <c r="B46" s="160" t="s">
        <v>381</v>
      </c>
      <c r="C46" s="100" t="s">
        <v>382</v>
      </c>
      <c r="D46" s="101"/>
      <c r="E46" s="102"/>
      <c r="F46" s="102"/>
      <c r="G46" s="103"/>
      <c r="H46" s="104"/>
      <c r="I46" s="104"/>
      <c r="O46" s="105">
        <v>1</v>
      </c>
    </row>
    <row r="47" spans="1:104">
      <c r="A47" s="144">
        <v>28</v>
      </c>
      <c r="B47" s="161" t="s">
        <v>383</v>
      </c>
      <c r="C47" s="146" t="s">
        <v>384</v>
      </c>
      <c r="D47" s="153" t="s">
        <v>131</v>
      </c>
      <c r="E47" s="154">
        <v>210</v>
      </c>
      <c r="F47" s="149"/>
      <c r="G47" s="149">
        <f>SUM(F47*E47)</f>
        <v>0</v>
      </c>
      <c r="H47" s="104"/>
      <c r="I47" s="104"/>
      <c r="O47" s="105"/>
    </row>
    <row r="48" spans="1:104">
      <c r="A48" s="144">
        <v>29</v>
      </c>
      <c r="B48" s="146" t="s">
        <v>383</v>
      </c>
      <c r="C48" s="146" t="s">
        <v>385</v>
      </c>
      <c r="D48" s="153" t="s">
        <v>131</v>
      </c>
      <c r="E48" s="154">
        <v>90</v>
      </c>
      <c r="F48" s="149"/>
      <c r="G48" s="149">
        <f>SUM(F48*E48)</f>
        <v>0</v>
      </c>
      <c r="H48" s="104"/>
      <c r="I48" s="104"/>
      <c r="O48" s="105"/>
    </row>
    <row r="49" spans="1:104">
      <c r="A49" s="119"/>
      <c r="B49" s="120" t="s">
        <v>33</v>
      </c>
      <c r="C49" s="121" t="str">
        <f>CONCATENATE(B46," ",C46)</f>
        <v>4414 Kabelové trasy</v>
      </c>
      <c r="D49" s="122"/>
      <c r="E49" s="123"/>
      <c r="F49" s="124"/>
      <c r="G49" s="125">
        <f>SUM(G47:G48)</f>
        <v>0</v>
      </c>
      <c r="O49" s="105">
        <v>4</v>
      </c>
      <c r="BA49" s="126">
        <f>SUM(BA46:BA48)</f>
        <v>0</v>
      </c>
      <c r="BB49" s="126">
        <f>SUM(BB46:BB48)</f>
        <v>0</v>
      </c>
      <c r="BC49" s="126">
        <f>SUM(BC46:BC48)</f>
        <v>0</v>
      </c>
      <c r="BD49" s="126">
        <f>SUM(BD46:BD48)</f>
        <v>0</v>
      </c>
      <c r="BE49" s="126">
        <f>SUM(BE46:BE48)</f>
        <v>0</v>
      </c>
    </row>
    <row r="50" spans="1:104">
      <c r="A50" s="159" t="s">
        <v>29</v>
      </c>
      <c r="B50" s="160" t="s">
        <v>386</v>
      </c>
      <c r="C50" s="100" t="s">
        <v>387</v>
      </c>
      <c r="D50" s="101"/>
      <c r="E50" s="102"/>
      <c r="F50" s="102"/>
      <c r="G50" s="103"/>
      <c r="H50" s="104"/>
      <c r="I50" s="104"/>
      <c r="O50" s="105">
        <v>1</v>
      </c>
    </row>
    <row r="51" spans="1:104">
      <c r="A51" s="144">
        <v>30</v>
      </c>
      <c r="B51" s="146" t="s">
        <v>388</v>
      </c>
      <c r="C51" s="146" t="s">
        <v>389</v>
      </c>
      <c r="D51" s="153" t="s">
        <v>32</v>
      </c>
      <c r="E51" s="154">
        <v>2000</v>
      </c>
      <c r="F51" s="149"/>
      <c r="G51" s="149">
        <f>SUM(F51*E51)</f>
        <v>0</v>
      </c>
      <c r="O51" s="105">
        <v>2</v>
      </c>
      <c r="AA51" s="83">
        <v>1</v>
      </c>
      <c r="AB51" s="83">
        <v>7</v>
      </c>
      <c r="AC51" s="83">
        <v>7</v>
      </c>
      <c r="AZ51" s="83">
        <v>2</v>
      </c>
      <c r="BA51" s="83">
        <f>IF(AZ51=1,G51,0)</f>
        <v>0</v>
      </c>
      <c r="BB51" s="83">
        <f>IF(AZ51=2,G51,0)</f>
        <v>0</v>
      </c>
      <c r="BC51" s="83">
        <f>IF(AZ51=3,G51,0)</f>
        <v>0</v>
      </c>
      <c r="BD51" s="83">
        <f>IF(AZ51=4,G51,0)</f>
        <v>0</v>
      </c>
      <c r="BE51" s="83">
        <f>IF(AZ51=5,G51,0)</f>
        <v>0</v>
      </c>
      <c r="CA51" s="112">
        <v>1</v>
      </c>
      <c r="CB51" s="112">
        <v>7</v>
      </c>
      <c r="CZ51" s="83">
        <v>1.10600000000005E-2</v>
      </c>
    </row>
    <row r="52" spans="1:104">
      <c r="A52" s="144">
        <v>32</v>
      </c>
      <c r="B52" s="146" t="s">
        <v>388</v>
      </c>
      <c r="C52" s="146" t="s">
        <v>390</v>
      </c>
      <c r="D52" s="153" t="s">
        <v>32</v>
      </c>
      <c r="E52" s="154">
        <v>50</v>
      </c>
      <c r="F52" s="149"/>
      <c r="G52" s="149">
        <f>SUM(F52*E52)</f>
        <v>0</v>
      </c>
      <c r="O52" s="105">
        <v>2</v>
      </c>
      <c r="AA52" s="83">
        <v>7</v>
      </c>
      <c r="AB52" s="83">
        <v>1001</v>
      </c>
      <c r="AC52" s="83">
        <v>5</v>
      </c>
      <c r="AZ52" s="83">
        <v>2</v>
      </c>
      <c r="BA52" s="83">
        <f>IF(AZ52=1,G52,0)</f>
        <v>0</v>
      </c>
      <c r="BB52" s="83">
        <f>IF(AZ52=2,G52,0)</f>
        <v>0</v>
      </c>
      <c r="BC52" s="83">
        <f>IF(AZ52=3,G52,0)</f>
        <v>0</v>
      </c>
      <c r="BD52" s="83">
        <f>IF(AZ52=4,G52,0)</f>
        <v>0</v>
      </c>
      <c r="BE52" s="83">
        <f>IF(AZ52=5,G52,0)</f>
        <v>0</v>
      </c>
      <c r="CA52" s="112">
        <v>7</v>
      </c>
      <c r="CB52" s="112">
        <v>1001</v>
      </c>
      <c r="CZ52" s="83">
        <v>0</v>
      </c>
    </row>
    <row r="53" spans="1:104">
      <c r="A53" s="119"/>
      <c r="B53" s="120" t="s">
        <v>33</v>
      </c>
      <c r="C53" s="121" t="str">
        <f>CONCATENATE(B50," ",C50)</f>
        <v>4430 Instalační materiál</v>
      </c>
      <c r="D53" s="122"/>
      <c r="E53" s="123"/>
      <c r="F53" s="124"/>
      <c r="G53" s="125">
        <f>SUM(G51:G52)</f>
        <v>0</v>
      </c>
      <c r="O53" s="105">
        <v>4</v>
      </c>
      <c r="BA53" s="126">
        <f>SUM(BA50:BA52)</f>
        <v>0</v>
      </c>
      <c r="BB53" s="126">
        <f>SUM(BB50:BB52)</f>
        <v>0</v>
      </c>
      <c r="BC53" s="126">
        <f>SUM(BC50:BC52)</f>
        <v>0</v>
      </c>
      <c r="BD53" s="126">
        <f>SUM(BD50:BD52)</f>
        <v>0</v>
      </c>
      <c r="BE53" s="126">
        <f>SUM(BE50:BE52)</f>
        <v>0</v>
      </c>
    </row>
    <row r="54" spans="1:104">
      <c r="A54" s="98" t="s">
        <v>29</v>
      </c>
      <c r="B54" s="99" t="s">
        <v>107</v>
      </c>
      <c r="C54" s="134" t="s">
        <v>391</v>
      </c>
      <c r="D54" s="135"/>
      <c r="E54" s="136"/>
      <c r="F54" s="136"/>
      <c r="G54" s="137"/>
      <c r="H54" s="104"/>
      <c r="I54" s="104"/>
      <c r="O54" s="105">
        <v>1</v>
      </c>
    </row>
    <row r="55" spans="1:104">
      <c r="A55" s="144">
        <v>33</v>
      </c>
      <c r="B55" s="162"/>
      <c r="C55" s="146" t="s">
        <v>392</v>
      </c>
      <c r="D55" s="153" t="s">
        <v>32</v>
      </c>
      <c r="E55" s="154">
        <v>1</v>
      </c>
      <c r="F55" s="149"/>
      <c r="G55" s="149">
        <f t="shared" ref="G55:G65" si="1">SUM(F55*E55)</f>
        <v>0</v>
      </c>
      <c r="H55" s="104"/>
      <c r="I55" s="104"/>
      <c r="O55" s="105"/>
    </row>
    <row r="56" spans="1:104">
      <c r="A56" s="144">
        <v>34</v>
      </c>
      <c r="B56" s="162"/>
      <c r="C56" s="146" t="s">
        <v>393</v>
      </c>
      <c r="D56" s="153" t="s">
        <v>32</v>
      </c>
      <c r="E56" s="154">
        <v>14</v>
      </c>
      <c r="F56" s="149"/>
      <c r="G56" s="149">
        <f t="shared" si="1"/>
        <v>0</v>
      </c>
      <c r="H56" s="104"/>
      <c r="I56" s="104"/>
      <c r="O56" s="105"/>
    </row>
    <row r="57" spans="1:104">
      <c r="A57" s="144">
        <v>35</v>
      </c>
      <c r="B57" s="162"/>
      <c r="C57" s="146" t="s">
        <v>394</v>
      </c>
      <c r="D57" s="153" t="s">
        <v>32</v>
      </c>
      <c r="E57" s="154">
        <v>8</v>
      </c>
      <c r="F57" s="149"/>
      <c r="G57" s="149">
        <f t="shared" si="1"/>
        <v>0</v>
      </c>
      <c r="H57" s="104"/>
      <c r="I57" s="104"/>
      <c r="O57" s="105"/>
    </row>
    <row r="58" spans="1:104">
      <c r="A58" s="144">
        <v>36</v>
      </c>
      <c r="B58" s="162"/>
      <c r="C58" s="146" t="s">
        <v>631</v>
      </c>
      <c r="D58" s="153" t="s">
        <v>32</v>
      </c>
      <c r="E58" s="154">
        <v>200</v>
      </c>
      <c r="F58" s="149"/>
      <c r="G58" s="149">
        <f t="shared" si="1"/>
        <v>0</v>
      </c>
      <c r="H58" s="104"/>
      <c r="I58" s="104"/>
      <c r="O58" s="105"/>
    </row>
    <row r="59" spans="1:104" ht="22.5">
      <c r="A59" s="144">
        <v>37</v>
      </c>
      <c r="B59" s="162"/>
      <c r="C59" s="146" t="s">
        <v>395</v>
      </c>
      <c r="D59" s="153" t="s">
        <v>32</v>
      </c>
      <c r="E59" s="154">
        <v>1</v>
      </c>
      <c r="F59" s="149"/>
      <c r="G59" s="149">
        <f t="shared" si="1"/>
        <v>0</v>
      </c>
      <c r="H59" s="104"/>
      <c r="I59" s="104"/>
      <c r="O59" s="105"/>
    </row>
    <row r="60" spans="1:104">
      <c r="A60" s="144">
        <v>38</v>
      </c>
      <c r="B60" s="163"/>
      <c r="C60" s="146" t="s">
        <v>396</v>
      </c>
      <c r="D60" s="153" t="s">
        <v>32</v>
      </c>
      <c r="E60" s="154">
        <v>5</v>
      </c>
      <c r="F60" s="149"/>
      <c r="G60" s="149">
        <f t="shared" si="1"/>
        <v>0</v>
      </c>
      <c r="O60" s="105">
        <v>2</v>
      </c>
      <c r="AA60" s="83">
        <v>1</v>
      </c>
      <c r="AB60" s="83">
        <v>7</v>
      </c>
      <c r="AC60" s="83">
        <v>7</v>
      </c>
      <c r="AZ60" s="83">
        <v>2</v>
      </c>
      <c r="BA60" s="83">
        <f>IF(AZ60=1,G60,0)</f>
        <v>0</v>
      </c>
      <c r="BB60" s="83">
        <f>IF(AZ60=2,G60,0)</f>
        <v>0</v>
      </c>
      <c r="BC60" s="83">
        <f>IF(AZ60=3,G60,0)</f>
        <v>0</v>
      </c>
      <c r="BD60" s="83">
        <f>IF(AZ60=4,G60,0)</f>
        <v>0</v>
      </c>
      <c r="BE60" s="83">
        <f>IF(AZ60=5,G60,0)</f>
        <v>0</v>
      </c>
      <c r="CA60" s="112">
        <v>1</v>
      </c>
      <c r="CB60" s="112">
        <v>7</v>
      </c>
      <c r="CZ60" s="83">
        <v>2.4999999999986101E-4</v>
      </c>
    </row>
    <row r="61" spans="1:104">
      <c r="A61" s="144">
        <v>39</v>
      </c>
      <c r="B61" s="164"/>
      <c r="C61" s="146" t="s">
        <v>397</v>
      </c>
      <c r="D61" s="153" t="s">
        <v>32</v>
      </c>
      <c r="E61" s="154">
        <v>50</v>
      </c>
      <c r="F61" s="149"/>
      <c r="G61" s="149">
        <f t="shared" si="1"/>
        <v>0</v>
      </c>
      <c r="M61" s="114" t="s">
        <v>214</v>
      </c>
      <c r="O61" s="105"/>
    </row>
    <row r="62" spans="1:104">
      <c r="A62" s="144">
        <v>40</v>
      </c>
      <c r="B62" s="163"/>
      <c r="C62" s="146" t="s">
        <v>398</v>
      </c>
      <c r="D62" s="153" t="s">
        <v>32</v>
      </c>
      <c r="E62" s="154">
        <v>1</v>
      </c>
      <c r="F62" s="149"/>
      <c r="G62" s="149">
        <f t="shared" si="1"/>
        <v>0</v>
      </c>
      <c r="O62" s="105">
        <v>2</v>
      </c>
      <c r="AA62" s="83">
        <v>1</v>
      </c>
      <c r="AB62" s="83">
        <v>7</v>
      </c>
      <c r="AC62" s="83">
        <v>7</v>
      </c>
      <c r="AZ62" s="83">
        <v>2</v>
      </c>
      <c r="BA62" s="83">
        <f>IF(AZ62=1,G62,0)</f>
        <v>0</v>
      </c>
      <c r="BB62" s="83">
        <f>IF(AZ62=2,G62,0)</f>
        <v>0</v>
      </c>
      <c r="BC62" s="83">
        <f>IF(AZ62=3,G62,0)</f>
        <v>0</v>
      </c>
      <c r="BD62" s="83">
        <f>IF(AZ62=4,G62,0)</f>
        <v>0</v>
      </c>
      <c r="BE62" s="83">
        <f>IF(AZ62=5,G62,0)</f>
        <v>0</v>
      </c>
      <c r="CA62" s="112">
        <v>1</v>
      </c>
      <c r="CB62" s="112">
        <v>7</v>
      </c>
      <c r="CZ62" s="83">
        <v>1.99999999999978E-4</v>
      </c>
    </row>
    <row r="63" spans="1:104">
      <c r="A63" s="144">
        <v>41</v>
      </c>
      <c r="B63" s="164"/>
      <c r="C63" s="146" t="s">
        <v>399</v>
      </c>
      <c r="D63" s="153" t="s">
        <v>32</v>
      </c>
      <c r="E63" s="154">
        <v>1</v>
      </c>
      <c r="F63" s="149"/>
      <c r="G63" s="149">
        <f t="shared" si="1"/>
        <v>0</v>
      </c>
      <c r="M63" s="114" t="s">
        <v>217</v>
      </c>
      <c r="O63" s="105"/>
    </row>
    <row r="64" spans="1:104">
      <c r="A64" s="144">
        <v>42</v>
      </c>
      <c r="B64" s="164"/>
      <c r="C64" s="146" t="s">
        <v>400</v>
      </c>
      <c r="D64" s="153" t="s">
        <v>32</v>
      </c>
      <c r="E64" s="154">
        <v>1</v>
      </c>
      <c r="F64" s="149"/>
      <c r="G64" s="149">
        <f t="shared" si="1"/>
        <v>0</v>
      </c>
      <c r="M64" s="114" t="s">
        <v>218</v>
      </c>
      <c r="O64" s="105"/>
    </row>
    <row r="65" spans="1:57">
      <c r="A65" s="144">
        <v>43</v>
      </c>
      <c r="B65" s="164"/>
      <c r="C65" s="146" t="s">
        <v>401</v>
      </c>
      <c r="D65" s="153" t="s">
        <v>32</v>
      </c>
      <c r="E65" s="154">
        <v>1</v>
      </c>
      <c r="F65" s="149"/>
      <c r="G65" s="149">
        <f t="shared" si="1"/>
        <v>0</v>
      </c>
      <c r="M65" s="114" t="s">
        <v>219</v>
      </c>
      <c r="O65" s="105"/>
    </row>
    <row r="66" spans="1:57">
      <c r="A66" s="165"/>
      <c r="B66" s="166" t="s">
        <v>33</v>
      </c>
      <c r="C66" s="167" t="str">
        <f>CONCATENATE(B54," ",C54)</f>
        <v>0 Ostatní</v>
      </c>
      <c r="D66" s="168"/>
      <c r="E66" s="169"/>
      <c r="F66" s="170"/>
      <c r="G66" s="171">
        <f>SUM(G55:G65)</f>
        <v>0</v>
      </c>
      <c r="O66" s="105">
        <v>4</v>
      </c>
      <c r="BA66" s="126">
        <f>SUM(BA54:BA65)</f>
        <v>0</v>
      </c>
      <c r="BB66" s="126">
        <f>SUM(BB54:BB65)</f>
        <v>0</v>
      </c>
      <c r="BC66" s="126">
        <f>SUM(BC54:BC65)</f>
        <v>0</v>
      </c>
      <c r="BD66" s="126">
        <f>SUM(BD54:BD65)</f>
        <v>0</v>
      </c>
      <c r="BE66" s="126">
        <f>SUM(BE54:BE65)</f>
        <v>0</v>
      </c>
    </row>
    <row r="67" spans="1:57">
      <c r="E67" s="83"/>
    </row>
    <row r="68" spans="1:57" ht="13.5" thickBot="1">
      <c r="E68" s="83"/>
    </row>
    <row r="69" spans="1:57" ht="13.5" thickBot="1">
      <c r="A69" s="139"/>
      <c r="B69" s="140"/>
      <c r="C69" s="140" t="s">
        <v>14</v>
      </c>
      <c r="D69" s="140"/>
      <c r="E69" s="140"/>
      <c r="F69" s="140"/>
      <c r="G69" s="141">
        <f>G20+G26+G29+G34+G39+G45+G49+G53+G66</f>
        <v>0</v>
      </c>
    </row>
    <row r="70" spans="1:57">
      <c r="E70" s="83"/>
    </row>
    <row r="71" spans="1:57">
      <c r="E71" s="83"/>
    </row>
    <row r="72" spans="1:57">
      <c r="E72" s="83"/>
    </row>
    <row r="73" spans="1:57">
      <c r="E73" s="83"/>
    </row>
    <row r="74" spans="1:57">
      <c r="E74" s="83"/>
    </row>
    <row r="75" spans="1:57">
      <c r="E75" s="83"/>
    </row>
    <row r="76" spans="1:57">
      <c r="E76" s="83"/>
    </row>
    <row r="77" spans="1:57">
      <c r="E77" s="83"/>
    </row>
    <row r="78" spans="1:57">
      <c r="E78" s="83"/>
    </row>
    <row r="79" spans="1:57">
      <c r="E79" s="83"/>
    </row>
    <row r="80" spans="1:57">
      <c r="E80" s="83"/>
    </row>
    <row r="81" spans="1:7">
      <c r="E81" s="83"/>
    </row>
    <row r="82" spans="1:7">
      <c r="E82" s="83"/>
    </row>
    <row r="83" spans="1:7">
      <c r="E83" s="83"/>
    </row>
    <row r="84" spans="1:7">
      <c r="E84" s="83"/>
    </row>
    <row r="85" spans="1:7">
      <c r="E85" s="83"/>
    </row>
    <row r="86" spans="1:7">
      <c r="E86" s="83"/>
    </row>
    <row r="87" spans="1:7">
      <c r="E87" s="83"/>
    </row>
    <row r="88" spans="1:7">
      <c r="E88" s="83"/>
    </row>
    <row r="89" spans="1:7">
      <c r="E89" s="83"/>
    </row>
    <row r="90" spans="1:7">
      <c r="A90" s="127"/>
      <c r="B90" s="127"/>
      <c r="C90" s="127"/>
      <c r="D90" s="127"/>
      <c r="E90" s="127"/>
      <c r="F90" s="127"/>
      <c r="G90" s="127"/>
    </row>
    <row r="91" spans="1:7">
      <c r="A91" s="127"/>
      <c r="B91" s="127"/>
      <c r="C91" s="127"/>
      <c r="D91" s="127"/>
      <c r="E91" s="127"/>
      <c r="F91" s="127"/>
      <c r="G91" s="127"/>
    </row>
    <row r="92" spans="1:7">
      <c r="A92" s="127"/>
      <c r="B92" s="127"/>
      <c r="C92" s="127"/>
      <c r="D92" s="127"/>
      <c r="E92" s="127"/>
      <c r="F92" s="127"/>
      <c r="G92" s="127"/>
    </row>
    <row r="93" spans="1:7">
      <c r="A93" s="127"/>
      <c r="B93" s="127"/>
      <c r="C93" s="127"/>
      <c r="D93" s="127"/>
      <c r="E93" s="127"/>
      <c r="F93" s="127"/>
      <c r="G93" s="127"/>
    </row>
    <row r="94" spans="1:7">
      <c r="E94" s="83"/>
    </row>
    <row r="95" spans="1:7">
      <c r="E95" s="83"/>
    </row>
    <row r="96" spans="1:7">
      <c r="E96" s="83"/>
    </row>
    <row r="97" spans="5:5">
      <c r="E97" s="83"/>
    </row>
    <row r="98" spans="5:5">
      <c r="E98" s="83"/>
    </row>
    <row r="99" spans="5:5">
      <c r="E99" s="83"/>
    </row>
    <row r="100" spans="5:5">
      <c r="E100" s="83"/>
    </row>
    <row r="101" spans="5:5">
      <c r="E101" s="83"/>
    </row>
    <row r="102" spans="5:5">
      <c r="E102" s="83"/>
    </row>
    <row r="103" spans="5:5">
      <c r="E103" s="83"/>
    </row>
    <row r="104" spans="5:5">
      <c r="E104" s="83"/>
    </row>
    <row r="105" spans="5:5">
      <c r="E105" s="83"/>
    </row>
    <row r="106" spans="5:5">
      <c r="E106" s="83"/>
    </row>
    <row r="107" spans="5:5">
      <c r="E107" s="83"/>
    </row>
    <row r="108" spans="5:5">
      <c r="E108" s="83"/>
    </row>
    <row r="109" spans="5:5">
      <c r="E109" s="83"/>
    </row>
    <row r="110" spans="5:5">
      <c r="E110" s="83"/>
    </row>
    <row r="111" spans="5:5">
      <c r="E111" s="83"/>
    </row>
    <row r="112" spans="5:5">
      <c r="E112" s="83"/>
    </row>
    <row r="113" spans="1:7">
      <c r="E113" s="83"/>
    </row>
    <row r="114" spans="1:7">
      <c r="E114" s="83"/>
    </row>
    <row r="115" spans="1:7">
      <c r="E115" s="83"/>
    </row>
    <row r="116" spans="1:7">
      <c r="E116" s="83"/>
    </row>
    <row r="117" spans="1:7">
      <c r="E117" s="83"/>
    </row>
    <row r="118" spans="1:7">
      <c r="E118" s="83"/>
    </row>
    <row r="119" spans="1:7">
      <c r="E119" s="83"/>
    </row>
    <row r="120" spans="1:7">
      <c r="E120" s="83"/>
    </row>
    <row r="121" spans="1:7">
      <c r="E121" s="83"/>
    </row>
    <row r="122" spans="1:7">
      <c r="E122" s="83"/>
    </row>
    <row r="123" spans="1:7">
      <c r="E123" s="83"/>
    </row>
    <row r="124" spans="1:7">
      <c r="E124" s="83"/>
    </row>
    <row r="125" spans="1:7">
      <c r="A125" s="128"/>
      <c r="B125" s="128"/>
    </row>
    <row r="126" spans="1:7">
      <c r="A126" s="127"/>
      <c r="B126" s="127"/>
      <c r="C126" s="129"/>
      <c r="D126" s="129"/>
      <c r="E126" s="130"/>
      <c r="F126" s="129"/>
      <c r="G126" s="131"/>
    </row>
    <row r="127" spans="1:7">
      <c r="A127" s="132"/>
      <c r="B127" s="132"/>
      <c r="C127" s="127"/>
      <c r="D127" s="127"/>
      <c r="E127" s="133"/>
      <c r="F127" s="127"/>
      <c r="G127" s="127"/>
    </row>
    <row r="128" spans="1:7">
      <c r="A128" s="127"/>
      <c r="B128" s="127"/>
      <c r="C128" s="127"/>
      <c r="D128" s="127"/>
      <c r="E128" s="133"/>
      <c r="F128" s="127"/>
      <c r="G128" s="127"/>
    </row>
    <row r="129" spans="1:7">
      <c r="A129" s="127"/>
      <c r="B129" s="127"/>
      <c r="C129" s="127"/>
      <c r="D129" s="127"/>
      <c r="E129" s="133"/>
      <c r="F129" s="127"/>
      <c r="G129" s="127"/>
    </row>
    <row r="130" spans="1:7">
      <c r="A130" s="127"/>
      <c r="B130" s="127"/>
      <c r="C130" s="127"/>
      <c r="D130" s="127"/>
      <c r="E130" s="133"/>
      <c r="F130" s="127"/>
      <c r="G130" s="127"/>
    </row>
    <row r="131" spans="1:7">
      <c r="A131" s="127"/>
      <c r="B131" s="127"/>
      <c r="C131" s="127"/>
      <c r="D131" s="127"/>
      <c r="E131" s="133"/>
      <c r="F131" s="127"/>
      <c r="G131" s="127"/>
    </row>
    <row r="132" spans="1:7">
      <c r="A132" s="127"/>
      <c r="B132" s="127"/>
      <c r="C132" s="127"/>
      <c r="D132" s="127"/>
      <c r="E132" s="133"/>
      <c r="F132" s="127"/>
      <c r="G132" s="127"/>
    </row>
    <row r="133" spans="1:7">
      <c r="A133" s="127"/>
      <c r="B133" s="127"/>
      <c r="C133" s="127"/>
      <c r="D133" s="127"/>
      <c r="E133" s="133"/>
      <c r="F133" s="127"/>
      <c r="G133" s="127"/>
    </row>
    <row r="134" spans="1:7">
      <c r="A134" s="127"/>
      <c r="B134" s="127"/>
      <c r="C134" s="127"/>
      <c r="D134" s="127"/>
      <c r="E134" s="133"/>
      <c r="F134" s="127"/>
      <c r="G134" s="127"/>
    </row>
    <row r="135" spans="1:7">
      <c r="A135" s="127"/>
      <c r="B135" s="127"/>
      <c r="C135" s="127"/>
      <c r="D135" s="127"/>
      <c r="E135" s="133"/>
      <c r="F135" s="127"/>
      <c r="G135" s="127"/>
    </row>
    <row r="136" spans="1:7">
      <c r="A136" s="127"/>
      <c r="B136" s="127"/>
      <c r="C136" s="127"/>
      <c r="D136" s="127"/>
      <c r="E136" s="133"/>
      <c r="F136" s="127"/>
      <c r="G136" s="127"/>
    </row>
    <row r="137" spans="1:7">
      <c r="A137" s="127"/>
      <c r="B137" s="127"/>
      <c r="C137" s="127"/>
      <c r="D137" s="127"/>
      <c r="E137" s="133"/>
      <c r="F137" s="127"/>
      <c r="G137" s="127"/>
    </row>
    <row r="138" spans="1:7">
      <c r="A138" s="127"/>
      <c r="B138" s="127"/>
      <c r="C138" s="127"/>
      <c r="D138" s="127"/>
      <c r="E138" s="133"/>
      <c r="F138" s="127"/>
      <c r="G138" s="127"/>
    </row>
    <row r="139" spans="1:7">
      <c r="A139" s="127"/>
      <c r="B139" s="127"/>
      <c r="C139" s="127"/>
      <c r="D139" s="127"/>
      <c r="E139" s="133"/>
      <c r="F139" s="127"/>
      <c r="G139" s="127"/>
    </row>
  </sheetData>
  <mergeCells count="4"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Z168"/>
  <sheetViews>
    <sheetView showGridLines="0" showZeros="0" zoomScale="115" zoomScaleNormal="115" workbookViewId="0">
      <selection sqref="A1:G1"/>
    </sheetView>
  </sheetViews>
  <sheetFormatPr defaultRowHeight="12.75"/>
  <cols>
    <col min="1" max="1" width="4.42578125" style="83" customWidth="1"/>
    <col min="2" max="2" width="11.5703125" style="83" customWidth="1"/>
    <col min="3" max="3" width="40.42578125" style="83" customWidth="1"/>
    <col min="4" max="4" width="5.5703125" style="83" customWidth="1"/>
    <col min="5" max="5" width="8.5703125" style="92" customWidth="1"/>
    <col min="6" max="6" width="9.85546875" style="83" customWidth="1"/>
    <col min="7" max="7" width="13.85546875" style="83" customWidth="1"/>
    <col min="8" max="11" width="9.140625" style="83"/>
    <col min="12" max="12" width="75.42578125" style="83" customWidth="1"/>
    <col min="13" max="13" width="45.28515625" style="83" customWidth="1"/>
    <col min="14" max="16384" width="9.140625" style="83"/>
  </cols>
  <sheetData>
    <row r="1" spans="1:104" ht="15.75">
      <c r="A1" s="212" t="s">
        <v>334</v>
      </c>
      <c r="B1" s="212"/>
      <c r="C1" s="212"/>
      <c r="D1" s="212"/>
      <c r="E1" s="212"/>
      <c r="F1" s="212"/>
      <c r="G1" s="212"/>
    </row>
    <row r="2" spans="1:104" ht="14.25" customHeight="1" thickBot="1">
      <c r="B2" s="84"/>
      <c r="C2" s="85"/>
      <c r="D2" s="85"/>
      <c r="E2" s="86"/>
      <c r="F2" s="85"/>
      <c r="G2" s="85"/>
    </row>
    <row r="3" spans="1:104" ht="13.5" thickTop="1">
      <c r="A3" s="213" t="s">
        <v>2</v>
      </c>
      <c r="B3" s="214"/>
      <c r="C3" s="79" t="s">
        <v>36</v>
      </c>
      <c r="D3" s="80"/>
      <c r="E3" s="87" t="s">
        <v>21</v>
      </c>
      <c r="F3" s="138" t="s">
        <v>335</v>
      </c>
      <c r="G3" s="89"/>
    </row>
    <row r="4" spans="1:104" ht="13.5" thickBot="1">
      <c r="A4" s="215" t="s">
        <v>20</v>
      </c>
      <c r="B4" s="216"/>
      <c r="C4" s="81" t="s">
        <v>38</v>
      </c>
      <c r="D4" s="82"/>
      <c r="E4" s="217"/>
      <c r="F4" s="218"/>
      <c r="G4" s="219"/>
    </row>
    <row r="5" spans="1:104" ht="13.5" thickTop="1">
      <c r="A5" s="90"/>
      <c r="B5" s="91"/>
      <c r="C5" s="91"/>
      <c r="G5" s="93"/>
    </row>
    <row r="6" spans="1:104">
      <c r="A6" s="94" t="s">
        <v>22</v>
      </c>
      <c r="B6" s="95" t="s">
        <v>23</v>
      </c>
      <c r="C6" s="95" t="s">
        <v>24</v>
      </c>
      <c r="D6" s="95" t="s">
        <v>25</v>
      </c>
      <c r="E6" s="96" t="s">
        <v>26</v>
      </c>
      <c r="F6" s="95" t="s">
        <v>27</v>
      </c>
      <c r="G6" s="97" t="s">
        <v>28</v>
      </c>
    </row>
    <row r="7" spans="1:104">
      <c r="A7" s="98" t="s">
        <v>29</v>
      </c>
      <c r="B7" s="99" t="s">
        <v>402</v>
      </c>
      <c r="C7" s="134" t="s">
        <v>403</v>
      </c>
      <c r="D7" s="135"/>
      <c r="E7" s="136"/>
      <c r="F7" s="136"/>
      <c r="G7" s="137"/>
      <c r="H7" s="104"/>
      <c r="I7" s="104"/>
      <c r="O7" s="105">
        <v>1</v>
      </c>
    </row>
    <row r="8" spans="1:104" ht="22.5">
      <c r="A8" s="144">
        <v>1</v>
      </c>
      <c r="B8" s="146" t="s">
        <v>404</v>
      </c>
      <c r="C8" s="146" t="s">
        <v>405</v>
      </c>
      <c r="D8" s="147" t="s">
        <v>32</v>
      </c>
      <c r="E8" s="148">
        <v>3</v>
      </c>
      <c r="F8" s="172"/>
      <c r="G8" s="173">
        <f>E8*F8</f>
        <v>0</v>
      </c>
      <c r="O8" s="105">
        <v>2</v>
      </c>
      <c r="AA8" s="83">
        <v>1</v>
      </c>
      <c r="AB8" s="83">
        <v>1</v>
      </c>
      <c r="AC8" s="83">
        <v>1</v>
      </c>
      <c r="AZ8" s="83">
        <v>1</v>
      </c>
      <c r="BA8" s="83">
        <f>IF(AZ8=1,G8,0)</f>
        <v>0</v>
      </c>
      <c r="BB8" s="83">
        <f>IF(AZ8=2,G8,0)</f>
        <v>0</v>
      </c>
      <c r="BC8" s="83">
        <f>IF(AZ8=3,G8,0)</f>
        <v>0</v>
      </c>
      <c r="BD8" s="83">
        <f>IF(AZ8=4,G8,0)</f>
        <v>0</v>
      </c>
      <c r="BE8" s="83">
        <f>IF(AZ8=5,G8,0)</f>
        <v>0</v>
      </c>
      <c r="CA8" s="112">
        <v>1</v>
      </c>
      <c r="CB8" s="112">
        <v>1</v>
      </c>
      <c r="CZ8" s="83">
        <v>2.9329999999987401E-2</v>
      </c>
    </row>
    <row r="9" spans="1:104" ht="11.25" customHeight="1">
      <c r="A9" s="147">
        <v>2</v>
      </c>
      <c r="B9" s="146" t="s">
        <v>404</v>
      </c>
      <c r="C9" s="146" t="s">
        <v>406</v>
      </c>
      <c r="D9" s="147" t="s">
        <v>32</v>
      </c>
      <c r="E9" s="148">
        <v>2</v>
      </c>
      <c r="F9" s="172"/>
      <c r="G9" s="173">
        <f t="shared" ref="G9:G32" si="0">E9*F9</f>
        <v>0</v>
      </c>
      <c r="M9" s="114" t="s">
        <v>74</v>
      </c>
      <c r="O9" s="105"/>
    </row>
    <row r="10" spans="1:104">
      <c r="A10" s="147">
        <v>3</v>
      </c>
      <c r="B10" s="146" t="s">
        <v>404</v>
      </c>
      <c r="C10" s="146" t="s">
        <v>407</v>
      </c>
      <c r="D10" s="147" t="s">
        <v>32</v>
      </c>
      <c r="E10" s="148">
        <v>8</v>
      </c>
      <c r="F10" s="172"/>
      <c r="G10" s="173">
        <f t="shared" si="0"/>
        <v>0</v>
      </c>
      <c r="M10" s="114" t="s">
        <v>75</v>
      </c>
      <c r="O10" s="105"/>
    </row>
    <row r="11" spans="1:104">
      <c r="A11" s="147">
        <v>4</v>
      </c>
      <c r="B11" s="146" t="s">
        <v>404</v>
      </c>
      <c r="C11" s="146" t="s">
        <v>408</v>
      </c>
      <c r="D11" s="147" t="s">
        <v>32</v>
      </c>
      <c r="E11" s="148">
        <v>3</v>
      </c>
      <c r="F11" s="172"/>
      <c r="G11" s="173">
        <f t="shared" si="0"/>
        <v>0</v>
      </c>
      <c r="M11" s="114" t="s">
        <v>76</v>
      </c>
      <c r="O11" s="105"/>
    </row>
    <row r="12" spans="1:104">
      <c r="A12" s="144">
        <v>5</v>
      </c>
      <c r="B12" s="146" t="s">
        <v>404</v>
      </c>
      <c r="C12" s="146" t="s">
        <v>409</v>
      </c>
      <c r="D12" s="147" t="s">
        <v>32</v>
      </c>
      <c r="E12" s="148">
        <v>4</v>
      </c>
      <c r="F12" s="172"/>
      <c r="G12" s="173">
        <f t="shared" si="0"/>
        <v>0</v>
      </c>
      <c r="O12" s="105">
        <v>2</v>
      </c>
      <c r="AA12" s="83">
        <v>1</v>
      </c>
      <c r="AB12" s="83">
        <v>1</v>
      </c>
      <c r="AC12" s="83">
        <v>1</v>
      </c>
      <c r="AZ12" s="83">
        <v>1</v>
      </c>
      <c r="BA12" s="83">
        <f>IF(AZ12=1,G12,0)</f>
        <v>0</v>
      </c>
      <c r="BB12" s="83">
        <f>IF(AZ12=2,G12,0)</f>
        <v>0</v>
      </c>
      <c r="BC12" s="83">
        <f>IF(AZ12=3,G12,0)</f>
        <v>0</v>
      </c>
      <c r="BD12" s="83">
        <f>IF(AZ12=4,G12,0)</f>
        <v>0</v>
      </c>
      <c r="BE12" s="83">
        <f>IF(AZ12=5,G12,0)</f>
        <v>0</v>
      </c>
      <c r="CA12" s="112">
        <v>1</v>
      </c>
      <c r="CB12" s="112">
        <v>1</v>
      </c>
      <c r="CZ12" s="83">
        <v>3.2480000000020902E-2</v>
      </c>
    </row>
    <row r="13" spans="1:104" ht="12" customHeight="1">
      <c r="A13" s="144">
        <v>6</v>
      </c>
      <c r="B13" s="146" t="s">
        <v>410</v>
      </c>
      <c r="C13" s="146" t="s">
        <v>411</v>
      </c>
      <c r="D13" s="147" t="s">
        <v>32</v>
      </c>
      <c r="E13" s="148">
        <v>1</v>
      </c>
      <c r="F13" s="172"/>
      <c r="G13" s="173">
        <f t="shared" si="0"/>
        <v>0</v>
      </c>
      <c r="O13" s="105"/>
      <c r="CA13" s="112"/>
      <c r="CB13" s="112"/>
    </row>
    <row r="14" spans="1:104" ht="12.75" customHeight="1">
      <c r="A14" s="144">
        <v>7</v>
      </c>
      <c r="B14" s="146" t="s">
        <v>410</v>
      </c>
      <c r="C14" s="146" t="s">
        <v>412</v>
      </c>
      <c r="D14" s="147" t="s">
        <v>32</v>
      </c>
      <c r="E14" s="148">
        <v>12</v>
      </c>
      <c r="F14" s="172"/>
      <c r="G14" s="173">
        <f t="shared" si="0"/>
        <v>0</v>
      </c>
      <c r="O14" s="105"/>
      <c r="CA14" s="112"/>
      <c r="CB14" s="112"/>
    </row>
    <row r="15" spans="1:104">
      <c r="A15" s="144">
        <v>8</v>
      </c>
      <c r="B15" s="146" t="s">
        <v>410</v>
      </c>
      <c r="C15" s="146" t="s">
        <v>413</v>
      </c>
      <c r="D15" s="147" t="s">
        <v>32</v>
      </c>
      <c r="E15" s="148">
        <v>12</v>
      </c>
      <c r="F15" s="172"/>
      <c r="G15" s="173">
        <f t="shared" si="0"/>
        <v>0</v>
      </c>
      <c r="O15" s="105"/>
      <c r="CA15" s="112"/>
      <c r="CB15" s="112"/>
    </row>
    <row r="16" spans="1:104">
      <c r="A16" s="144">
        <v>9</v>
      </c>
      <c r="B16" s="146" t="s">
        <v>410</v>
      </c>
      <c r="C16" s="146" t="s">
        <v>414</v>
      </c>
      <c r="D16" s="147" t="s">
        <v>32</v>
      </c>
      <c r="E16" s="148">
        <v>3</v>
      </c>
      <c r="F16" s="172"/>
      <c r="G16" s="173">
        <f t="shared" si="0"/>
        <v>0</v>
      </c>
      <c r="O16" s="105"/>
      <c r="CA16" s="112"/>
      <c r="CB16" s="112"/>
    </row>
    <row r="17" spans="1:104">
      <c r="A17" s="144">
        <v>10</v>
      </c>
      <c r="B17" s="146" t="s">
        <v>410</v>
      </c>
      <c r="C17" s="146" t="s">
        <v>415</v>
      </c>
      <c r="D17" s="147" t="s">
        <v>32</v>
      </c>
      <c r="E17" s="148">
        <v>12</v>
      </c>
      <c r="F17" s="172"/>
      <c r="G17" s="173">
        <f t="shared" si="0"/>
        <v>0</v>
      </c>
      <c r="O17" s="105"/>
      <c r="CA17" s="112"/>
      <c r="CB17" s="112"/>
    </row>
    <row r="18" spans="1:104">
      <c r="A18" s="144">
        <v>11</v>
      </c>
      <c r="B18" s="146" t="s">
        <v>410</v>
      </c>
      <c r="C18" s="146" t="s">
        <v>416</v>
      </c>
      <c r="D18" s="147" t="s">
        <v>32</v>
      </c>
      <c r="E18" s="148">
        <v>6</v>
      </c>
      <c r="F18" s="172"/>
      <c r="G18" s="173">
        <f t="shared" si="0"/>
        <v>0</v>
      </c>
      <c r="O18" s="105"/>
      <c r="CA18" s="112"/>
      <c r="CB18" s="112"/>
    </row>
    <row r="19" spans="1:104" ht="33.75" customHeight="1">
      <c r="A19" s="144">
        <v>12</v>
      </c>
      <c r="B19" s="146" t="s">
        <v>410</v>
      </c>
      <c r="C19" s="146" t="s">
        <v>417</v>
      </c>
      <c r="D19" s="147" t="s">
        <v>32</v>
      </c>
      <c r="E19" s="148">
        <v>3</v>
      </c>
      <c r="F19" s="172"/>
      <c r="G19" s="173">
        <f t="shared" si="0"/>
        <v>0</v>
      </c>
      <c r="O19" s="105"/>
      <c r="CA19" s="112"/>
      <c r="CB19" s="112"/>
    </row>
    <row r="20" spans="1:104" ht="22.5">
      <c r="A20" s="144">
        <v>13</v>
      </c>
      <c r="B20" s="146" t="s">
        <v>410</v>
      </c>
      <c r="C20" s="146" t="s">
        <v>418</v>
      </c>
      <c r="D20" s="147" t="s">
        <v>32</v>
      </c>
      <c r="E20" s="148">
        <v>1</v>
      </c>
      <c r="F20" s="172"/>
      <c r="G20" s="173">
        <f t="shared" si="0"/>
        <v>0</v>
      </c>
      <c r="O20" s="105"/>
      <c r="CA20" s="112"/>
      <c r="CB20" s="112"/>
    </row>
    <row r="21" spans="1:104">
      <c r="A21" s="147">
        <v>14</v>
      </c>
      <c r="B21" s="146" t="s">
        <v>410</v>
      </c>
      <c r="C21" s="146" t="s">
        <v>419</v>
      </c>
      <c r="D21" s="147" t="s">
        <v>32</v>
      </c>
      <c r="E21" s="148">
        <v>3</v>
      </c>
      <c r="F21" s="172"/>
      <c r="G21" s="173">
        <f t="shared" si="0"/>
        <v>0</v>
      </c>
      <c r="M21" s="114" t="s">
        <v>79</v>
      </c>
      <c r="O21" s="105"/>
    </row>
    <row r="22" spans="1:104">
      <c r="A22" s="144">
        <v>15</v>
      </c>
      <c r="B22" s="146" t="s">
        <v>410</v>
      </c>
      <c r="C22" s="146" t="s">
        <v>420</v>
      </c>
      <c r="D22" s="147" t="s">
        <v>32</v>
      </c>
      <c r="E22" s="148">
        <v>3</v>
      </c>
      <c r="F22" s="172"/>
      <c r="G22" s="173">
        <f t="shared" si="0"/>
        <v>0</v>
      </c>
      <c r="O22" s="105">
        <v>2</v>
      </c>
      <c r="AA22" s="83">
        <v>1</v>
      </c>
      <c r="AB22" s="83">
        <v>1</v>
      </c>
      <c r="AC22" s="83">
        <v>1</v>
      </c>
      <c r="AZ22" s="83">
        <v>1</v>
      </c>
      <c r="BA22" s="83">
        <f>IF(AZ22=1,G22,0)</f>
        <v>0</v>
      </c>
      <c r="BB22" s="83">
        <f>IF(AZ22=2,G22,0)</f>
        <v>0</v>
      </c>
      <c r="BC22" s="83">
        <f>IF(AZ22=3,G22,0)</f>
        <v>0</v>
      </c>
      <c r="BD22" s="83">
        <f>IF(AZ22=4,G22,0)</f>
        <v>0</v>
      </c>
      <c r="BE22" s="83">
        <f>IF(AZ22=5,G22,0)</f>
        <v>0</v>
      </c>
      <c r="CA22" s="112">
        <v>1</v>
      </c>
      <c r="CB22" s="112">
        <v>1</v>
      </c>
      <c r="CZ22" s="83">
        <v>1.8730000000005E-2</v>
      </c>
    </row>
    <row r="23" spans="1:104">
      <c r="A23" s="147">
        <v>16</v>
      </c>
      <c r="B23" s="146" t="s">
        <v>410</v>
      </c>
      <c r="C23" s="146" t="s">
        <v>421</v>
      </c>
      <c r="D23" s="147" t="s">
        <v>32</v>
      </c>
      <c r="E23" s="148">
        <v>3</v>
      </c>
      <c r="F23" s="172"/>
      <c r="G23" s="173">
        <f t="shared" si="0"/>
        <v>0</v>
      </c>
      <c r="M23" s="114" t="s">
        <v>82</v>
      </c>
      <c r="O23" s="105"/>
    </row>
    <row r="24" spans="1:104">
      <c r="A24" s="147">
        <v>17</v>
      </c>
      <c r="B24" s="146" t="s">
        <v>410</v>
      </c>
      <c r="C24" s="146" t="s">
        <v>422</v>
      </c>
      <c r="D24" s="147" t="s">
        <v>32</v>
      </c>
      <c r="E24" s="148">
        <v>24</v>
      </c>
      <c r="F24" s="172"/>
      <c r="G24" s="173">
        <f t="shared" si="0"/>
        <v>0</v>
      </c>
      <c r="M24" s="114"/>
      <c r="O24" s="105"/>
    </row>
    <row r="25" spans="1:104">
      <c r="A25" s="147">
        <v>18</v>
      </c>
      <c r="B25" s="146" t="s">
        <v>410</v>
      </c>
      <c r="C25" s="146" t="s">
        <v>423</v>
      </c>
      <c r="D25" s="147" t="s">
        <v>32</v>
      </c>
      <c r="E25" s="148">
        <v>4</v>
      </c>
      <c r="F25" s="172"/>
      <c r="G25" s="173">
        <f t="shared" si="0"/>
        <v>0</v>
      </c>
      <c r="M25" s="114" t="s">
        <v>83</v>
      </c>
      <c r="O25" s="105"/>
    </row>
    <row r="26" spans="1:104">
      <c r="A26" s="144">
        <v>19</v>
      </c>
      <c r="B26" s="146" t="s">
        <v>410</v>
      </c>
      <c r="C26" s="146" t="s">
        <v>424</v>
      </c>
      <c r="D26" s="147" t="s">
        <v>32</v>
      </c>
      <c r="E26" s="148">
        <v>2</v>
      </c>
      <c r="F26" s="172"/>
      <c r="G26" s="173">
        <f t="shared" si="0"/>
        <v>0</v>
      </c>
      <c r="O26" s="105">
        <v>2</v>
      </c>
      <c r="AA26" s="83">
        <v>12</v>
      </c>
      <c r="AB26" s="83">
        <v>0</v>
      </c>
      <c r="AC26" s="83">
        <v>45</v>
      </c>
      <c r="AZ26" s="83">
        <v>1</v>
      </c>
      <c r="BA26" s="83">
        <f>IF(AZ26=1,G26,0)</f>
        <v>0</v>
      </c>
      <c r="BB26" s="83">
        <f>IF(AZ26=2,G26,0)</f>
        <v>0</v>
      </c>
      <c r="BC26" s="83">
        <f>IF(AZ26=3,G26,0)</f>
        <v>0</v>
      </c>
      <c r="BD26" s="83">
        <f>IF(AZ26=4,G26,0)</f>
        <v>0</v>
      </c>
      <c r="BE26" s="83">
        <f>IF(AZ26=5,G26,0)</f>
        <v>0</v>
      </c>
      <c r="CA26" s="112">
        <v>12</v>
      </c>
      <c r="CB26" s="112">
        <v>0</v>
      </c>
      <c r="CZ26" s="83">
        <v>0</v>
      </c>
    </row>
    <row r="27" spans="1:104">
      <c r="A27" s="144">
        <v>20</v>
      </c>
      <c r="B27" s="146" t="s">
        <v>410</v>
      </c>
      <c r="C27" s="146" t="s">
        <v>425</v>
      </c>
      <c r="D27" s="147" t="s">
        <v>32</v>
      </c>
      <c r="E27" s="148">
        <v>2</v>
      </c>
      <c r="F27" s="172"/>
      <c r="G27" s="173">
        <f t="shared" si="0"/>
        <v>0</v>
      </c>
      <c r="O27" s="105"/>
      <c r="CA27" s="112"/>
      <c r="CB27" s="112"/>
    </row>
    <row r="28" spans="1:104" ht="22.5">
      <c r="A28" s="144">
        <v>21</v>
      </c>
      <c r="B28" s="146" t="s">
        <v>410</v>
      </c>
      <c r="C28" s="146" t="s">
        <v>426</v>
      </c>
      <c r="D28" s="147" t="s">
        <v>32</v>
      </c>
      <c r="E28" s="148">
        <v>2</v>
      </c>
      <c r="F28" s="172"/>
      <c r="G28" s="173">
        <f t="shared" si="0"/>
        <v>0</v>
      </c>
      <c r="O28" s="105"/>
      <c r="CA28" s="112"/>
      <c r="CB28" s="112"/>
    </row>
    <row r="29" spans="1:104">
      <c r="A29" s="144">
        <v>22</v>
      </c>
      <c r="B29" s="146" t="s">
        <v>410</v>
      </c>
      <c r="C29" s="146" t="s">
        <v>427</v>
      </c>
      <c r="D29" s="147" t="s">
        <v>32</v>
      </c>
      <c r="E29" s="148">
        <v>24</v>
      </c>
      <c r="F29" s="172"/>
      <c r="G29" s="173">
        <f t="shared" si="0"/>
        <v>0</v>
      </c>
      <c r="O29" s="105"/>
      <c r="CA29" s="112"/>
      <c r="CB29" s="112"/>
    </row>
    <row r="30" spans="1:104" ht="22.5">
      <c r="A30" s="144">
        <v>23</v>
      </c>
      <c r="B30" s="146" t="s">
        <v>410</v>
      </c>
      <c r="C30" s="146" t="s">
        <v>428</v>
      </c>
      <c r="D30" s="147" t="s">
        <v>32</v>
      </c>
      <c r="E30" s="148">
        <v>24</v>
      </c>
      <c r="F30" s="172"/>
      <c r="G30" s="173">
        <f t="shared" si="0"/>
        <v>0</v>
      </c>
      <c r="O30" s="105"/>
      <c r="CA30" s="112"/>
      <c r="CB30" s="112"/>
    </row>
    <row r="31" spans="1:104">
      <c r="A31" s="144">
        <v>24</v>
      </c>
      <c r="B31" s="146" t="s">
        <v>410</v>
      </c>
      <c r="C31" s="146" t="s">
        <v>429</v>
      </c>
      <c r="D31" s="147" t="s">
        <v>32</v>
      </c>
      <c r="E31" s="148">
        <v>34</v>
      </c>
      <c r="F31" s="172"/>
      <c r="G31" s="173">
        <f t="shared" si="0"/>
        <v>0</v>
      </c>
      <c r="O31" s="105"/>
      <c r="CA31" s="112"/>
      <c r="CB31" s="112"/>
    </row>
    <row r="32" spans="1:104">
      <c r="A32" s="144">
        <v>25</v>
      </c>
      <c r="B32" s="146" t="s">
        <v>410</v>
      </c>
      <c r="C32" s="146" t="s">
        <v>430</v>
      </c>
      <c r="D32" s="147" t="s">
        <v>32</v>
      </c>
      <c r="E32" s="148">
        <v>85</v>
      </c>
      <c r="F32" s="172"/>
      <c r="G32" s="173">
        <f t="shared" si="0"/>
        <v>0</v>
      </c>
      <c r="O32" s="105"/>
      <c r="CA32" s="112"/>
      <c r="CB32" s="112"/>
    </row>
    <row r="33" spans="1:104">
      <c r="A33" s="119"/>
      <c r="B33" s="120" t="s">
        <v>33</v>
      </c>
      <c r="C33" s="121" t="str">
        <f>CONCATENATE(B7," ",C7)</f>
        <v>3254 Datový rozvaděč</v>
      </c>
      <c r="D33" s="122"/>
      <c r="E33" s="150"/>
      <c r="F33" s="124"/>
      <c r="G33" s="125">
        <f>SUM(G8:G32)</f>
        <v>0</v>
      </c>
      <c r="O33" s="105">
        <v>4</v>
      </c>
      <c r="BA33" s="126">
        <f>SUM(BA7:BA32)</f>
        <v>0</v>
      </c>
      <c r="BB33" s="126">
        <f>SUM(BB7:BB32)</f>
        <v>0</v>
      </c>
      <c r="BC33" s="126">
        <f>SUM(BC7:BC32)</f>
        <v>0</v>
      </c>
      <c r="BD33" s="126">
        <f>SUM(BD7:BD32)</f>
        <v>0</v>
      </c>
      <c r="BE33" s="126">
        <f>SUM(BE7:BE32)</f>
        <v>0</v>
      </c>
    </row>
    <row r="34" spans="1:104">
      <c r="A34" s="98" t="s">
        <v>29</v>
      </c>
      <c r="B34" s="99" t="s">
        <v>431</v>
      </c>
      <c r="C34" s="134" t="s">
        <v>432</v>
      </c>
      <c r="D34" s="135"/>
      <c r="E34" s="151"/>
      <c r="F34" s="136"/>
      <c r="G34" s="137"/>
      <c r="H34" s="104"/>
      <c r="I34" s="104"/>
      <c r="O34" s="105">
        <v>1</v>
      </c>
    </row>
    <row r="35" spans="1:104" ht="22.5">
      <c r="A35" s="144">
        <v>26</v>
      </c>
      <c r="B35" s="146" t="s">
        <v>433</v>
      </c>
      <c r="C35" s="146" t="s">
        <v>434</v>
      </c>
      <c r="D35" s="153" t="s">
        <v>32</v>
      </c>
      <c r="E35" s="154">
        <v>3</v>
      </c>
      <c r="F35" s="146"/>
      <c r="G35" s="173">
        <f t="shared" ref="G35:G42" si="1">E35*F35</f>
        <v>0</v>
      </c>
      <c r="H35" s="104"/>
      <c r="I35" s="104"/>
      <c r="O35" s="105"/>
    </row>
    <row r="36" spans="1:104">
      <c r="A36" s="144">
        <v>27</v>
      </c>
      <c r="B36" s="146" t="s">
        <v>433</v>
      </c>
      <c r="C36" s="146" t="s">
        <v>435</v>
      </c>
      <c r="D36" s="153" t="s">
        <v>32</v>
      </c>
      <c r="E36" s="154">
        <v>3</v>
      </c>
      <c r="F36" s="146"/>
      <c r="G36" s="173">
        <f t="shared" si="1"/>
        <v>0</v>
      </c>
      <c r="H36" s="104"/>
      <c r="I36" s="104"/>
      <c r="O36" s="105"/>
    </row>
    <row r="37" spans="1:104">
      <c r="A37" s="144">
        <v>28</v>
      </c>
      <c r="B37" s="146" t="s">
        <v>433</v>
      </c>
      <c r="C37" s="146" t="s">
        <v>436</v>
      </c>
      <c r="D37" s="153" t="s">
        <v>32</v>
      </c>
      <c r="E37" s="154">
        <v>2</v>
      </c>
      <c r="F37" s="146"/>
      <c r="G37" s="173">
        <f t="shared" si="1"/>
        <v>0</v>
      </c>
      <c r="O37" s="105">
        <v>2</v>
      </c>
      <c r="AA37" s="83">
        <v>1</v>
      </c>
      <c r="AB37" s="83">
        <v>7</v>
      </c>
      <c r="AC37" s="83">
        <v>7</v>
      </c>
      <c r="AZ37" s="83">
        <v>1</v>
      </c>
      <c r="BA37" s="83">
        <f>IF(AZ37=1,G37,0)</f>
        <v>0</v>
      </c>
      <c r="BB37" s="83">
        <f>IF(AZ37=2,G37,0)</f>
        <v>0</v>
      </c>
      <c r="BC37" s="83">
        <f>IF(AZ37=3,G37,0)</f>
        <v>0</v>
      </c>
      <c r="BD37" s="83">
        <f>IF(AZ37=4,G37,0)</f>
        <v>0</v>
      </c>
      <c r="BE37" s="83">
        <f>IF(AZ37=5,G37,0)</f>
        <v>0</v>
      </c>
      <c r="CA37" s="112">
        <v>1</v>
      </c>
      <c r="CB37" s="112">
        <v>7</v>
      </c>
      <c r="CZ37" s="83">
        <v>0</v>
      </c>
    </row>
    <row r="38" spans="1:104">
      <c r="A38" s="144">
        <v>29</v>
      </c>
      <c r="B38" s="146" t="s">
        <v>433</v>
      </c>
      <c r="C38" s="146" t="s">
        <v>437</v>
      </c>
      <c r="D38" s="153" t="s">
        <v>32</v>
      </c>
      <c r="E38" s="154">
        <v>1</v>
      </c>
      <c r="F38" s="146"/>
      <c r="G38" s="173">
        <f t="shared" si="1"/>
        <v>0</v>
      </c>
      <c r="M38" s="114" t="s">
        <v>92</v>
      </c>
      <c r="O38" s="105"/>
    </row>
    <row r="39" spans="1:104">
      <c r="A39" s="144">
        <v>30</v>
      </c>
      <c r="B39" s="146" t="s">
        <v>433</v>
      </c>
      <c r="C39" s="146" t="s">
        <v>438</v>
      </c>
      <c r="D39" s="153" t="s">
        <v>32</v>
      </c>
      <c r="E39" s="154">
        <v>2</v>
      </c>
      <c r="F39" s="146"/>
      <c r="G39" s="173">
        <f t="shared" si="1"/>
        <v>0</v>
      </c>
      <c r="O39" s="105">
        <v>2</v>
      </c>
      <c r="AA39" s="83">
        <v>1</v>
      </c>
      <c r="AB39" s="83">
        <v>7</v>
      </c>
      <c r="AC39" s="83">
        <v>7</v>
      </c>
      <c r="AZ39" s="83">
        <v>1</v>
      </c>
      <c r="BA39" s="83">
        <f>IF(AZ39=1,G39,0)</f>
        <v>0</v>
      </c>
      <c r="BB39" s="83">
        <f>IF(AZ39=2,G39,0)</f>
        <v>0</v>
      </c>
      <c r="BC39" s="83">
        <f>IF(AZ39=3,G39,0)</f>
        <v>0</v>
      </c>
      <c r="BD39" s="83">
        <f>IF(AZ39=4,G39,0)</f>
        <v>0</v>
      </c>
      <c r="BE39" s="83">
        <f>IF(AZ39=5,G39,0)</f>
        <v>0</v>
      </c>
      <c r="CA39" s="112">
        <v>1</v>
      </c>
      <c r="CB39" s="112">
        <v>7</v>
      </c>
      <c r="CZ39" s="83">
        <v>0</v>
      </c>
    </row>
    <row r="40" spans="1:104">
      <c r="A40" s="144">
        <v>31</v>
      </c>
      <c r="B40" s="146" t="s">
        <v>433</v>
      </c>
      <c r="C40" s="146" t="s">
        <v>439</v>
      </c>
      <c r="D40" s="153" t="s">
        <v>32</v>
      </c>
      <c r="E40" s="154">
        <v>2</v>
      </c>
      <c r="F40" s="146"/>
      <c r="G40" s="173">
        <f t="shared" si="1"/>
        <v>0</v>
      </c>
      <c r="M40" s="114" t="s">
        <v>92</v>
      </c>
      <c r="O40" s="105"/>
    </row>
    <row r="41" spans="1:104">
      <c r="A41" s="144">
        <v>32</v>
      </c>
      <c r="B41" s="146" t="s">
        <v>433</v>
      </c>
      <c r="C41" s="146" t="s">
        <v>440</v>
      </c>
      <c r="D41" s="153" t="s">
        <v>32</v>
      </c>
      <c r="E41" s="154">
        <v>1</v>
      </c>
      <c r="F41" s="146"/>
      <c r="G41" s="173">
        <f t="shared" si="1"/>
        <v>0</v>
      </c>
      <c r="O41" s="105">
        <v>2</v>
      </c>
      <c r="AA41" s="83">
        <v>1</v>
      </c>
      <c r="AB41" s="83">
        <v>1</v>
      </c>
      <c r="AC41" s="83">
        <v>1</v>
      </c>
      <c r="AZ41" s="83">
        <v>1</v>
      </c>
      <c r="BA41" s="83">
        <f>IF(AZ41=1,G41,0)</f>
        <v>0</v>
      </c>
      <c r="BB41" s="83">
        <f>IF(AZ41=2,G41,0)</f>
        <v>0</v>
      </c>
      <c r="BC41" s="83">
        <f>IF(AZ41=3,G41,0)</f>
        <v>0</v>
      </c>
      <c r="BD41" s="83">
        <f>IF(AZ41=4,G41,0)</f>
        <v>0</v>
      </c>
      <c r="BE41" s="83">
        <f>IF(AZ41=5,G41,0)</f>
        <v>0</v>
      </c>
      <c r="CA41" s="112">
        <v>1</v>
      </c>
      <c r="CB41" s="112">
        <v>1</v>
      </c>
      <c r="CZ41" s="83">
        <v>3.4589999999980102E-2</v>
      </c>
    </row>
    <row r="42" spans="1:104" ht="22.5">
      <c r="A42" s="144">
        <v>33</v>
      </c>
      <c r="B42" s="146" t="s">
        <v>433</v>
      </c>
      <c r="C42" s="146" t="s">
        <v>441</v>
      </c>
      <c r="D42" s="153" t="s">
        <v>32</v>
      </c>
      <c r="E42" s="154">
        <v>1</v>
      </c>
      <c r="F42" s="146"/>
      <c r="G42" s="173">
        <f t="shared" si="1"/>
        <v>0</v>
      </c>
      <c r="O42" s="105">
        <v>2</v>
      </c>
      <c r="AA42" s="83">
        <v>1</v>
      </c>
      <c r="AB42" s="83">
        <v>1</v>
      </c>
      <c r="AC42" s="83">
        <v>1</v>
      </c>
      <c r="AZ42" s="83">
        <v>1</v>
      </c>
      <c r="BA42" s="83">
        <f>IF(AZ42=1,G42,0)</f>
        <v>0</v>
      </c>
      <c r="BB42" s="83">
        <f>IF(AZ42=2,G42,0)</f>
        <v>0</v>
      </c>
      <c r="BC42" s="83">
        <f>IF(AZ42=3,G42,0)</f>
        <v>0</v>
      </c>
      <c r="BD42" s="83">
        <f>IF(AZ42=4,G42,0)</f>
        <v>0</v>
      </c>
      <c r="BE42" s="83">
        <f>IF(AZ42=5,G42,0)</f>
        <v>0</v>
      </c>
      <c r="CA42" s="112">
        <v>1</v>
      </c>
      <c r="CB42" s="112">
        <v>1</v>
      </c>
      <c r="CZ42" s="83">
        <v>0</v>
      </c>
    </row>
    <row r="43" spans="1:104">
      <c r="A43" s="119"/>
      <c r="B43" s="120" t="s">
        <v>33</v>
      </c>
      <c r="C43" s="121" t="str">
        <f>CONCATENATE(B34," ",C34)</f>
        <v>324 Aktivní prvky</v>
      </c>
      <c r="D43" s="122"/>
      <c r="E43" s="123"/>
      <c r="F43" s="124"/>
      <c r="G43" s="125">
        <f>SUM(G35:G42)</f>
        <v>0</v>
      </c>
      <c r="O43" s="105">
        <v>4</v>
      </c>
      <c r="BA43" s="126">
        <f>SUM(BA34:BA42)</f>
        <v>0</v>
      </c>
      <c r="BB43" s="126">
        <f>SUM(BB34:BB42)</f>
        <v>0</v>
      </c>
      <c r="BC43" s="126">
        <f>SUM(BC34:BC42)</f>
        <v>0</v>
      </c>
      <c r="BD43" s="126">
        <f>SUM(BD34:BD42)</f>
        <v>0</v>
      </c>
      <c r="BE43" s="126">
        <f>SUM(BE34:BE42)</f>
        <v>0</v>
      </c>
    </row>
    <row r="44" spans="1:104">
      <c r="A44" s="98" t="s">
        <v>29</v>
      </c>
      <c r="B44" s="99" t="s">
        <v>442</v>
      </c>
      <c r="C44" s="100" t="s">
        <v>443</v>
      </c>
      <c r="D44" s="101"/>
      <c r="E44" s="102"/>
      <c r="F44" s="102"/>
      <c r="G44" s="103"/>
      <c r="H44" s="104"/>
      <c r="I44" s="104"/>
      <c r="O44" s="105">
        <v>1</v>
      </c>
    </row>
    <row r="45" spans="1:104">
      <c r="A45" s="144">
        <v>34</v>
      </c>
      <c r="B45" s="146" t="s">
        <v>444</v>
      </c>
      <c r="C45" s="146" t="s">
        <v>445</v>
      </c>
      <c r="D45" s="153" t="s">
        <v>32</v>
      </c>
      <c r="E45" s="154">
        <v>559</v>
      </c>
      <c r="F45" s="146"/>
      <c r="G45" s="173">
        <f>E45*F45</f>
        <v>0</v>
      </c>
      <c r="O45" s="105">
        <v>2</v>
      </c>
      <c r="AA45" s="83">
        <v>7</v>
      </c>
      <c r="AB45" s="83">
        <v>1</v>
      </c>
      <c r="AC45" s="83">
        <v>2</v>
      </c>
      <c r="AZ45" s="83">
        <v>1</v>
      </c>
      <c r="BA45" s="83">
        <f>IF(AZ45=1,G45,0)</f>
        <v>0</v>
      </c>
      <c r="BB45" s="83">
        <f>IF(AZ45=2,G45,0)</f>
        <v>0</v>
      </c>
      <c r="BC45" s="83">
        <f>IF(AZ45=3,G45,0)</f>
        <v>0</v>
      </c>
      <c r="BD45" s="83">
        <f>IF(AZ45=4,G45,0)</f>
        <v>0</v>
      </c>
      <c r="BE45" s="83">
        <f>IF(AZ45=5,G45,0)</f>
        <v>0</v>
      </c>
      <c r="CA45" s="112">
        <v>7</v>
      </c>
      <c r="CB45" s="112">
        <v>1</v>
      </c>
      <c r="CZ45" s="83">
        <v>0</v>
      </c>
    </row>
    <row r="46" spans="1:104">
      <c r="A46" s="144">
        <v>35</v>
      </c>
      <c r="B46" s="146" t="s">
        <v>444</v>
      </c>
      <c r="C46" s="146" t="s">
        <v>446</v>
      </c>
      <c r="D46" s="153" t="s">
        <v>32</v>
      </c>
      <c r="E46" s="154">
        <f>SUM(E45*2)</f>
        <v>1118</v>
      </c>
      <c r="F46" s="146"/>
      <c r="G46" s="173">
        <f>E46*F46</f>
        <v>0</v>
      </c>
      <c r="O46" s="105"/>
      <c r="CA46" s="112"/>
      <c r="CB46" s="112"/>
    </row>
    <row r="47" spans="1:104">
      <c r="A47" s="144">
        <v>36</v>
      </c>
      <c r="B47" s="146" t="s">
        <v>444</v>
      </c>
      <c r="C47" s="146" t="s">
        <v>447</v>
      </c>
      <c r="D47" s="153" t="s">
        <v>32</v>
      </c>
      <c r="E47" s="154">
        <v>559</v>
      </c>
      <c r="F47" s="146"/>
      <c r="G47" s="173">
        <f>E47*F47</f>
        <v>0</v>
      </c>
      <c r="O47" s="105"/>
      <c r="CA47" s="112"/>
      <c r="CB47" s="112"/>
    </row>
    <row r="48" spans="1:104">
      <c r="A48" s="144">
        <v>37</v>
      </c>
      <c r="B48" s="146" t="s">
        <v>444</v>
      </c>
      <c r="C48" s="146" t="s">
        <v>448</v>
      </c>
      <c r="D48" s="153" t="s">
        <v>32</v>
      </c>
      <c r="E48" s="154">
        <v>559</v>
      </c>
      <c r="F48" s="146"/>
      <c r="G48" s="173">
        <f>E48*F48</f>
        <v>0</v>
      </c>
      <c r="O48" s="105"/>
      <c r="CA48" s="112"/>
      <c r="CB48" s="112"/>
    </row>
    <row r="49" spans="1:104">
      <c r="A49" s="119"/>
      <c r="B49" s="120" t="s">
        <v>33</v>
      </c>
      <c r="C49" s="121" t="str">
        <f>CONCATENATE(B44," ",C44)</f>
        <v>312 Zásuvky</v>
      </c>
      <c r="D49" s="122"/>
      <c r="E49" s="123"/>
      <c r="F49" s="124"/>
      <c r="G49" s="125">
        <f>SUM(G45:G48)</f>
        <v>0</v>
      </c>
      <c r="O49" s="105">
        <v>4</v>
      </c>
      <c r="BA49" s="126">
        <f>SUM(BA44:BA45)</f>
        <v>0</v>
      </c>
      <c r="BB49" s="126">
        <f>SUM(BB44:BB45)</f>
        <v>0</v>
      </c>
      <c r="BC49" s="126">
        <f>SUM(BC44:BC45)</f>
        <v>0</v>
      </c>
      <c r="BD49" s="126">
        <f>SUM(BD44:BD45)</f>
        <v>0</v>
      </c>
      <c r="BE49" s="126">
        <f>SUM(BE44:BE45)</f>
        <v>0</v>
      </c>
    </row>
    <row r="50" spans="1:104">
      <c r="A50" s="98" t="s">
        <v>29</v>
      </c>
      <c r="B50" s="99" t="s">
        <v>449</v>
      </c>
      <c r="C50" s="100" t="s">
        <v>375</v>
      </c>
      <c r="D50" s="101"/>
      <c r="E50" s="102"/>
      <c r="F50" s="102"/>
      <c r="G50" s="103"/>
      <c r="H50" s="104"/>
      <c r="I50" s="104"/>
      <c r="O50" s="105">
        <v>1</v>
      </c>
    </row>
    <row r="51" spans="1:104">
      <c r="A51" s="144">
        <v>38</v>
      </c>
      <c r="B51" s="146" t="s">
        <v>376</v>
      </c>
      <c r="C51" s="146" t="s">
        <v>450</v>
      </c>
      <c r="D51" s="174" t="s">
        <v>32</v>
      </c>
      <c r="E51" s="154">
        <v>200</v>
      </c>
      <c r="F51" s="146"/>
      <c r="G51" s="173">
        <f t="shared" ref="G51:G57" si="2">E51*F51</f>
        <v>0</v>
      </c>
      <c r="O51" s="105">
        <v>2</v>
      </c>
      <c r="AA51" s="83">
        <v>12</v>
      </c>
      <c r="AB51" s="83">
        <v>0</v>
      </c>
      <c r="AC51" s="83">
        <v>35</v>
      </c>
      <c r="AZ51" s="83">
        <v>2</v>
      </c>
      <c r="BA51" s="83">
        <f>IF(AZ51=1,G51,0)</f>
        <v>0</v>
      </c>
      <c r="BB51" s="83">
        <f>IF(AZ51=2,G51,0)</f>
        <v>0</v>
      </c>
      <c r="BC51" s="83">
        <f>IF(AZ51=3,G51,0)</f>
        <v>0</v>
      </c>
      <c r="BD51" s="83">
        <f>IF(AZ51=4,G51,0)</f>
        <v>0</v>
      </c>
      <c r="BE51" s="83">
        <f>IF(AZ51=5,G51,0)</f>
        <v>0</v>
      </c>
      <c r="CA51" s="112">
        <v>12</v>
      </c>
      <c r="CB51" s="112">
        <v>0</v>
      </c>
      <c r="CZ51" s="83">
        <v>0</v>
      </c>
    </row>
    <row r="52" spans="1:104">
      <c r="A52" s="144">
        <v>39</v>
      </c>
      <c r="B52" s="146" t="s">
        <v>376</v>
      </c>
      <c r="C52" s="146" t="s">
        <v>451</v>
      </c>
      <c r="D52" s="174" t="s">
        <v>32</v>
      </c>
      <c r="E52" s="154">
        <v>1127</v>
      </c>
      <c r="F52" s="146"/>
      <c r="G52" s="173">
        <f t="shared" si="2"/>
        <v>0</v>
      </c>
      <c r="H52" s="156"/>
      <c r="O52" s="105">
        <v>2</v>
      </c>
      <c r="AA52" s="83">
        <v>12</v>
      </c>
      <c r="AB52" s="83">
        <v>0</v>
      </c>
      <c r="AC52" s="83">
        <v>47</v>
      </c>
      <c r="AZ52" s="83">
        <v>2</v>
      </c>
      <c r="BA52" s="83">
        <f>IF(AZ52=1,G52,0)</f>
        <v>0</v>
      </c>
      <c r="BB52" s="83">
        <f>IF(AZ52=2,G52,0)</f>
        <v>0</v>
      </c>
      <c r="BC52" s="83">
        <f>IF(AZ52=3,G52,0)</f>
        <v>0</v>
      </c>
      <c r="BD52" s="83">
        <f>IF(AZ52=4,G52,0)</f>
        <v>0</v>
      </c>
      <c r="BE52" s="83">
        <f>IF(AZ52=5,G52,0)</f>
        <v>0</v>
      </c>
      <c r="CA52" s="112">
        <v>12</v>
      </c>
      <c r="CB52" s="112">
        <v>0</v>
      </c>
      <c r="CZ52" s="83">
        <v>0</v>
      </c>
    </row>
    <row r="53" spans="1:104">
      <c r="A53" s="144">
        <v>40</v>
      </c>
      <c r="B53" s="146" t="s">
        <v>376</v>
      </c>
      <c r="C53" s="146" t="s">
        <v>452</v>
      </c>
      <c r="D53" s="174" t="s">
        <v>32</v>
      </c>
      <c r="E53" s="154">
        <v>359</v>
      </c>
      <c r="F53" s="146"/>
      <c r="G53" s="173">
        <f t="shared" si="2"/>
        <v>0</v>
      </c>
      <c r="H53" s="156"/>
      <c r="O53" s="105">
        <v>2</v>
      </c>
      <c r="AA53" s="83">
        <v>12</v>
      </c>
      <c r="AB53" s="83">
        <v>0</v>
      </c>
      <c r="AC53" s="83">
        <v>48</v>
      </c>
      <c r="AZ53" s="83">
        <v>2</v>
      </c>
      <c r="BA53" s="83">
        <f>IF(AZ53=1,G53,0)</f>
        <v>0</v>
      </c>
      <c r="BB53" s="83">
        <f>IF(AZ53=2,G53,0)</f>
        <v>0</v>
      </c>
      <c r="BC53" s="83">
        <f>IF(AZ53=3,G53,0)</f>
        <v>0</v>
      </c>
      <c r="BD53" s="83">
        <f>IF(AZ53=4,G53,0)</f>
        <v>0</v>
      </c>
      <c r="BE53" s="83">
        <f>IF(AZ53=5,G53,0)</f>
        <v>0</v>
      </c>
      <c r="CA53" s="112">
        <v>12</v>
      </c>
      <c r="CB53" s="112">
        <v>0</v>
      </c>
      <c r="CZ53" s="83">
        <v>0</v>
      </c>
    </row>
    <row r="54" spans="1:104">
      <c r="A54" s="144">
        <v>41</v>
      </c>
      <c r="B54" s="146" t="s">
        <v>376</v>
      </c>
      <c r="C54" s="146" t="s">
        <v>453</v>
      </c>
      <c r="D54" s="174" t="s">
        <v>32</v>
      </c>
      <c r="E54" s="154">
        <v>372</v>
      </c>
      <c r="F54" s="146"/>
      <c r="G54" s="173">
        <f t="shared" si="2"/>
        <v>0</v>
      </c>
      <c r="H54" s="156"/>
      <c r="O54" s="105">
        <v>2</v>
      </c>
      <c r="AA54" s="83">
        <v>12</v>
      </c>
      <c r="AB54" s="83">
        <v>0</v>
      </c>
      <c r="AC54" s="83">
        <v>49</v>
      </c>
      <c r="AZ54" s="83">
        <v>2</v>
      </c>
      <c r="BA54" s="83">
        <f>IF(AZ54=1,G54,0)</f>
        <v>0</v>
      </c>
      <c r="BB54" s="83">
        <f>IF(AZ54=2,G54,0)</f>
        <v>0</v>
      </c>
      <c r="BC54" s="83">
        <f>IF(AZ54=3,G54,0)</f>
        <v>0</v>
      </c>
      <c r="BD54" s="83">
        <f>IF(AZ54=4,G54,0)</f>
        <v>0</v>
      </c>
      <c r="BE54" s="83">
        <f>IF(AZ54=5,G54,0)</f>
        <v>0</v>
      </c>
      <c r="CA54" s="112">
        <v>12</v>
      </c>
      <c r="CB54" s="112">
        <v>0</v>
      </c>
      <c r="CZ54" s="83">
        <v>0</v>
      </c>
    </row>
    <row r="55" spans="1:104">
      <c r="A55" s="144">
        <v>42</v>
      </c>
      <c r="B55" s="146" t="s">
        <v>376</v>
      </c>
      <c r="C55" s="146" t="s">
        <v>454</v>
      </c>
      <c r="D55" s="174" t="s">
        <v>32</v>
      </c>
      <c r="E55" s="154">
        <v>6</v>
      </c>
      <c r="F55" s="146"/>
      <c r="G55" s="173">
        <f t="shared" si="2"/>
        <v>0</v>
      </c>
      <c r="H55" s="156"/>
      <c r="O55" s="105">
        <v>2</v>
      </c>
      <c r="AA55" s="83">
        <v>12</v>
      </c>
      <c r="AB55" s="83">
        <v>0</v>
      </c>
      <c r="AC55" s="83">
        <v>50</v>
      </c>
      <c r="AZ55" s="83">
        <v>2</v>
      </c>
      <c r="BA55" s="83">
        <f>IF(AZ55=1,G55,0)</f>
        <v>0</v>
      </c>
      <c r="BB55" s="83">
        <f>IF(AZ55=2,G55,0)</f>
        <v>0</v>
      </c>
      <c r="BC55" s="83">
        <f>IF(AZ55=3,G55,0)</f>
        <v>0</v>
      </c>
      <c r="BD55" s="83">
        <f>IF(AZ55=4,G55,0)</f>
        <v>0</v>
      </c>
      <c r="BE55" s="83">
        <f>IF(AZ55=5,G55,0)</f>
        <v>0</v>
      </c>
      <c r="CA55" s="112">
        <v>12</v>
      </c>
      <c r="CB55" s="112">
        <v>0</v>
      </c>
      <c r="CZ55" s="83">
        <v>0</v>
      </c>
    </row>
    <row r="56" spans="1:104">
      <c r="A56" s="144">
        <v>43</v>
      </c>
      <c r="B56" s="146" t="s">
        <v>376</v>
      </c>
      <c r="C56" s="146" t="s">
        <v>455</v>
      </c>
      <c r="D56" s="174" t="s">
        <v>131</v>
      </c>
      <c r="E56" s="154">
        <v>67620</v>
      </c>
      <c r="F56" s="146"/>
      <c r="G56" s="173">
        <f t="shared" si="2"/>
        <v>0</v>
      </c>
      <c r="O56" s="105"/>
      <c r="CA56" s="112"/>
      <c r="CB56" s="112"/>
    </row>
    <row r="57" spans="1:104">
      <c r="A57" s="144">
        <v>44</v>
      </c>
      <c r="B57" s="146" t="s">
        <v>376</v>
      </c>
      <c r="C57" s="146" t="s">
        <v>456</v>
      </c>
      <c r="D57" s="174" t="s">
        <v>131</v>
      </c>
      <c r="E57" s="154">
        <v>128</v>
      </c>
      <c r="F57" s="146"/>
      <c r="G57" s="173">
        <f t="shared" si="2"/>
        <v>0</v>
      </c>
      <c r="O57" s="105"/>
      <c r="CA57" s="112"/>
      <c r="CB57" s="112"/>
    </row>
    <row r="58" spans="1:104">
      <c r="A58" s="119"/>
      <c r="B58" s="120" t="s">
        <v>33</v>
      </c>
      <c r="C58" s="121" t="str">
        <f>CONCATENATE(B50," ",C50)</f>
        <v>32421 Kabeláž</v>
      </c>
      <c r="D58" s="122"/>
      <c r="E58" s="123"/>
      <c r="F58" s="124"/>
      <c r="G58" s="125">
        <f>SUM(G51:G57)</f>
        <v>0</v>
      </c>
      <c r="O58" s="105">
        <v>4</v>
      </c>
      <c r="BA58" s="126">
        <f>SUM(BA50:BA57)</f>
        <v>0</v>
      </c>
      <c r="BB58" s="126">
        <f>SUM(BB50:BB57)</f>
        <v>0</v>
      </c>
      <c r="BC58" s="126">
        <f>SUM(BC50:BC57)</f>
        <v>0</v>
      </c>
      <c r="BD58" s="126">
        <f>SUM(BD50:BD57)</f>
        <v>0</v>
      </c>
      <c r="BE58" s="126">
        <f>SUM(BE50:BE57)</f>
        <v>0</v>
      </c>
    </row>
    <row r="59" spans="1:104">
      <c r="A59" s="98" t="s">
        <v>29</v>
      </c>
      <c r="B59" s="99" t="s">
        <v>457</v>
      </c>
      <c r="C59" s="100" t="s">
        <v>458</v>
      </c>
      <c r="D59" s="101"/>
      <c r="E59" s="102"/>
      <c r="F59" s="102"/>
      <c r="G59" s="103"/>
      <c r="H59" s="104"/>
      <c r="I59" s="104"/>
      <c r="O59" s="105">
        <v>1</v>
      </c>
    </row>
    <row r="60" spans="1:104">
      <c r="A60" s="106">
        <v>45</v>
      </c>
      <c r="B60" s="108" t="s">
        <v>459</v>
      </c>
      <c r="C60" s="108" t="s">
        <v>460</v>
      </c>
      <c r="D60" s="174" t="s">
        <v>32</v>
      </c>
      <c r="E60" s="154">
        <v>24</v>
      </c>
      <c r="F60" s="146"/>
      <c r="G60" s="173">
        <f>E60*F60</f>
        <v>0</v>
      </c>
      <c r="O60" s="105">
        <v>2</v>
      </c>
      <c r="AA60" s="83">
        <v>12</v>
      </c>
      <c r="AB60" s="83">
        <v>0</v>
      </c>
      <c r="AC60" s="83">
        <v>37</v>
      </c>
      <c r="AZ60" s="83">
        <v>2</v>
      </c>
      <c r="BA60" s="83">
        <f>IF(AZ60=1,G60,0)</f>
        <v>0</v>
      </c>
      <c r="BB60" s="83">
        <f>IF(AZ60=2,G60,0)</f>
        <v>0</v>
      </c>
      <c r="BC60" s="83">
        <f>IF(AZ60=3,G60,0)</f>
        <v>0</v>
      </c>
      <c r="BD60" s="83">
        <f>IF(AZ60=4,G60,0)</f>
        <v>0</v>
      </c>
      <c r="BE60" s="83">
        <f>IF(AZ60=5,G60,0)</f>
        <v>0</v>
      </c>
      <c r="CA60" s="112">
        <v>12</v>
      </c>
      <c r="CB60" s="112">
        <v>0</v>
      </c>
      <c r="CZ60" s="83">
        <v>0</v>
      </c>
    </row>
    <row r="61" spans="1:104">
      <c r="A61" s="119"/>
      <c r="B61" s="120" t="s">
        <v>33</v>
      </c>
      <c r="C61" s="121" t="str">
        <f>CONCATENATE(B59," ",C59)</f>
        <v>3256 Zakončení optického vlákna</v>
      </c>
      <c r="D61" s="122"/>
      <c r="E61" s="123"/>
      <c r="F61" s="124"/>
      <c r="G61" s="125">
        <f>SUM(G60)</f>
        <v>0</v>
      </c>
      <c r="O61" s="105">
        <v>4</v>
      </c>
      <c r="BA61" s="126">
        <f>SUM(BA59:BA60)</f>
        <v>0</v>
      </c>
      <c r="BB61" s="126">
        <f>SUM(BB59:BB60)</f>
        <v>0</v>
      </c>
      <c r="BC61" s="126">
        <f>SUM(BC59:BC60)</f>
        <v>0</v>
      </c>
      <c r="BD61" s="126">
        <f>SUM(BD59:BD60)</f>
        <v>0</v>
      </c>
      <c r="BE61" s="126">
        <f>SUM(BE59:BE60)</f>
        <v>0</v>
      </c>
    </row>
    <row r="62" spans="1:104">
      <c r="A62" s="98" t="s">
        <v>29</v>
      </c>
      <c r="B62" s="158" t="s">
        <v>461</v>
      </c>
      <c r="C62" s="100" t="s">
        <v>462</v>
      </c>
      <c r="D62" s="101"/>
      <c r="E62" s="102"/>
      <c r="F62" s="102"/>
      <c r="G62" s="103"/>
      <c r="H62" s="104"/>
      <c r="I62" s="104"/>
      <c r="O62" s="105">
        <v>1</v>
      </c>
    </row>
    <row r="63" spans="1:104">
      <c r="A63" s="106">
        <v>46</v>
      </c>
      <c r="B63" s="108" t="s">
        <v>463</v>
      </c>
      <c r="C63" s="108" t="s">
        <v>464</v>
      </c>
      <c r="D63" s="174" t="s">
        <v>32</v>
      </c>
      <c r="E63" s="154">
        <v>1127</v>
      </c>
      <c r="F63" s="146"/>
      <c r="G63" s="173">
        <f>E63*F63</f>
        <v>0</v>
      </c>
      <c r="O63" s="105">
        <v>2</v>
      </c>
      <c r="AA63" s="83">
        <v>2</v>
      </c>
      <c r="AB63" s="83">
        <v>7</v>
      </c>
      <c r="AC63" s="83">
        <v>7</v>
      </c>
      <c r="AZ63" s="83">
        <v>2</v>
      </c>
      <c r="BA63" s="83">
        <f>IF(AZ63=1,G63,0)</f>
        <v>0</v>
      </c>
      <c r="BB63" s="83">
        <f>IF(AZ63=2,G63,0)</f>
        <v>0</v>
      </c>
      <c r="BC63" s="83">
        <f>IF(AZ63=3,G63,0)</f>
        <v>0</v>
      </c>
      <c r="BD63" s="83">
        <f>IF(AZ63=4,G63,0)</f>
        <v>0</v>
      </c>
      <c r="BE63" s="83">
        <f>IF(AZ63=5,G63,0)</f>
        <v>0</v>
      </c>
      <c r="CA63" s="112">
        <v>2</v>
      </c>
      <c r="CB63" s="112">
        <v>7</v>
      </c>
      <c r="CZ63" s="83">
        <v>2.6399999999995299E-3</v>
      </c>
    </row>
    <row r="64" spans="1:104">
      <c r="A64" s="106">
        <v>47</v>
      </c>
      <c r="B64" s="108" t="s">
        <v>463</v>
      </c>
      <c r="C64" s="108" t="s">
        <v>465</v>
      </c>
      <c r="D64" s="174" t="s">
        <v>32</v>
      </c>
      <c r="E64" s="154">
        <v>1000</v>
      </c>
      <c r="F64" s="146"/>
      <c r="G64" s="173">
        <f>E64*F64</f>
        <v>0</v>
      </c>
      <c r="O64" s="105">
        <v>2</v>
      </c>
      <c r="AA64" s="83">
        <v>12</v>
      </c>
      <c r="AB64" s="83">
        <v>0</v>
      </c>
      <c r="AC64" s="83">
        <v>1</v>
      </c>
      <c r="AZ64" s="83">
        <v>2</v>
      </c>
      <c r="BA64" s="83">
        <f>IF(AZ64=1,G64,0)</f>
        <v>0</v>
      </c>
      <c r="BB64" s="83">
        <f>IF(AZ64=2,G64,0)</f>
        <v>0</v>
      </c>
      <c r="BC64" s="83">
        <f>IF(AZ64=3,G64,0)</f>
        <v>0</v>
      </c>
      <c r="BD64" s="83">
        <f>IF(AZ64=4,G64,0)</f>
        <v>0</v>
      </c>
      <c r="BE64" s="83">
        <f>IF(AZ64=5,G64,0)</f>
        <v>0</v>
      </c>
      <c r="CA64" s="112">
        <v>12</v>
      </c>
      <c r="CB64" s="112">
        <v>0</v>
      </c>
      <c r="CZ64" s="83">
        <v>0</v>
      </c>
    </row>
    <row r="65" spans="1:104">
      <c r="A65" s="119"/>
      <c r="B65" s="120" t="s">
        <v>33</v>
      </c>
      <c r="C65" s="121" t="str">
        <f>CONCATENATE(B62," ",C62)</f>
        <v>453 Měření, značení</v>
      </c>
      <c r="D65" s="122"/>
      <c r="E65" s="123"/>
      <c r="F65" s="124"/>
      <c r="G65" s="125">
        <f>SUM(G63:G64)</f>
        <v>0</v>
      </c>
      <c r="O65" s="105">
        <v>4</v>
      </c>
      <c r="BA65" s="126">
        <f>SUM(BA62:BA64)</f>
        <v>0</v>
      </c>
      <c r="BB65" s="126">
        <f>SUM(BB62:BB64)</f>
        <v>0</v>
      </c>
      <c r="BC65" s="126">
        <f>SUM(BC62:BC64)</f>
        <v>0</v>
      </c>
      <c r="BD65" s="126">
        <f>SUM(BD62:BD64)</f>
        <v>0</v>
      </c>
      <c r="BE65" s="126">
        <f>SUM(BE62:BE64)</f>
        <v>0</v>
      </c>
    </row>
    <row r="66" spans="1:104">
      <c r="A66" s="159" t="s">
        <v>29</v>
      </c>
      <c r="B66" s="160" t="s">
        <v>466</v>
      </c>
      <c r="C66" s="100" t="s">
        <v>382</v>
      </c>
      <c r="D66" s="101"/>
      <c r="E66" s="102"/>
      <c r="F66" s="102"/>
      <c r="G66" s="103"/>
      <c r="H66" s="104"/>
      <c r="I66" s="104"/>
      <c r="O66" s="105">
        <v>1</v>
      </c>
    </row>
    <row r="67" spans="1:104">
      <c r="A67" s="106">
        <v>48</v>
      </c>
      <c r="B67" s="161" t="s">
        <v>383</v>
      </c>
      <c r="C67" s="146" t="s">
        <v>467</v>
      </c>
      <c r="D67" s="153" t="s">
        <v>32</v>
      </c>
      <c r="E67" s="154">
        <v>10</v>
      </c>
      <c r="F67" s="146"/>
      <c r="G67" s="173">
        <f t="shared" ref="G67:G74" si="3">E67*F67</f>
        <v>0</v>
      </c>
      <c r="H67" s="104"/>
      <c r="I67" s="104"/>
      <c r="O67" s="105"/>
    </row>
    <row r="68" spans="1:104">
      <c r="A68" s="106">
        <v>49</v>
      </c>
      <c r="B68" s="146" t="s">
        <v>383</v>
      </c>
      <c r="C68" s="146" t="s">
        <v>468</v>
      </c>
      <c r="D68" s="153" t="s">
        <v>32</v>
      </c>
      <c r="E68" s="154">
        <v>1950</v>
      </c>
      <c r="F68" s="146"/>
      <c r="G68" s="173">
        <f t="shared" si="3"/>
        <v>0</v>
      </c>
      <c r="H68" s="104"/>
      <c r="I68" s="104"/>
      <c r="O68" s="105"/>
    </row>
    <row r="69" spans="1:104">
      <c r="A69" s="106">
        <v>50</v>
      </c>
      <c r="B69" s="146" t="s">
        <v>383</v>
      </c>
      <c r="C69" s="146" t="s">
        <v>469</v>
      </c>
      <c r="D69" s="153" t="s">
        <v>32</v>
      </c>
      <c r="E69" s="154">
        <v>219</v>
      </c>
      <c r="F69" s="146"/>
      <c r="G69" s="173">
        <f t="shared" si="3"/>
        <v>0</v>
      </c>
      <c r="H69" s="104"/>
      <c r="I69" s="104"/>
      <c r="O69" s="105"/>
    </row>
    <row r="70" spans="1:104">
      <c r="A70" s="106">
        <v>51</v>
      </c>
      <c r="B70" s="146" t="s">
        <v>383</v>
      </c>
      <c r="C70" s="146" t="s">
        <v>470</v>
      </c>
      <c r="D70" s="153" t="s">
        <v>32</v>
      </c>
      <c r="E70" s="154">
        <v>176</v>
      </c>
      <c r="F70" s="146"/>
      <c r="G70" s="173">
        <f t="shared" si="3"/>
        <v>0</v>
      </c>
      <c r="H70" s="104"/>
      <c r="I70" s="104"/>
      <c r="O70" s="105"/>
    </row>
    <row r="71" spans="1:104">
      <c r="A71" s="106">
        <v>52</v>
      </c>
      <c r="B71" s="146" t="s">
        <v>383</v>
      </c>
      <c r="C71" s="146" t="s">
        <v>471</v>
      </c>
      <c r="D71" s="153" t="s">
        <v>32</v>
      </c>
      <c r="E71" s="154">
        <v>715</v>
      </c>
      <c r="F71" s="146"/>
      <c r="G71" s="173">
        <f t="shared" si="3"/>
        <v>0</v>
      </c>
      <c r="H71" s="104"/>
      <c r="I71" s="104"/>
      <c r="O71" s="105"/>
    </row>
    <row r="72" spans="1:104">
      <c r="A72" s="106">
        <v>53</v>
      </c>
      <c r="B72" s="146" t="s">
        <v>383</v>
      </c>
      <c r="C72" s="146" t="s">
        <v>472</v>
      </c>
      <c r="D72" s="153" t="s">
        <v>32</v>
      </c>
      <c r="E72" s="154">
        <v>73</v>
      </c>
      <c r="F72" s="146"/>
      <c r="G72" s="173">
        <f t="shared" si="3"/>
        <v>0</v>
      </c>
      <c r="H72" s="104"/>
      <c r="I72" s="104"/>
      <c r="O72" s="105"/>
    </row>
    <row r="73" spans="1:104">
      <c r="A73" s="106">
        <v>54</v>
      </c>
      <c r="B73" s="146" t="s">
        <v>383</v>
      </c>
      <c r="C73" s="146" t="s">
        <v>473</v>
      </c>
      <c r="D73" s="153" t="s">
        <v>32</v>
      </c>
      <c r="E73" s="154">
        <v>63</v>
      </c>
      <c r="F73" s="146"/>
      <c r="G73" s="173">
        <f t="shared" si="3"/>
        <v>0</v>
      </c>
      <c r="H73" s="104"/>
      <c r="I73" s="104"/>
      <c r="O73" s="105"/>
    </row>
    <row r="74" spans="1:104">
      <c r="A74" s="106">
        <v>55</v>
      </c>
      <c r="B74" s="146" t="s">
        <v>383</v>
      </c>
      <c r="C74" s="146" t="s">
        <v>474</v>
      </c>
      <c r="D74" s="153" t="s">
        <v>32</v>
      </c>
      <c r="E74" s="154">
        <v>36</v>
      </c>
      <c r="F74" s="146"/>
      <c r="G74" s="173">
        <f t="shared" si="3"/>
        <v>0</v>
      </c>
      <c r="H74" s="104"/>
      <c r="I74" s="104"/>
      <c r="O74" s="105"/>
    </row>
    <row r="75" spans="1:104">
      <c r="A75" s="119"/>
      <c r="B75" s="120" t="s">
        <v>33</v>
      </c>
      <c r="C75" s="121" t="str">
        <f>CONCATENATE(B66," ",C66)</f>
        <v>441 Kabelové trasy</v>
      </c>
      <c r="D75" s="122"/>
      <c r="E75" s="123"/>
      <c r="F75" s="124"/>
      <c r="G75" s="125">
        <f>SUM(G67:G74)</f>
        <v>0</v>
      </c>
      <c r="O75" s="105">
        <v>4</v>
      </c>
      <c r="BA75" s="126">
        <f>SUM(BA66:BA74)</f>
        <v>0</v>
      </c>
      <c r="BB75" s="126">
        <f>SUM(BB66:BB74)</f>
        <v>0</v>
      </c>
      <c r="BC75" s="126">
        <f>SUM(BC66:BC74)</f>
        <v>0</v>
      </c>
      <c r="BD75" s="126">
        <f>SUM(BD66:BD74)</f>
        <v>0</v>
      </c>
      <c r="BE75" s="126">
        <f>SUM(BE66:BE74)</f>
        <v>0</v>
      </c>
    </row>
    <row r="76" spans="1:104">
      <c r="A76" s="159" t="s">
        <v>29</v>
      </c>
      <c r="B76" s="160" t="s">
        <v>475</v>
      </c>
      <c r="C76" s="100" t="s">
        <v>387</v>
      </c>
      <c r="D76" s="101"/>
      <c r="E76" s="102"/>
      <c r="F76" s="102"/>
      <c r="G76" s="103"/>
      <c r="H76" s="104"/>
      <c r="I76" s="104"/>
      <c r="O76" s="105">
        <v>1</v>
      </c>
    </row>
    <row r="77" spans="1:104">
      <c r="A77" s="144">
        <v>56</v>
      </c>
      <c r="B77" s="146" t="s">
        <v>388</v>
      </c>
      <c r="C77" s="146" t="s">
        <v>389</v>
      </c>
      <c r="D77" s="153" t="s">
        <v>32</v>
      </c>
      <c r="E77" s="154">
        <v>2000</v>
      </c>
      <c r="F77" s="146"/>
      <c r="G77" s="173">
        <f t="shared" ref="G77:G82" si="4">E77*F77</f>
        <v>0</v>
      </c>
      <c r="O77" s="105">
        <v>2</v>
      </c>
      <c r="AA77" s="83">
        <v>1</v>
      </c>
      <c r="AB77" s="83">
        <v>7</v>
      </c>
      <c r="AC77" s="83">
        <v>7</v>
      </c>
      <c r="AZ77" s="83">
        <v>2</v>
      </c>
      <c r="BA77" s="83">
        <f>IF(AZ77=1,G77,0)</f>
        <v>0</v>
      </c>
      <c r="BB77" s="83">
        <f>IF(AZ77=2,G77,0)</f>
        <v>0</v>
      </c>
      <c r="BC77" s="83">
        <f>IF(AZ77=3,G77,0)</f>
        <v>0</v>
      </c>
      <c r="BD77" s="83">
        <f>IF(AZ77=4,G77,0)</f>
        <v>0</v>
      </c>
      <c r="BE77" s="83">
        <f>IF(AZ77=5,G77,0)</f>
        <v>0</v>
      </c>
      <c r="CA77" s="112">
        <v>1</v>
      </c>
      <c r="CB77" s="112">
        <v>7</v>
      </c>
      <c r="CZ77" s="83">
        <v>1.10600000000005E-2</v>
      </c>
    </row>
    <row r="78" spans="1:104">
      <c r="A78" s="144">
        <v>57</v>
      </c>
      <c r="B78" s="146" t="s">
        <v>388</v>
      </c>
      <c r="C78" s="146" t="s">
        <v>631</v>
      </c>
      <c r="D78" s="153" t="s">
        <v>32</v>
      </c>
      <c r="E78" s="154">
        <v>2040</v>
      </c>
      <c r="F78" s="146"/>
      <c r="G78" s="173">
        <f t="shared" si="4"/>
        <v>0</v>
      </c>
      <c r="M78" s="114" t="s">
        <v>206</v>
      </c>
      <c r="O78" s="105"/>
    </row>
    <row r="79" spans="1:104">
      <c r="A79" s="144">
        <v>58</v>
      </c>
      <c r="B79" s="146" t="s">
        <v>388</v>
      </c>
      <c r="C79" s="146" t="s">
        <v>632</v>
      </c>
      <c r="D79" s="153" t="s">
        <v>32</v>
      </c>
      <c r="E79" s="154">
        <v>475</v>
      </c>
      <c r="F79" s="146"/>
      <c r="G79" s="173">
        <f t="shared" si="4"/>
        <v>0</v>
      </c>
      <c r="M79" s="114"/>
      <c r="O79" s="105"/>
    </row>
    <row r="80" spans="1:104">
      <c r="A80" s="144">
        <v>59</v>
      </c>
      <c r="B80" s="146" t="s">
        <v>388</v>
      </c>
      <c r="C80" s="146" t="s">
        <v>633</v>
      </c>
      <c r="D80" s="153" t="s">
        <v>32</v>
      </c>
      <c r="E80" s="154">
        <v>90</v>
      </c>
      <c r="F80" s="146"/>
      <c r="G80" s="173">
        <f t="shared" si="4"/>
        <v>0</v>
      </c>
      <c r="M80" s="114"/>
      <c r="O80" s="105"/>
    </row>
    <row r="81" spans="1:104">
      <c r="A81" s="144">
        <v>60</v>
      </c>
      <c r="B81" s="146" t="s">
        <v>388</v>
      </c>
      <c r="C81" s="146" t="s">
        <v>634</v>
      </c>
      <c r="D81" s="153" t="s">
        <v>32</v>
      </c>
      <c r="E81" s="154">
        <v>36</v>
      </c>
      <c r="F81" s="146"/>
      <c r="G81" s="173">
        <f t="shared" si="4"/>
        <v>0</v>
      </c>
      <c r="M81" s="114"/>
      <c r="O81" s="105"/>
    </row>
    <row r="82" spans="1:104">
      <c r="A82" s="144">
        <v>61</v>
      </c>
      <c r="B82" s="146" t="s">
        <v>388</v>
      </c>
      <c r="C82" s="146" t="s">
        <v>476</v>
      </c>
      <c r="D82" s="153" t="s">
        <v>32</v>
      </c>
      <c r="E82" s="154">
        <v>559</v>
      </c>
      <c r="F82" s="146"/>
      <c r="G82" s="173">
        <f t="shared" si="4"/>
        <v>0</v>
      </c>
      <c r="O82" s="105">
        <v>2</v>
      </c>
      <c r="AA82" s="83">
        <v>7</v>
      </c>
      <c r="AB82" s="83">
        <v>1001</v>
      </c>
      <c r="AC82" s="83">
        <v>5</v>
      </c>
      <c r="AZ82" s="83">
        <v>2</v>
      </c>
      <c r="BA82" s="83">
        <f>IF(AZ82=1,G82,0)</f>
        <v>0</v>
      </c>
      <c r="BB82" s="83">
        <f>IF(AZ82=2,G82,0)</f>
        <v>0</v>
      </c>
      <c r="BC82" s="83">
        <f>IF(AZ82=3,G82,0)</f>
        <v>0</v>
      </c>
      <c r="BD82" s="83">
        <f>IF(AZ82=4,G82,0)</f>
        <v>0</v>
      </c>
      <c r="BE82" s="83">
        <f>IF(AZ82=5,G82,0)</f>
        <v>0</v>
      </c>
      <c r="CA82" s="112">
        <v>7</v>
      </c>
      <c r="CB82" s="112">
        <v>1001</v>
      </c>
      <c r="CZ82" s="83">
        <v>0</v>
      </c>
    </row>
    <row r="83" spans="1:104">
      <c r="A83" s="119"/>
      <c r="B83" s="120" t="s">
        <v>33</v>
      </c>
      <c r="C83" s="121" t="str">
        <f>CONCATENATE(B76," ",C76)</f>
        <v>443 Instalační materiál</v>
      </c>
      <c r="D83" s="122"/>
      <c r="E83" s="123"/>
      <c r="F83" s="124"/>
      <c r="G83" s="125">
        <f>SUM(G77:G82)</f>
        <v>0</v>
      </c>
      <c r="O83" s="105">
        <v>4</v>
      </c>
      <c r="BA83" s="126">
        <f>SUM(BA76:BA82)</f>
        <v>0</v>
      </c>
      <c r="BB83" s="126">
        <f>SUM(BB76:BB82)</f>
        <v>0</v>
      </c>
      <c r="BC83" s="126">
        <f>SUM(BC76:BC82)</f>
        <v>0</v>
      </c>
      <c r="BD83" s="126">
        <f>SUM(BD76:BD82)</f>
        <v>0</v>
      </c>
      <c r="BE83" s="126">
        <f>SUM(BE76:BE82)</f>
        <v>0</v>
      </c>
    </row>
    <row r="84" spans="1:104">
      <c r="A84" s="98" t="s">
        <v>29</v>
      </c>
      <c r="B84" s="99" t="s">
        <v>107</v>
      </c>
      <c r="C84" s="134" t="s">
        <v>391</v>
      </c>
      <c r="D84" s="135"/>
      <c r="E84" s="136"/>
      <c r="F84" s="136"/>
      <c r="G84" s="137"/>
      <c r="H84" s="104"/>
      <c r="I84" s="104"/>
      <c r="O84" s="105">
        <v>1</v>
      </c>
    </row>
    <row r="85" spans="1:104">
      <c r="A85" s="144">
        <v>62</v>
      </c>
      <c r="B85" s="175"/>
      <c r="C85" s="146" t="s">
        <v>477</v>
      </c>
      <c r="D85" s="153" t="s">
        <v>32</v>
      </c>
      <c r="E85" s="154">
        <v>6</v>
      </c>
      <c r="F85" s="146"/>
      <c r="G85" s="173">
        <f t="shared" ref="G85:G94" si="5">E85*F85</f>
        <v>0</v>
      </c>
      <c r="H85" s="104"/>
      <c r="I85" s="104"/>
      <c r="O85" s="105"/>
    </row>
    <row r="86" spans="1:104">
      <c r="A86" s="144">
        <v>63</v>
      </c>
      <c r="B86" s="175"/>
      <c r="C86" s="146" t="s">
        <v>478</v>
      </c>
      <c r="D86" s="153" t="s">
        <v>32</v>
      </c>
      <c r="E86" s="154">
        <v>559</v>
      </c>
      <c r="F86" s="146"/>
      <c r="G86" s="173">
        <f t="shared" si="5"/>
        <v>0</v>
      </c>
      <c r="H86" s="104"/>
      <c r="I86" s="104"/>
      <c r="O86" s="105"/>
    </row>
    <row r="87" spans="1:104">
      <c r="A87" s="144">
        <v>64</v>
      </c>
      <c r="B87" s="175"/>
      <c r="C87" s="146" t="s">
        <v>479</v>
      </c>
      <c r="D87" s="153" t="s">
        <v>32</v>
      </c>
      <c r="E87" s="154">
        <v>200</v>
      </c>
      <c r="F87" s="146"/>
      <c r="G87" s="173">
        <f t="shared" si="5"/>
        <v>0</v>
      </c>
      <c r="H87" s="104"/>
      <c r="I87" s="104"/>
      <c r="O87" s="105"/>
    </row>
    <row r="88" spans="1:104">
      <c r="A88" s="144">
        <v>65</v>
      </c>
      <c r="B88" s="175"/>
      <c r="C88" s="146" t="s">
        <v>480</v>
      </c>
      <c r="D88" s="153" t="s">
        <v>32</v>
      </c>
      <c r="E88" s="154">
        <v>30</v>
      </c>
      <c r="F88" s="146"/>
      <c r="G88" s="173">
        <f t="shared" si="5"/>
        <v>0</v>
      </c>
      <c r="H88" s="104"/>
      <c r="I88" s="104"/>
      <c r="O88" s="105"/>
    </row>
    <row r="89" spans="1:104">
      <c r="A89" s="144">
        <v>66</v>
      </c>
      <c r="B89" s="175"/>
      <c r="C89" s="146" t="s">
        <v>481</v>
      </c>
      <c r="D89" s="153" t="s">
        <v>32</v>
      </c>
      <c r="E89" s="154">
        <v>1</v>
      </c>
      <c r="F89" s="146"/>
      <c r="G89" s="173">
        <f t="shared" si="5"/>
        <v>0</v>
      </c>
      <c r="H89" s="104"/>
      <c r="I89" s="104"/>
      <c r="O89" s="105"/>
    </row>
    <row r="90" spans="1:104">
      <c r="A90" s="144">
        <v>67</v>
      </c>
      <c r="B90" s="163"/>
      <c r="C90" s="146" t="s">
        <v>482</v>
      </c>
      <c r="D90" s="153" t="s">
        <v>32</v>
      </c>
      <c r="E90" s="154">
        <v>1</v>
      </c>
      <c r="F90" s="146"/>
      <c r="G90" s="173">
        <f t="shared" si="5"/>
        <v>0</v>
      </c>
      <c r="O90" s="105">
        <v>2</v>
      </c>
      <c r="AA90" s="83">
        <v>1</v>
      </c>
      <c r="AB90" s="83">
        <v>7</v>
      </c>
      <c r="AC90" s="83">
        <v>7</v>
      </c>
      <c r="AZ90" s="83">
        <v>2</v>
      </c>
      <c r="BA90" s="83">
        <f>IF(AZ90=1,G90,0)</f>
        <v>0</v>
      </c>
      <c r="BB90" s="83">
        <f>IF(AZ90=2,G90,0)</f>
        <v>0</v>
      </c>
      <c r="BC90" s="83">
        <f>IF(AZ90=3,G90,0)</f>
        <v>0</v>
      </c>
      <c r="BD90" s="83">
        <f>IF(AZ90=4,G90,0)</f>
        <v>0</v>
      </c>
      <c r="BE90" s="83">
        <f>IF(AZ90=5,G90,0)</f>
        <v>0</v>
      </c>
      <c r="CA90" s="112">
        <v>1</v>
      </c>
      <c r="CB90" s="112">
        <v>7</v>
      </c>
      <c r="CZ90" s="83">
        <v>2.4999999999986101E-4</v>
      </c>
    </row>
    <row r="91" spans="1:104">
      <c r="A91" s="144">
        <v>68</v>
      </c>
      <c r="B91" s="176"/>
      <c r="C91" s="146" t="s">
        <v>483</v>
      </c>
      <c r="D91" s="153" t="s">
        <v>32</v>
      </c>
      <c r="E91" s="154">
        <v>1</v>
      </c>
      <c r="F91" s="146"/>
      <c r="G91" s="173">
        <f t="shared" si="5"/>
        <v>0</v>
      </c>
      <c r="M91" s="114" t="s">
        <v>214</v>
      </c>
      <c r="O91" s="105"/>
    </row>
    <row r="92" spans="1:104">
      <c r="A92" s="144">
        <v>69</v>
      </c>
      <c r="B92" s="163"/>
      <c r="C92" s="146" t="s">
        <v>484</v>
      </c>
      <c r="D92" s="153" t="s">
        <v>32</v>
      </c>
      <c r="E92" s="154">
        <v>1</v>
      </c>
      <c r="F92" s="146"/>
      <c r="G92" s="173">
        <f t="shared" si="5"/>
        <v>0</v>
      </c>
      <c r="O92" s="105">
        <v>2</v>
      </c>
      <c r="AA92" s="83">
        <v>1</v>
      </c>
      <c r="AB92" s="83">
        <v>7</v>
      </c>
      <c r="AC92" s="83">
        <v>7</v>
      </c>
      <c r="AZ92" s="83">
        <v>2</v>
      </c>
      <c r="BA92" s="83">
        <f>IF(AZ92=1,G92,0)</f>
        <v>0</v>
      </c>
      <c r="BB92" s="83">
        <f>IF(AZ92=2,G92,0)</f>
        <v>0</v>
      </c>
      <c r="BC92" s="83">
        <f>IF(AZ92=3,G92,0)</f>
        <v>0</v>
      </c>
      <c r="BD92" s="83">
        <f>IF(AZ92=4,G92,0)</f>
        <v>0</v>
      </c>
      <c r="BE92" s="83">
        <f>IF(AZ92=5,G92,0)</f>
        <v>0</v>
      </c>
      <c r="CA92" s="112">
        <v>1</v>
      </c>
      <c r="CB92" s="112">
        <v>7</v>
      </c>
      <c r="CZ92" s="83">
        <v>1.99999999999978E-4</v>
      </c>
    </row>
    <row r="93" spans="1:104">
      <c r="A93" s="144">
        <v>70</v>
      </c>
      <c r="B93" s="176"/>
      <c r="C93" s="146" t="s">
        <v>399</v>
      </c>
      <c r="D93" s="153" t="s">
        <v>32</v>
      </c>
      <c r="E93" s="154">
        <v>1</v>
      </c>
      <c r="F93" s="146"/>
      <c r="G93" s="173">
        <f t="shared" si="5"/>
        <v>0</v>
      </c>
      <c r="M93" s="114" t="s">
        <v>218</v>
      </c>
      <c r="O93" s="105"/>
    </row>
    <row r="94" spans="1:104">
      <c r="A94" s="144">
        <v>71</v>
      </c>
      <c r="B94" s="176"/>
      <c r="C94" s="146" t="s">
        <v>400</v>
      </c>
      <c r="D94" s="153" t="s">
        <v>32</v>
      </c>
      <c r="E94" s="154">
        <v>1</v>
      </c>
      <c r="F94" s="146"/>
      <c r="G94" s="173">
        <f t="shared" si="5"/>
        <v>0</v>
      </c>
      <c r="M94" s="114" t="s">
        <v>219</v>
      </c>
      <c r="O94" s="105"/>
    </row>
    <row r="95" spans="1:104">
      <c r="A95" s="165"/>
      <c r="B95" s="166" t="s">
        <v>33</v>
      </c>
      <c r="C95" s="167" t="str">
        <f>CONCATENATE(B84," ",C84)</f>
        <v>0 Ostatní</v>
      </c>
      <c r="D95" s="168"/>
      <c r="E95" s="169"/>
      <c r="F95" s="170"/>
      <c r="G95" s="125">
        <f>SUM(G85:G94)</f>
        <v>0</v>
      </c>
      <c r="O95" s="105">
        <v>4</v>
      </c>
      <c r="BA95" s="126">
        <f>SUM(BA84:BA94)</f>
        <v>0</v>
      </c>
      <c r="BB95" s="126">
        <f>SUM(BB84:BB94)</f>
        <v>0</v>
      </c>
      <c r="BC95" s="126">
        <f>SUM(BC84:BC94)</f>
        <v>0</v>
      </c>
      <c r="BD95" s="126">
        <f>SUM(BD84:BD94)</f>
        <v>0</v>
      </c>
      <c r="BE95" s="126">
        <f>SUM(BE84:BE94)</f>
        <v>0</v>
      </c>
    </row>
    <row r="96" spans="1:104">
      <c r="E96" s="83"/>
    </row>
    <row r="97" spans="1:7" ht="13.5" thickBot="1">
      <c r="E97" s="83"/>
    </row>
    <row r="98" spans="1:7" ht="13.5" thickBot="1">
      <c r="A98" s="139"/>
      <c r="B98" s="140"/>
      <c r="C98" s="140" t="s">
        <v>14</v>
      </c>
      <c r="D98" s="140"/>
      <c r="E98" s="140"/>
      <c r="F98" s="140"/>
      <c r="G98" s="141">
        <f>G33+G43+G49+G58+G61+G65+G75+G83+G95</f>
        <v>0</v>
      </c>
    </row>
    <row r="99" spans="1:7">
      <c r="E99" s="83"/>
    </row>
    <row r="100" spans="1:7">
      <c r="E100" s="83"/>
    </row>
    <row r="101" spans="1:7">
      <c r="E101" s="83"/>
    </row>
    <row r="102" spans="1:7">
      <c r="E102" s="83"/>
    </row>
    <row r="103" spans="1:7">
      <c r="E103" s="83"/>
    </row>
    <row r="104" spans="1:7">
      <c r="E104" s="83"/>
    </row>
    <row r="105" spans="1:7">
      <c r="E105" s="83"/>
    </row>
    <row r="106" spans="1:7">
      <c r="E106" s="83"/>
    </row>
    <row r="107" spans="1:7">
      <c r="E107" s="83"/>
    </row>
    <row r="108" spans="1:7">
      <c r="E108" s="83"/>
    </row>
    <row r="109" spans="1:7">
      <c r="E109" s="83"/>
    </row>
    <row r="110" spans="1:7">
      <c r="E110" s="83"/>
    </row>
    <row r="111" spans="1:7">
      <c r="E111" s="83"/>
    </row>
    <row r="112" spans="1:7">
      <c r="E112" s="83"/>
    </row>
    <row r="113" spans="1:7">
      <c r="E113" s="83"/>
    </row>
    <row r="114" spans="1:7">
      <c r="E114" s="83"/>
    </row>
    <row r="115" spans="1:7">
      <c r="E115" s="83"/>
    </row>
    <row r="116" spans="1:7">
      <c r="E116" s="83"/>
    </row>
    <row r="117" spans="1:7">
      <c r="E117" s="83"/>
    </row>
    <row r="118" spans="1:7">
      <c r="E118" s="83"/>
    </row>
    <row r="119" spans="1:7">
      <c r="A119" s="127"/>
      <c r="B119" s="127"/>
      <c r="C119" s="127"/>
      <c r="D119" s="127"/>
      <c r="E119" s="127"/>
      <c r="F119" s="127"/>
      <c r="G119" s="127"/>
    </row>
    <row r="120" spans="1:7">
      <c r="A120" s="127"/>
      <c r="B120" s="127"/>
      <c r="C120" s="127"/>
      <c r="D120" s="127"/>
      <c r="E120" s="127"/>
      <c r="F120" s="127"/>
      <c r="G120" s="127"/>
    </row>
    <row r="121" spans="1:7">
      <c r="A121" s="127"/>
      <c r="B121" s="127"/>
      <c r="C121" s="127"/>
      <c r="D121" s="127"/>
      <c r="E121" s="127"/>
      <c r="F121" s="127"/>
      <c r="G121" s="127"/>
    </row>
    <row r="122" spans="1:7">
      <c r="A122" s="127"/>
      <c r="B122" s="127"/>
      <c r="C122" s="127"/>
      <c r="D122" s="127"/>
      <c r="E122" s="127"/>
      <c r="F122" s="127"/>
      <c r="G122" s="127"/>
    </row>
    <row r="123" spans="1:7">
      <c r="E123" s="83"/>
    </row>
    <row r="124" spans="1:7">
      <c r="E124" s="83"/>
    </row>
    <row r="125" spans="1:7">
      <c r="E125" s="83"/>
    </row>
    <row r="126" spans="1:7">
      <c r="E126" s="83"/>
    </row>
    <row r="127" spans="1:7">
      <c r="E127" s="83"/>
    </row>
    <row r="128" spans="1:7">
      <c r="E128" s="83"/>
    </row>
    <row r="129" spans="5:5">
      <c r="E129" s="83"/>
    </row>
    <row r="130" spans="5:5">
      <c r="E130" s="83"/>
    </row>
    <row r="131" spans="5:5">
      <c r="E131" s="83"/>
    </row>
    <row r="132" spans="5:5">
      <c r="E132" s="83"/>
    </row>
    <row r="133" spans="5:5">
      <c r="E133" s="83"/>
    </row>
    <row r="134" spans="5:5">
      <c r="E134" s="83"/>
    </row>
    <row r="135" spans="5:5">
      <c r="E135" s="83"/>
    </row>
    <row r="136" spans="5:5">
      <c r="E136" s="83"/>
    </row>
    <row r="137" spans="5:5">
      <c r="E137" s="83"/>
    </row>
    <row r="138" spans="5:5">
      <c r="E138" s="83"/>
    </row>
    <row r="139" spans="5:5">
      <c r="E139" s="83"/>
    </row>
    <row r="140" spans="5:5">
      <c r="E140" s="83"/>
    </row>
    <row r="141" spans="5:5">
      <c r="E141" s="83"/>
    </row>
    <row r="142" spans="5:5">
      <c r="E142" s="83"/>
    </row>
    <row r="143" spans="5:5">
      <c r="E143" s="83"/>
    </row>
    <row r="144" spans="5:5">
      <c r="E144" s="83"/>
    </row>
    <row r="145" spans="1:7">
      <c r="E145" s="83"/>
    </row>
    <row r="146" spans="1:7">
      <c r="E146" s="83"/>
    </row>
    <row r="147" spans="1:7">
      <c r="E147" s="83"/>
    </row>
    <row r="148" spans="1:7">
      <c r="E148" s="83"/>
    </row>
    <row r="149" spans="1:7">
      <c r="E149" s="83"/>
    </row>
    <row r="150" spans="1:7">
      <c r="E150" s="83"/>
    </row>
    <row r="151" spans="1:7">
      <c r="E151" s="83"/>
    </row>
    <row r="152" spans="1:7">
      <c r="E152" s="83"/>
    </row>
    <row r="153" spans="1:7">
      <c r="E153" s="83"/>
    </row>
    <row r="154" spans="1:7">
      <c r="A154" s="128"/>
      <c r="B154" s="128"/>
    </row>
    <row r="155" spans="1:7">
      <c r="A155" s="127"/>
      <c r="B155" s="127"/>
      <c r="C155" s="129"/>
      <c r="D155" s="129"/>
      <c r="E155" s="130"/>
      <c r="F155" s="129"/>
      <c r="G155" s="131"/>
    </row>
    <row r="156" spans="1:7">
      <c r="A156" s="132"/>
      <c r="B156" s="132"/>
      <c r="C156" s="127"/>
      <c r="D156" s="127"/>
      <c r="E156" s="133"/>
      <c r="F156" s="127"/>
      <c r="G156" s="127"/>
    </row>
    <row r="157" spans="1:7">
      <c r="A157" s="127"/>
      <c r="B157" s="127"/>
      <c r="C157" s="127"/>
      <c r="D157" s="127"/>
      <c r="E157" s="133"/>
      <c r="F157" s="127"/>
      <c r="G157" s="127"/>
    </row>
    <row r="158" spans="1:7">
      <c r="A158" s="127"/>
      <c r="B158" s="127"/>
      <c r="C158" s="127"/>
      <c r="D158" s="127"/>
      <c r="E158" s="133"/>
      <c r="F158" s="127"/>
      <c r="G158" s="127"/>
    </row>
    <row r="159" spans="1:7">
      <c r="A159" s="127"/>
      <c r="B159" s="127"/>
      <c r="C159" s="127"/>
      <c r="D159" s="127"/>
      <c r="E159" s="133"/>
      <c r="F159" s="127"/>
      <c r="G159" s="127"/>
    </row>
    <row r="160" spans="1:7">
      <c r="A160" s="127"/>
      <c r="B160" s="127"/>
      <c r="C160" s="127"/>
      <c r="D160" s="127"/>
      <c r="E160" s="133"/>
      <c r="F160" s="127"/>
      <c r="G160" s="127"/>
    </row>
    <row r="161" spans="1:7">
      <c r="A161" s="127"/>
      <c r="B161" s="127"/>
      <c r="C161" s="127"/>
      <c r="D161" s="127"/>
      <c r="E161" s="133"/>
      <c r="F161" s="127"/>
      <c r="G161" s="127"/>
    </row>
    <row r="162" spans="1:7">
      <c r="A162" s="127"/>
      <c r="B162" s="127"/>
      <c r="C162" s="127"/>
      <c r="D162" s="127"/>
      <c r="E162" s="133"/>
      <c r="F162" s="127"/>
      <c r="G162" s="127"/>
    </row>
    <row r="163" spans="1:7">
      <c r="A163" s="127"/>
      <c r="B163" s="127"/>
      <c r="C163" s="127"/>
      <c r="D163" s="127"/>
      <c r="E163" s="133"/>
      <c r="F163" s="127"/>
      <c r="G163" s="127"/>
    </row>
    <row r="164" spans="1:7">
      <c r="A164" s="127"/>
      <c r="B164" s="127"/>
      <c r="C164" s="127"/>
      <c r="D164" s="127"/>
      <c r="E164" s="133"/>
      <c r="F164" s="127"/>
      <c r="G164" s="127"/>
    </row>
    <row r="165" spans="1:7">
      <c r="A165" s="127"/>
      <c r="B165" s="127"/>
      <c r="C165" s="127"/>
      <c r="D165" s="127"/>
      <c r="E165" s="133"/>
      <c r="F165" s="127"/>
      <c r="G165" s="127"/>
    </row>
    <row r="166" spans="1:7">
      <c r="A166" s="127"/>
      <c r="B166" s="127"/>
      <c r="C166" s="127"/>
      <c r="D166" s="127"/>
      <c r="E166" s="133"/>
      <c r="F166" s="127"/>
      <c r="G166" s="127"/>
    </row>
    <row r="167" spans="1:7">
      <c r="A167" s="127"/>
      <c r="B167" s="127"/>
      <c r="C167" s="127"/>
      <c r="D167" s="127"/>
      <c r="E167" s="133"/>
      <c r="F167" s="127"/>
      <c r="G167" s="127"/>
    </row>
    <row r="168" spans="1:7">
      <c r="A168" s="127"/>
      <c r="B168" s="127"/>
      <c r="C168" s="127"/>
      <c r="D168" s="127"/>
      <c r="E168" s="133"/>
      <c r="F168" s="127"/>
      <c r="G168" s="127"/>
    </row>
  </sheetData>
  <mergeCells count="4"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Z131"/>
  <sheetViews>
    <sheetView showGridLines="0" showZeros="0" zoomScale="115" zoomScaleNormal="115" workbookViewId="0">
      <selection sqref="A1:G1"/>
    </sheetView>
  </sheetViews>
  <sheetFormatPr defaultRowHeight="12.75"/>
  <cols>
    <col min="1" max="1" width="4.42578125" style="83" customWidth="1"/>
    <col min="2" max="2" width="11.5703125" style="83" customWidth="1"/>
    <col min="3" max="3" width="40.42578125" style="83" customWidth="1"/>
    <col min="4" max="4" width="5.5703125" style="83" customWidth="1"/>
    <col min="5" max="5" width="8.5703125" style="92" customWidth="1"/>
    <col min="6" max="6" width="9.85546875" style="83" customWidth="1"/>
    <col min="7" max="7" width="13.85546875" style="83" customWidth="1"/>
    <col min="8" max="11" width="9.140625" style="83"/>
    <col min="12" max="12" width="75.42578125" style="83" customWidth="1"/>
    <col min="13" max="13" width="45.28515625" style="83" customWidth="1"/>
    <col min="14" max="16384" width="9.140625" style="83"/>
  </cols>
  <sheetData>
    <row r="1" spans="1:104" ht="15.75">
      <c r="A1" s="212" t="s">
        <v>334</v>
      </c>
      <c r="B1" s="212"/>
      <c r="C1" s="212"/>
      <c r="D1" s="212"/>
      <c r="E1" s="212"/>
      <c r="F1" s="212"/>
      <c r="G1" s="212"/>
    </row>
    <row r="2" spans="1:104" ht="14.25" customHeight="1" thickBot="1">
      <c r="B2" s="84"/>
      <c r="C2" s="85"/>
      <c r="D2" s="85"/>
      <c r="E2" s="86"/>
      <c r="F2" s="85"/>
      <c r="G2" s="85"/>
    </row>
    <row r="3" spans="1:104" ht="13.5" thickTop="1">
      <c r="A3" s="213" t="s">
        <v>2</v>
      </c>
      <c r="B3" s="214"/>
      <c r="C3" s="79" t="s">
        <v>36</v>
      </c>
      <c r="D3" s="80"/>
      <c r="E3" s="87" t="s">
        <v>21</v>
      </c>
      <c r="F3" s="138" t="s">
        <v>523</v>
      </c>
      <c r="G3" s="89"/>
    </row>
    <row r="4" spans="1:104" ht="13.5" thickBot="1">
      <c r="A4" s="215" t="s">
        <v>20</v>
      </c>
      <c r="B4" s="216"/>
      <c r="C4" s="81" t="s">
        <v>38</v>
      </c>
      <c r="D4" s="82"/>
      <c r="E4" s="217"/>
      <c r="F4" s="218"/>
      <c r="G4" s="219"/>
    </row>
    <row r="5" spans="1:104" ht="13.5" thickTop="1">
      <c r="A5" s="90"/>
      <c r="B5" s="91"/>
      <c r="C5" s="91"/>
      <c r="G5" s="93"/>
    </row>
    <row r="6" spans="1:104">
      <c r="A6" s="94" t="s">
        <v>22</v>
      </c>
      <c r="B6" s="95" t="s">
        <v>23</v>
      </c>
      <c r="C6" s="95" t="s">
        <v>24</v>
      </c>
      <c r="D6" s="95" t="s">
        <v>25</v>
      </c>
      <c r="E6" s="96" t="s">
        <v>26</v>
      </c>
      <c r="F6" s="95" t="s">
        <v>27</v>
      </c>
      <c r="G6" s="97" t="s">
        <v>28</v>
      </c>
    </row>
    <row r="7" spans="1:104">
      <c r="A7" s="98" t="s">
        <v>29</v>
      </c>
      <c r="B7" s="99" t="s">
        <v>402</v>
      </c>
      <c r="C7" s="134" t="s">
        <v>485</v>
      </c>
      <c r="D7" s="135"/>
      <c r="E7" s="136"/>
      <c r="F7" s="136"/>
      <c r="G7" s="137"/>
      <c r="H7" s="104"/>
      <c r="I7" s="104"/>
      <c r="O7" s="105">
        <v>1</v>
      </c>
    </row>
    <row r="8" spans="1:104">
      <c r="A8" s="177">
        <v>1</v>
      </c>
      <c r="B8" s="145" t="s">
        <v>410</v>
      </c>
      <c r="C8" s="178" t="s">
        <v>486</v>
      </c>
      <c r="D8" s="179" t="s">
        <v>32</v>
      </c>
      <c r="E8" s="180">
        <v>2</v>
      </c>
      <c r="F8" s="181"/>
      <c r="G8" s="182">
        <f t="shared" ref="G8:G13" si="0">SUM(F8*E8)</f>
        <v>0</v>
      </c>
      <c r="O8" s="105">
        <v>2</v>
      </c>
      <c r="AA8" s="83">
        <v>1</v>
      </c>
      <c r="AB8" s="83">
        <v>1</v>
      </c>
      <c r="AC8" s="83">
        <v>1</v>
      </c>
      <c r="AZ8" s="83">
        <v>1</v>
      </c>
      <c r="BA8" s="83">
        <f>IF(AZ8=1,G8,0)</f>
        <v>0</v>
      </c>
      <c r="BB8" s="83">
        <f>IF(AZ8=2,G8,0)</f>
        <v>0</v>
      </c>
      <c r="BC8" s="83">
        <f>IF(AZ8=3,G8,0)</f>
        <v>0</v>
      </c>
      <c r="BD8" s="83">
        <f>IF(AZ8=4,G8,0)</f>
        <v>0</v>
      </c>
      <c r="BE8" s="83">
        <f>IF(AZ8=5,G8,0)</f>
        <v>0</v>
      </c>
      <c r="CA8" s="112">
        <v>1</v>
      </c>
      <c r="CB8" s="112">
        <v>1</v>
      </c>
      <c r="CZ8" s="83">
        <v>2.9329999999987401E-2</v>
      </c>
    </row>
    <row r="9" spans="1:104" ht="12.75" customHeight="1">
      <c r="A9" s="179">
        <v>2</v>
      </c>
      <c r="B9" s="145" t="s">
        <v>410</v>
      </c>
      <c r="C9" s="178" t="s">
        <v>487</v>
      </c>
      <c r="D9" s="179" t="s">
        <v>32</v>
      </c>
      <c r="E9" s="180">
        <v>4</v>
      </c>
      <c r="F9" s="181"/>
      <c r="G9" s="182">
        <f t="shared" si="0"/>
        <v>0</v>
      </c>
      <c r="M9" s="114" t="s">
        <v>74</v>
      </c>
      <c r="O9" s="105"/>
    </row>
    <row r="10" spans="1:104" ht="13.5" customHeight="1">
      <c r="A10" s="179">
        <v>3</v>
      </c>
      <c r="B10" s="145" t="s">
        <v>410</v>
      </c>
      <c r="C10" s="178" t="s">
        <v>488</v>
      </c>
      <c r="D10" s="179" t="s">
        <v>32</v>
      </c>
      <c r="E10" s="180">
        <v>40</v>
      </c>
      <c r="F10" s="181"/>
      <c r="G10" s="182">
        <f t="shared" si="0"/>
        <v>0</v>
      </c>
      <c r="M10" s="114"/>
      <c r="O10" s="105"/>
    </row>
    <row r="11" spans="1:104">
      <c r="A11" s="179">
        <v>4</v>
      </c>
      <c r="B11" s="145" t="s">
        <v>410</v>
      </c>
      <c r="C11" s="178" t="s">
        <v>489</v>
      </c>
      <c r="D11" s="179" t="s">
        <v>32</v>
      </c>
      <c r="E11" s="180">
        <v>40</v>
      </c>
      <c r="F11" s="181"/>
      <c r="G11" s="182">
        <f t="shared" si="0"/>
        <v>0</v>
      </c>
      <c r="M11" s="114" t="s">
        <v>75</v>
      </c>
      <c r="O11" s="105"/>
    </row>
    <row r="12" spans="1:104">
      <c r="A12" s="179">
        <v>5</v>
      </c>
      <c r="B12" s="145" t="s">
        <v>410</v>
      </c>
      <c r="C12" s="178" t="s">
        <v>490</v>
      </c>
      <c r="D12" s="179" t="s">
        <v>32</v>
      </c>
      <c r="E12" s="180">
        <v>40</v>
      </c>
      <c r="F12" s="181"/>
      <c r="G12" s="182">
        <f t="shared" si="0"/>
        <v>0</v>
      </c>
      <c r="M12" s="114" t="s">
        <v>76</v>
      </c>
      <c r="O12" s="105"/>
    </row>
    <row r="13" spans="1:104">
      <c r="A13" s="177">
        <v>6</v>
      </c>
      <c r="B13" s="145" t="s">
        <v>410</v>
      </c>
      <c r="C13" s="178" t="s">
        <v>491</v>
      </c>
      <c r="D13" s="179" t="s">
        <v>32</v>
      </c>
      <c r="E13" s="180">
        <v>4</v>
      </c>
      <c r="F13" s="181"/>
      <c r="G13" s="182">
        <f t="shared" si="0"/>
        <v>0</v>
      </c>
      <c r="O13" s="105">
        <v>2</v>
      </c>
      <c r="AA13" s="83">
        <v>1</v>
      </c>
      <c r="AB13" s="83">
        <v>1</v>
      </c>
      <c r="AC13" s="83">
        <v>1</v>
      </c>
      <c r="AZ13" s="83">
        <v>1</v>
      </c>
      <c r="BA13" s="83">
        <f>IF(AZ13=1,G13,0)</f>
        <v>0</v>
      </c>
      <c r="BB13" s="83">
        <f>IF(AZ13=2,G13,0)</f>
        <v>0</v>
      </c>
      <c r="BC13" s="83">
        <f>IF(AZ13=3,G13,0)</f>
        <v>0</v>
      </c>
      <c r="BD13" s="83">
        <f>IF(AZ13=4,G13,0)</f>
        <v>0</v>
      </c>
      <c r="BE13" s="83">
        <f>IF(AZ13=5,G13,0)</f>
        <v>0</v>
      </c>
      <c r="CA13" s="112">
        <v>1</v>
      </c>
      <c r="CB13" s="112">
        <v>1</v>
      </c>
      <c r="CZ13" s="83">
        <v>3.2480000000020902E-2</v>
      </c>
    </row>
    <row r="14" spans="1:104">
      <c r="A14" s="119"/>
      <c r="B14" s="120" t="s">
        <v>33</v>
      </c>
      <c r="C14" s="121" t="str">
        <f>CONCATENATE(B7," ",C7)</f>
        <v>3254 Telefonní rozvaděč</v>
      </c>
      <c r="D14" s="122"/>
      <c r="E14" s="150"/>
      <c r="F14" s="124"/>
      <c r="G14" s="125">
        <f>SUM(G8:G13)</f>
        <v>0</v>
      </c>
      <c r="O14" s="105">
        <v>4</v>
      </c>
      <c r="BA14" s="126">
        <f>SUM(BA7:BA13)</f>
        <v>0</v>
      </c>
      <c r="BB14" s="126">
        <f>SUM(BB7:BB13)</f>
        <v>0</v>
      </c>
      <c r="BC14" s="126">
        <f>SUM(BC7:BC13)</f>
        <v>0</v>
      </c>
      <c r="BD14" s="126">
        <f>SUM(BD7:BD13)</f>
        <v>0</v>
      </c>
      <c r="BE14" s="126">
        <f>SUM(BE7:BE13)</f>
        <v>0</v>
      </c>
    </row>
    <row r="15" spans="1:104">
      <c r="A15" s="98" t="s">
        <v>29</v>
      </c>
      <c r="B15" s="99" t="s">
        <v>374</v>
      </c>
      <c r="C15" s="134" t="s">
        <v>375</v>
      </c>
      <c r="D15" s="135"/>
      <c r="E15" s="151"/>
      <c r="F15" s="136"/>
      <c r="G15" s="137"/>
      <c r="H15" s="104"/>
      <c r="I15" s="104"/>
      <c r="O15" s="105">
        <v>1</v>
      </c>
    </row>
    <row r="16" spans="1:104">
      <c r="A16" s="177">
        <v>7</v>
      </c>
      <c r="B16" s="145" t="s">
        <v>376</v>
      </c>
      <c r="C16" s="178" t="s">
        <v>492</v>
      </c>
      <c r="D16" s="183" t="s">
        <v>131</v>
      </c>
      <c r="E16" s="180">
        <v>232</v>
      </c>
      <c r="F16" s="181"/>
      <c r="G16" s="184">
        <f>SUM(F16*E16)</f>
        <v>0</v>
      </c>
      <c r="H16" s="104"/>
      <c r="I16" s="104"/>
      <c r="O16" s="105"/>
    </row>
    <row r="17" spans="1:104">
      <c r="A17" s="177">
        <v>8</v>
      </c>
      <c r="B17" s="145" t="s">
        <v>376</v>
      </c>
      <c r="C17" s="178" t="s">
        <v>493</v>
      </c>
      <c r="D17" s="183" t="s">
        <v>131</v>
      </c>
      <c r="E17" s="180">
        <v>287</v>
      </c>
      <c r="F17" s="181"/>
      <c r="G17" s="184">
        <f>SUM(F17*E17)</f>
        <v>0</v>
      </c>
      <c r="H17" s="104"/>
      <c r="I17" s="104"/>
      <c r="O17" s="105"/>
    </row>
    <row r="18" spans="1:104">
      <c r="A18" s="177">
        <v>9</v>
      </c>
      <c r="B18" s="145" t="s">
        <v>376</v>
      </c>
      <c r="C18" s="178" t="s">
        <v>494</v>
      </c>
      <c r="D18" s="183" t="s">
        <v>131</v>
      </c>
      <c r="E18" s="180">
        <v>156</v>
      </c>
      <c r="F18" s="181"/>
      <c r="G18" s="184">
        <f>SUM(F18*E18)</f>
        <v>0</v>
      </c>
      <c r="O18" s="105">
        <v>2</v>
      </c>
      <c r="AA18" s="83">
        <v>1</v>
      </c>
      <c r="AB18" s="83">
        <v>7</v>
      </c>
      <c r="AC18" s="83">
        <v>7</v>
      </c>
      <c r="AZ18" s="83">
        <v>1</v>
      </c>
      <c r="BA18" s="83">
        <f>IF(AZ18=1,G18,0)</f>
        <v>0</v>
      </c>
      <c r="BB18" s="83">
        <f>IF(AZ18=2,G18,0)</f>
        <v>0</v>
      </c>
      <c r="BC18" s="83">
        <f>IF(AZ18=3,G18,0)</f>
        <v>0</v>
      </c>
      <c r="BD18" s="83">
        <f>IF(AZ18=4,G18,0)</f>
        <v>0</v>
      </c>
      <c r="BE18" s="83">
        <f>IF(AZ18=5,G18,0)</f>
        <v>0</v>
      </c>
      <c r="CA18" s="112">
        <v>1</v>
      </c>
      <c r="CB18" s="112">
        <v>7</v>
      </c>
      <c r="CZ18" s="83">
        <v>0</v>
      </c>
    </row>
    <row r="19" spans="1:104">
      <c r="A19" s="119"/>
      <c r="B19" s="120" t="s">
        <v>33</v>
      </c>
      <c r="C19" s="121" t="str">
        <f>CONCATENATE(B15," ",C15)</f>
        <v>3242 Kabeláž</v>
      </c>
      <c r="D19" s="122"/>
      <c r="E19" s="123"/>
      <c r="F19" s="124"/>
      <c r="G19" s="125">
        <f>SUM(G16:G18)</f>
        <v>0</v>
      </c>
      <c r="O19" s="105">
        <v>4</v>
      </c>
      <c r="BA19" s="126">
        <f>SUM(BA15:BA18)</f>
        <v>0</v>
      </c>
      <c r="BB19" s="126">
        <f>SUM(BB15:BB18)</f>
        <v>0</v>
      </c>
      <c r="BC19" s="126">
        <f>SUM(BC15:BC18)</f>
        <v>0</v>
      </c>
      <c r="BD19" s="126">
        <f>SUM(BD15:BD18)</f>
        <v>0</v>
      </c>
      <c r="BE19" s="126">
        <f>SUM(BE15:BE18)</f>
        <v>0</v>
      </c>
    </row>
    <row r="20" spans="1:104">
      <c r="A20" s="98" t="s">
        <v>29</v>
      </c>
      <c r="B20" s="99" t="s">
        <v>381</v>
      </c>
      <c r="C20" s="134" t="s">
        <v>382</v>
      </c>
      <c r="D20" s="135"/>
      <c r="E20" s="136"/>
      <c r="F20" s="136"/>
      <c r="G20" s="137"/>
      <c r="H20" s="104"/>
      <c r="I20" s="104"/>
      <c r="O20" s="105">
        <v>1</v>
      </c>
    </row>
    <row r="21" spans="1:104">
      <c r="A21" s="177">
        <v>10</v>
      </c>
      <c r="B21" s="145" t="s">
        <v>383</v>
      </c>
      <c r="C21" s="178" t="s">
        <v>495</v>
      </c>
      <c r="D21" s="172" t="s">
        <v>131</v>
      </c>
      <c r="E21" s="180">
        <v>287</v>
      </c>
      <c r="F21" s="181"/>
      <c r="G21" s="184">
        <f t="shared" ref="G21:G30" si="1">SUM(F21*E21)</f>
        <v>0</v>
      </c>
      <c r="O21" s="105">
        <v>2</v>
      </c>
      <c r="AA21" s="83">
        <v>7</v>
      </c>
      <c r="AB21" s="83">
        <v>1</v>
      </c>
      <c r="AC21" s="83">
        <v>2</v>
      </c>
      <c r="AZ21" s="83">
        <v>1</v>
      </c>
      <c r="BA21" s="83">
        <f>IF(AZ21=1,G21,0)</f>
        <v>0</v>
      </c>
      <c r="BB21" s="83">
        <f>IF(AZ21=2,G21,0)</f>
        <v>0</v>
      </c>
      <c r="BC21" s="83">
        <f>IF(AZ21=3,G21,0)</f>
        <v>0</v>
      </c>
      <c r="BD21" s="83">
        <f>IF(AZ21=4,G21,0)</f>
        <v>0</v>
      </c>
      <c r="BE21" s="83">
        <f>IF(AZ21=5,G21,0)</f>
        <v>0</v>
      </c>
      <c r="CA21" s="112">
        <v>7</v>
      </c>
      <c r="CB21" s="112">
        <v>1</v>
      </c>
      <c r="CZ21" s="83">
        <v>0</v>
      </c>
    </row>
    <row r="22" spans="1:104">
      <c r="A22" s="177">
        <v>11</v>
      </c>
      <c r="B22" s="145" t="s">
        <v>383</v>
      </c>
      <c r="C22" s="178" t="s">
        <v>496</v>
      </c>
      <c r="D22" s="172" t="s">
        <v>131</v>
      </c>
      <c r="E22" s="180">
        <v>83</v>
      </c>
      <c r="F22" s="181"/>
      <c r="G22" s="184">
        <f t="shared" si="1"/>
        <v>0</v>
      </c>
      <c r="O22" s="105"/>
      <c r="CA22" s="112"/>
      <c r="CB22" s="112"/>
    </row>
    <row r="23" spans="1:104">
      <c r="A23" s="177">
        <v>12</v>
      </c>
      <c r="B23" s="145" t="s">
        <v>383</v>
      </c>
      <c r="C23" s="178" t="s">
        <v>497</v>
      </c>
      <c r="D23" s="172" t="s">
        <v>131</v>
      </c>
      <c r="E23" s="180">
        <v>20</v>
      </c>
      <c r="F23" s="181"/>
      <c r="G23" s="184">
        <f t="shared" si="1"/>
        <v>0</v>
      </c>
      <c r="O23" s="105"/>
      <c r="CA23" s="112"/>
      <c r="CB23" s="112"/>
    </row>
    <row r="24" spans="1:104">
      <c r="A24" s="177">
        <v>13</v>
      </c>
      <c r="B24" s="145" t="s">
        <v>383</v>
      </c>
      <c r="C24" s="178" t="s">
        <v>498</v>
      </c>
      <c r="D24" s="172" t="s">
        <v>131</v>
      </c>
      <c r="E24" s="180">
        <v>83</v>
      </c>
      <c r="F24" s="181"/>
      <c r="G24" s="184">
        <f t="shared" si="1"/>
        <v>0</v>
      </c>
      <c r="O24" s="105"/>
      <c r="CA24" s="112"/>
      <c r="CB24" s="112"/>
    </row>
    <row r="25" spans="1:104">
      <c r="A25" s="177">
        <v>14</v>
      </c>
      <c r="B25" s="145" t="s">
        <v>383</v>
      </c>
      <c r="C25" s="178" t="s">
        <v>499</v>
      </c>
      <c r="D25" s="172" t="s">
        <v>131</v>
      </c>
      <c r="E25" s="180">
        <v>78</v>
      </c>
      <c r="F25" s="181"/>
      <c r="G25" s="184">
        <f t="shared" si="1"/>
        <v>0</v>
      </c>
      <c r="O25" s="105"/>
      <c r="CA25" s="112"/>
      <c r="CB25" s="112"/>
    </row>
    <row r="26" spans="1:104">
      <c r="A26" s="177">
        <v>15</v>
      </c>
      <c r="B26" s="145" t="s">
        <v>383</v>
      </c>
      <c r="C26" s="178" t="s">
        <v>500</v>
      </c>
      <c r="D26" s="172" t="s">
        <v>32</v>
      </c>
      <c r="E26" s="180">
        <v>1</v>
      </c>
      <c r="F26" s="181"/>
      <c r="G26" s="184">
        <f t="shared" si="1"/>
        <v>0</v>
      </c>
      <c r="O26" s="105"/>
      <c r="CA26" s="112"/>
      <c r="CB26" s="112"/>
    </row>
    <row r="27" spans="1:104">
      <c r="A27" s="177">
        <v>16</v>
      </c>
      <c r="B27" s="145" t="s">
        <v>383</v>
      </c>
      <c r="C27" s="178" t="s">
        <v>501</v>
      </c>
      <c r="D27" s="172" t="s">
        <v>32</v>
      </c>
      <c r="E27" s="180">
        <v>1</v>
      </c>
      <c r="F27" s="181"/>
      <c r="G27" s="184">
        <f t="shared" si="1"/>
        <v>0</v>
      </c>
      <c r="O27" s="105"/>
      <c r="CA27" s="112"/>
      <c r="CB27" s="112"/>
    </row>
    <row r="28" spans="1:104">
      <c r="A28" s="177">
        <v>17</v>
      </c>
      <c r="B28" s="145" t="s">
        <v>383</v>
      </c>
      <c r="C28" s="178" t="s">
        <v>502</v>
      </c>
      <c r="D28" s="172" t="s">
        <v>32</v>
      </c>
      <c r="E28" s="180">
        <v>1</v>
      </c>
      <c r="F28" s="181"/>
      <c r="G28" s="184">
        <f t="shared" si="1"/>
        <v>0</v>
      </c>
      <c r="O28" s="105"/>
      <c r="CA28" s="112"/>
      <c r="CB28" s="112"/>
    </row>
    <row r="29" spans="1:104">
      <c r="A29" s="177">
        <v>18</v>
      </c>
      <c r="B29" s="145" t="s">
        <v>383</v>
      </c>
      <c r="C29" s="178" t="s">
        <v>503</v>
      </c>
      <c r="D29" s="172" t="s">
        <v>32</v>
      </c>
      <c r="E29" s="180">
        <v>1</v>
      </c>
      <c r="F29" s="181"/>
      <c r="G29" s="184">
        <f t="shared" si="1"/>
        <v>0</v>
      </c>
      <c r="O29" s="105"/>
      <c r="CA29" s="112"/>
      <c r="CB29" s="112"/>
    </row>
    <row r="30" spans="1:104">
      <c r="A30" s="177">
        <v>19</v>
      </c>
      <c r="B30" s="145" t="s">
        <v>383</v>
      </c>
      <c r="C30" s="185" t="s">
        <v>504</v>
      </c>
      <c r="D30" s="183" t="s">
        <v>32</v>
      </c>
      <c r="E30" s="180">
        <v>4</v>
      </c>
      <c r="F30" s="181"/>
      <c r="G30" s="184">
        <f t="shared" si="1"/>
        <v>0</v>
      </c>
      <c r="O30" s="105"/>
      <c r="CA30" s="112"/>
      <c r="CB30" s="112"/>
    </row>
    <row r="31" spans="1:104">
      <c r="A31" s="119"/>
      <c r="B31" s="120" t="s">
        <v>33</v>
      </c>
      <c r="C31" s="121" t="str">
        <f>CONCATENATE(B20," ",C20)</f>
        <v>4414 Kabelové trasy</v>
      </c>
      <c r="D31" s="122"/>
      <c r="E31" s="123"/>
      <c r="F31" s="124"/>
      <c r="G31" s="125">
        <f>SUM(G21:G30)</f>
        <v>0</v>
      </c>
      <c r="O31" s="105">
        <v>4</v>
      </c>
      <c r="BA31" s="126">
        <f>SUM(BA20:BA21)</f>
        <v>0</v>
      </c>
      <c r="BB31" s="126">
        <f>SUM(BB20:BB21)</f>
        <v>0</v>
      </c>
      <c r="BC31" s="126">
        <f>SUM(BC20:BC21)</f>
        <v>0</v>
      </c>
      <c r="BD31" s="126">
        <f>SUM(BD20:BD21)</f>
        <v>0</v>
      </c>
      <c r="BE31" s="126">
        <f>SUM(BE20:BE21)</f>
        <v>0</v>
      </c>
    </row>
    <row r="32" spans="1:104">
      <c r="A32" s="98" t="s">
        <v>29</v>
      </c>
      <c r="B32" s="99" t="s">
        <v>362</v>
      </c>
      <c r="C32" s="134" t="s">
        <v>505</v>
      </c>
      <c r="D32" s="135"/>
      <c r="E32" s="136"/>
      <c r="F32" s="136"/>
      <c r="G32" s="137"/>
      <c r="H32" s="104"/>
      <c r="I32" s="104"/>
      <c r="O32" s="105">
        <v>1</v>
      </c>
    </row>
    <row r="33" spans="1:104">
      <c r="A33" s="144">
        <v>20</v>
      </c>
      <c r="B33" s="145" t="s">
        <v>463</v>
      </c>
      <c r="C33" s="178" t="s">
        <v>506</v>
      </c>
      <c r="D33" s="153" t="s">
        <v>131</v>
      </c>
      <c r="E33" s="180">
        <v>338</v>
      </c>
      <c r="F33" s="181"/>
      <c r="G33" s="186">
        <f>SUM(F33*E33)</f>
        <v>0</v>
      </c>
      <c r="O33" s="105">
        <v>2</v>
      </c>
      <c r="AA33" s="83">
        <v>12</v>
      </c>
      <c r="AB33" s="83">
        <v>0</v>
      </c>
      <c r="AC33" s="83">
        <v>35</v>
      </c>
      <c r="AZ33" s="83">
        <v>2</v>
      </c>
      <c r="BA33" s="83">
        <f>IF(AZ33=1,G33,0)</f>
        <v>0</v>
      </c>
      <c r="BB33" s="83">
        <f>IF(AZ33=2,G33,0)</f>
        <v>0</v>
      </c>
      <c r="BC33" s="83">
        <f>IF(AZ33=3,G33,0)</f>
        <v>0</v>
      </c>
      <c r="BD33" s="83">
        <f>IF(AZ33=4,G33,0)</f>
        <v>0</v>
      </c>
      <c r="BE33" s="83">
        <f>IF(AZ33=5,G33,0)</f>
        <v>0</v>
      </c>
      <c r="CA33" s="112">
        <v>12</v>
      </c>
      <c r="CB33" s="112">
        <v>0</v>
      </c>
      <c r="CZ33" s="83">
        <v>0</v>
      </c>
    </row>
    <row r="34" spans="1:104">
      <c r="A34" s="144">
        <v>21</v>
      </c>
      <c r="B34" s="152" t="s">
        <v>364</v>
      </c>
      <c r="C34" s="185" t="s">
        <v>507</v>
      </c>
      <c r="D34" s="153" t="s">
        <v>32</v>
      </c>
      <c r="E34" s="180">
        <v>4</v>
      </c>
      <c r="F34" s="181"/>
      <c r="G34" s="186">
        <f>SUM(F34*E34)</f>
        <v>0</v>
      </c>
      <c r="H34" s="156"/>
      <c r="O34" s="105">
        <v>2</v>
      </c>
      <c r="AA34" s="83">
        <v>12</v>
      </c>
      <c r="AB34" s="83">
        <v>0</v>
      </c>
      <c r="AC34" s="83">
        <v>47</v>
      </c>
      <c r="AZ34" s="83">
        <v>2</v>
      </c>
      <c r="BA34" s="83">
        <f>IF(AZ34=1,G34,0)</f>
        <v>0</v>
      </c>
      <c r="BB34" s="83">
        <f>IF(AZ34=2,G34,0)</f>
        <v>0</v>
      </c>
      <c r="BC34" s="83">
        <f>IF(AZ34=3,G34,0)</f>
        <v>0</v>
      </c>
      <c r="BD34" s="83">
        <f>IF(AZ34=4,G34,0)</f>
        <v>0</v>
      </c>
      <c r="BE34" s="83">
        <f>IF(AZ34=5,G34,0)</f>
        <v>0</v>
      </c>
      <c r="CA34" s="112">
        <v>12</v>
      </c>
      <c r="CB34" s="112">
        <v>0</v>
      </c>
      <c r="CZ34" s="83">
        <v>0</v>
      </c>
    </row>
    <row r="35" spans="1:104">
      <c r="A35" s="119"/>
      <c r="B35" s="120" t="s">
        <v>33</v>
      </c>
      <c r="C35" s="121" t="str">
        <f>CONCATENATE(B32," ",C32)</f>
        <v>3142 Ostatní pro kabelové trasy</v>
      </c>
      <c r="D35" s="122"/>
      <c r="E35" s="123"/>
      <c r="F35" s="124"/>
      <c r="G35" s="125">
        <f>SUM(G33:G34)</f>
        <v>0</v>
      </c>
      <c r="O35" s="105">
        <v>4</v>
      </c>
      <c r="BA35" s="126">
        <f>SUM(BA32:BA34)</f>
        <v>0</v>
      </c>
      <c r="BB35" s="126">
        <f>SUM(BB32:BB34)</f>
        <v>0</v>
      </c>
      <c r="BC35" s="126">
        <f>SUM(BC32:BC34)</f>
        <v>0</v>
      </c>
      <c r="BD35" s="126">
        <f>SUM(BD32:BD34)</f>
        <v>0</v>
      </c>
      <c r="BE35" s="126">
        <f>SUM(BE32:BE34)</f>
        <v>0</v>
      </c>
    </row>
    <row r="36" spans="1:104">
      <c r="A36" s="98" t="s">
        <v>29</v>
      </c>
      <c r="B36" s="99" t="s">
        <v>40</v>
      </c>
      <c r="C36" s="134" t="s">
        <v>508</v>
      </c>
      <c r="D36" s="135"/>
      <c r="E36" s="136"/>
      <c r="F36" s="136"/>
      <c r="G36" s="137"/>
      <c r="H36" s="104"/>
      <c r="I36" s="104"/>
      <c r="O36" s="105">
        <v>1</v>
      </c>
    </row>
    <row r="37" spans="1:104">
      <c r="A37" s="177">
        <v>22</v>
      </c>
      <c r="B37" s="145"/>
      <c r="C37" s="187" t="s">
        <v>509</v>
      </c>
      <c r="D37" s="183" t="s">
        <v>32</v>
      </c>
      <c r="E37" s="180">
        <v>1</v>
      </c>
      <c r="F37" s="181"/>
      <c r="G37" s="182">
        <f t="shared" ref="G37:G45" si="2">SUM(F37*E37)</f>
        <v>0</v>
      </c>
      <c r="O37" s="105">
        <v>2</v>
      </c>
      <c r="AA37" s="83">
        <v>12</v>
      </c>
      <c r="AB37" s="83">
        <v>0</v>
      </c>
      <c r="AC37" s="83">
        <v>37</v>
      </c>
      <c r="AZ37" s="83">
        <v>2</v>
      </c>
      <c r="BA37" s="83">
        <f>IF(AZ37=1,G37,0)</f>
        <v>0</v>
      </c>
      <c r="BB37" s="83">
        <f>IF(AZ37=2,G37,0)</f>
        <v>0</v>
      </c>
      <c r="BC37" s="83">
        <f>IF(AZ37=3,G37,0)</f>
        <v>0</v>
      </c>
      <c r="BD37" s="83">
        <f>IF(AZ37=4,G37,0)</f>
        <v>0</v>
      </c>
      <c r="BE37" s="83">
        <f>IF(AZ37=5,G37,0)</f>
        <v>0</v>
      </c>
      <c r="CA37" s="112">
        <v>12</v>
      </c>
      <c r="CB37" s="112">
        <v>0</v>
      </c>
      <c r="CZ37" s="83">
        <v>0</v>
      </c>
    </row>
    <row r="38" spans="1:104" ht="22.5">
      <c r="A38" s="177">
        <v>23</v>
      </c>
      <c r="B38" s="145"/>
      <c r="C38" s="188" t="s">
        <v>510</v>
      </c>
      <c r="D38" s="172" t="s">
        <v>131</v>
      </c>
      <c r="E38" s="180">
        <v>15</v>
      </c>
      <c r="F38" s="181"/>
      <c r="G38" s="182">
        <f t="shared" si="2"/>
        <v>0</v>
      </c>
      <c r="O38" s="105"/>
      <c r="CA38" s="112"/>
      <c r="CB38" s="112"/>
    </row>
    <row r="39" spans="1:104" ht="22.5">
      <c r="A39" s="177">
        <v>24</v>
      </c>
      <c r="B39" s="145"/>
      <c r="C39" s="188" t="s">
        <v>511</v>
      </c>
      <c r="D39" s="172" t="s">
        <v>131</v>
      </c>
      <c r="E39" s="180">
        <v>36</v>
      </c>
      <c r="F39" s="181"/>
      <c r="G39" s="182">
        <f t="shared" si="2"/>
        <v>0</v>
      </c>
      <c r="O39" s="105"/>
      <c r="CA39" s="112"/>
      <c r="CB39" s="112"/>
    </row>
    <row r="40" spans="1:104">
      <c r="A40" s="177">
        <v>25</v>
      </c>
      <c r="B40" s="145"/>
      <c r="C40" s="188" t="s">
        <v>512</v>
      </c>
      <c r="D40" s="172" t="s">
        <v>131</v>
      </c>
      <c r="E40" s="180">
        <v>180</v>
      </c>
      <c r="F40" s="181"/>
      <c r="G40" s="182">
        <f t="shared" si="2"/>
        <v>0</v>
      </c>
      <c r="O40" s="105"/>
      <c r="CA40" s="112"/>
      <c r="CB40" s="112"/>
    </row>
    <row r="41" spans="1:104">
      <c r="A41" s="177">
        <v>26</v>
      </c>
      <c r="B41" s="145"/>
      <c r="C41" s="187" t="s">
        <v>513</v>
      </c>
      <c r="D41" s="172" t="s">
        <v>131</v>
      </c>
      <c r="E41" s="180">
        <v>210</v>
      </c>
      <c r="F41" s="181"/>
      <c r="G41" s="182">
        <f t="shared" si="2"/>
        <v>0</v>
      </c>
      <c r="O41" s="105"/>
      <c r="CA41" s="112"/>
      <c r="CB41" s="112"/>
    </row>
    <row r="42" spans="1:104">
      <c r="A42" s="177">
        <v>27</v>
      </c>
      <c r="B42" s="145"/>
      <c r="C42" s="187" t="s">
        <v>514</v>
      </c>
      <c r="D42" s="172" t="s">
        <v>105</v>
      </c>
      <c r="E42" s="180">
        <v>35</v>
      </c>
      <c r="F42" s="181"/>
      <c r="G42" s="182">
        <f t="shared" si="2"/>
        <v>0</v>
      </c>
      <c r="O42" s="105"/>
      <c r="CA42" s="112"/>
      <c r="CB42" s="112"/>
    </row>
    <row r="43" spans="1:104">
      <c r="A43" s="177">
        <v>28</v>
      </c>
      <c r="B43" s="145"/>
      <c r="C43" s="187" t="s">
        <v>515</v>
      </c>
      <c r="D43" s="172" t="s">
        <v>131</v>
      </c>
      <c r="E43" s="180">
        <v>210</v>
      </c>
      <c r="F43" s="181"/>
      <c r="G43" s="182">
        <f t="shared" si="2"/>
        <v>0</v>
      </c>
      <c r="O43" s="105"/>
      <c r="CA43" s="112"/>
      <c r="CB43" s="112"/>
    </row>
    <row r="44" spans="1:104">
      <c r="A44" s="177">
        <v>29</v>
      </c>
      <c r="B44" s="145"/>
      <c r="C44" s="187" t="s">
        <v>516</v>
      </c>
      <c r="D44" s="172" t="s">
        <v>105</v>
      </c>
      <c r="E44" s="180">
        <v>42</v>
      </c>
      <c r="F44" s="181"/>
      <c r="G44" s="182">
        <f t="shared" si="2"/>
        <v>0</v>
      </c>
      <c r="O44" s="105"/>
      <c r="CA44" s="112"/>
      <c r="CB44" s="112"/>
    </row>
    <row r="45" spans="1:104">
      <c r="A45" s="177">
        <v>30</v>
      </c>
      <c r="B45" s="145"/>
      <c r="C45" s="187" t="s">
        <v>517</v>
      </c>
      <c r="D45" s="172" t="s">
        <v>32</v>
      </c>
      <c r="E45" s="180">
        <v>1</v>
      </c>
      <c r="F45" s="181"/>
      <c r="G45" s="182">
        <f t="shared" si="2"/>
        <v>0</v>
      </c>
      <c r="O45" s="105"/>
      <c r="CA45" s="112"/>
      <c r="CB45" s="112"/>
    </row>
    <row r="46" spans="1:104">
      <c r="A46" s="119"/>
      <c r="B46" s="120" t="s">
        <v>33</v>
      </c>
      <c r="C46" s="121" t="str">
        <f>CONCATENATE(B36," ",C36)</f>
        <v>00 Výkopové práce</v>
      </c>
      <c r="D46" s="122"/>
      <c r="E46" s="123"/>
      <c r="F46" s="124"/>
      <c r="G46" s="125">
        <f>SUM(G37:G45)</f>
        <v>0</v>
      </c>
      <c r="O46" s="105">
        <v>4</v>
      </c>
      <c r="BA46" s="126">
        <f>SUM(BA36:BA37)</f>
        <v>0</v>
      </c>
      <c r="BB46" s="126">
        <f>SUM(BB36:BB37)</f>
        <v>0</v>
      </c>
      <c r="BC46" s="126">
        <f>SUM(BC36:BC37)</f>
        <v>0</v>
      </c>
      <c r="BD46" s="126">
        <f>SUM(BD36:BD37)</f>
        <v>0</v>
      </c>
      <c r="BE46" s="126">
        <f>SUM(BE36:BE37)</f>
        <v>0</v>
      </c>
    </row>
    <row r="47" spans="1:104">
      <c r="A47" s="98" t="s">
        <v>29</v>
      </c>
      <c r="B47" s="158" t="s">
        <v>37</v>
      </c>
      <c r="C47" s="134" t="s">
        <v>391</v>
      </c>
      <c r="D47" s="135"/>
      <c r="E47" s="136"/>
      <c r="F47" s="136"/>
      <c r="G47" s="137"/>
      <c r="H47" s="104"/>
      <c r="I47" s="104"/>
      <c r="O47" s="105">
        <v>1</v>
      </c>
    </row>
    <row r="48" spans="1:104" ht="22.5">
      <c r="A48" s="144">
        <v>31</v>
      </c>
      <c r="B48" s="145"/>
      <c r="C48" s="178" t="s">
        <v>635</v>
      </c>
      <c r="D48" s="153" t="s">
        <v>32</v>
      </c>
      <c r="E48" s="180">
        <v>1</v>
      </c>
      <c r="F48" s="181"/>
      <c r="G48" s="173">
        <f t="shared" ref="G48:G58" si="3">SUM(F48*E48)</f>
        <v>0</v>
      </c>
      <c r="O48" s="105">
        <v>2</v>
      </c>
      <c r="AA48" s="83">
        <v>2</v>
      </c>
      <c r="AB48" s="83">
        <v>7</v>
      </c>
      <c r="AC48" s="83">
        <v>7</v>
      </c>
      <c r="AZ48" s="83">
        <v>2</v>
      </c>
      <c r="BA48" s="83">
        <f>IF(AZ48=1,G48,0)</f>
        <v>0</v>
      </c>
      <c r="BB48" s="83">
        <f>IF(AZ48=2,G48,0)</f>
        <v>0</v>
      </c>
      <c r="BC48" s="83">
        <f>IF(AZ48=3,G48,0)</f>
        <v>0</v>
      </c>
      <c r="BD48" s="83">
        <f>IF(AZ48=4,G48,0)</f>
        <v>0</v>
      </c>
      <c r="BE48" s="83">
        <f>IF(AZ48=5,G48,0)</f>
        <v>0</v>
      </c>
      <c r="CA48" s="112">
        <v>2</v>
      </c>
      <c r="CB48" s="112">
        <v>7</v>
      </c>
      <c r="CZ48" s="83">
        <v>2.6399999999995299E-3</v>
      </c>
    </row>
    <row r="49" spans="1:80">
      <c r="A49" s="144">
        <v>32</v>
      </c>
      <c r="B49" s="145"/>
      <c r="C49" s="185" t="s">
        <v>460</v>
      </c>
      <c r="D49" s="153" t="s">
        <v>32</v>
      </c>
      <c r="E49" s="180">
        <v>32</v>
      </c>
      <c r="F49" s="181"/>
      <c r="G49" s="173">
        <f t="shared" si="3"/>
        <v>0</v>
      </c>
      <c r="O49" s="105"/>
      <c r="CA49" s="112"/>
      <c r="CB49" s="112"/>
    </row>
    <row r="50" spans="1:80">
      <c r="A50" s="144">
        <v>33</v>
      </c>
      <c r="B50" s="145"/>
      <c r="C50" s="185" t="s">
        <v>518</v>
      </c>
      <c r="D50" s="153" t="s">
        <v>32</v>
      </c>
      <c r="E50" s="180">
        <v>1</v>
      </c>
      <c r="F50" s="181"/>
      <c r="G50" s="173">
        <f t="shared" si="3"/>
        <v>0</v>
      </c>
      <c r="O50" s="105"/>
      <c r="CA50" s="112"/>
      <c r="CB50" s="112"/>
    </row>
    <row r="51" spans="1:80">
      <c r="A51" s="144">
        <v>34</v>
      </c>
      <c r="B51" s="145"/>
      <c r="C51" s="185" t="s">
        <v>477</v>
      </c>
      <c r="D51" s="153" t="s">
        <v>32</v>
      </c>
      <c r="E51" s="180">
        <v>5</v>
      </c>
      <c r="F51" s="181"/>
      <c r="G51" s="173">
        <f t="shared" si="3"/>
        <v>0</v>
      </c>
      <c r="O51" s="105"/>
      <c r="CA51" s="112"/>
      <c r="CB51" s="112"/>
    </row>
    <row r="52" spans="1:80">
      <c r="A52" s="144">
        <v>35</v>
      </c>
      <c r="B52" s="145"/>
      <c r="C52" s="185" t="s">
        <v>519</v>
      </c>
      <c r="D52" s="153" t="s">
        <v>32</v>
      </c>
      <c r="E52" s="180">
        <v>1</v>
      </c>
      <c r="F52" s="181"/>
      <c r="G52" s="173">
        <f t="shared" si="3"/>
        <v>0</v>
      </c>
      <c r="O52" s="105"/>
      <c r="CA52" s="112"/>
      <c r="CB52" s="112"/>
    </row>
    <row r="53" spans="1:80">
      <c r="A53" s="144">
        <v>36</v>
      </c>
      <c r="B53" s="145"/>
      <c r="C53" s="185" t="s">
        <v>520</v>
      </c>
      <c r="D53" s="153" t="s">
        <v>32</v>
      </c>
      <c r="E53" s="180">
        <v>1</v>
      </c>
      <c r="F53" s="181"/>
      <c r="G53" s="173">
        <f t="shared" si="3"/>
        <v>0</v>
      </c>
      <c r="O53" s="105"/>
      <c r="CA53" s="112"/>
      <c r="CB53" s="112"/>
    </row>
    <row r="54" spans="1:80">
      <c r="A54" s="144">
        <v>37</v>
      </c>
      <c r="B54" s="145"/>
      <c r="C54" s="185" t="s">
        <v>481</v>
      </c>
      <c r="D54" s="153" t="s">
        <v>32</v>
      </c>
      <c r="E54" s="180">
        <v>1</v>
      </c>
      <c r="F54" s="181"/>
      <c r="G54" s="173">
        <f t="shared" si="3"/>
        <v>0</v>
      </c>
      <c r="O54" s="105"/>
      <c r="CA54" s="112"/>
      <c r="CB54" s="112"/>
    </row>
    <row r="55" spans="1:80">
      <c r="A55" s="144">
        <v>38</v>
      </c>
      <c r="B55" s="145"/>
      <c r="C55" s="185" t="s">
        <v>521</v>
      </c>
      <c r="D55" s="153" t="s">
        <v>32</v>
      </c>
      <c r="E55" s="180">
        <v>1</v>
      </c>
      <c r="F55" s="181"/>
      <c r="G55" s="173">
        <f t="shared" si="3"/>
        <v>0</v>
      </c>
      <c r="O55" s="105"/>
      <c r="CA55" s="112"/>
      <c r="CB55" s="112"/>
    </row>
    <row r="56" spans="1:80">
      <c r="A56" s="144">
        <v>39</v>
      </c>
      <c r="B56" s="145"/>
      <c r="C56" s="189" t="s">
        <v>399</v>
      </c>
      <c r="D56" s="153" t="s">
        <v>32</v>
      </c>
      <c r="E56" s="180">
        <v>1</v>
      </c>
      <c r="F56" s="181"/>
      <c r="G56" s="173">
        <f t="shared" si="3"/>
        <v>0</v>
      </c>
      <c r="O56" s="105"/>
      <c r="CA56" s="112"/>
      <c r="CB56" s="112"/>
    </row>
    <row r="57" spans="1:80">
      <c r="A57" s="144">
        <v>40</v>
      </c>
      <c r="B57" s="145"/>
      <c r="C57" s="190" t="s">
        <v>400</v>
      </c>
      <c r="D57" s="153" t="s">
        <v>32</v>
      </c>
      <c r="E57" s="180">
        <v>1</v>
      </c>
      <c r="F57" s="181"/>
      <c r="G57" s="173">
        <f t="shared" si="3"/>
        <v>0</v>
      </c>
      <c r="O57" s="105"/>
      <c r="CA57" s="112"/>
      <c r="CB57" s="112"/>
    </row>
    <row r="58" spans="1:80">
      <c r="A58" s="144">
        <v>41</v>
      </c>
      <c r="B58" s="145"/>
      <c r="C58" s="178" t="s">
        <v>522</v>
      </c>
      <c r="D58" s="153" t="s">
        <v>32</v>
      </c>
      <c r="E58" s="180">
        <v>1</v>
      </c>
      <c r="F58" s="181"/>
      <c r="G58" s="173">
        <f t="shared" si="3"/>
        <v>0</v>
      </c>
      <c r="O58" s="105"/>
      <c r="CA58" s="112"/>
      <c r="CB58" s="112"/>
    </row>
    <row r="59" spans="1:80">
      <c r="A59" s="119"/>
      <c r="B59" s="120" t="s">
        <v>33</v>
      </c>
      <c r="C59" s="121" t="str">
        <f>CONCATENATE(B47," ",C47)</f>
        <v>01 Ostatní</v>
      </c>
      <c r="D59" s="122"/>
      <c r="E59" s="123"/>
      <c r="F59" s="124"/>
      <c r="G59" s="125">
        <f>SUM(G48:G58)</f>
        <v>0</v>
      </c>
    </row>
    <row r="60" spans="1:80">
      <c r="E60" s="83"/>
    </row>
    <row r="61" spans="1:80" ht="13.5" thickBot="1">
      <c r="E61" s="83"/>
    </row>
    <row r="62" spans="1:80" ht="13.5" thickBot="1">
      <c r="A62" s="139"/>
      <c r="B62" s="140"/>
      <c r="C62" s="140" t="s">
        <v>14</v>
      </c>
      <c r="D62" s="140"/>
      <c r="E62" s="140"/>
      <c r="F62" s="140"/>
      <c r="G62" s="141">
        <f>G14+G19+G31+G35+G46+G59</f>
        <v>0</v>
      </c>
    </row>
    <row r="63" spans="1:80">
      <c r="E63" s="83"/>
    </row>
    <row r="64" spans="1:80">
      <c r="E64" s="83"/>
    </row>
    <row r="65" spans="5:5">
      <c r="E65" s="83"/>
    </row>
    <row r="66" spans="5:5">
      <c r="E66" s="83"/>
    </row>
    <row r="67" spans="5:5">
      <c r="E67" s="83"/>
    </row>
    <row r="68" spans="5:5">
      <c r="E68" s="83"/>
    </row>
    <row r="69" spans="5:5">
      <c r="E69" s="83"/>
    </row>
    <row r="70" spans="5:5">
      <c r="E70" s="83"/>
    </row>
    <row r="71" spans="5:5">
      <c r="E71" s="83"/>
    </row>
    <row r="72" spans="5:5">
      <c r="E72" s="83"/>
    </row>
    <row r="73" spans="5:5">
      <c r="E73" s="83"/>
    </row>
    <row r="74" spans="5:5">
      <c r="E74" s="83"/>
    </row>
    <row r="75" spans="5:5">
      <c r="E75" s="83"/>
    </row>
    <row r="76" spans="5:5">
      <c r="E76" s="83"/>
    </row>
    <row r="77" spans="5:5">
      <c r="E77" s="83"/>
    </row>
    <row r="78" spans="5:5">
      <c r="E78" s="83"/>
    </row>
    <row r="79" spans="5:5">
      <c r="E79" s="83"/>
    </row>
    <row r="80" spans="5:5">
      <c r="E80" s="83"/>
    </row>
    <row r="81" spans="1:7">
      <c r="E81" s="83"/>
    </row>
    <row r="82" spans="1:7">
      <c r="A82" s="127"/>
      <c r="B82" s="127"/>
      <c r="C82" s="127"/>
      <c r="D82" s="127"/>
      <c r="E82" s="127"/>
      <c r="F82" s="127"/>
      <c r="G82" s="127"/>
    </row>
    <row r="83" spans="1:7">
      <c r="A83" s="127"/>
      <c r="B83" s="127"/>
      <c r="C83" s="127"/>
      <c r="D83" s="127"/>
      <c r="E83" s="127"/>
      <c r="F83" s="127"/>
      <c r="G83" s="127"/>
    </row>
    <row r="84" spans="1:7">
      <c r="A84" s="127"/>
      <c r="B84" s="127"/>
      <c r="C84" s="127"/>
      <c r="D84" s="127"/>
      <c r="E84" s="127"/>
      <c r="F84" s="127"/>
      <c r="G84" s="127"/>
    </row>
    <row r="85" spans="1:7">
      <c r="A85" s="127"/>
      <c r="B85" s="127"/>
      <c r="C85" s="127"/>
      <c r="D85" s="127"/>
      <c r="E85" s="127"/>
      <c r="F85" s="127"/>
      <c r="G85" s="127"/>
    </row>
    <row r="86" spans="1:7">
      <c r="E86" s="83"/>
    </row>
    <row r="87" spans="1:7">
      <c r="E87" s="83"/>
    </row>
    <row r="88" spans="1:7">
      <c r="E88" s="83"/>
    </row>
    <row r="89" spans="1:7">
      <c r="E89" s="83"/>
    </row>
    <row r="90" spans="1:7">
      <c r="E90" s="83"/>
    </row>
    <row r="91" spans="1:7">
      <c r="E91" s="83"/>
    </row>
    <row r="92" spans="1:7">
      <c r="E92" s="83"/>
    </row>
    <row r="93" spans="1:7">
      <c r="E93" s="83"/>
    </row>
    <row r="94" spans="1:7">
      <c r="E94" s="83"/>
    </row>
    <row r="95" spans="1:7">
      <c r="E95" s="83"/>
    </row>
    <row r="96" spans="1:7">
      <c r="E96" s="83"/>
    </row>
    <row r="97" spans="5:5">
      <c r="E97" s="83"/>
    </row>
    <row r="98" spans="5:5">
      <c r="E98" s="83"/>
    </row>
    <row r="99" spans="5:5">
      <c r="E99" s="83"/>
    </row>
    <row r="100" spans="5:5">
      <c r="E100" s="83"/>
    </row>
    <row r="101" spans="5:5">
      <c r="E101" s="83"/>
    </row>
    <row r="102" spans="5:5">
      <c r="E102" s="83"/>
    </row>
    <row r="103" spans="5:5">
      <c r="E103" s="83"/>
    </row>
    <row r="104" spans="5:5">
      <c r="E104" s="83"/>
    </row>
    <row r="105" spans="5:5">
      <c r="E105" s="83"/>
    </row>
    <row r="106" spans="5:5">
      <c r="E106" s="83"/>
    </row>
    <row r="107" spans="5:5">
      <c r="E107" s="83"/>
    </row>
    <row r="108" spans="5:5">
      <c r="E108" s="83"/>
    </row>
    <row r="109" spans="5:5">
      <c r="E109" s="83"/>
    </row>
    <row r="110" spans="5:5">
      <c r="E110" s="83"/>
    </row>
    <row r="111" spans="5:5">
      <c r="E111" s="83"/>
    </row>
    <row r="112" spans="5:5">
      <c r="E112" s="83"/>
    </row>
    <row r="113" spans="1:7">
      <c r="E113" s="83"/>
    </row>
    <row r="114" spans="1:7">
      <c r="E114" s="83"/>
    </row>
    <row r="115" spans="1:7">
      <c r="E115" s="83"/>
    </row>
    <row r="116" spans="1:7">
      <c r="E116" s="83"/>
    </row>
    <row r="117" spans="1:7">
      <c r="A117" s="128"/>
      <c r="B117" s="128"/>
    </row>
    <row r="118" spans="1:7">
      <c r="A118" s="127"/>
      <c r="B118" s="127"/>
      <c r="C118" s="129"/>
      <c r="D118" s="129"/>
      <c r="E118" s="130"/>
      <c r="F118" s="129"/>
      <c r="G118" s="131"/>
    </row>
    <row r="119" spans="1:7">
      <c r="A119" s="132"/>
      <c r="B119" s="132"/>
      <c r="C119" s="127"/>
      <c r="D119" s="127"/>
      <c r="E119" s="133"/>
      <c r="F119" s="127"/>
      <c r="G119" s="127"/>
    </row>
    <row r="120" spans="1:7">
      <c r="A120" s="127"/>
      <c r="B120" s="127"/>
      <c r="C120" s="127"/>
      <c r="D120" s="127"/>
      <c r="E120" s="133"/>
      <c r="F120" s="127"/>
      <c r="G120" s="127"/>
    </row>
    <row r="121" spans="1:7">
      <c r="A121" s="127"/>
      <c r="B121" s="127"/>
      <c r="C121" s="127"/>
      <c r="D121" s="127"/>
      <c r="E121" s="133"/>
      <c r="F121" s="127"/>
      <c r="G121" s="127"/>
    </row>
    <row r="122" spans="1:7">
      <c r="A122" s="127"/>
      <c r="B122" s="127"/>
      <c r="C122" s="127"/>
      <c r="D122" s="127"/>
      <c r="E122" s="133"/>
      <c r="F122" s="127"/>
      <c r="G122" s="127"/>
    </row>
    <row r="123" spans="1:7">
      <c r="A123" s="127"/>
      <c r="B123" s="127"/>
      <c r="C123" s="127"/>
      <c r="D123" s="127"/>
      <c r="E123" s="133"/>
      <c r="F123" s="127"/>
      <c r="G123" s="127"/>
    </row>
    <row r="124" spans="1:7">
      <c r="A124" s="127"/>
      <c r="B124" s="127"/>
      <c r="C124" s="127"/>
      <c r="D124" s="127"/>
      <c r="E124" s="133"/>
      <c r="F124" s="127"/>
      <c r="G124" s="127"/>
    </row>
    <row r="125" spans="1:7">
      <c r="A125" s="127"/>
      <c r="B125" s="127"/>
      <c r="C125" s="127"/>
      <c r="D125" s="127"/>
      <c r="E125" s="133"/>
      <c r="F125" s="127"/>
      <c r="G125" s="127"/>
    </row>
    <row r="126" spans="1:7">
      <c r="A126" s="127"/>
      <c r="B126" s="127"/>
      <c r="C126" s="127"/>
      <c r="D126" s="127"/>
      <c r="E126" s="133"/>
      <c r="F126" s="127"/>
      <c r="G126" s="127"/>
    </row>
    <row r="127" spans="1:7">
      <c r="A127" s="127"/>
      <c r="B127" s="127"/>
      <c r="C127" s="127"/>
      <c r="D127" s="127"/>
      <c r="E127" s="133"/>
      <c r="F127" s="127"/>
      <c r="G127" s="127"/>
    </row>
    <row r="128" spans="1:7">
      <c r="A128" s="127"/>
      <c r="B128" s="127"/>
      <c r="C128" s="127"/>
      <c r="D128" s="127"/>
      <c r="E128" s="133"/>
      <c r="F128" s="127"/>
      <c r="G128" s="127"/>
    </row>
    <row r="129" spans="1:7">
      <c r="A129" s="127"/>
      <c r="B129" s="127"/>
      <c r="C129" s="127"/>
      <c r="D129" s="127"/>
      <c r="E129" s="133"/>
      <c r="F129" s="127"/>
      <c r="G129" s="127"/>
    </row>
    <row r="130" spans="1:7">
      <c r="A130" s="127"/>
      <c r="B130" s="127"/>
      <c r="C130" s="127"/>
      <c r="D130" s="127"/>
      <c r="E130" s="133"/>
      <c r="F130" s="127"/>
      <c r="G130" s="127"/>
    </row>
    <row r="131" spans="1:7">
      <c r="A131" s="127"/>
      <c r="B131" s="127"/>
      <c r="C131" s="127"/>
      <c r="D131" s="127"/>
      <c r="E131" s="133"/>
      <c r="F131" s="127"/>
      <c r="G131" s="127"/>
    </row>
  </sheetData>
  <mergeCells count="4"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78AL+k4Fbvilpz8T8LCsqsWdQcc=</ds:DigestValue>
    </ds:Reference>
  </ds:SignedInfo>
  <ds:SignatureValue>fOYOe99OpxR36pCEY9I1+LEfMbk/JegV9c5fIDEbFSQRs8fz0vdps7D5D6BELTBgbqXHNM6aUrinACS7zoBZWcY7R/AOgf7DfLQGhbamtc/JdlpL4wxF7NoYtqkV94o1Xy4wY5G7xBHpDEzhKjL68GVvN+pBNrVNWOHOuzp720rTQGI2YRI6Q1f2rp236DoqczbgQBf/j1fEctFqRgYGA+3dLC4LXDxKF8r26BLTkWNNMiN1Y1eZ3bnal5TR/zZHgWrO0DItUoLQ+Ivl0hjk2K7yZzNDrjMmAx3HxrsqlQtHQyJ7zYpLuYtc1HjUv4DlZdMbTLk8PulOndmvnMqbvw==</ds:SignatureValue>
  <ds:KeyInfo>
    <ds:KeyValue>
      <ds:RSAKeyValue>
        <ds:Modulus>wRsoCnzjlnSeB6GtwKc1uY0u5h+8O4kenb4jOPfGUltzqIr0ljLgn8d5Dp2kbK+fvRhaqNzX0jakfFDmsRO1wa5c6xO6QZ+JGp/PeKkIa/zGthclQsLo7cBjo9mbz2nB6RAqNWFcecWgeLnA8cwaYRpF0dBzeCjAACMFilCjvoZ3RTSjTM6x7zM2C4mNhs/SJ/S1/KoIDDxzFTayb3wgTNcCP0bYIMNRkPWL7mmjBUJ0FPXiJ1m3PFTVywZ16kwlZIIhSb3WnsxTO0a7ZAfZSzKbeQEzf1CZEHKruIqMfygZp42UG97fYIYXESlA8OkxuT4+YzGBrGSK2wZ4ndwxlQ==</ds:Modulus>
        <ds:Exponent>AQAB</ds:Exponent>
      </ds:RSAKeyValue>
    </ds:KeyValue>
    <ds:X509Data>
      <ds:X509Certificate>MIIHIzCCBgugAwIBAgIDFhzKMA0GCSqGSIb3DQEBCwUAMF8xCzAJBgNVBAYTAkNaMSwwKgYDVQQKDCPEjGVza8OhIHBvxaF0YSwgcy5wLiBbScSMIDQ3MTE0OTgzXTEiMCAGA1UEAxMZUG9zdFNpZ251bSBRdWFsaWZpZWQgQ0EgMjAeFw0xMzA0MjQxMTI2MTJaFw0xNDA0MjQxMTI2MTJaMIH6MQswCQYDVQQGEwJDWjFHMEUGA1UECgw+QXJtw6FkbsOtIFNlcnZpc27DrSwgcMWZw61zcMSbdmtvdsOhIG9yZ2FuaXphY2UgW0nEjCA2MDQ2MDU4MF0xODA2BgNVBAsML0FybcOhZG7DrSBTZXJ2aXNuw60sIHDFmcOtc3DEm3Zrb3bDoSBvcmdhbml6YWNlMRAwDgYDVQQLEwdQRVIwMDQ0MRkwFwYDVQQDDBBCYXJib3JhIEhvYnpvdsOhMRAwDgYDVQQFEwdQMjgwNjg3MSkwJwYDVQQMDCByZWZlcmVudCBha3ZpemnEjW7DrWhvIMWZw616ZW7DrTCCASIwDQYJKoZIhvcNAQEBBQADggEPADCCAQoCggEBAMEbKAp845Z0ngehrcCnNbmNLuYfvDuJHp2+Izj3xlJbc6iK9JYy4J/HeQ6dpGyvn70YWqjc19I2pHxQ5rETtcGuXOsTukGfiRqfz3ipCGv8xrYXJULC6O3AY6PZm89pwekQKjVhXHnFoHi5wPHMGmEaRdHQc3gowAAjBYpQo76Gd0U0o0zOse8zNguJjYbP0if0tfyqCAw8cxU2sm98IEzXAj9G2CDDUZD1i+5powVCdBT14idZtzxU1csGdepMJWSCIUm91p7MUztGu2QH2Usym3kBM39QmRByq7iKjH8oGaeNlBve32CGFxEpQPDpMbk+PmMxgaxkitsGeJ3cMZUCAwEAAaOCA0owggNGMEkGA1UdEQRCMECBGGJhcmJvcmEuaG9iem92YUBhcy1wby5jeqAZBgkrBgEEAdwZAgGgDBMKMTU4OTcwMjUzMqAJBgNVBA2gAhMAMIIBDgYDVR0gBIIBBTCCAQEwgf4GCWeBBgEEAQeBUj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qfGJMLpz0pbcW4GbmbXRXTDgf0DANBgkqhkiG9w0BAQsFAAOCAQEATwg+zRXlNp2z8F+oPcw5iAl1SW6ICG9d0OezTM/oXvM99u1HXwVuOsIzUVreFU4hBDD7VYzhQvBlpp0SmdwnsC580Ls/zJITQZTwdVkTqrG1Gjk82jHRLnd5fvmK/te+3BQ1KfUlud4Uq2A1gUOBsAZ2sWUZcVZa35puUxfVMbyc8Q81uW3XcJa6YxeDcWFo87hJKVadpoOGyxtlqSvmd0JhGHD3I2YP3p7JCEz7rf+FRuS7vrSC7rJ4mCAb+XCDD8DMzR9s1FBuDxNVNk+ZaEToDgzy/z6WyHl83phReULHQPGYnSs10bJG4+wkhsZAZ12CNo3Jspu1s8cf/iqwEw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6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</ds:Transform>
          <ds:Transform Algorithm="http://www.w3.org/TR/2001/REC-xml-c14n-20010315"/>
        </ds:Transforms>
        <ds:DigestMethod Algorithm="http://www.w3.org/2000/09/xmldsig#sha1"/>
        <ds:DigestValue>AkA6bnK3fP6dDWrZopNsvhARhBM=</ds:DigestValue>
      </ds:Reference>
      <ds:Reference URI="/xl/workbook.xml?ContentType=application/vnd.openxmlformats-officedocument.spreadsheetml.sheet.main+xml">
        <ds:DigestMethod Algorithm="http://www.w3.org/2000/09/xmldsig#sha1"/>
        <ds:DigestValue>Udb1cjUa2zBpzHLHAgUTNiiAGpc=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evqmqFUdbvaL3aMipGrmdpdWthI=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6OGX2t0Hd9Th3nTsqTgT2Z2rQXk=</ds:DigestValue>
      </ds:Reference>
      <ds:Reference URI="/xl/theme/theme1.xml?ContentType=application/vnd.openxmlformats-officedocument.theme+xml">
        <ds:DigestMethod Algorithm="http://www.w3.org/2000/09/xmldsig#sha1"/>
        <ds:DigestValue>7hi86z403xu1hFy/RBL0UABTZJ4=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ZZoaFrPVhJyj/Mnk6NJhu0WsJqM=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yMhQTw9PBMCmGwuuB9JTPShwImc=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o4k40nigV66HajA5BCnvd6Q/3rw=</ds:DigestValue>
      </ds:Reference>
      <ds:Reference URI="/xl/externalLinks/_rels/externalLink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qySHMQOghLp34LA55gcALp3RFxs=</ds:DigestValue>
      </ds:Reference>
      <ds:Reference URI="/xl/externalLinks/externalLink3.xml?ContentType=application/vnd.openxmlformats-officedocument.spreadsheetml.externalLink+xml">
        <ds:DigestMethod Algorithm="http://www.w3.org/2000/09/xmldsig#sha1"/>
        <ds:DigestValue>n8Ra0rHfu/mrUSwCDUNg7w8z8CA=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DmKvSf1dCmhAUrPd2GsxlVTcCUU=</ds:DigestValue>
      </ds:Reference>
      <ds:Reference URI="/xl/calcChain.xml?ContentType=application/vnd.openxmlformats-officedocument.spreadsheetml.calcChain+xml">
        <ds:DigestMethod Algorithm="http://www.w3.org/2000/09/xmldsig#sha1"/>
        <ds:DigestValue>5dLECRq8UbAbuT9svAii3EbQj98=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34LijBfqgGwDultJuqG+CpzpqXE=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pRTIgt3ZCwCHdZOTjQ1jGIvjSb8=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ZagiJlQnwU92p4Ibwv12GOt91aE=</ds:DigestValue>
      </ds:Reference>
      <ds:Reference URI="/xl/externalLinks/_rels/externalLink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46+thPAwx6fiKBSYbHYYprO7oNM=</ds:DigestValue>
      </ds:Reference>
      <ds:Reference URI="/xl/externalLinks/externalLink2.xml?ContentType=application/vnd.openxmlformats-officedocument.spreadsheetml.externalLink+xml">
        <ds:DigestMethod Algorithm="http://www.w3.org/2000/09/xmldsig#sha1"/>
        <ds:DigestValue>n8Ra0rHfu/mrUSwCDUNg7w8z8CA=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gLMRZB7s88mg+sKljXP+o9GVNVU=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HmfYznZu8N5kTcwviRinnPZshCs=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rkYp/T2+kMNMWoLtapnMmWmKU34=</ds:DigestValue>
      </ds:Reference>
      <ds:Reference URI="/xl/externalLinks/_rels/externalLink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2y4+lFmbuA/5VF+hcJTeB5xt/uk=</ds:DigestValue>
      </ds:Reference>
      <ds:Reference URI="/xl/externalLinks/externalLink1.xml?ContentType=application/vnd.openxmlformats-officedocument.spreadsheetml.externalLink+xml">
        <ds:DigestMethod Algorithm="http://www.w3.org/2000/09/xmldsig#sha1"/>
        <ds:DigestValue>n8Ra0rHfu/mrUSwCDUNg7w8z8CA=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yn5ZXFMLxhzL16MCqibFrNqz1/o=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N/uDggg8AIygyJh+dIPdIaS6kno=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SyG0uUiiP/wzMPNDqKVzfNXKfx0=</ds:DigestValue>
      </ds:Reference>
      <ds:Reference URI="/xl/styles.xml?ContentType=application/vnd.openxmlformats-officedocument.spreadsheetml.styles+xml">
        <ds:DigestMethod Algorithm="http://www.w3.org/2000/09/xmldsig#sha1"/>
        <ds:DigestValue>pSxnI3geTSi4vNbEKzBEGzsskkY=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b9cHwLVKF2cshsyXInRlyrT4Yu8=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8NYU2i/zuNdSIqHXrbRI0x031Ps=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b9cHwLVKF2cshsyXInRlyrT4Yu8=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8NYU2i/zuNdSIqHXrbRI0x031Ps=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J52meqXTV5OVMPplMbdjJcFOciQ=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b9cHwLVKF2cshsyXInRlyrT4Yu8=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8NYU2i/zuNdSIqHXrbRI0x031Ps=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8NYU2i/zuNdSIqHXrbRI0x031Ps=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b9cHwLVKF2cshsyXInRlyrT4Yu8=</ds:DigestValue>
      </ds:Reference>
      <ds:Reference URI="/docProps/core.xml?ContentType=application/vnd.openxmlformats-package.core-properties+xml">
        <ds:DigestMethod Algorithm="http://www.w3.org/2000/09/xmldsig#sha1"/>
        <ds:DigestValue>p08zEkGBmy4ucCO8sAexFFa14+o=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2013-08-16T13:54:22.6Z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65</vt:i4>
      </vt:variant>
    </vt:vector>
  </HeadingPairs>
  <TitlesOfParts>
    <vt:vector size="74" baseType="lpstr">
      <vt:lpstr>Stavba</vt:lpstr>
      <vt:lpstr>VON</vt:lpstr>
      <vt:lpstr>Stavební část</vt:lpstr>
      <vt:lpstr>Statika</vt:lpstr>
      <vt:lpstr>Zpplochy</vt:lpstr>
      <vt:lpstr>Siplno</vt:lpstr>
      <vt:lpstr>SLP-EZS</vt:lpstr>
      <vt:lpstr>SK</vt:lpstr>
      <vt:lpstr>SLP přípojky</vt:lpstr>
      <vt:lpstr>Stavba!CelkemObjekty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Siplno!Názvy_tisku</vt:lpstr>
      <vt:lpstr>SK!Názvy_tisku</vt:lpstr>
      <vt:lpstr>'SLP přípojky'!Názvy_tisku</vt:lpstr>
      <vt:lpstr>'SLP-EZS'!Názvy_tisku</vt:lpstr>
      <vt:lpstr>Statika!Názvy_tisku</vt:lpstr>
      <vt:lpstr>'Stavební část'!Názvy_tisku</vt:lpstr>
      <vt:lpstr>VON!Názvy_tisku</vt:lpstr>
      <vt:lpstr>Zpplochy!Názvy_tisku</vt:lpstr>
      <vt:lpstr>Stavba!Objednatel</vt:lpstr>
      <vt:lpstr>Stavba!Objekt</vt:lpstr>
      <vt:lpstr>Siplno!Oblast_tisku</vt:lpstr>
      <vt:lpstr>SK!Oblast_tisku</vt:lpstr>
      <vt:lpstr>'SLP přípojky'!Oblast_tisku</vt:lpstr>
      <vt:lpstr>'SLP-EZS'!Oblast_tisku</vt:lpstr>
      <vt:lpstr>Statika!Oblast_tisku</vt:lpstr>
      <vt:lpstr>Stavba!Oblast_tisku</vt:lpstr>
      <vt:lpstr>'Stavební část'!Oblast_tisku</vt:lpstr>
      <vt:lpstr>VON!Oblast_tisku</vt:lpstr>
      <vt:lpstr>Zpplochy!Oblast_tisku</vt:lpstr>
      <vt:lpstr>Stavba!odic</vt:lpstr>
      <vt:lpstr>Stavba!oico</vt:lpstr>
      <vt:lpstr>Stavba!omisto</vt:lpstr>
      <vt:lpstr>Stavba!onazev</vt:lpstr>
      <vt:lpstr>Stavba!opsc</vt:lpstr>
      <vt:lpstr>Stavba!SazbaDPH1</vt:lpstr>
      <vt:lpstr>Stavba!SazbaDPH2</vt:lpstr>
      <vt:lpstr>Siplno!SloupecCC</vt:lpstr>
      <vt:lpstr>SK!SloupecCC</vt:lpstr>
      <vt:lpstr>'SLP přípojky'!SloupecCC</vt:lpstr>
      <vt:lpstr>SloupecCC</vt:lpstr>
      <vt:lpstr>Siplno!SloupecCisloPol</vt:lpstr>
      <vt:lpstr>SK!SloupecCisloPol</vt:lpstr>
      <vt:lpstr>'SLP přípojky'!SloupecCisloPol</vt:lpstr>
      <vt:lpstr>SloupecCisloPol</vt:lpstr>
      <vt:lpstr>Siplno!SloupecJC</vt:lpstr>
      <vt:lpstr>SK!SloupecJC</vt:lpstr>
      <vt:lpstr>'SLP přípojky'!SloupecJC</vt:lpstr>
      <vt:lpstr>SloupecJC</vt:lpstr>
      <vt:lpstr>Siplno!SloupecMJ</vt:lpstr>
      <vt:lpstr>SK!SloupecMJ</vt:lpstr>
      <vt:lpstr>'SLP přípojky'!SloupecMJ</vt:lpstr>
      <vt:lpstr>SloupecMJ</vt:lpstr>
      <vt:lpstr>Siplno!SloupecMnozstvi</vt:lpstr>
      <vt:lpstr>SK!SloupecMnozstvi</vt:lpstr>
      <vt:lpstr>'SLP přípojky'!SloupecMnozstvi</vt:lpstr>
      <vt:lpstr>SloupecMnozstvi</vt:lpstr>
      <vt:lpstr>Siplno!SloupecNazPol</vt:lpstr>
      <vt:lpstr>SK!SloupecNazPol</vt:lpstr>
      <vt:lpstr>'SLP přípojky'!SloupecNazPol</vt:lpstr>
      <vt:lpstr>SloupecNazPol</vt:lpstr>
      <vt:lpstr>Siplno!SloupecPC</vt:lpstr>
      <vt:lpstr>SK!SloupecPC</vt:lpstr>
      <vt:lpstr>'SLP přípojky'!SloupecPC</vt:lpstr>
      <vt:lpstr>SloupecPC</vt:lpstr>
      <vt:lpstr>Stavba!StavbaCelkem</vt:lpstr>
      <vt:lpstr>Stavba!Zhotovitel</vt:lpstr>
    </vt:vector>
  </TitlesOfParts>
  <Company>whhsd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sfhgdk</dc:creator>
  <cp:lastModifiedBy>Lenovo User</cp:lastModifiedBy>
  <dcterms:created xsi:type="dcterms:W3CDTF">2013-07-23T07:49:19Z</dcterms:created>
  <dcterms:modified xsi:type="dcterms:W3CDTF">2013-08-16T13:53:58Z</dcterms:modified>
</cp:coreProperties>
</file>