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Rekapitulace!$G$26</definedName>
    <definedName name="Dodavka0">Položky!#REF!</definedName>
    <definedName name="HSV">Rekapitulace!$E$26</definedName>
    <definedName name="HSV0">Položky!#REF!</definedName>
    <definedName name="HZS">Rekapitulace!$I$26</definedName>
    <definedName name="HZS0">Položky!#REF!</definedName>
    <definedName name="JKSO">'Krycí list'!$G$2</definedName>
    <definedName name="MJ">'Krycí list'!$G$5</definedName>
    <definedName name="Mont">Rekapitulace!$H$26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Položky!$A$1:$G$167</definedName>
    <definedName name="_xlnm.Print_Area" localSheetId="1">Rekapitulace!$A$1:$I$41</definedName>
    <definedName name="PocetMJ">'Krycí list'!$G$6</definedName>
    <definedName name="Poznamka">'Krycí list'!$B$37</definedName>
    <definedName name="Projektant">'Krycí list'!$C$8</definedName>
    <definedName name="PSV">Rekapitulace!$F$26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Rekapitulace!$H$40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45621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166" i="3"/>
  <c r="BE167" i="3" s="1"/>
  <c r="I25" i="2" s="1"/>
  <c r="BC166" i="3"/>
  <c r="BC167" i="3" s="1"/>
  <c r="G25" i="2" s="1"/>
  <c r="BB166" i="3"/>
  <c r="BA166" i="3"/>
  <c r="BA167" i="3" s="1"/>
  <c r="E25" i="2" s="1"/>
  <c r="G166" i="3"/>
  <c r="BD166" i="3" s="1"/>
  <c r="BD167" i="3" s="1"/>
  <c r="H25" i="2" s="1"/>
  <c r="B25" i="2"/>
  <c r="A25" i="2"/>
  <c r="BB167" i="3"/>
  <c r="F25" i="2" s="1"/>
  <c r="C167" i="3"/>
  <c r="BE163" i="3"/>
  <c r="BD163" i="3"/>
  <c r="BB163" i="3"/>
  <c r="BA163" i="3"/>
  <c r="G163" i="3"/>
  <c r="BC163" i="3" s="1"/>
  <c r="BE162" i="3"/>
  <c r="BD162" i="3"/>
  <c r="BB162" i="3"/>
  <c r="BA162" i="3"/>
  <c r="G162" i="3"/>
  <c r="BC162" i="3" s="1"/>
  <c r="BE161" i="3"/>
  <c r="BC161" i="3"/>
  <c r="BB161" i="3"/>
  <c r="BA161" i="3"/>
  <c r="G161" i="3"/>
  <c r="BD161" i="3" s="1"/>
  <c r="BE160" i="3"/>
  <c r="BC160" i="3"/>
  <c r="BB160" i="3"/>
  <c r="BA160" i="3"/>
  <c r="G160" i="3"/>
  <c r="BD160" i="3" s="1"/>
  <c r="BE159" i="3"/>
  <c r="BC159" i="3"/>
  <c r="BB159" i="3"/>
  <c r="BA159" i="3"/>
  <c r="G159" i="3"/>
  <c r="BD159" i="3" s="1"/>
  <c r="BE158" i="3"/>
  <c r="BC158" i="3"/>
  <c r="BB158" i="3"/>
  <c r="BA158" i="3"/>
  <c r="G158" i="3"/>
  <c r="BD158" i="3" s="1"/>
  <c r="BE157" i="3"/>
  <c r="BC157" i="3"/>
  <c r="BB157" i="3"/>
  <c r="BA157" i="3"/>
  <c r="G157" i="3"/>
  <c r="BD157" i="3" s="1"/>
  <c r="BE156" i="3"/>
  <c r="BC156" i="3"/>
  <c r="BB156" i="3"/>
  <c r="BA156" i="3"/>
  <c r="G156" i="3"/>
  <c r="BD156" i="3" s="1"/>
  <c r="BE155" i="3"/>
  <c r="BC155" i="3"/>
  <c r="BB155" i="3"/>
  <c r="BA155" i="3"/>
  <c r="G155" i="3"/>
  <c r="BD155" i="3" s="1"/>
  <c r="BE154" i="3"/>
  <c r="BC154" i="3"/>
  <c r="BB154" i="3"/>
  <c r="BA154" i="3"/>
  <c r="G154" i="3"/>
  <c r="BD154" i="3" s="1"/>
  <c r="BE153" i="3"/>
  <c r="BC153" i="3"/>
  <c r="BB153" i="3"/>
  <c r="BA153" i="3"/>
  <c r="G153" i="3"/>
  <c r="BD153" i="3" s="1"/>
  <c r="BE152" i="3"/>
  <c r="BC152" i="3"/>
  <c r="BB152" i="3"/>
  <c r="BA152" i="3"/>
  <c r="G152" i="3"/>
  <c r="BD152" i="3" s="1"/>
  <c r="BE151" i="3"/>
  <c r="BC151" i="3"/>
  <c r="BB151" i="3"/>
  <c r="BA151" i="3"/>
  <c r="G151" i="3"/>
  <c r="BD151" i="3" s="1"/>
  <c r="BE150" i="3"/>
  <c r="BC150" i="3"/>
  <c r="BB150" i="3"/>
  <c r="BA150" i="3"/>
  <c r="BA164" i="3" s="1"/>
  <c r="E24" i="2" s="1"/>
  <c r="G150" i="3"/>
  <c r="BD150" i="3" s="1"/>
  <c r="BE149" i="3"/>
  <c r="BC149" i="3"/>
  <c r="BB149" i="3"/>
  <c r="BA149" i="3"/>
  <c r="G149" i="3"/>
  <c r="B24" i="2"/>
  <c r="A24" i="2"/>
  <c r="C164" i="3"/>
  <c r="BE144" i="3"/>
  <c r="BD144" i="3"/>
  <c r="BC144" i="3"/>
  <c r="BA144" i="3"/>
  <c r="G144" i="3"/>
  <c r="BB144" i="3" s="1"/>
  <c r="BE141" i="3"/>
  <c r="BD141" i="3"/>
  <c r="BC141" i="3"/>
  <c r="BA141" i="3"/>
  <c r="G141" i="3"/>
  <c r="BB141" i="3" s="1"/>
  <c r="BE138" i="3"/>
  <c r="BD138" i="3"/>
  <c r="BC138" i="3"/>
  <c r="BA138" i="3"/>
  <c r="G138" i="3"/>
  <c r="BB138" i="3" s="1"/>
  <c r="BE135" i="3"/>
  <c r="BE147" i="3" s="1"/>
  <c r="I23" i="2" s="1"/>
  <c r="BD135" i="3"/>
  <c r="BC135" i="3"/>
  <c r="BA135" i="3"/>
  <c r="G135" i="3"/>
  <c r="B23" i="2"/>
  <c r="A23" i="2"/>
  <c r="C147" i="3"/>
  <c r="BE131" i="3"/>
  <c r="BE133" i="3" s="1"/>
  <c r="I22" i="2" s="1"/>
  <c r="BD131" i="3"/>
  <c r="BD133" i="3" s="1"/>
  <c r="H22" i="2" s="1"/>
  <c r="BC131" i="3"/>
  <c r="BA131" i="3"/>
  <c r="BA133" i="3" s="1"/>
  <c r="E22" i="2" s="1"/>
  <c r="G131" i="3"/>
  <c r="G133" i="3" s="1"/>
  <c r="B22" i="2"/>
  <c r="A22" i="2"/>
  <c r="BC133" i="3"/>
  <c r="G22" i="2" s="1"/>
  <c r="C133" i="3"/>
  <c r="BE128" i="3"/>
  <c r="BD128" i="3"/>
  <c r="BC128" i="3"/>
  <c r="BA128" i="3"/>
  <c r="G128" i="3"/>
  <c r="BB128" i="3" s="1"/>
  <c r="BE125" i="3"/>
  <c r="BD125" i="3"/>
  <c r="BC125" i="3"/>
  <c r="BA125" i="3"/>
  <c r="G125" i="3"/>
  <c r="BB125" i="3" s="1"/>
  <c r="BE122" i="3"/>
  <c r="BD122" i="3"/>
  <c r="BC122" i="3"/>
  <c r="BA122" i="3"/>
  <c r="G122" i="3"/>
  <c r="BB122" i="3" s="1"/>
  <c r="BE119" i="3"/>
  <c r="BD119" i="3"/>
  <c r="BC119" i="3"/>
  <c r="BA119" i="3"/>
  <c r="G119" i="3"/>
  <c r="BB119" i="3" s="1"/>
  <c r="BE116" i="3"/>
  <c r="BD116" i="3"/>
  <c r="BC116" i="3"/>
  <c r="BA116" i="3"/>
  <c r="G116" i="3"/>
  <c r="B21" i="2"/>
  <c r="A21" i="2"/>
  <c r="BA129" i="3"/>
  <c r="E21" i="2" s="1"/>
  <c r="C129" i="3"/>
  <c r="BE113" i="3"/>
  <c r="BD113" i="3"/>
  <c r="BC113" i="3"/>
  <c r="BA113" i="3"/>
  <c r="G113" i="3"/>
  <c r="BB113" i="3" s="1"/>
  <c r="BE110" i="3"/>
  <c r="BD110" i="3"/>
  <c r="BC110" i="3"/>
  <c r="BA110" i="3"/>
  <c r="G110" i="3"/>
  <c r="BB110" i="3" s="1"/>
  <c r="BE107" i="3"/>
  <c r="BE114" i="3" s="1"/>
  <c r="I20" i="2" s="1"/>
  <c r="BD107" i="3"/>
  <c r="BC107" i="3"/>
  <c r="BA107" i="3"/>
  <c r="G107" i="3"/>
  <c r="BB107" i="3" s="1"/>
  <c r="BE104" i="3"/>
  <c r="BD104" i="3"/>
  <c r="BC104" i="3"/>
  <c r="BA104" i="3"/>
  <c r="BA114" i="3" s="1"/>
  <c r="E20" i="2" s="1"/>
  <c r="G104" i="3"/>
  <c r="BB104" i="3" s="1"/>
  <c r="BE101" i="3"/>
  <c r="BD101" i="3"/>
  <c r="BC101" i="3"/>
  <c r="BC114" i="3" s="1"/>
  <c r="G20" i="2" s="1"/>
  <c r="BA101" i="3"/>
  <c r="G101" i="3"/>
  <c r="B20" i="2"/>
  <c r="A20" i="2"/>
  <c r="C114" i="3"/>
  <c r="BE98" i="3"/>
  <c r="BD98" i="3"/>
  <c r="BC98" i="3"/>
  <c r="BA98" i="3"/>
  <c r="G98" i="3"/>
  <c r="BB98" i="3" s="1"/>
  <c r="BE97" i="3"/>
  <c r="BD97" i="3"/>
  <c r="BC97" i="3"/>
  <c r="BA97" i="3"/>
  <c r="G97" i="3"/>
  <c r="BB97" i="3" s="1"/>
  <c r="BE96" i="3"/>
  <c r="BE99" i="3" s="1"/>
  <c r="I19" i="2" s="1"/>
  <c r="BD96" i="3"/>
  <c r="BC96" i="3"/>
  <c r="BA96" i="3"/>
  <c r="G96" i="3"/>
  <c r="G99" i="3" s="1"/>
  <c r="B19" i="2"/>
  <c r="A19" i="2"/>
  <c r="BA99" i="3"/>
  <c r="E19" i="2" s="1"/>
  <c r="C99" i="3"/>
  <c r="BE93" i="3"/>
  <c r="BD93" i="3"/>
  <c r="BD94" i="3" s="1"/>
  <c r="H18" i="2" s="1"/>
  <c r="BC93" i="3"/>
  <c r="BC94" i="3" s="1"/>
  <c r="G18" i="2" s="1"/>
  <c r="BA93" i="3"/>
  <c r="BA94" i="3" s="1"/>
  <c r="E18" i="2" s="1"/>
  <c r="G93" i="3"/>
  <c r="G94" i="3" s="1"/>
  <c r="B18" i="2"/>
  <c r="A18" i="2"/>
  <c r="BE94" i="3"/>
  <c r="I18" i="2" s="1"/>
  <c r="C94" i="3"/>
  <c r="BE90" i="3"/>
  <c r="BD90" i="3"/>
  <c r="BC90" i="3"/>
  <c r="BA90" i="3"/>
  <c r="G90" i="3"/>
  <c r="BB90" i="3" s="1"/>
  <c r="BE89" i="3"/>
  <c r="BD89" i="3"/>
  <c r="BC89" i="3"/>
  <c r="BA89" i="3"/>
  <c r="G89" i="3"/>
  <c r="BB89" i="3" s="1"/>
  <c r="BE88" i="3"/>
  <c r="BD88" i="3"/>
  <c r="BC88" i="3"/>
  <c r="BA88" i="3"/>
  <c r="G88" i="3"/>
  <c r="BB88" i="3" s="1"/>
  <c r="BE87" i="3"/>
  <c r="BD87" i="3"/>
  <c r="BC87" i="3"/>
  <c r="BA87" i="3"/>
  <c r="G87" i="3"/>
  <c r="BB87" i="3" s="1"/>
  <c r="BE86" i="3"/>
  <c r="BD86" i="3"/>
  <c r="BC86" i="3"/>
  <c r="BA86" i="3"/>
  <c r="G86" i="3"/>
  <c r="BB86" i="3" s="1"/>
  <c r="BE85" i="3"/>
  <c r="BD85" i="3"/>
  <c r="BC85" i="3"/>
  <c r="BA85" i="3"/>
  <c r="G85" i="3"/>
  <c r="BB85" i="3" s="1"/>
  <c r="BE84" i="3"/>
  <c r="BD84" i="3"/>
  <c r="BC84" i="3"/>
  <c r="BA84" i="3"/>
  <c r="G84" i="3"/>
  <c r="BB84" i="3" s="1"/>
  <c r="BE83" i="3"/>
  <c r="BD83" i="3"/>
  <c r="BC83" i="3"/>
  <c r="BA83" i="3"/>
  <c r="G83" i="3"/>
  <c r="BB83" i="3" s="1"/>
  <c r="BE82" i="3"/>
  <c r="BD82" i="3"/>
  <c r="BC82" i="3"/>
  <c r="BA82" i="3"/>
  <c r="G82" i="3"/>
  <c r="BB82" i="3" s="1"/>
  <c r="BE81" i="3"/>
  <c r="BD81" i="3"/>
  <c r="BC81" i="3"/>
  <c r="BA81" i="3"/>
  <c r="G81" i="3"/>
  <c r="BB81" i="3" s="1"/>
  <c r="BE80" i="3"/>
  <c r="BD80" i="3"/>
  <c r="BC80" i="3"/>
  <c r="BA80" i="3"/>
  <c r="G80" i="3"/>
  <c r="BB80" i="3" s="1"/>
  <c r="BE79" i="3"/>
  <c r="BD79" i="3"/>
  <c r="BC79" i="3"/>
  <c r="BA79" i="3"/>
  <c r="G79" i="3"/>
  <c r="BB79" i="3" s="1"/>
  <c r="BE78" i="3"/>
  <c r="BD78" i="3"/>
  <c r="BC78" i="3"/>
  <c r="BA78" i="3"/>
  <c r="G78" i="3"/>
  <c r="BB78" i="3" s="1"/>
  <c r="BE77" i="3"/>
  <c r="BD77" i="3"/>
  <c r="BC77" i="3"/>
  <c r="BA77" i="3"/>
  <c r="G77" i="3"/>
  <c r="BB77" i="3" s="1"/>
  <c r="BE76" i="3"/>
  <c r="BD76" i="3"/>
  <c r="BC76" i="3"/>
  <c r="BA76" i="3"/>
  <c r="G76" i="3"/>
  <c r="BB76" i="3" s="1"/>
  <c r="BE75" i="3"/>
  <c r="BD75" i="3"/>
  <c r="BC75" i="3"/>
  <c r="BC91" i="3" s="1"/>
  <c r="G17" i="2" s="1"/>
  <c r="BA75" i="3"/>
  <c r="G75" i="3"/>
  <c r="B17" i="2"/>
  <c r="A17" i="2"/>
  <c r="C91" i="3"/>
  <c r="BE72" i="3"/>
  <c r="BD72" i="3"/>
  <c r="BC72" i="3"/>
  <c r="BA72" i="3"/>
  <c r="G72" i="3"/>
  <c r="BB72" i="3" s="1"/>
  <c r="BE71" i="3"/>
  <c r="BE73" i="3" s="1"/>
  <c r="I16" i="2" s="1"/>
  <c r="BD71" i="3"/>
  <c r="BC71" i="3"/>
  <c r="BA71" i="3"/>
  <c r="BA73" i="3" s="1"/>
  <c r="E16" i="2" s="1"/>
  <c r="G71" i="3"/>
  <c r="G73" i="3" s="1"/>
  <c r="B16" i="2"/>
  <c r="A16" i="2"/>
  <c r="BC73" i="3"/>
  <c r="G16" i="2" s="1"/>
  <c r="C73" i="3"/>
  <c r="BE68" i="3"/>
  <c r="BD68" i="3"/>
  <c r="BC68" i="3"/>
  <c r="BA68" i="3"/>
  <c r="G68" i="3"/>
  <c r="BB68" i="3" s="1"/>
  <c r="BE66" i="3"/>
  <c r="BD66" i="3"/>
  <c r="BC66" i="3"/>
  <c r="BA66" i="3"/>
  <c r="G66" i="3"/>
  <c r="BB66" i="3" s="1"/>
  <c r="BE63" i="3"/>
  <c r="BE69" i="3" s="1"/>
  <c r="I15" i="2" s="1"/>
  <c r="BD63" i="3"/>
  <c r="BC63" i="3"/>
  <c r="BA63" i="3"/>
  <c r="G63" i="3"/>
  <c r="BB63" i="3" s="1"/>
  <c r="B15" i="2"/>
  <c r="A15" i="2"/>
  <c r="C69" i="3"/>
  <c r="BE59" i="3"/>
  <c r="BE61" i="3" s="1"/>
  <c r="I14" i="2" s="1"/>
  <c r="BD59" i="3"/>
  <c r="BD61" i="3" s="1"/>
  <c r="H14" i="2" s="1"/>
  <c r="BC59" i="3"/>
  <c r="BB59" i="3"/>
  <c r="BB61" i="3" s="1"/>
  <c r="F14" i="2" s="1"/>
  <c r="G59" i="3"/>
  <c r="BA59" i="3" s="1"/>
  <c r="BA61" i="3" s="1"/>
  <c r="E14" i="2" s="1"/>
  <c r="B14" i="2"/>
  <c r="A14" i="2"/>
  <c r="BC61" i="3"/>
  <c r="G14" i="2" s="1"/>
  <c r="C61" i="3"/>
  <c r="BE55" i="3"/>
  <c r="BD55" i="3"/>
  <c r="BC55" i="3"/>
  <c r="BB55" i="3"/>
  <c r="G55" i="3"/>
  <c r="BA55" i="3" s="1"/>
  <c r="BE53" i="3"/>
  <c r="BD53" i="3"/>
  <c r="BC53" i="3"/>
  <c r="BB53" i="3"/>
  <c r="G53" i="3"/>
  <c r="BA53" i="3" s="1"/>
  <c r="BE52" i="3"/>
  <c r="BD52" i="3"/>
  <c r="BC52" i="3"/>
  <c r="BB52" i="3"/>
  <c r="G52" i="3"/>
  <c r="BA52" i="3" s="1"/>
  <c r="BE51" i="3"/>
  <c r="BD51" i="3"/>
  <c r="BC51" i="3"/>
  <c r="BB51" i="3"/>
  <c r="G51" i="3"/>
  <c r="BA51" i="3" s="1"/>
  <c r="BE49" i="3"/>
  <c r="BD49" i="3"/>
  <c r="BC49" i="3"/>
  <c r="BB49" i="3"/>
  <c r="G49" i="3"/>
  <c r="BA49" i="3" s="1"/>
  <c r="BE46" i="3"/>
  <c r="BD46" i="3"/>
  <c r="BC46" i="3"/>
  <c r="BC57" i="3" s="1"/>
  <c r="G13" i="2" s="1"/>
  <c r="BB46" i="3"/>
  <c r="G46" i="3"/>
  <c r="BA46" i="3" s="1"/>
  <c r="BE43" i="3"/>
  <c r="BD43" i="3"/>
  <c r="BC43" i="3"/>
  <c r="BB43" i="3"/>
  <c r="G43" i="3"/>
  <c r="BA43" i="3" s="1"/>
  <c r="B13" i="2"/>
  <c r="A13" i="2"/>
  <c r="C57" i="3"/>
  <c r="BE38" i="3"/>
  <c r="BD38" i="3"/>
  <c r="BC38" i="3"/>
  <c r="BB38" i="3"/>
  <c r="G38" i="3"/>
  <c r="BA38" i="3" s="1"/>
  <c r="BE35" i="3"/>
  <c r="BD35" i="3"/>
  <c r="BC35" i="3"/>
  <c r="BB35" i="3"/>
  <c r="G35" i="3"/>
  <c r="BA35" i="3" s="1"/>
  <c r="BE33" i="3"/>
  <c r="BD33" i="3"/>
  <c r="BC33" i="3"/>
  <c r="BC41" i="3" s="1"/>
  <c r="G12" i="2" s="1"/>
  <c r="BB33" i="3"/>
  <c r="G33" i="3"/>
  <c r="BA33" i="3" s="1"/>
  <c r="B12" i="2"/>
  <c r="A12" i="2"/>
  <c r="C41" i="3"/>
  <c r="BE29" i="3"/>
  <c r="BE31" i="3" s="1"/>
  <c r="I11" i="2" s="1"/>
  <c r="BD29" i="3"/>
  <c r="BD31" i="3" s="1"/>
  <c r="H11" i="2" s="1"/>
  <c r="BC29" i="3"/>
  <c r="BC31" i="3" s="1"/>
  <c r="G11" i="2" s="1"/>
  <c r="BB29" i="3"/>
  <c r="BB31" i="3" s="1"/>
  <c r="F11" i="2" s="1"/>
  <c r="G29" i="3"/>
  <c r="BA29" i="3" s="1"/>
  <c r="BA31" i="3" s="1"/>
  <c r="E11" i="2" s="1"/>
  <c r="B11" i="2"/>
  <c r="A11" i="2"/>
  <c r="C31" i="3"/>
  <c r="BE25" i="3"/>
  <c r="BE27" i="3" s="1"/>
  <c r="I10" i="2" s="1"/>
  <c r="BD25" i="3"/>
  <c r="BD27" i="3" s="1"/>
  <c r="H10" i="2" s="1"/>
  <c r="BC25" i="3"/>
  <c r="BB25" i="3"/>
  <c r="BB27" i="3" s="1"/>
  <c r="F10" i="2" s="1"/>
  <c r="G25" i="3"/>
  <c r="BA25" i="3" s="1"/>
  <c r="BA27" i="3" s="1"/>
  <c r="E10" i="2" s="1"/>
  <c r="B10" i="2"/>
  <c r="A10" i="2"/>
  <c r="BC27" i="3"/>
  <c r="G10" i="2" s="1"/>
  <c r="C27" i="3"/>
  <c r="BE22" i="3"/>
  <c r="BE23" i="3" s="1"/>
  <c r="I9" i="2" s="1"/>
  <c r="BD22" i="3"/>
  <c r="BD23" i="3" s="1"/>
  <c r="H9" i="2" s="1"/>
  <c r="BC22" i="3"/>
  <c r="BC23" i="3" s="1"/>
  <c r="G9" i="2" s="1"/>
  <c r="BB22" i="3"/>
  <c r="BB23" i="3" s="1"/>
  <c r="F9" i="2" s="1"/>
  <c r="G22" i="3"/>
  <c r="BA22" i="3" s="1"/>
  <c r="BA23" i="3" s="1"/>
  <c r="E9" i="2" s="1"/>
  <c r="B9" i="2"/>
  <c r="A9" i="2"/>
  <c r="C23" i="3"/>
  <c r="BE18" i="3"/>
  <c r="BD18" i="3"/>
  <c r="BC18" i="3"/>
  <c r="BB18" i="3"/>
  <c r="G18" i="3"/>
  <c r="BA18" i="3" s="1"/>
  <c r="BE15" i="3"/>
  <c r="BD15" i="3"/>
  <c r="BC15" i="3"/>
  <c r="BB15" i="3"/>
  <c r="G15" i="3"/>
  <c r="BA15" i="3" s="1"/>
  <c r="BE12" i="3"/>
  <c r="BD12" i="3"/>
  <c r="BC12" i="3"/>
  <c r="BB12" i="3"/>
  <c r="G12" i="3"/>
  <c r="BA12" i="3" s="1"/>
  <c r="B8" i="2"/>
  <c r="A8" i="2"/>
  <c r="C20" i="3"/>
  <c r="BE8" i="3"/>
  <c r="BE10" i="3" s="1"/>
  <c r="I7" i="2" s="1"/>
  <c r="BD8" i="3"/>
  <c r="BD10" i="3" s="1"/>
  <c r="H7" i="2" s="1"/>
  <c r="BC8" i="3"/>
  <c r="BB8" i="3"/>
  <c r="BB10" i="3" s="1"/>
  <c r="F7" i="2" s="1"/>
  <c r="G8" i="3"/>
  <c r="BA8" i="3" s="1"/>
  <c r="BA10" i="3" s="1"/>
  <c r="E7" i="2" s="1"/>
  <c r="B7" i="2"/>
  <c r="A7" i="2"/>
  <c r="BC10" i="3"/>
  <c r="G7" i="2" s="1"/>
  <c r="C10" i="3"/>
  <c r="E4" i="3"/>
  <c r="C4" i="3"/>
  <c r="F3" i="3"/>
  <c r="C3" i="3"/>
  <c r="C2" i="2"/>
  <c r="C1" i="2"/>
  <c r="F33" i="1"/>
  <c r="C33" i="1"/>
  <c r="C31" i="1"/>
  <c r="C9" i="1"/>
  <c r="G7" i="1"/>
  <c r="D2" i="1"/>
  <c r="C2" i="1"/>
  <c r="BE164" i="3" l="1"/>
  <c r="I24" i="2" s="1"/>
  <c r="G164" i="3"/>
  <c r="BA147" i="3"/>
  <c r="E23" i="2" s="1"/>
  <c r="BC147" i="3"/>
  <c r="G23" i="2" s="1"/>
  <c r="BC129" i="3"/>
  <c r="G21" i="2" s="1"/>
  <c r="BD129" i="3"/>
  <c r="H21" i="2" s="1"/>
  <c r="BE129" i="3"/>
  <c r="I21" i="2" s="1"/>
  <c r="BD99" i="3"/>
  <c r="H19" i="2" s="1"/>
  <c r="BC99" i="3"/>
  <c r="G19" i="2" s="1"/>
  <c r="BE91" i="3"/>
  <c r="I17" i="2" s="1"/>
  <c r="G91" i="3"/>
  <c r="BA91" i="3"/>
  <c r="E17" i="2" s="1"/>
  <c r="BA69" i="3"/>
  <c r="E15" i="2" s="1"/>
  <c r="BC69" i="3"/>
  <c r="G15" i="2" s="1"/>
  <c r="BE57" i="3"/>
  <c r="I13" i="2" s="1"/>
  <c r="BE41" i="3"/>
  <c r="I12" i="2" s="1"/>
  <c r="BB41" i="3"/>
  <c r="F12" i="2" s="1"/>
  <c r="BC20" i="3"/>
  <c r="G8" i="2" s="1"/>
  <c r="BD20" i="3"/>
  <c r="H8" i="2" s="1"/>
  <c r="BE20" i="3"/>
  <c r="I8" i="2" s="1"/>
  <c r="BD69" i="3"/>
  <c r="H15" i="2" s="1"/>
  <c r="G114" i="3"/>
  <c r="BD147" i="3"/>
  <c r="H23" i="2" s="1"/>
  <c r="BB164" i="3"/>
  <c r="F24" i="2" s="1"/>
  <c r="G167" i="3"/>
  <c r="BB57" i="3"/>
  <c r="F13" i="2" s="1"/>
  <c r="BD114" i="3"/>
  <c r="H20" i="2" s="1"/>
  <c r="G129" i="3"/>
  <c r="BB20" i="3"/>
  <c r="F8" i="2" s="1"/>
  <c r="BD41" i="3"/>
  <c r="H12" i="2" s="1"/>
  <c r="BD57" i="3"/>
  <c r="H13" i="2" s="1"/>
  <c r="BB69" i="3"/>
  <c r="F15" i="2" s="1"/>
  <c r="BD73" i="3"/>
  <c r="H16" i="2" s="1"/>
  <c r="BD91" i="3"/>
  <c r="H17" i="2" s="1"/>
  <c r="G147" i="3"/>
  <c r="BA20" i="3"/>
  <c r="E8" i="2" s="1"/>
  <c r="BA41" i="3"/>
  <c r="E12" i="2" s="1"/>
  <c r="BA57" i="3"/>
  <c r="E13" i="2" s="1"/>
  <c r="G10" i="3"/>
  <c r="G20" i="3"/>
  <c r="G23" i="3"/>
  <c r="G27" i="3"/>
  <c r="G31" i="3"/>
  <c r="G41" i="3"/>
  <c r="G57" i="3"/>
  <c r="G61" i="3"/>
  <c r="G69" i="3"/>
  <c r="BB71" i="3"/>
  <c r="BB73" i="3" s="1"/>
  <c r="F16" i="2" s="1"/>
  <c r="BB75" i="3"/>
  <c r="BB91" i="3" s="1"/>
  <c r="F17" i="2" s="1"/>
  <c r="BC164" i="3"/>
  <c r="G24" i="2" s="1"/>
  <c r="G26" i="2" s="1"/>
  <c r="C18" i="1" s="1"/>
  <c r="BB93" i="3"/>
  <c r="BB94" i="3" s="1"/>
  <c r="F18" i="2" s="1"/>
  <c r="BB96" i="3"/>
  <c r="BB99" i="3" s="1"/>
  <c r="F19" i="2" s="1"/>
  <c r="BB101" i="3"/>
  <c r="BB114" i="3" s="1"/>
  <c r="F20" i="2" s="1"/>
  <c r="BB116" i="3"/>
  <c r="BB129" i="3" s="1"/>
  <c r="F21" i="2" s="1"/>
  <c r="BB131" i="3"/>
  <c r="BB133" i="3" s="1"/>
  <c r="F22" i="2" s="1"/>
  <c r="BB135" i="3"/>
  <c r="BB147" i="3" s="1"/>
  <c r="F23" i="2" s="1"/>
  <c r="BD149" i="3"/>
  <c r="BD164" i="3" s="1"/>
  <c r="H24" i="2" s="1"/>
  <c r="I26" i="2" l="1"/>
  <c r="C21" i="1" s="1"/>
  <c r="E26" i="2"/>
  <c r="F26" i="2"/>
  <c r="C16" i="1" s="1"/>
  <c r="H26" i="2"/>
  <c r="C17" i="1" s="1"/>
  <c r="G34" i="2" l="1"/>
  <c r="I34" i="2" s="1"/>
  <c r="G18" i="1" s="1"/>
  <c r="G39" i="2"/>
  <c r="I39" i="2" s="1"/>
  <c r="C15" i="1"/>
  <c r="C19" i="1" s="1"/>
  <c r="C22" i="1" s="1"/>
  <c r="G35" i="2"/>
  <c r="I35" i="2" s="1"/>
  <c r="G19" i="1" s="1"/>
  <c r="G31" i="2"/>
  <c r="I31" i="2" s="1"/>
  <c r="G36" i="2"/>
  <c r="I36" i="2" s="1"/>
  <c r="G20" i="1" s="1"/>
  <c r="G32" i="2"/>
  <c r="I32" i="2" s="1"/>
  <c r="G16" i="1" s="1"/>
  <c r="G37" i="2"/>
  <c r="I37" i="2" s="1"/>
  <c r="G21" i="1" s="1"/>
  <c r="G33" i="2"/>
  <c r="I33" i="2" s="1"/>
  <c r="G17" i="1" s="1"/>
  <c r="G38" i="2"/>
  <c r="I38" i="2" s="1"/>
  <c r="H40" i="2" l="1"/>
  <c r="G23" i="1" s="1"/>
  <c r="G15" i="1"/>
  <c r="G22" i="1" l="1"/>
  <c r="C23" i="1"/>
  <c r="F30" i="1" s="1"/>
  <c r="F31" i="1" s="1"/>
  <c r="F34" i="1" s="1"/>
</calcChain>
</file>

<file path=xl/sharedStrings.xml><?xml version="1.0" encoding="utf-8"?>
<sst xmlns="http://schemas.openxmlformats.org/spreadsheetml/2006/main" count="502" uniqueCount="319">
  <si>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</si>
  <si>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</si>
  <si>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</si>
  <si>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</si>
  <si>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</si>
  <si>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</si>
  <si>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</si>
  <si>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</si>
  <si>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</si>
  <si>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</si>
  <si>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</si>
  <si>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</si>
  <si>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</si>
  <si>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</si>
  <si>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</si>
  <si>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</si>
  <si>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</si>
  <si>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</si>
  <si>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</si>
  <si>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</si>
  <si>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</si>
  <si>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</si>
  <si>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</si>
  <si>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</si>
  <si>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</si>
  <si>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</si>
  <si>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</si>
  <si>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</si>
  <si>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</si>
  <si>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</si>
  <si>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</si>
  <si>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</si>
  <si>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</si>
  <si>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</si>
  <si>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</si>
  <si>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</si>
  <si>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</si>
  <si>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</si>
  <si>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</si>
  <si>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</si>
  <si>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</si>
  <si>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</si>
  <si>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</si>
  <si>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</si>
  <si>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</si>
  <si>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</si>
  <si>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</si>
  <si>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</si>
  <si>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</si>
  <si>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</si>
  <si>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</si>
  <si>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</si>
  <si>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</si>
  <si>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</si>
  <si>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</si>
  <si>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</si>
  <si>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</si>
  <si>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</si>
  <si>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</si>
  <si>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</si>
  <si>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</si>
  <si>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</si>
  <si>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</si>
  <si>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</si>
  <si>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</si>
  <si>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</si>
  <si>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</si>
  <si>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</si>
  <si>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</si>
  <si>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</si>
  <si>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</si>
  <si>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</si>
  <si>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</si>
  <si>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</si>
  <si>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</si>
  <si>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</si>
  <si>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10-01/2013</t>
  </si>
  <si>
    <t>Rekonstrukce sociálních zařízení pokojů na I-8</t>
  </si>
  <si>
    <t>01</t>
  </si>
  <si>
    <t>3</t>
  </si>
  <si>
    <t>Svislé a kompletní konstrukce</t>
  </si>
  <si>
    <t>342255024</t>
  </si>
  <si>
    <t xml:space="preserve">Příčky z desek Ytong tl. 10 cm </t>
  </si>
  <si>
    <t>m2</t>
  </si>
  <si>
    <t>podezdění sprchových van:0,8*12*0,1</t>
  </si>
  <si>
    <t>61</t>
  </si>
  <si>
    <t>Upravy povrchů vnitřní</t>
  </si>
  <si>
    <t>612421431</t>
  </si>
  <si>
    <t>Oprava vápen.om. stěn+str. do 50 % pl. - štukových s použitím suché maltové směsi - vyrovnávky</t>
  </si>
  <si>
    <t>rohová sociálka:4*((2,9*1+0,95*1,05+0,4*1+0,5*0,4)+1*(1,9+1,4+0,5+0,35+0,5+0,8+0,9)+0,45*(1*2+0,8)+1*(1,05*2+0,95*2))</t>
  </si>
  <si>
    <t>dvoupokojová sociálka:8*(1*0,8+3,6*1,45+1*(1,8+1,75+0,15+1,45+1,75+0,4*2+0,15+1+0,95*2+1,05*2)+0,45*(0,8+1*2))</t>
  </si>
  <si>
    <t>612421637</t>
  </si>
  <si>
    <t xml:space="preserve">Omítka vnitřní zdiva, MVC, štuková </t>
  </si>
  <si>
    <t>rohová sociálka:4*(1,6*(1,9-0,6+1,4+1,05*2-0,6+0,95*2))</t>
  </si>
  <si>
    <t>dvoupokovojá sociálka:8*(1,6*(1,45-0,6+1,8+1,75+0,3*2+0,15+1,45-0,6+1,05*2-0,6+0,95*2))</t>
  </si>
  <si>
    <t>612451461</t>
  </si>
  <si>
    <t xml:space="preserve">Oprava cementových omítek stěn pálených do 50 % </t>
  </si>
  <si>
    <t>osekané sprchové kouty:12*(2,05*(1*2+0,8))</t>
  </si>
  <si>
    <t>62</t>
  </si>
  <si>
    <t>Úpravy povrchů vnější</t>
  </si>
  <si>
    <t>624401111</t>
  </si>
  <si>
    <t>Vyspravení poškoz. hran spár maltou MVC zapravení po odstranění el. vodičů, vč. odstranění</t>
  </si>
  <si>
    <t>m</t>
  </si>
  <si>
    <t>94</t>
  </si>
  <si>
    <t>Lešení a stavební výtahy</t>
  </si>
  <si>
    <t>941955001</t>
  </si>
  <si>
    <t xml:space="preserve">Lešení lehké pomocné, výška podlahy do 1,2 m </t>
  </si>
  <si>
    <t>4*(2,9*1,4)+8*(3,7*1,45)+12*(1,05*0,95)</t>
  </si>
  <si>
    <t>95</t>
  </si>
  <si>
    <t>Dokončovací konstrukce na pozemních stavbách</t>
  </si>
  <si>
    <t>952901111</t>
  </si>
  <si>
    <t xml:space="preserve">Vyčištění budov o výšce podlaží do 4 m </t>
  </si>
  <si>
    <t>96</t>
  </si>
  <si>
    <t>Bourání konstrukcí</t>
  </si>
  <si>
    <t>962031132</t>
  </si>
  <si>
    <t xml:space="preserve">Bourání příček cihelných tl. 10 cm </t>
  </si>
  <si>
    <t>nadezdívka sprchových koutů:12*0,8*0,5</t>
  </si>
  <si>
    <t>965081712</t>
  </si>
  <si>
    <t>Bourání dlaždic keramických tl.1 cm, pl. do 1 m2 odsekání soklíku</t>
  </si>
  <si>
    <t>rohová sociálka:4*(1,4+1,9-0,6)*0,15</t>
  </si>
  <si>
    <t>doupokojová sociálka:8*(1,45-0,6+1,8+0,3*2+0,15+1,75+1,45-0,6)*0,15</t>
  </si>
  <si>
    <t>968061125</t>
  </si>
  <si>
    <t xml:space="preserve">Vyvěšení dřevěných dveřních křídel pl. do 2 m2 </t>
  </si>
  <si>
    <t>kus</t>
  </si>
  <si>
    <t>rohová sociálka:4*2</t>
  </si>
  <si>
    <t>sociálka u dvojpokojů:8*3</t>
  </si>
  <si>
    <t>97</t>
  </si>
  <si>
    <t>Prorážení otvorů</t>
  </si>
  <si>
    <t>978013191</t>
  </si>
  <si>
    <t xml:space="preserve">Otlučení omítek vnitřních stěn v rozsahu do 100 % </t>
  </si>
  <si>
    <t>978059531</t>
  </si>
  <si>
    <t xml:space="preserve">Odsekání vnitřních obkladů stěn nad 2 m2 </t>
  </si>
  <si>
    <t>rohová sociálka:4*(2,05*(0,8+1*2)+1,6*(1,9-0,6+0,35+0,8))</t>
  </si>
  <si>
    <t>dvoupokojová sociálka:8*(2,05*(0,8+1*2)+1,6*(1+0,4*2+0,15+1,75-0,6))</t>
  </si>
  <si>
    <t>979088212</t>
  </si>
  <si>
    <t xml:space="preserve">Nakládání suti na dopravní prostředky </t>
  </si>
  <si>
    <t>t</t>
  </si>
  <si>
    <t>14,775</t>
  </si>
  <si>
    <t>979082111</t>
  </si>
  <si>
    <t xml:space="preserve">Vnitrostaveništní doprava suti do 10 m </t>
  </si>
  <si>
    <t>979083117</t>
  </si>
  <si>
    <t xml:space="preserve">Vodorovné přemístění suti na skládku do 6000 m </t>
  </si>
  <si>
    <t>979011111</t>
  </si>
  <si>
    <t xml:space="preserve">Svislá doprava suti a vybour. hmot za 2.NP a 1.PP </t>
  </si>
  <si>
    <t>979990001</t>
  </si>
  <si>
    <t xml:space="preserve">Poplatek za skládku stavební suti </t>
  </si>
  <si>
    <t>99</t>
  </si>
  <si>
    <t>Staveništní přesun hmot</t>
  </si>
  <si>
    <t>999281108</t>
  </si>
  <si>
    <t xml:space="preserve">Přesun hmot pro opravy a údržbu do výšky 12 m </t>
  </si>
  <si>
    <t>19,256</t>
  </si>
  <si>
    <t>711</t>
  </si>
  <si>
    <t>Izolace proti vodě</t>
  </si>
  <si>
    <t>711212002</t>
  </si>
  <si>
    <t>Stěrka hydroizolační těsnicí hmotou Aquafin 2K (fa Schömburg),proti vlhkosti, tl. 2mm</t>
  </si>
  <si>
    <t>rohová sociálka:4*(2,05*(0,8+1*2))</t>
  </si>
  <si>
    <t>dvoupokojová sociálka:8*(2,05*(0,8+1*2))</t>
  </si>
  <si>
    <t>711212601</t>
  </si>
  <si>
    <t xml:space="preserve">Těsnicí pás do spoje podlaha - stěna </t>
  </si>
  <si>
    <t>12*(1*2+0,8)</t>
  </si>
  <si>
    <t>998711102</t>
  </si>
  <si>
    <t xml:space="preserve">Přesun hmot pro izolace proti vodě, výšky do 12 m </t>
  </si>
  <si>
    <t>722</t>
  </si>
  <si>
    <t>Vnitřní vodovod</t>
  </si>
  <si>
    <t>722130236</t>
  </si>
  <si>
    <t>Potrubí z trub.závitových. 11343,DN 50 přepojení zařizovacích předmětů</t>
  </si>
  <si>
    <t>722280108</t>
  </si>
  <si>
    <t xml:space="preserve">Tlaková zkouška vodovodního potrubí </t>
  </si>
  <si>
    <t>725</t>
  </si>
  <si>
    <t>Zařizovací předměty</t>
  </si>
  <si>
    <t>725013131</t>
  </si>
  <si>
    <t>Klozet kombi, nádrž s armat., bílý včetně sedátka v bílé barvě</t>
  </si>
  <si>
    <t>725017130</t>
  </si>
  <si>
    <t xml:space="preserve">Umyvadlo na šrouby OLYMP 50 x 41 cm, bílé </t>
  </si>
  <si>
    <t>725110814</t>
  </si>
  <si>
    <t xml:space="preserve">Demontáž klozetů kombinovaných </t>
  </si>
  <si>
    <t>725119106</t>
  </si>
  <si>
    <t xml:space="preserve">Montáž wc kombi </t>
  </si>
  <si>
    <t>725210821</t>
  </si>
  <si>
    <t xml:space="preserve">Demontáž umyvadel bez výtokových armatur </t>
  </si>
  <si>
    <t>725219201</t>
  </si>
  <si>
    <t xml:space="preserve">Montáž umyvadel na konzoly </t>
  </si>
  <si>
    <t>725240812</t>
  </si>
  <si>
    <t>725820802</t>
  </si>
  <si>
    <t xml:space="preserve">Demontáž baterie stojánkové do 1otvoru </t>
  </si>
  <si>
    <t>725829301</t>
  </si>
  <si>
    <t>Montáž baterie umyv.a dřezové stojánkové včetně baterie</t>
  </si>
  <si>
    <t>725840850</t>
  </si>
  <si>
    <t xml:space="preserve">Demontáž baterie sprchových </t>
  </si>
  <si>
    <t>725849201</t>
  </si>
  <si>
    <t xml:space="preserve">Montáž baterií sprchových, pevná výška </t>
  </si>
  <si>
    <t>725980113</t>
  </si>
  <si>
    <t xml:space="preserve">Dvířka vanová 300 x 300 mm </t>
  </si>
  <si>
    <t>725991811</t>
  </si>
  <si>
    <t xml:space="preserve">Demontáž konzol jednoduchých </t>
  </si>
  <si>
    <t>551450380</t>
  </si>
  <si>
    <t>Baterie sprchová nástěnná</t>
  </si>
  <si>
    <t>64262515</t>
  </si>
  <si>
    <t>Nádrž MIO, Dual Flush, boční napouštění bílá</t>
  </si>
  <si>
    <t>998725102</t>
  </si>
  <si>
    <t xml:space="preserve">Přesun hmot pro zařizovací předměty, výšky do 12 m </t>
  </si>
  <si>
    <t>726</t>
  </si>
  <si>
    <t>Instalační prefabrikáty</t>
  </si>
  <si>
    <t>726190905</t>
  </si>
  <si>
    <t xml:space="preserve">Odmontování revizních krycích dvířek </t>
  </si>
  <si>
    <t>766</t>
  </si>
  <si>
    <t>Konstrukce truhlářské</t>
  </si>
  <si>
    <t>766661112</t>
  </si>
  <si>
    <t xml:space="preserve">Montáž dveří do zárubně,otevíravých 1kř.do 0,8 m </t>
  </si>
  <si>
    <t>766670021</t>
  </si>
  <si>
    <t xml:space="preserve">Montáž kování </t>
  </si>
  <si>
    <t>61160128</t>
  </si>
  <si>
    <t>Dveře vnitřní hladké plné 1 kříd. 60x197 bílé kování klika/klika, 12x FAB do wc</t>
  </si>
  <si>
    <t>771</t>
  </si>
  <si>
    <t>Podlahy z dlaždic a obklady</t>
  </si>
  <si>
    <t>771475014</t>
  </si>
  <si>
    <t>Obklad soklíků keram.rovných, tmel,výška 10 cm lepidlo Monoflex, spár.hm.ASO-Flexfuge (Schömburg)</t>
  </si>
  <si>
    <t>rohová sociálka:4*(1,4+1,9-0,6)</t>
  </si>
  <si>
    <t>doupokojová sociálka:8*(1,45-0,6+1,8+0,3*2+0,15+1,75+1,45-0,6)</t>
  </si>
  <si>
    <t>771479001</t>
  </si>
  <si>
    <t xml:space="preserve">Řezání dlaždic keramických pro soklíky </t>
  </si>
  <si>
    <t>rohová sociálka:4*(1,4+1,9-0,6)*0,1*5</t>
  </si>
  <si>
    <t>doupokojová sociálka:8*(1,45-0,6+1,8+0,3*2+0,15+1,75+1,45-0,6)*0,1*5</t>
  </si>
  <si>
    <t>771578011</t>
  </si>
  <si>
    <t>Spára podlaha - stěna, silikonem Escosil (Schomburg)</t>
  </si>
  <si>
    <t>rohová sociálka:4*(1,4+1,9-0,6+0,8+1-06+0,8+0,5+0,35+0,5+0,8*2+0,85*2)</t>
  </si>
  <si>
    <t>doupokojová sociálka:8*(1,45-0,6+1,8+0,3*2+0,15+1,75+1,45-0,6+1,75-0,6+0,4*2+0,15+1,8+0,15+0,8*2+0,85*2)</t>
  </si>
  <si>
    <t>Spára stěna - stěna, silikonem univerzální silikon</t>
  </si>
  <si>
    <t>rohová sociálka:4*(1,6*2)</t>
  </si>
  <si>
    <t>doupokojová sociálka:8*(1,6*2)</t>
  </si>
  <si>
    <t>998771202</t>
  </si>
  <si>
    <t xml:space="preserve">Přesun hmot pro podlahy z dlaždic, výšky do 12 m </t>
  </si>
  <si>
    <t>781</t>
  </si>
  <si>
    <t>Obklady keramické</t>
  </si>
  <si>
    <t>781475112</t>
  </si>
  <si>
    <t>Obklad vnitřní stěn keramický, do tmele, 15x15 cm weber.for profiflex (lep),weber.color comfort (sp)</t>
  </si>
  <si>
    <t>rohová sociálka:4*(1,6*(1,9-0,6+0,35+0,8+0,15*2)+2,05*(2*0,85+0,8))</t>
  </si>
  <si>
    <t>dvoupokojová sociálka:8*(1,6*(1+0,4*2+0,15+1,75-0,6+0,15*2)+2,05*(0,85*+0,8))</t>
  </si>
  <si>
    <t>781497912</t>
  </si>
  <si>
    <t xml:space="preserve">Profil koutový DILEX-HKW (Schlüter) U 9/ O 9 mm </t>
  </si>
  <si>
    <t>rohová sociálka:4*(1,6*2+0,8*2)</t>
  </si>
  <si>
    <t>dvoupokojová sociálka:8*(1,6*3+0,1*2+0,8*2)</t>
  </si>
  <si>
    <t>597813532</t>
  </si>
  <si>
    <t>Obkládačka Color One 14,8x14,8</t>
  </si>
  <si>
    <t>rohová sociálka:4*(1,6*(1,9-0,6+0,35+0,8+0,15*2))*1,08</t>
  </si>
  <si>
    <t>dvoupokojová sociálka:8*(1,6*(1+0,4*2+0,15+1,75-0,6+0,15*2))*1,08</t>
  </si>
  <si>
    <t>597813622</t>
  </si>
  <si>
    <t>Obkládačka Color One 19,8x19,8 soklík, rozříznout obkladačku na poloviny</t>
  </si>
  <si>
    <t>rohová sociálka:4*(1,4+1,9-0,6)*0,1*1,08</t>
  </si>
  <si>
    <t>doupokojová sociálka:8*(1,45-0,6+1,8+0,3*2+0,15+1,75+1,45-0,6)*0,1*1,08</t>
  </si>
  <si>
    <t>998781202</t>
  </si>
  <si>
    <t xml:space="preserve">Přesun hmot pro obklady keramické, výšky do 12 m </t>
  </si>
  <si>
    <t>783</t>
  </si>
  <si>
    <t>Nátěry</t>
  </si>
  <si>
    <t>783222100</t>
  </si>
  <si>
    <t>Nátěr syntetický kovových konstrukcí dvojnásobný dveřní zárubně</t>
  </si>
  <si>
    <t>8*3+4*2</t>
  </si>
  <si>
    <t>784</t>
  </si>
  <si>
    <t>Malby</t>
  </si>
  <si>
    <t>784121101</t>
  </si>
  <si>
    <t xml:space="preserve">Penetrace podkladu nátěrem JUB, Akril Emulze, 1 x </t>
  </si>
  <si>
    <t>rohová sociálka:4*((2,9*1+0,95*1,05+0,4*1+0,5*0,4)+2,45*(1,9+1,4+0,5+0,35+0,5+0,8+0,9)+0,95*(1,05*2+0,95*2))</t>
  </si>
  <si>
    <t>dvoupokojová sociálka:8*(1*0,8+3,6*1,45+0,95*(1,8+1,75+0,15+1,45+1,75+0,4*2+0,15+1+0,95*2+1,05*2))</t>
  </si>
  <si>
    <t>784125212</t>
  </si>
  <si>
    <t xml:space="preserve">Malba tekutá Jupol Classic, bílá, bez penetrace,2x </t>
  </si>
  <si>
    <t>784402801</t>
  </si>
  <si>
    <t xml:space="preserve">Odstranění malby oškrábáním v místnosti H do 3,8 m </t>
  </si>
  <si>
    <t>784511012</t>
  </si>
  <si>
    <t xml:space="preserve">Nátěr a nástřik omítek Variopaint + lak </t>
  </si>
  <si>
    <t>rohová sociálka:4*(1,5*(1,9-0,6+1,4+1,05*2-0,6+0,95*2))</t>
  </si>
  <si>
    <t>dvoupokovojá sociálka:8*(1,5*(1,45-0,6+1,8+1,75+0,3*2+0,15+1,45-0,6+1,05*2-0,6+0,95*2))</t>
  </si>
  <si>
    <t>M21</t>
  </si>
  <si>
    <t>Elektromontáže</t>
  </si>
  <si>
    <t>210 01-0301</t>
  </si>
  <si>
    <t xml:space="preserve">Krabice přístrojová, bez zapojení </t>
  </si>
  <si>
    <t>210 01-0321</t>
  </si>
  <si>
    <t xml:space="preserve">Krabice odbočná s víčkem, vč zapojení </t>
  </si>
  <si>
    <t>210 01-0521</t>
  </si>
  <si>
    <t>Odvíčkování nebo zavíčkování krabic s víčkem na závit</t>
  </si>
  <si>
    <t>210 11-0031</t>
  </si>
  <si>
    <t>Spínač jednopólový pro zapuštěnou montáž řazení č. 1, komplet, vč. zapojení</t>
  </si>
  <si>
    <t>210 11-0142</t>
  </si>
  <si>
    <t>Instalační tlačítko pro zapuštěnou montáž řazení 1/0, komplet, vč. zapojení</t>
  </si>
  <si>
    <t>210 11-1044</t>
  </si>
  <si>
    <t>Zásuvka dvojnonásobná s ochrannými clonkami. natoč dut. 16 A, 230 V, pro zap. montáž, komplet,zapojen</t>
  </si>
  <si>
    <t>210 12-0412</t>
  </si>
  <si>
    <t xml:space="preserve">Jistič 1 pólový 10A, char. B </t>
  </si>
  <si>
    <t>210 12-04</t>
  </si>
  <si>
    <t xml:space="preserve">Jistič 1 pólový 16A, char. B </t>
  </si>
  <si>
    <t>210 20-3004</t>
  </si>
  <si>
    <t>Svítidlo stropní, 2x14W, E27, osazené např. kompaktními zářivkami 800lm</t>
  </si>
  <si>
    <t>210 80-0003</t>
  </si>
  <si>
    <t xml:space="preserve">CY 4 mm2 ZZ </t>
  </si>
  <si>
    <t>210 80-0106</t>
  </si>
  <si>
    <t xml:space="preserve">CYKY-J 3 x 2,5 mm2 </t>
  </si>
  <si>
    <t>210 80-0109</t>
  </si>
  <si>
    <t xml:space="preserve">CYKY-J 4 x 1,5 mm2 </t>
  </si>
  <si>
    <t>210810005</t>
  </si>
  <si>
    <t xml:space="preserve">Kabel CYKY-m 3 x 1,5 mm2 </t>
  </si>
  <si>
    <t>001</t>
  </si>
  <si>
    <t>Kompaktní zářivka 800lm, E27, Ra=2500K</t>
  </si>
  <si>
    <t>34111032</t>
  </si>
  <si>
    <t>Kabel silový s Cu jádrem 750 V CYKY 3 C x 1,5 mm2</t>
  </si>
  <si>
    <t>M23</t>
  </si>
  <si>
    <t>Montáže potrubí</t>
  </si>
  <si>
    <t>230230016</t>
  </si>
  <si>
    <t xml:space="preserve">Zkouška těsnosti rozvodů vody a odpadů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</si>
  <si>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</si>
  <si>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</si>
  <si>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</si>
  <si>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</si>
  <si>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</si>
  <si>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</si>
  <si>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</si>
  <si>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</si>
  <si>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Revize a zkoušky elektro</t>
  </si>
  <si>
    <t>Armádní Servisní, p.o.</t>
  </si>
  <si>
    <t>Vyškov - I-8, 2. NP</t>
  </si>
  <si>
    <t xml:space="preserve">Demontáž + D+M sprchových vaniček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</si>
</sst>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2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0" fontId="19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0" fillId="3" borderId="62" xfId="1" applyNumberFormat="1" applyFont="1" applyFill="1" applyBorder="1" applyAlignment="1">
      <alignment horizontal="right" wrapText="1"/>
    </xf>
    <xf numFmtId="0" fontId="20" fillId="3" borderId="34" xfId="1" applyFont="1" applyFill="1" applyBorder="1" applyAlignment="1">
      <alignment horizontal="left" wrapText="1"/>
    </xf>
    <xf numFmtId="0" fontId="20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14" fontId="5" fillId="0" borderId="16" xfId="0" applyNumberFormat="1" applyFont="1" applyBorder="1" applyAlignment="1"/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3" fontId="19" fillId="0" borderId="0" xfId="1" applyNumberFormat="1" applyFont="1" applyAlignment="1">
      <alignment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49" fontId="20" fillId="3" borderId="60" xfId="1" applyNumberFormat="1" applyFont="1" applyFill="1" applyBorder="1" applyAlignment="1">
      <alignment horizontal="left" wrapText="1"/>
    </xf>
    <xf numFmtId="49" fontId="21" fillId="0" borderId="61" xfId="0" applyNumberFormat="1" applyFont="1" applyBorder="1" applyAlignment="1">
      <alignment horizontal="left" wrapText="1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>
      <selection activeCell="H8" sqref="H8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0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1</v>
      </c>
      <c r="B2" s="4"/>
      <c r="C2" s="5">
        <f>Rekapitulace!H1</f>
        <v>0</v>
      </c>
      <c r="D2" s="5">
        <f>Rekapitulace!G2</f>
        <v>0</v>
      </c>
      <c r="E2" s="6"/>
      <c r="F2" s="7" t="s">
        <v>2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3</v>
      </c>
      <c r="B4" s="10"/>
      <c r="C4" s="11" t="s">
        <v>4</v>
      </c>
      <c r="D4" s="11"/>
      <c r="E4" s="12"/>
      <c r="F4" s="13" t="s">
        <v>5</v>
      </c>
      <c r="G4" s="16"/>
    </row>
    <row r="5" spans="1:57" ht="12.95" customHeight="1" x14ac:dyDescent="0.2">
      <c r="A5" s="17" t="s">
        <v>78</v>
      </c>
      <c r="B5" s="18"/>
      <c r="C5" s="19" t="s">
        <v>317</v>
      </c>
      <c r="D5" s="20"/>
      <c r="E5" s="18"/>
      <c r="F5" s="13" t="s">
        <v>7</v>
      </c>
      <c r="G5" s="14"/>
    </row>
    <row r="6" spans="1:57" ht="12.95" customHeight="1" x14ac:dyDescent="0.2">
      <c r="A6" s="15" t="s">
        <v>8</v>
      </c>
      <c r="B6" s="10"/>
      <c r="C6" s="11" t="s">
        <v>9</v>
      </c>
      <c r="D6" s="11"/>
      <c r="E6" s="12"/>
      <c r="F6" s="21" t="s">
        <v>10</v>
      </c>
      <c r="G6" s="22">
        <v>0</v>
      </c>
      <c r="O6" s="23"/>
    </row>
    <row r="7" spans="1:57" ht="12.95" customHeight="1" x14ac:dyDescent="0.2">
      <c r="A7" s="24" t="s">
        <v>76</v>
      </c>
      <c r="B7" s="25"/>
      <c r="C7" s="26" t="s">
        <v>77</v>
      </c>
      <c r="D7" s="27"/>
      <c r="E7" s="27"/>
      <c r="F7" s="28" t="s">
        <v>11</v>
      </c>
      <c r="G7" s="22">
        <f>IF(PocetMJ=0,,ROUND((F30+F32)/PocetMJ,1))</f>
        <v>0</v>
      </c>
    </row>
    <row r="8" spans="1:57" x14ac:dyDescent="0.2">
      <c r="A8" s="29" t="s">
        <v>12</v>
      </c>
      <c r="B8" s="13"/>
      <c r="C8" s="207"/>
      <c r="D8" s="207"/>
      <c r="E8" s="208"/>
      <c r="F8" s="30" t="s">
        <v>13</v>
      </c>
      <c r="G8" s="31"/>
      <c r="H8" s="32"/>
      <c r="I8" s="33"/>
    </row>
    <row r="9" spans="1:57" x14ac:dyDescent="0.2">
      <c r="A9" s="29" t="s">
        <v>14</v>
      </c>
      <c r="B9" s="13"/>
      <c r="C9" s="207">
        <f>Projektant</f>
        <v>0</v>
      </c>
      <c r="D9" s="207"/>
      <c r="E9" s="208"/>
      <c r="F9" s="13"/>
      <c r="G9" s="34"/>
      <c r="H9" s="35"/>
    </row>
    <row r="10" spans="1:57" x14ac:dyDescent="0.2">
      <c r="A10" s="29" t="s">
        <v>15</v>
      </c>
      <c r="B10" s="13"/>
      <c r="C10" s="207" t="s">
        <v>316</v>
      </c>
      <c r="D10" s="207"/>
      <c r="E10" s="207"/>
      <c r="F10" s="36"/>
      <c r="G10" s="37"/>
      <c r="H10" s="38"/>
    </row>
    <row r="11" spans="1:57" ht="13.5" customHeight="1" x14ac:dyDescent="0.2">
      <c r="A11" s="29" t="s">
        <v>16</v>
      </c>
      <c r="B11" s="13"/>
      <c r="C11" s="207"/>
      <c r="D11" s="207"/>
      <c r="E11" s="207"/>
      <c r="F11" s="39" t="s">
        <v>17</v>
      </c>
      <c r="G11" s="199">
        <v>41548</v>
      </c>
      <c r="H11" s="35"/>
      <c r="BA11" s="40"/>
      <c r="BB11" s="40"/>
      <c r="BC11" s="40"/>
      <c r="BD11" s="40"/>
      <c r="BE11" s="40"/>
    </row>
    <row r="12" spans="1:57" ht="12.75" customHeight="1" x14ac:dyDescent="0.2">
      <c r="A12" s="41" t="s">
        <v>18</v>
      </c>
      <c r="B12" s="10"/>
      <c r="C12" s="209"/>
      <c r="D12" s="209"/>
      <c r="E12" s="209"/>
      <c r="F12" s="42" t="s">
        <v>19</v>
      </c>
      <c r="G12" s="43"/>
      <c r="H12" s="35"/>
    </row>
    <row r="13" spans="1:57" ht="28.5" customHeight="1" thickBot="1" x14ac:dyDescent="0.25">
      <c r="A13" s="44" t="s">
        <v>20</v>
      </c>
      <c r="B13" s="45"/>
      <c r="C13" s="45"/>
      <c r="D13" s="45"/>
      <c r="E13" s="46"/>
      <c r="F13" s="46"/>
      <c r="G13" s="47"/>
      <c r="H13" s="35"/>
    </row>
    <row r="14" spans="1:57" ht="17.25" customHeight="1" thickBot="1" x14ac:dyDescent="0.25">
      <c r="A14" s="48" t="s">
        <v>21</v>
      </c>
      <c r="B14" s="49"/>
      <c r="C14" s="50"/>
      <c r="D14" s="51" t="s">
        <v>22</v>
      </c>
      <c r="E14" s="52"/>
      <c r="F14" s="52"/>
      <c r="G14" s="50"/>
    </row>
    <row r="15" spans="1:57" ht="15.95" customHeight="1" x14ac:dyDescent="0.2">
      <c r="A15" s="53"/>
      <c r="B15" s="54" t="s">
        <v>23</v>
      </c>
      <c r="C15" s="55">
        <f>HSV</f>
        <v>0</v>
      </c>
      <c r="D15" s="56" t="str">
        <f>Rekapitulace!A31</f>
        <v>Ztížené výrobní podmínky</v>
      </c>
      <c r="E15" s="57"/>
      <c r="F15" s="58"/>
      <c r="G15" s="55">
        <f>Rekapitulace!I31</f>
        <v>0</v>
      </c>
    </row>
    <row r="16" spans="1:57" ht="15.95" customHeight="1" x14ac:dyDescent="0.2">
      <c r="A16" s="53" t="s">
        <v>24</v>
      </c>
      <c r="B16" s="54" t="s">
        <v>25</v>
      </c>
      <c r="C16" s="55">
        <f>PSV</f>
        <v>0</v>
      </c>
      <c r="D16" s="9" t="str">
        <f>Rekapitulace!A32</f>
        <v>Oborová přirážka</v>
      </c>
      <c r="E16" s="59"/>
      <c r="F16" s="60"/>
      <c r="G16" s="55">
        <f>Rekapitulace!I32</f>
        <v>0</v>
      </c>
    </row>
    <row r="17" spans="1:7" ht="15.95" customHeight="1" x14ac:dyDescent="0.2">
      <c r="A17" s="53" t="s">
        <v>26</v>
      </c>
      <c r="B17" s="54" t="s">
        <v>27</v>
      </c>
      <c r="C17" s="55">
        <f>Mont</f>
        <v>0</v>
      </c>
      <c r="D17" s="9" t="str">
        <f>Rekapitulace!A33</f>
        <v>Přesun stavebních kapacit</v>
      </c>
      <c r="E17" s="59"/>
      <c r="F17" s="60"/>
      <c r="G17" s="55">
        <f>Rekapitulace!I33</f>
        <v>0</v>
      </c>
    </row>
    <row r="18" spans="1:7" ht="15.95" customHeight="1" x14ac:dyDescent="0.2">
      <c r="A18" s="61" t="s">
        <v>28</v>
      </c>
      <c r="B18" s="62" t="s">
        <v>29</v>
      </c>
      <c r="C18" s="55">
        <f>Dodavka</f>
        <v>0</v>
      </c>
      <c r="D18" s="9" t="str">
        <f>Rekapitulace!A34</f>
        <v>Mimostaveništní doprava</v>
      </c>
      <c r="E18" s="59"/>
      <c r="F18" s="60"/>
      <c r="G18" s="55">
        <f>Rekapitulace!I34</f>
        <v>0</v>
      </c>
    </row>
    <row r="19" spans="1:7" ht="15.95" customHeight="1" x14ac:dyDescent="0.2">
      <c r="A19" s="63" t="s">
        <v>30</v>
      </c>
      <c r="B19" s="54"/>
      <c r="C19" s="55">
        <f>SUM(C15:C18)</f>
        <v>0</v>
      </c>
      <c r="D19" s="9" t="str">
        <f>Rekapitulace!A35</f>
        <v>Zařízení staveniště</v>
      </c>
      <c r="E19" s="59"/>
      <c r="F19" s="60"/>
      <c r="G19" s="55">
        <f>Rekapitulace!I35</f>
        <v>0</v>
      </c>
    </row>
    <row r="20" spans="1:7" ht="15.95" customHeight="1" x14ac:dyDescent="0.2">
      <c r="A20" s="63"/>
      <c r="B20" s="54"/>
      <c r="C20" s="55"/>
      <c r="D20" s="9" t="str">
        <f>Rekapitulace!A36</f>
        <v>Provoz investora</v>
      </c>
      <c r="E20" s="59"/>
      <c r="F20" s="60"/>
      <c r="G20" s="55">
        <f>Rekapitulace!I36</f>
        <v>0</v>
      </c>
    </row>
    <row r="21" spans="1:7" ht="15.95" customHeight="1" x14ac:dyDescent="0.2">
      <c r="A21" s="63" t="s">
        <v>31</v>
      </c>
      <c r="B21" s="54"/>
      <c r="C21" s="55">
        <f>HZS</f>
        <v>0</v>
      </c>
      <c r="D21" s="9" t="str">
        <f>Rekapitulace!A37</f>
        <v>Kompletační činnost (IČD)</v>
      </c>
      <c r="E21" s="59"/>
      <c r="F21" s="60"/>
      <c r="G21" s="55">
        <f>Rekapitulace!I37</f>
        <v>0</v>
      </c>
    </row>
    <row r="22" spans="1:7" ht="15.95" customHeight="1" x14ac:dyDescent="0.2">
      <c r="A22" s="64" t="s">
        <v>32</v>
      </c>
      <c r="B22" s="65"/>
      <c r="C22" s="55">
        <f>C19+C21</f>
        <v>0</v>
      </c>
      <c r="D22" s="9" t="s">
        <v>33</v>
      </c>
      <c r="E22" s="59"/>
      <c r="F22" s="60"/>
      <c r="G22" s="55">
        <f>G23-SUM(G15:G21)</f>
        <v>0</v>
      </c>
    </row>
    <row r="23" spans="1:7" ht="15.95" customHeight="1" thickBot="1" x14ac:dyDescent="0.25">
      <c r="A23" s="210" t="s">
        <v>34</v>
      </c>
      <c r="B23" s="211"/>
      <c r="C23" s="66">
        <f>C22+G23</f>
        <v>0</v>
      </c>
      <c r="D23" s="67" t="s">
        <v>35</v>
      </c>
      <c r="E23" s="68"/>
      <c r="F23" s="69"/>
      <c r="G23" s="55">
        <f>VRN</f>
        <v>0</v>
      </c>
    </row>
    <row r="24" spans="1:7" x14ac:dyDescent="0.2">
      <c r="A24" s="70" t="s">
        <v>36</v>
      </c>
      <c r="B24" s="71"/>
      <c r="C24" s="72"/>
      <c r="D24" s="71" t="s">
        <v>37</v>
      </c>
      <c r="E24" s="71"/>
      <c r="F24" s="73" t="s">
        <v>38</v>
      </c>
      <c r="G24" s="74"/>
    </row>
    <row r="25" spans="1:7" x14ac:dyDescent="0.2">
      <c r="A25" s="64" t="s">
        <v>39</v>
      </c>
      <c r="B25" s="65"/>
      <c r="C25" s="75"/>
      <c r="D25" s="65" t="s">
        <v>39</v>
      </c>
      <c r="E25" s="76"/>
      <c r="F25" s="77" t="s">
        <v>39</v>
      </c>
      <c r="G25" s="78"/>
    </row>
    <row r="26" spans="1:7" ht="37.5" customHeight="1" x14ac:dyDescent="0.2">
      <c r="A26" s="64" t="s">
        <v>40</v>
      </c>
      <c r="B26" s="79"/>
      <c r="C26" s="75"/>
      <c r="D26" s="65" t="s">
        <v>40</v>
      </c>
      <c r="E26" s="76"/>
      <c r="F26" s="77" t="s">
        <v>40</v>
      </c>
      <c r="G26" s="78"/>
    </row>
    <row r="27" spans="1:7" x14ac:dyDescent="0.2">
      <c r="A27" s="64"/>
      <c r="B27" s="80"/>
      <c r="C27" s="75"/>
      <c r="D27" s="65"/>
      <c r="E27" s="76"/>
      <c r="F27" s="77"/>
      <c r="G27" s="78"/>
    </row>
    <row r="28" spans="1:7" x14ac:dyDescent="0.2">
      <c r="A28" s="64" t="s">
        <v>41</v>
      </c>
      <c r="B28" s="65"/>
      <c r="C28" s="75"/>
      <c r="D28" s="77" t="s">
        <v>42</v>
      </c>
      <c r="E28" s="75"/>
      <c r="F28" s="81" t="s">
        <v>42</v>
      </c>
      <c r="G28" s="78"/>
    </row>
    <row r="29" spans="1:7" ht="69" customHeight="1" x14ac:dyDescent="0.2">
      <c r="A29" s="64"/>
      <c r="B29" s="65"/>
      <c r="C29" s="82"/>
      <c r="D29" s="83"/>
      <c r="E29" s="82"/>
      <c r="F29" s="65"/>
      <c r="G29" s="78"/>
    </row>
    <row r="30" spans="1:7" x14ac:dyDescent="0.2">
      <c r="A30" s="84" t="s">
        <v>43</v>
      </c>
      <c r="B30" s="85"/>
      <c r="C30" s="86">
        <v>15</v>
      </c>
      <c r="D30" s="85" t="s">
        <v>44</v>
      </c>
      <c r="E30" s="87"/>
      <c r="F30" s="212">
        <f>C23-F32</f>
        <v>0</v>
      </c>
      <c r="G30" s="213"/>
    </row>
    <row r="31" spans="1:7" x14ac:dyDescent="0.2">
      <c r="A31" s="84" t="s">
        <v>45</v>
      </c>
      <c r="B31" s="85"/>
      <c r="C31" s="86">
        <f>SazbaDPH1</f>
        <v>15</v>
      </c>
      <c r="D31" s="85" t="s">
        <v>46</v>
      </c>
      <c r="E31" s="87"/>
      <c r="F31" s="212">
        <f>ROUND(PRODUCT(F30,C31/100),0)</f>
        <v>0</v>
      </c>
      <c r="G31" s="213"/>
    </row>
    <row r="32" spans="1:7" x14ac:dyDescent="0.2">
      <c r="A32" s="84" t="s">
        <v>43</v>
      </c>
      <c r="B32" s="85"/>
      <c r="C32" s="86">
        <v>0</v>
      </c>
      <c r="D32" s="85" t="s">
        <v>46</v>
      </c>
      <c r="E32" s="87"/>
      <c r="F32" s="212">
        <v>0</v>
      </c>
      <c r="G32" s="213"/>
    </row>
    <row r="33" spans="1:8" x14ac:dyDescent="0.2">
      <c r="A33" s="84" t="s">
        <v>45</v>
      </c>
      <c r="B33" s="88"/>
      <c r="C33" s="89">
        <f>SazbaDPH2</f>
        <v>0</v>
      </c>
      <c r="D33" s="85" t="s">
        <v>46</v>
      </c>
      <c r="E33" s="60"/>
      <c r="F33" s="212">
        <f>ROUND(PRODUCT(F32,C33/100),0)</f>
        <v>0</v>
      </c>
      <c r="G33" s="213"/>
    </row>
    <row r="34" spans="1:8" s="93" customFormat="1" ht="19.5" customHeight="1" thickBot="1" x14ac:dyDescent="0.3">
      <c r="A34" s="90" t="s">
        <v>47</v>
      </c>
      <c r="B34" s="91"/>
      <c r="C34" s="91"/>
      <c r="D34" s="91"/>
      <c r="E34" s="92"/>
      <c r="F34" s="214">
        <f>ROUND(SUM(F30:F33),0)</f>
        <v>0</v>
      </c>
      <c r="G34" s="215"/>
    </row>
    <row r="36" spans="1:8" x14ac:dyDescent="0.2">
      <c r="A36" s="94" t="s">
        <v>48</v>
      </c>
      <c r="B36" s="94"/>
      <c r="C36" s="94"/>
      <c r="D36" s="94"/>
      <c r="E36" s="94"/>
      <c r="F36" s="94"/>
      <c r="G36" s="94"/>
      <c r="H36" t="s">
        <v>6</v>
      </c>
    </row>
    <row r="37" spans="1:8" ht="14.25" customHeight="1" x14ac:dyDescent="0.2">
      <c r="A37" s="94"/>
      <c r="B37" s="206"/>
      <c r="C37" s="206"/>
      <c r="D37" s="206"/>
      <c r="E37" s="206"/>
      <c r="F37" s="206"/>
      <c r="G37" s="206"/>
      <c r="H37" t="s">
        <v>6</v>
      </c>
    </row>
    <row r="38" spans="1:8" ht="12.75" customHeight="1" x14ac:dyDescent="0.2">
      <c r="A38" s="95"/>
      <c r="B38" s="206"/>
      <c r="C38" s="206"/>
      <c r="D38" s="206"/>
      <c r="E38" s="206"/>
      <c r="F38" s="206"/>
      <c r="G38" s="206"/>
      <c r="H38" t="s">
        <v>6</v>
      </c>
    </row>
    <row r="39" spans="1:8" x14ac:dyDescent="0.2">
      <c r="A39" s="95"/>
      <c r="B39" s="206"/>
      <c r="C39" s="206"/>
      <c r="D39" s="206"/>
      <c r="E39" s="206"/>
      <c r="F39" s="206"/>
      <c r="G39" s="206"/>
      <c r="H39" t="s">
        <v>6</v>
      </c>
    </row>
    <row r="40" spans="1:8" x14ac:dyDescent="0.2">
      <c r="A40" s="95"/>
      <c r="B40" s="206"/>
      <c r="C40" s="206"/>
      <c r="D40" s="206"/>
      <c r="E40" s="206"/>
      <c r="F40" s="206"/>
      <c r="G40" s="206"/>
      <c r="H40" t="s">
        <v>6</v>
      </c>
    </row>
    <row r="41" spans="1:8" x14ac:dyDescent="0.2">
      <c r="A41" s="95"/>
      <c r="B41" s="206"/>
      <c r="C41" s="206"/>
      <c r="D41" s="206"/>
      <c r="E41" s="206"/>
      <c r="F41" s="206"/>
      <c r="G41" s="206"/>
      <c r="H41" t="s">
        <v>6</v>
      </c>
    </row>
    <row r="42" spans="1:8" x14ac:dyDescent="0.2">
      <c r="A42" s="95"/>
      <c r="B42" s="206"/>
      <c r="C42" s="206"/>
      <c r="D42" s="206"/>
      <c r="E42" s="206"/>
      <c r="F42" s="206"/>
      <c r="G42" s="206"/>
      <c r="H42" t="s">
        <v>6</v>
      </c>
    </row>
    <row r="43" spans="1:8" x14ac:dyDescent="0.2">
      <c r="A43" s="95"/>
      <c r="B43" s="206"/>
      <c r="C43" s="206"/>
      <c r="D43" s="206"/>
      <c r="E43" s="206"/>
      <c r="F43" s="206"/>
      <c r="G43" s="206"/>
      <c r="H43" t="s">
        <v>6</v>
      </c>
    </row>
    <row r="44" spans="1:8" x14ac:dyDescent="0.2">
      <c r="A44" s="95"/>
      <c r="B44" s="206"/>
      <c r="C44" s="206"/>
      <c r="D44" s="206"/>
      <c r="E44" s="206"/>
      <c r="F44" s="206"/>
      <c r="G44" s="206"/>
      <c r="H44" t="s">
        <v>6</v>
      </c>
    </row>
    <row r="45" spans="1:8" ht="0.75" customHeight="1" x14ac:dyDescent="0.2">
      <c r="A45" s="95"/>
      <c r="B45" s="206"/>
      <c r="C45" s="206"/>
      <c r="D45" s="206"/>
      <c r="E45" s="206"/>
      <c r="F45" s="206"/>
      <c r="G45" s="206"/>
      <c r="H45" t="s">
        <v>6</v>
      </c>
    </row>
    <row r="46" spans="1:8" x14ac:dyDescent="0.2">
      <c r="B46" s="205"/>
      <c r="C46" s="205"/>
      <c r="D46" s="205"/>
      <c r="E46" s="205"/>
      <c r="F46" s="205"/>
      <c r="G46" s="205"/>
    </row>
    <row r="47" spans="1:8" x14ac:dyDescent="0.2">
      <c r="B47" s="205"/>
      <c r="C47" s="205"/>
      <c r="D47" s="205"/>
      <c r="E47" s="205"/>
      <c r="F47" s="205"/>
      <c r="G47" s="205"/>
    </row>
    <row r="48" spans="1:8" x14ac:dyDescent="0.2">
      <c r="B48" s="205"/>
      <c r="C48" s="205"/>
      <c r="D48" s="205"/>
      <c r="E48" s="205"/>
      <c r="F48" s="205"/>
      <c r="G48" s="205"/>
    </row>
    <row r="49" spans="2:7" x14ac:dyDescent="0.2">
      <c r="B49" s="205"/>
      <c r="C49" s="205"/>
      <c r="D49" s="205"/>
      <c r="E49" s="205"/>
      <c r="F49" s="205"/>
      <c r="G49" s="205"/>
    </row>
    <row r="50" spans="2:7" x14ac:dyDescent="0.2">
      <c r="B50" s="205"/>
      <c r="C50" s="205"/>
      <c r="D50" s="205"/>
      <c r="E50" s="205"/>
      <c r="F50" s="205"/>
      <c r="G50" s="205"/>
    </row>
    <row r="51" spans="2:7" x14ac:dyDescent="0.2">
      <c r="B51" s="205"/>
      <c r="C51" s="205"/>
      <c r="D51" s="205"/>
      <c r="E51" s="205"/>
      <c r="F51" s="205"/>
      <c r="G51" s="205"/>
    </row>
    <row r="52" spans="2:7" x14ac:dyDescent="0.2">
      <c r="B52" s="205"/>
      <c r="C52" s="205"/>
      <c r="D52" s="205"/>
      <c r="E52" s="205"/>
      <c r="F52" s="205"/>
      <c r="G52" s="205"/>
    </row>
    <row r="53" spans="2:7" x14ac:dyDescent="0.2">
      <c r="B53" s="205"/>
      <c r="C53" s="205"/>
      <c r="D53" s="205"/>
      <c r="E53" s="205"/>
      <c r="F53" s="205"/>
      <c r="G53" s="205"/>
    </row>
    <row r="54" spans="2:7" x14ac:dyDescent="0.2">
      <c r="B54" s="205"/>
      <c r="C54" s="205"/>
      <c r="D54" s="205"/>
      <c r="E54" s="205"/>
      <c r="F54" s="205"/>
      <c r="G54" s="205"/>
    </row>
    <row r="55" spans="2:7" x14ac:dyDescent="0.2">
      <c r="B55" s="205"/>
      <c r="C55" s="205"/>
      <c r="D55" s="205"/>
      <c r="E55" s="205"/>
      <c r="F55" s="205"/>
      <c r="G55" s="205"/>
    </row>
  </sheetData>
  <mergeCells count="22"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91"/>
  <sheetViews>
    <sheetView workbookViewId="0">
      <selection activeCell="E25" sqref="E25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216" t="s">
        <v>49</v>
      </c>
      <c r="B1" s="217"/>
      <c r="C1" s="96" t="str">
        <f>CONCATENATE(cislostavby," ",nazevstavby)</f>
        <v>10-01/2013 Rekonstrukce sociálních zařízení pokojů na I-8</v>
      </c>
      <c r="D1" s="97"/>
      <c r="E1" s="98"/>
      <c r="F1" s="97"/>
      <c r="G1" s="99" t="s">
        <v>50</v>
      </c>
      <c r="H1" s="100"/>
      <c r="I1" s="101"/>
    </row>
    <row r="2" spans="1:9" ht="13.5" thickBot="1" x14ac:dyDescent="0.25">
      <c r="A2" s="218" t="s">
        <v>51</v>
      </c>
      <c r="B2" s="219"/>
      <c r="C2" s="102" t="str">
        <f>CONCATENATE(cisloobjektu," ",nazevobjektu)</f>
        <v>01 Vyškov - I-8, 2. NP</v>
      </c>
      <c r="D2" s="103"/>
      <c r="E2" s="104"/>
      <c r="F2" s="103"/>
      <c r="G2" s="220"/>
      <c r="H2" s="221"/>
      <c r="I2" s="222"/>
    </row>
    <row r="3" spans="1:9" ht="13.5" thickTop="1" x14ac:dyDescent="0.2">
      <c r="A3" s="76"/>
      <c r="B3" s="76"/>
      <c r="C3" s="76"/>
      <c r="D3" s="76"/>
      <c r="E3" s="76"/>
      <c r="F3" s="65"/>
      <c r="G3" s="76"/>
      <c r="H3" s="76"/>
      <c r="I3" s="76"/>
    </row>
    <row r="4" spans="1:9" ht="19.5" customHeight="1" x14ac:dyDescent="0.25">
      <c r="A4" s="105" t="s">
        <v>52</v>
      </c>
      <c r="B4" s="106"/>
      <c r="C4" s="106"/>
      <c r="D4" s="106"/>
      <c r="E4" s="107"/>
      <c r="F4" s="106"/>
      <c r="G4" s="106"/>
      <c r="H4" s="106"/>
      <c r="I4" s="106"/>
    </row>
    <row r="5" spans="1:9" ht="13.5" thickBot="1" x14ac:dyDescent="0.25">
      <c r="A5" s="76"/>
      <c r="B5" s="76"/>
      <c r="C5" s="76"/>
      <c r="D5" s="76"/>
      <c r="E5" s="76"/>
      <c r="F5" s="76"/>
      <c r="G5" s="76"/>
      <c r="H5" s="76"/>
      <c r="I5" s="76"/>
    </row>
    <row r="6" spans="1:9" s="35" customFormat="1" ht="13.5" thickBot="1" x14ac:dyDescent="0.25">
      <c r="A6" s="108"/>
      <c r="B6" s="109" t="s">
        <v>53</v>
      </c>
      <c r="C6" s="109"/>
      <c r="D6" s="110"/>
      <c r="E6" s="111" t="s">
        <v>54</v>
      </c>
      <c r="F6" s="112" t="s">
        <v>55</v>
      </c>
      <c r="G6" s="112" t="s">
        <v>56</v>
      </c>
      <c r="H6" s="112" t="s">
        <v>57</v>
      </c>
      <c r="I6" s="113" t="s">
        <v>31</v>
      </c>
    </row>
    <row r="7" spans="1:9" s="35" customFormat="1" x14ac:dyDescent="0.2">
      <c r="A7" s="200" t="str">
        <f>Položky!B7</f>
        <v>3</v>
      </c>
      <c r="B7" s="114" t="str">
        <f>Položky!C7</f>
        <v>Svislé a kompletní konstrukce</v>
      </c>
      <c r="C7" s="65"/>
      <c r="D7" s="115"/>
      <c r="E7" s="201">
        <f>Položky!BA10</f>
        <v>0</v>
      </c>
      <c r="F7" s="202">
        <f>Položky!BB10</f>
        <v>0</v>
      </c>
      <c r="G7" s="202">
        <f>Položky!BC10</f>
        <v>0</v>
      </c>
      <c r="H7" s="202">
        <f>Položky!BD10</f>
        <v>0</v>
      </c>
      <c r="I7" s="203">
        <f>Položky!BE10</f>
        <v>0</v>
      </c>
    </row>
    <row r="8" spans="1:9" s="35" customFormat="1" x14ac:dyDescent="0.2">
      <c r="A8" s="200" t="str">
        <f>Položky!B11</f>
        <v>61</v>
      </c>
      <c r="B8" s="114" t="str">
        <f>Položky!C11</f>
        <v>Upravy povrchů vnitřní</v>
      </c>
      <c r="C8" s="65"/>
      <c r="D8" s="115"/>
      <c r="E8" s="201">
        <f>Položky!BA20</f>
        <v>0</v>
      </c>
      <c r="F8" s="202">
        <f>Položky!BB20</f>
        <v>0</v>
      </c>
      <c r="G8" s="202">
        <f>Položky!BC20</f>
        <v>0</v>
      </c>
      <c r="H8" s="202">
        <f>Položky!BD20</f>
        <v>0</v>
      </c>
      <c r="I8" s="203">
        <f>Položky!BE20</f>
        <v>0</v>
      </c>
    </row>
    <row r="9" spans="1:9" s="35" customFormat="1" x14ac:dyDescent="0.2">
      <c r="A9" s="200" t="str">
        <f>Položky!B21</f>
        <v>62</v>
      </c>
      <c r="B9" s="114" t="str">
        <f>Položky!C21</f>
        <v>Úpravy povrchů vnější</v>
      </c>
      <c r="C9" s="65"/>
      <c r="D9" s="115"/>
      <c r="E9" s="201">
        <f>Položky!BA23</f>
        <v>0</v>
      </c>
      <c r="F9" s="202">
        <f>Položky!BB23</f>
        <v>0</v>
      </c>
      <c r="G9" s="202">
        <f>Položky!BC23</f>
        <v>0</v>
      </c>
      <c r="H9" s="202">
        <f>Položky!BD23</f>
        <v>0</v>
      </c>
      <c r="I9" s="203">
        <f>Položky!BE23</f>
        <v>0</v>
      </c>
    </row>
    <row r="10" spans="1:9" s="35" customFormat="1" x14ac:dyDescent="0.2">
      <c r="A10" s="200" t="str">
        <f>Položky!B24</f>
        <v>94</v>
      </c>
      <c r="B10" s="114" t="str">
        <f>Položky!C24</f>
        <v>Lešení a stavební výtahy</v>
      </c>
      <c r="C10" s="65"/>
      <c r="D10" s="115"/>
      <c r="E10" s="201">
        <f>Položky!BA27</f>
        <v>0</v>
      </c>
      <c r="F10" s="202">
        <f>Položky!BB27</f>
        <v>0</v>
      </c>
      <c r="G10" s="202">
        <f>Položky!BC27</f>
        <v>0</v>
      </c>
      <c r="H10" s="202">
        <f>Položky!BD27</f>
        <v>0</v>
      </c>
      <c r="I10" s="203">
        <f>Položky!BE27</f>
        <v>0</v>
      </c>
    </row>
    <row r="11" spans="1:9" s="35" customFormat="1" x14ac:dyDescent="0.2">
      <c r="A11" s="200" t="str">
        <f>Položky!B28</f>
        <v>95</v>
      </c>
      <c r="B11" s="114" t="str">
        <f>Položky!C28</f>
        <v>Dokončovací konstrukce na pozemních stavbách</v>
      </c>
      <c r="C11" s="65"/>
      <c r="D11" s="115"/>
      <c r="E11" s="201">
        <f>Položky!BA31</f>
        <v>0</v>
      </c>
      <c r="F11" s="202">
        <f>Položky!BB31</f>
        <v>0</v>
      </c>
      <c r="G11" s="202">
        <f>Položky!BC31</f>
        <v>0</v>
      </c>
      <c r="H11" s="202">
        <f>Položky!BD31</f>
        <v>0</v>
      </c>
      <c r="I11" s="203">
        <f>Položky!BE31</f>
        <v>0</v>
      </c>
    </row>
    <row r="12" spans="1:9" s="35" customFormat="1" x14ac:dyDescent="0.2">
      <c r="A12" s="200" t="str">
        <f>Položky!B32</f>
        <v>96</v>
      </c>
      <c r="B12" s="114" t="str">
        <f>Položky!C32</f>
        <v>Bourání konstrukcí</v>
      </c>
      <c r="C12" s="65"/>
      <c r="D12" s="115"/>
      <c r="E12" s="201">
        <f>Položky!BA41</f>
        <v>0</v>
      </c>
      <c r="F12" s="202">
        <f>Položky!BB41</f>
        <v>0</v>
      </c>
      <c r="G12" s="202">
        <f>Položky!BC41</f>
        <v>0</v>
      </c>
      <c r="H12" s="202">
        <f>Položky!BD41</f>
        <v>0</v>
      </c>
      <c r="I12" s="203">
        <f>Položky!BE41</f>
        <v>0</v>
      </c>
    </row>
    <row r="13" spans="1:9" s="35" customFormat="1" x14ac:dyDescent="0.2">
      <c r="A13" s="200" t="str">
        <f>Položky!B42</f>
        <v>97</v>
      </c>
      <c r="B13" s="114" t="str">
        <f>Položky!C42</f>
        <v>Prorážení otvorů</v>
      </c>
      <c r="C13" s="65"/>
      <c r="D13" s="115"/>
      <c r="E13" s="201">
        <f>Položky!BA57</f>
        <v>0</v>
      </c>
      <c r="F13" s="202">
        <f>Položky!BB57</f>
        <v>0</v>
      </c>
      <c r="G13" s="202">
        <f>Položky!BC57</f>
        <v>0</v>
      </c>
      <c r="H13" s="202">
        <f>Položky!BD57</f>
        <v>0</v>
      </c>
      <c r="I13" s="203">
        <f>Položky!BE57</f>
        <v>0</v>
      </c>
    </row>
    <row r="14" spans="1:9" s="35" customFormat="1" x14ac:dyDescent="0.2">
      <c r="A14" s="200" t="str">
        <f>Položky!B58</f>
        <v>99</v>
      </c>
      <c r="B14" s="114" t="str">
        <f>Položky!C58</f>
        <v>Staveništní přesun hmot</v>
      </c>
      <c r="C14" s="65"/>
      <c r="D14" s="115"/>
      <c r="E14" s="201">
        <f>Položky!BA61</f>
        <v>0</v>
      </c>
      <c r="F14" s="202">
        <f>Položky!BB61</f>
        <v>0</v>
      </c>
      <c r="G14" s="202">
        <f>Položky!BC61</f>
        <v>0</v>
      </c>
      <c r="H14" s="202">
        <f>Položky!BD61</f>
        <v>0</v>
      </c>
      <c r="I14" s="203">
        <f>Položky!BE61</f>
        <v>0</v>
      </c>
    </row>
    <row r="15" spans="1:9" s="35" customFormat="1" x14ac:dyDescent="0.2">
      <c r="A15" s="200" t="str">
        <f>Položky!B62</f>
        <v>711</v>
      </c>
      <c r="B15" s="114" t="str">
        <f>Položky!C62</f>
        <v>Izolace proti vodě</v>
      </c>
      <c r="C15" s="65"/>
      <c r="D15" s="115"/>
      <c r="E15" s="201">
        <f>Položky!BA69</f>
        <v>0</v>
      </c>
      <c r="F15" s="202">
        <f>Položky!BB69</f>
        <v>0</v>
      </c>
      <c r="G15" s="202">
        <f>Položky!BC69</f>
        <v>0</v>
      </c>
      <c r="H15" s="202">
        <f>Položky!BD69</f>
        <v>0</v>
      </c>
      <c r="I15" s="203">
        <f>Položky!BE69</f>
        <v>0</v>
      </c>
    </row>
    <row r="16" spans="1:9" s="35" customFormat="1" x14ac:dyDescent="0.2">
      <c r="A16" s="200" t="str">
        <f>Položky!B70</f>
        <v>722</v>
      </c>
      <c r="B16" s="114" t="str">
        <f>Položky!C70</f>
        <v>Vnitřní vodovod</v>
      </c>
      <c r="C16" s="65"/>
      <c r="D16" s="115"/>
      <c r="E16" s="201">
        <f>Položky!BA73</f>
        <v>0</v>
      </c>
      <c r="F16" s="202">
        <f>Položky!BB73</f>
        <v>0</v>
      </c>
      <c r="G16" s="202">
        <f>Položky!BC73</f>
        <v>0</v>
      </c>
      <c r="H16" s="202">
        <f>Položky!BD73</f>
        <v>0</v>
      </c>
      <c r="I16" s="203">
        <f>Položky!BE73</f>
        <v>0</v>
      </c>
    </row>
    <row r="17" spans="1:57" s="35" customFormat="1" x14ac:dyDescent="0.2">
      <c r="A17" s="200" t="str">
        <f>Položky!B74</f>
        <v>725</v>
      </c>
      <c r="B17" s="114" t="str">
        <f>Položky!C74</f>
        <v>Zařizovací předměty</v>
      </c>
      <c r="C17" s="65"/>
      <c r="D17" s="115"/>
      <c r="E17" s="201">
        <f>Položky!BA91</f>
        <v>0</v>
      </c>
      <c r="F17" s="202">
        <f>Položky!BB91</f>
        <v>0</v>
      </c>
      <c r="G17" s="202">
        <f>Položky!BC91</f>
        <v>0</v>
      </c>
      <c r="H17" s="202">
        <f>Položky!BD91</f>
        <v>0</v>
      </c>
      <c r="I17" s="203">
        <f>Položky!BE91</f>
        <v>0</v>
      </c>
    </row>
    <row r="18" spans="1:57" s="35" customFormat="1" x14ac:dyDescent="0.2">
      <c r="A18" s="200" t="str">
        <f>Položky!B92</f>
        <v>726</v>
      </c>
      <c r="B18" s="114" t="str">
        <f>Položky!C92</f>
        <v>Instalační prefabrikáty</v>
      </c>
      <c r="C18" s="65"/>
      <c r="D18" s="115"/>
      <c r="E18" s="201">
        <f>Položky!BA94</f>
        <v>0</v>
      </c>
      <c r="F18" s="202">
        <f>Položky!BB94</f>
        <v>0</v>
      </c>
      <c r="G18" s="202">
        <f>Položky!BC94</f>
        <v>0</v>
      </c>
      <c r="H18" s="202">
        <f>Položky!BD94</f>
        <v>0</v>
      </c>
      <c r="I18" s="203">
        <f>Položky!BE94</f>
        <v>0</v>
      </c>
    </row>
    <row r="19" spans="1:57" s="35" customFormat="1" x14ac:dyDescent="0.2">
      <c r="A19" s="200" t="str">
        <f>Položky!B95</f>
        <v>766</v>
      </c>
      <c r="B19" s="114" t="str">
        <f>Položky!C95</f>
        <v>Konstrukce truhlářské</v>
      </c>
      <c r="C19" s="65"/>
      <c r="D19" s="115"/>
      <c r="E19" s="201">
        <f>Položky!BA99</f>
        <v>0</v>
      </c>
      <c r="F19" s="202">
        <f>Položky!BB99</f>
        <v>0</v>
      </c>
      <c r="G19" s="202">
        <f>Položky!BC99</f>
        <v>0</v>
      </c>
      <c r="H19" s="202">
        <f>Položky!BD99</f>
        <v>0</v>
      </c>
      <c r="I19" s="203">
        <f>Položky!BE99</f>
        <v>0</v>
      </c>
    </row>
    <row r="20" spans="1:57" s="35" customFormat="1" x14ac:dyDescent="0.2">
      <c r="A20" s="200" t="str">
        <f>Položky!B100</f>
        <v>771</v>
      </c>
      <c r="B20" s="114" t="str">
        <f>Položky!C100</f>
        <v>Podlahy z dlaždic a obklady</v>
      </c>
      <c r="C20" s="65"/>
      <c r="D20" s="115"/>
      <c r="E20" s="201">
        <f>Položky!BA114</f>
        <v>0</v>
      </c>
      <c r="F20" s="202">
        <f>Položky!BB114</f>
        <v>0</v>
      </c>
      <c r="G20" s="202">
        <f>Položky!BC114</f>
        <v>0</v>
      </c>
      <c r="H20" s="202">
        <f>Položky!BD114</f>
        <v>0</v>
      </c>
      <c r="I20" s="203">
        <f>Položky!BE114</f>
        <v>0</v>
      </c>
    </row>
    <row r="21" spans="1:57" s="35" customFormat="1" x14ac:dyDescent="0.2">
      <c r="A21" s="200" t="str">
        <f>Položky!B115</f>
        <v>781</v>
      </c>
      <c r="B21" s="114" t="str">
        <f>Položky!C115</f>
        <v>Obklady keramické</v>
      </c>
      <c r="C21" s="65"/>
      <c r="D21" s="115"/>
      <c r="E21" s="201">
        <f>Položky!BA129</f>
        <v>0</v>
      </c>
      <c r="F21" s="202">
        <f>Položky!BB129</f>
        <v>0</v>
      </c>
      <c r="G21" s="202">
        <f>Položky!BC129</f>
        <v>0</v>
      </c>
      <c r="H21" s="202">
        <f>Položky!BD129</f>
        <v>0</v>
      </c>
      <c r="I21" s="203">
        <f>Položky!BE129</f>
        <v>0</v>
      </c>
    </row>
    <row r="22" spans="1:57" s="35" customFormat="1" x14ac:dyDescent="0.2">
      <c r="A22" s="200" t="str">
        <f>Položky!B130</f>
        <v>783</v>
      </c>
      <c r="B22" s="114" t="str">
        <f>Položky!C130</f>
        <v>Nátěry</v>
      </c>
      <c r="C22" s="65"/>
      <c r="D22" s="115"/>
      <c r="E22" s="201">
        <f>Položky!BA133</f>
        <v>0</v>
      </c>
      <c r="F22" s="202">
        <f>Položky!BB133</f>
        <v>0</v>
      </c>
      <c r="G22" s="202">
        <f>Položky!BC133</f>
        <v>0</v>
      </c>
      <c r="H22" s="202">
        <f>Položky!BD133</f>
        <v>0</v>
      </c>
      <c r="I22" s="203">
        <f>Položky!BE133</f>
        <v>0</v>
      </c>
    </row>
    <row r="23" spans="1:57" s="35" customFormat="1" x14ac:dyDescent="0.2">
      <c r="A23" s="200" t="str">
        <f>Položky!B134</f>
        <v>784</v>
      </c>
      <c r="B23" s="114" t="str">
        <f>Položky!C134</f>
        <v>Malby</v>
      </c>
      <c r="C23" s="65"/>
      <c r="D23" s="115"/>
      <c r="E23" s="201">
        <f>Položky!BA147</f>
        <v>0</v>
      </c>
      <c r="F23" s="202">
        <f>Položky!BB147</f>
        <v>0</v>
      </c>
      <c r="G23" s="202">
        <f>Položky!BC147</f>
        <v>0</v>
      </c>
      <c r="H23" s="202">
        <f>Položky!BD147</f>
        <v>0</v>
      </c>
      <c r="I23" s="203">
        <f>Položky!BE147</f>
        <v>0</v>
      </c>
    </row>
    <row r="24" spans="1:57" s="35" customFormat="1" x14ac:dyDescent="0.2">
      <c r="A24" s="200" t="str">
        <f>Položky!B148</f>
        <v>M21</v>
      </c>
      <c r="B24" s="114" t="str">
        <f>Položky!C148</f>
        <v>Elektromontáže</v>
      </c>
      <c r="C24" s="65"/>
      <c r="D24" s="115"/>
      <c r="E24" s="201">
        <f>Položky!BA164</f>
        <v>0</v>
      </c>
      <c r="F24" s="202">
        <f>Položky!BB164</f>
        <v>0</v>
      </c>
      <c r="G24" s="202">
        <f>Položky!BC164</f>
        <v>0</v>
      </c>
      <c r="H24" s="202">
        <f>Položky!BD164</f>
        <v>0</v>
      </c>
      <c r="I24" s="203">
        <f>Položky!BE164</f>
        <v>0</v>
      </c>
    </row>
    <row r="25" spans="1:57" s="35" customFormat="1" ht="13.5" thickBot="1" x14ac:dyDescent="0.25">
      <c r="A25" s="200" t="str">
        <f>Položky!B165</f>
        <v>M23</v>
      </c>
      <c r="B25" s="114" t="str">
        <f>Položky!C165</f>
        <v>Montáže potrubí</v>
      </c>
      <c r="C25" s="65"/>
      <c r="D25" s="115"/>
      <c r="E25" s="201">
        <f>Položky!BA167</f>
        <v>0</v>
      </c>
      <c r="F25" s="202">
        <f>Položky!BB167</f>
        <v>0</v>
      </c>
      <c r="G25" s="202">
        <f>Položky!BC167</f>
        <v>0</v>
      </c>
      <c r="H25" s="202">
        <f>Položky!BD167</f>
        <v>0</v>
      </c>
      <c r="I25" s="203">
        <f>Položky!BE167</f>
        <v>0</v>
      </c>
    </row>
    <row r="26" spans="1:57" s="122" customFormat="1" ht="13.5" thickBot="1" x14ac:dyDescent="0.25">
      <c r="A26" s="116"/>
      <c r="B26" s="117" t="s">
        <v>58</v>
      </c>
      <c r="C26" s="117"/>
      <c r="D26" s="118"/>
      <c r="E26" s="119">
        <f>SUM(E7:E25)</f>
        <v>0</v>
      </c>
      <c r="F26" s="120">
        <f>SUM(F7:F25)</f>
        <v>0</v>
      </c>
      <c r="G26" s="120">
        <f>SUM(G7:G25)</f>
        <v>0</v>
      </c>
      <c r="H26" s="120">
        <f>SUM(H7:H25)</f>
        <v>0</v>
      </c>
      <c r="I26" s="121">
        <f>SUM(I7:I25)</f>
        <v>0</v>
      </c>
    </row>
    <row r="27" spans="1:57" x14ac:dyDescent="0.2">
      <c r="A27" s="65"/>
      <c r="B27" s="65"/>
      <c r="C27" s="65"/>
      <c r="D27" s="65"/>
      <c r="E27" s="65"/>
      <c r="F27" s="65"/>
      <c r="G27" s="65"/>
      <c r="H27" s="65"/>
      <c r="I27" s="65"/>
    </row>
    <row r="28" spans="1:57" ht="19.5" customHeight="1" x14ac:dyDescent="0.25">
      <c r="A28" s="106" t="s">
        <v>59</v>
      </c>
      <c r="B28" s="106"/>
      <c r="C28" s="106"/>
      <c r="D28" s="106"/>
      <c r="E28" s="106"/>
      <c r="F28" s="106"/>
      <c r="G28" s="123"/>
      <c r="H28" s="106"/>
      <c r="I28" s="106"/>
      <c r="BA28" s="40"/>
      <c r="BB28" s="40"/>
      <c r="BC28" s="40"/>
      <c r="BD28" s="40"/>
      <c r="BE28" s="40"/>
    </row>
    <row r="29" spans="1:57" ht="13.5" thickBot="1" x14ac:dyDescent="0.25">
      <c r="A29" s="76"/>
      <c r="B29" s="76"/>
      <c r="C29" s="76"/>
      <c r="D29" s="76"/>
      <c r="E29" s="76"/>
      <c r="F29" s="76"/>
      <c r="G29" s="76"/>
      <c r="H29" s="76"/>
      <c r="I29" s="76"/>
    </row>
    <row r="30" spans="1:57" x14ac:dyDescent="0.2">
      <c r="A30" s="70" t="s">
        <v>60</v>
      </c>
      <c r="B30" s="71"/>
      <c r="C30" s="71"/>
      <c r="D30" s="124"/>
      <c r="E30" s="125" t="s">
        <v>61</v>
      </c>
      <c r="F30" s="126" t="s">
        <v>62</v>
      </c>
      <c r="G30" s="127" t="s">
        <v>63</v>
      </c>
      <c r="H30" s="128"/>
      <c r="I30" s="129" t="s">
        <v>61</v>
      </c>
    </row>
    <row r="31" spans="1:57" x14ac:dyDescent="0.2">
      <c r="A31" s="63" t="s">
        <v>307</v>
      </c>
      <c r="B31" s="54"/>
      <c r="C31" s="54"/>
      <c r="D31" s="130"/>
      <c r="E31" s="131">
        <v>0</v>
      </c>
      <c r="F31" s="132">
        <v>0</v>
      </c>
      <c r="G31" s="133">
        <f t="shared" ref="G31:G39" si="0">CHOOSE(BA31+1,HSV+PSV,HSV+PSV+Mont,HSV+PSV+Dodavka+Mont,HSV,PSV,Mont,Dodavka,Mont+Dodavka,0)</f>
        <v>0</v>
      </c>
      <c r="H31" s="134"/>
      <c r="I31" s="135">
        <f t="shared" ref="I31:I39" si="1">E31+F31*G31/100</f>
        <v>0</v>
      </c>
      <c r="BA31">
        <v>0</v>
      </c>
    </row>
    <row r="32" spans="1:57" x14ac:dyDescent="0.2">
      <c r="A32" s="63" t="s">
        <v>308</v>
      </c>
      <c r="B32" s="54"/>
      <c r="C32" s="54"/>
      <c r="D32" s="130"/>
      <c r="E32" s="131">
        <v>0</v>
      </c>
      <c r="F32" s="132">
        <v>0</v>
      </c>
      <c r="G32" s="133">
        <f t="shared" si="0"/>
        <v>0</v>
      </c>
      <c r="H32" s="134"/>
      <c r="I32" s="135">
        <f t="shared" si="1"/>
        <v>0</v>
      </c>
      <c r="BA32">
        <v>0</v>
      </c>
    </row>
    <row r="33" spans="1:53" x14ac:dyDescent="0.2">
      <c r="A33" s="63" t="s">
        <v>309</v>
      </c>
      <c r="B33" s="54"/>
      <c r="C33" s="54"/>
      <c r="D33" s="130"/>
      <c r="E33" s="131">
        <v>0</v>
      </c>
      <c r="F33" s="132">
        <v>0</v>
      </c>
      <c r="G33" s="133">
        <f t="shared" si="0"/>
        <v>0</v>
      </c>
      <c r="H33" s="134"/>
      <c r="I33" s="135">
        <f t="shared" si="1"/>
        <v>0</v>
      </c>
      <c r="BA33">
        <v>0</v>
      </c>
    </row>
    <row r="34" spans="1:53" x14ac:dyDescent="0.2">
      <c r="A34" s="63" t="s">
        <v>310</v>
      </c>
      <c r="B34" s="54"/>
      <c r="C34" s="54"/>
      <c r="D34" s="130"/>
      <c r="E34" s="131">
        <v>0</v>
      </c>
      <c r="F34" s="132">
        <v>5</v>
      </c>
      <c r="G34" s="133">
        <f t="shared" si="0"/>
        <v>0</v>
      </c>
      <c r="H34" s="134"/>
      <c r="I34" s="135">
        <f t="shared" si="1"/>
        <v>0</v>
      </c>
      <c r="BA34">
        <v>7</v>
      </c>
    </row>
    <row r="35" spans="1:53" x14ac:dyDescent="0.2">
      <c r="A35" s="63" t="s">
        <v>311</v>
      </c>
      <c r="B35" s="54"/>
      <c r="C35" s="54"/>
      <c r="D35" s="130"/>
      <c r="E35" s="131">
        <v>0</v>
      </c>
      <c r="F35" s="132">
        <v>2.5</v>
      </c>
      <c r="G35" s="133">
        <f t="shared" si="0"/>
        <v>0</v>
      </c>
      <c r="H35" s="134"/>
      <c r="I35" s="135">
        <f t="shared" si="1"/>
        <v>0</v>
      </c>
      <c r="BA35">
        <v>1</v>
      </c>
    </row>
    <row r="36" spans="1:53" x14ac:dyDescent="0.2">
      <c r="A36" s="63" t="s">
        <v>312</v>
      </c>
      <c r="B36" s="54"/>
      <c r="C36" s="54"/>
      <c r="D36" s="130"/>
      <c r="E36" s="131">
        <v>0</v>
      </c>
      <c r="F36" s="132">
        <v>1</v>
      </c>
      <c r="G36" s="133">
        <f t="shared" si="0"/>
        <v>0</v>
      </c>
      <c r="H36" s="134"/>
      <c r="I36" s="135">
        <f t="shared" si="1"/>
        <v>0</v>
      </c>
      <c r="BA36">
        <v>1</v>
      </c>
    </row>
    <row r="37" spans="1:53" x14ac:dyDescent="0.2">
      <c r="A37" s="63" t="s">
        <v>313</v>
      </c>
      <c r="B37" s="54"/>
      <c r="C37" s="54"/>
      <c r="D37" s="130"/>
      <c r="E37" s="131">
        <v>0</v>
      </c>
      <c r="F37" s="132">
        <v>0.25</v>
      </c>
      <c r="G37" s="133">
        <f t="shared" si="0"/>
        <v>0</v>
      </c>
      <c r="H37" s="134"/>
      <c r="I37" s="135">
        <f t="shared" si="1"/>
        <v>0</v>
      </c>
      <c r="BA37">
        <v>2</v>
      </c>
    </row>
    <row r="38" spans="1:53" x14ac:dyDescent="0.2">
      <c r="A38" s="63" t="s">
        <v>314</v>
      </c>
      <c r="B38" s="54"/>
      <c r="C38" s="54"/>
      <c r="D38" s="130"/>
      <c r="E38" s="131">
        <v>0</v>
      </c>
      <c r="F38" s="132">
        <v>0</v>
      </c>
      <c r="G38" s="133">
        <f t="shared" si="0"/>
        <v>0</v>
      </c>
      <c r="H38" s="134"/>
      <c r="I38" s="135">
        <f t="shared" si="1"/>
        <v>0</v>
      </c>
      <c r="BA38">
        <v>2</v>
      </c>
    </row>
    <row r="39" spans="1:53" x14ac:dyDescent="0.2">
      <c r="A39" s="63" t="s">
        <v>315</v>
      </c>
      <c r="B39" s="54"/>
      <c r="C39" s="54"/>
      <c r="D39" s="130"/>
      <c r="E39" s="131">
        <v>0</v>
      </c>
      <c r="F39" s="132">
        <v>0</v>
      </c>
      <c r="G39" s="133">
        <f t="shared" si="0"/>
        <v>0</v>
      </c>
      <c r="H39" s="134"/>
      <c r="I39" s="135">
        <f t="shared" si="1"/>
        <v>0</v>
      </c>
      <c r="BA39">
        <v>0</v>
      </c>
    </row>
    <row r="40" spans="1:53" ht="13.5" thickBot="1" x14ac:dyDescent="0.25">
      <c r="A40" s="136"/>
      <c r="B40" s="137" t="s">
        <v>64</v>
      </c>
      <c r="C40" s="138"/>
      <c r="D40" s="139"/>
      <c r="E40" s="140"/>
      <c r="F40" s="141"/>
      <c r="G40" s="141"/>
      <c r="H40" s="223">
        <f>SUM(I31:I39)</f>
        <v>0</v>
      </c>
      <c r="I40" s="224"/>
    </row>
    <row r="42" spans="1:53" x14ac:dyDescent="0.2">
      <c r="B42" s="122"/>
      <c r="F42" s="142"/>
      <c r="G42" s="143"/>
      <c r="H42" s="143"/>
      <c r="I42" s="144"/>
    </row>
    <row r="43" spans="1:53" x14ac:dyDescent="0.2">
      <c r="F43" s="142"/>
      <c r="G43" s="143"/>
      <c r="H43" s="143"/>
      <c r="I43" s="144"/>
    </row>
    <row r="44" spans="1:53" x14ac:dyDescent="0.2">
      <c r="F44" s="142"/>
      <c r="G44" s="143"/>
      <c r="H44" s="143"/>
      <c r="I44" s="144"/>
    </row>
    <row r="45" spans="1:53" x14ac:dyDescent="0.2">
      <c r="F45" s="142"/>
      <c r="G45" s="143"/>
      <c r="H45" s="143"/>
      <c r="I45" s="144"/>
    </row>
    <row r="46" spans="1:53" x14ac:dyDescent="0.2">
      <c r="F46" s="142"/>
      <c r="G46" s="143"/>
      <c r="H46" s="143"/>
      <c r="I46" s="144"/>
    </row>
    <row r="47" spans="1:53" x14ac:dyDescent="0.2">
      <c r="F47" s="142"/>
      <c r="G47" s="143"/>
      <c r="H47" s="143"/>
      <c r="I47" s="144"/>
    </row>
    <row r="48" spans="1:53" x14ac:dyDescent="0.2">
      <c r="F48" s="142"/>
      <c r="G48" s="143"/>
      <c r="H48" s="143"/>
      <c r="I48" s="144"/>
    </row>
    <row r="49" spans="6:9" x14ac:dyDescent="0.2">
      <c r="F49" s="142"/>
      <c r="G49" s="143"/>
      <c r="H49" s="143"/>
      <c r="I49" s="144"/>
    </row>
    <row r="50" spans="6:9" x14ac:dyDescent="0.2">
      <c r="F50" s="142"/>
      <c r="G50" s="143"/>
      <c r="H50" s="143"/>
      <c r="I50" s="144"/>
    </row>
    <row r="51" spans="6:9" x14ac:dyDescent="0.2">
      <c r="F51" s="142"/>
      <c r="G51" s="143"/>
      <c r="H51" s="143"/>
      <c r="I51" s="144"/>
    </row>
    <row r="52" spans="6:9" x14ac:dyDescent="0.2">
      <c r="F52" s="142"/>
      <c r="G52" s="143"/>
      <c r="H52" s="143"/>
      <c r="I52" s="144"/>
    </row>
    <row r="53" spans="6:9" x14ac:dyDescent="0.2">
      <c r="F53" s="142"/>
      <c r="G53" s="143"/>
      <c r="H53" s="143"/>
      <c r="I53" s="144"/>
    </row>
    <row r="54" spans="6:9" x14ac:dyDescent="0.2">
      <c r="F54" s="142"/>
      <c r="G54" s="143"/>
      <c r="H54" s="143"/>
      <c r="I54" s="144"/>
    </row>
    <row r="55" spans="6:9" x14ac:dyDescent="0.2">
      <c r="F55" s="142"/>
      <c r="G55" s="143"/>
      <c r="H55" s="143"/>
      <c r="I55" s="144"/>
    </row>
    <row r="56" spans="6:9" x14ac:dyDescent="0.2">
      <c r="F56" s="142"/>
      <c r="G56" s="143"/>
      <c r="H56" s="143"/>
      <c r="I56" s="144"/>
    </row>
    <row r="57" spans="6:9" x14ac:dyDescent="0.2">
      <c r="F57" s="142"/>
      <c r="G57" s="143"/>
      <c r="H57" s="143"/>
      <c r="I57" s="144"/>
    </row>
    <row r="58" spans="6:9" x14ac:dyDescent="0.2">
      <c r="F58" s="142"/>
      <c r="G58" s="143"/>
      <c r="H58" s="143"/>
      <c r="I58" s="144"/>
    </row>
    <row r="59" spans="6:9" x14ac:dyDescent="0.2">
      <c r="F59" s="142"/>
      <c r="G59" s="143"/>
      <c r="H59" s="143"/>
      <c r="I59" s="144"/>
    </row>
    <row r="60" spans="6:9" x14ac:dyDescent="0.2">
      <c r="F60" s="142"/>
      <c r="G60" s="143"/>
      <c r="H60" s="143"/>
      <c r="I60" s="144"/>
    </row>
    <row r="61" spans="6:9" x14ac:dyDescent="0.2">
      <c r="F61" s="142"/>
      <c r="G61" s="143"/>
      <c r="H61" s="143"/>
      <c r="I61" s="144"/>
    </row>
    <row r="62" spans="6:9" x14ac:dyDescent="0.2">
      <c r="F62" s="142"/>
      <c r="G62" s="143"/>
      <c r="H62" s="143"/>
      <c r="I62" s="144"/>
    </row>
    <row r="63" spans="6:9" x14ac:dyDescent="0.2">
      <c r="F63" s="142"/>
      <c r="G63" s="143"/>
      <c r="H63" s="143"/>
      <c r="I63" s="144"/>
    </row>
    <row r="64" spans="6:9" x14ac:dyDescent="0.2">
      <c r="F64" s="142"/>
      <c r="G64" s="143"/>
      <c r="H64" s="143"/>
      <c r="I64" s="144"/>
    </row>
    <row r="65" spans="6:9" x14ac:dyDescent="0.2">
      <c r="F65" s="142"/>
      <c r="G65" s="143"/>
      <c r="H65" s="143"/>
      <c r="I65" s="144"/>
    </row>
    <row r="66" spans="6:9" x14ac:dyDescent="0.2">
      <c r="F66" s="142"/>
      <c r="G66" s="143"/>
      <c r="H66" s="143"/>
      <c r="I66" s="144"/>
    </row>
    <row r="67" spans="6:9" x14ac:dyDescent="0.2">
      <c r="F67" s="142"/>
      <c r="G67" s="143"/>
      <c r="H67" s="143"/>
      <c r="I67" s="144"/>
    </row>
    <row r="68" spans="6:9" x14ac:dyDescent="0.2">
      <c r="F68" s="142"/>
      <c r="G68" s="143"/>
      <c r="H68" s="143"/>
      <c r="I68" s="144"/>
    </row>
    <row r="69" spans="6:9" x14ac:dyDescent="0.2">
      <c r="F69" s="142"/>
      <c r="G69" s="143"/>
      <c r="H69" s="143"/>
      <c r="I69" s="144"/>
    </row>
    <row r="70" spans="6:9" x14ac:dyDescent="0.2">
      <c r="F70" s="142"/>
      <c r="G70" s="143"/>
      <c r="H70" s="143"/>
      <c r="I70" s="144"/>
    </row>
    <row r="71" spans="6:9" x14ac:dyDescent="0.2">
      <c r="F71" s="142"/>
      <c r="G71" s="143"/>
      <c r="H71" s="143"/>
      <c r="I71" s="144"/>
    </row>
    <row r="72" spans="6:9" x14ac:dyDescent="0.2">
      <c r="F72" s="142"/>
      <c r="G72" s="143"/>
      <c r="H72" s="143"/>
      <c r="I72" s="144"/>
    </row>
    <row r="73" spans="6:9" x14ac:dyDescent="0.2">
      <c r="F73" s="142"/>
      <c r="G73" s="143"/>
      <c r="H73" s="143"/>
      <c r="I73" s="144"/>
    </row>
    <row r="74" spans="6:9" x14ac:dyDescent="0.2">
      <c r="F74" s="142"/>
      <c r="G74" s="143"/>
      <c r="H74" s="143"/>
      <c r="I74" s="144"/>
    </row>
    <row r="75" spans="6:9" x14ac:dyDescent="0.2">
      <c r="F75" s="142"/>
      <c r="G75" s="143"/>
      <c r="H75" s="143"/>
      <c r="I75" s="144"/>
    </row>
    <row r="76" spans="6:9" x14ac:dyDescent="0.2">
      <c r="F76" s="142"/>
      <c r="G76" s="143"/>
      <c r="H76" s="143"/>
      <c r="I76" s="144"/>
    </row>
    <row r="77" spans="6:9" x14ac:dyDescent="0.2">
      <c r="F77" s="142"/>
      <c r="G77" s="143"/>
      <c r="H77" s="143"/>
      <c r="I77" s="144"/>
    </row>
    <row r="78" spans="6:9" x14ac:dyDescent="0.2">
      <c r="F78" s="142"/>
      <c r="G78" s="143"/>
      <c r="H78" s="143"/>
      <c r="I78" s="144"/>
    </row>
    <row r="79" spans="6:9" x14ac:dyDescent="0.2">
      <c r="F79" s="142"/>
      <c r="G79" s="143"/>
      <c r="H79" s="143"/>
      <c r="I79" s="144"/>
    </row>
    <row r="80" spans="6:9" x14ac:dyDescent="0.2">
      <c r="F80" s="142"/>
      <c r="G80" s="143"/>
      <c r="H80" s="143"/>
      <c r="I80" s="144"/>
    </row>
    <row r="81" spans="6:9" x14ac:dyDescent="0.2">
      <c r="F81" s="142"/>
      <c r="G81" s="143"/>
      <c r="H81" s="143"/>
      <c r="I81" s="144"/>
    </row>
    <row r="82" spans="6:9" x14ac:dyDescent="0.2">
      <c r="F82" s="142"/>
      <c r="G82" s="143"/>
      <c r="H82" s="143"/>
      <c r="I82" s="144"/>
    </row>
    <row r="83" spans="6:9" x14ac:dyDescent="0.2">
      <c r="F83" s="142"/>
      <c r="G83" s="143"/>
      <c r="H83" s="143"/>
      <c r="I83" s="144"/>
    </row>
    <row r="84" spans="6:9" x14ac:dyDescent="0.2">
      <c r="F84" s="142"/>
      <c r="G84" s="143"/>
      <c r="H84" s="143"/>
      <c r="I84" s="144"/>
    </row>
    <row r="85" spans="6:9" x14ac:dyDescent="0.2">
      <c r="F85" s="142"/>
      <c r="G85" s="143"/>
      <c r="H85" s="143"/>
      <c r="I85" s="144"/>
    </row>
    <row r="86" spans="6:9" x14ac:dyDescent="0.2">
      <c r="F86" s="142"/>
      <c r="G86" s="143"/>
      <c r="H86" s="143"/>
      <c r="I86" s="144"/>
    </row>
    <row r="87" spans="6:9" x14ac:dyDescent="0.2">
      <c r="F87" s="142"/>
      <c r="G87" s="143"/>
      <c r="H87" s="143"/>
      <c r="I87" s="144"/>
    </row>
    <row r="88" spans="6:9" x14ac:dyDescent="0.2">
      <c r="F88" s="142"/>
      <c r="G88" s="143"/>
      <c r="H88" s="143"/>
      <c r="I88" s="144"/>
    </row>
    <row r="89" spans="6:9" x14ac:dyDescent="0.2">
      <c r="F89" s="142"/>
      <c r="G89" s="143"/>
      <c r="H89" s="143"/>
      <c r="I89" s="144"/>
    </row>
    <row r="90" spans="6:9" x14ac:dyDescent="0.2">
      <c r="F90" s="142"/>
      <c r="G90" s="143"/>
      <c r="H90" s="143"/>
      <c r="I90" s="144"/>
    </row>
    <row r="91" spans="6:9" x14ac:dyDescent="0.2">
      <c r="F91" s="142"/>
      <c r="G91" s="143"/>
      <c r="H91" s="143"/>
      <c r="I91" s="144"/>
    </row>
  </sheetData>
  <mergeCells count="4">
    <mergeCell ref="A1:B1"/>
    <mergeCell ref="A2:B2"/>
    <mergeCell ref="G2:I2"/>
    <mergeCell ref="H40:I40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240"/>
  <sheetViews>
    <sheetView showGridLines="0" showZeros="0" tabSelected="1" topLeftCell="A67" zoomScaleNormal="100" workbookViewId="0">
      <selection activeCell="I77" sqref="I77"/>
    </sheetView>
  </sheetViews>
  <sheetFormatPr defaultRowHeight="12.75" x14ac:dyDescent="0.2"/>
  <cols>
    <col min="1" max="1" width="4.42578125" style="145" customWidth="1"/>
    <col min="2" max="2" width="11.5703125" style="145" customWidth="1"/>
    <col min="3" max="3" width="40.42578125" style="145" customWidth="1"/>
    <col min="4" max="4" width="5.5703125" style="145" customWidth="1"/>
    <col min="5" max="5" width="8.5703125" style="193" customWidth="1"/>
    <col min="6" max="6" width="9.85546875" style="145" customWidth="1"/>
    <col min="7" max="7" width="13.85546875" style="145" customWidth="1"/>
    <col min="8" max="11" width="9.140625" style="145"/>
    <col min="12" max="12" width="75.42578125" style="145" customWidth="1"/>
    <col min="13" max="13" width="45.28515625" style="145" customWidth="1"/>
    <col min="14" max="16384" width="9.140625" style="145"/>
  </cols>
  <sheetData>
    <row r="1" spans="1:104" ht="15.75" x14ac:dyDescent="0.25">
      <c r="A1" s="227" t="s">
        <v>65</v>
      </c>
      <c r="B1" s="227"/>
      <c r="C1" s="227"/>
      <c r="D1" s="227"/>
      <c r="E1" s="227"/>
      <c r="F1" s="227"/>
      <c r="G1" s="227"/>
    </row>
    <row r="2" spans="1:104" ht="14.25" customHeight="1" thickBot="1" x14ac:dyDescent="0.25">
      <c r="A2" s="146"/>
      <c r="B2" s="147"/>
      <c r="C2" s="148"/>
      <c r="D2" s="148"/>
      <c r="E2" s="149"/>
      <c r="F2" s="148"/>
      <c r="G2" s="148"/>
    </row>
    <row r="3" spans="1:104" ht="13.5" thickTop="1" x14ac:dyDescent="0.2">
      <c r="A3" s="216" t="s">
        <v>49</v>
      </c>
      <c r="B3" s="217"/>
      <c r="C3" s="96" t="str">
        <f>CONCATENATE(cislostavby," ",nazevstavby)</f>
        <v>10-01/2013 Rekonstrukce sociálních zařízení pokojů na I-8</v>
      </c>
      <c r="D3" s="150"/>
      <c r="E3" s="151" t="s">
        <v>66</v>
      </c>
      <c r="F3" s="152">
        <f>Rekapitulace!H1</f>
        <v>0</v>
      </c>
      <c r="G3" s="153"/>
    </row>
    <row r="4" spans="1:104" ht="13.5" thickBot="1" x14ac:dyDescent="0.25">
      <c r="A4" s="228" t="s">
        <v>51</v>
      </c>
      <c r="B4" s="219"/>
      <c r="C4" s="102" t="str">
        <f>CONCATENATE(cisloobjektu," ",nazevobjektu)</f>
        <v>01 Vyškov - I-8, 2. NP</v>
      </c>
      <c r="D4" s="154"/>
      <c r="E4" s="229">
        <f>Rekapitulace!G2</f>
        <v>0</v>
      </c>
      <c r="F4" s="230"/>
      <c r="G4" s="231"/>
    </row>
    <row r="5" spans="1:104" ht="13.5" thickTop="1" x14ac:dyDescent="0.2">
      <c r="A5" s="155"/>
      <c r="B5" s="146"/>
      <c r="C5" s="146"/>
      <c r="D5" s="146"/>
      <c r="E5" s="156"/>
      <c r="F5" s="146"/>
      <c r="G5" s="157"/>
    </row>
    <row r="6" spans="1:104" x14ac:dyDescent="0.2">
      <c r="A6" s="158" t="s">
        <v>67</v>
      </c>
      <c r="B6" s="159" t="s">
        <v>68</v>
      </c>
      <c r="C6" s="159" t="s">
        <v>69</v>
      </c>
      <c r="D6" s="159" t="s">
        <v>70</v>
      </c>
      <c r="E6" s="160" t="s">
        <v>71</v>
      </c>
      <c r="F6" s="159" t="s">
        <v>72</v>
      </c>
      <c r="G6" s="161" t="s">
        <v>73</v>
      </c>
    </row>
    <row r="7" spans="1:104" x14ac:dyDescent="0.2">
      <c r="A7" s="162" t="s">
        <v>74</v>
      </c>
      <c r="B7" s="163" t="s">
        <v>79</v>
      </c>
      <c r="C7" s="164" t="s">
        <v>80</v>
      </c>
      <c r="D7" s="165"/>
      <c r="E7" s="166"/>
      <c r="F7" s="166"/>
      <c r="G7" s="167"/>
      <c r="H7" s="168"/>
      <c r="I7" s="168"/>
      <c r="O7" s="169">
        <v>1</v>
      </c>
    </row>
    <row r="8" spans="1:104" x14ac:dyDescent="0.2">
      <c r="A8" s="170">
        <v>1</v>
      </c>
      <c r="B8" s="171" t="s">
        <v>81</v>
      </c>
      <c r="C8" s="172" t="s">
        <v>82</v>
      </c>
      <c r="D8" s="173" t="s">
        <v>83</v>
      </c>
      <c r="E8" s="174">
        <v>0.96</v>
      </c>
      <c r="F8" s="174"/>
      <c r="G8" s="175">
        <f>E8*F8</f>
        <v>0</v>
      </c>
      <c r="O8" s="169">
        <v>2</v>
      </c>
      <c r="AA8" s="145">
        <v>1</v>
      </c>
      <c r="AB8" s="145">
        <v>1</v>
      </c>
      <c r="AC8" s="145">
        <v>1</v>
      </c>
      <c r="AZ8" s="145">
        <v>1</v>
      </c>
      <c r="BA8" s="145">
        <f>IF(AZ8=1,G8,0)</f>
        <v>0</v>
      </c>
      <c r="BB8" s="145">
        <f>IF(AZ8=2,G8,0)</f>
        <v>0</v>
      </c>
      <c r="BC8" s="145">
        <f>IF(AZ8=3,G8,0)</f>
        <v>0</v>
      </c>
      <c r="BD8" s="145">
        <f>IF(AZ8=4,G8,0)</f>
        <v>0</v>
      </c>
      <c r="BE8" s="145">
        <f>IF(AZ8=5,G8,0)</f>
        <v>0</v>
      </c>
      <c r="CA8" s="176">
        <v>1</v>
      </c>
      <c r="CB8" s="176">
        <v>1</v>
      </c>
      <c r="CZ8" s="145">
        <v>7.0599999999999996E-2</v>
      </c>
    </row>
    <row r="9" spans="1:104" x14ac:dyDescent="0.2">
      <c r="A9" s="177"/>
      <c r="B9" s="179"/>
      <c r="C9" s="225" t="s">
        <v>84</v>
      </c>
      <c r="D9" s="226"/>
      <c r="E9" s="180">
        <v>0.96</v>
      </c>
      <c r="F9" s="181"/>
      <c r="G9" s="182"/>
      <c r="M9" s="178" t="s">
        <v>84</v>
      </c>
      <c r="O9" s="169"/>
    </row>
    <row r="10" spans="1:104" x14ac:dyDescent="0.2">
      <c r="A10" s="183"/>
      <c r="B10" s="184" t="s">
        <v>75</v>
      </c>
      <c r="C10" s="185" t="str">
        <f>CONCATENATE(B7," ",C7)</f>
        <v>3 Svislé a kompletní konstrukce</v>
      </c>
      <c r="D10" s="186"/>
      <c r="E10" s="187"/>
      <c r="F10" s="188"/>
      <c r="G10" s="189">
        <f>SUM(G7:G9)</f>
        <v>0</v>
      </c>
      <c r="O10" s="169">
        <v>4</v>
      </c>
      <c r="BA10" s="190">
        <f>SUM(BA7:BA9)</f>
        <v>0</v>
      </c>
      <c r="BB10" s="190">
        <f>SUM(BB7:BB9)</f>
        <v>0</v>
      </c>
      <c r="BC10" s="190">
        <f>SUM(BC7:BC9)</f>
        <v>0</v>
      </c>
      <c r="BD10" s="190">
        <f>SUM(BD7:BD9)</f>
        <v>0</v>
      </c>
      <c r="BE10" s="190">
        <f>SUM(BE7:BE9)</f>
        <v>0</v>
      </c>
    </row>
    <row r="11" spans="1:104" x14ac:dyDescent="0.2">
      <c r="A11" s="162" t="s">
        <v>74</v>
      </c>
      <c r="B11" s="163" t="s">
        <v>85</v>
      </c>
      <c r="C11" s="164" t="s">
        <v>86</v>
      </c>
      <c r="D11" s="165"/>
      <c r="E11" s="166"/>
      <c r="F11" s="166"/>
      <c r="G11" s="167"/>
      <c r="H11" s="168"/>
      <c r="I11" s="168"/>
      <c r="O11" s="169">
        <v>1</v>
      </c>
    </row>
    <row r="12" spans="1:104" ht="22.5" x14ac:dyDescent="0.2">
      <c r="A12" s="170">
        <v>2</v>
      </c>
      <c r="B12" s="171" t="s">
        <v>87</v>
      </c>
      <c r="C12" s="172" t="s">
        <v>88</v>
      </c>
      <c r="D12" s="173" t="s">
        <v>83</v>
      </c>
      <c r="E12" s="174">
        <v>225.47</v>
      </c>
      <c r="F12" s="174"/>
      <c r="G12" s="175">
        <f>E12*F12</f>
        <v>0</v>
      </c>
      <c r="O12" s="169">
        <v>2</v>
      </c>
      <c r="AA12" s="145">
        <v>1</v>
      </c>
      <c r="AB12" s="145">
        <v>1</v>
      </c>
      <c r="AC12" s="145">
        <v>1</v>
      </c>
      <c r="AZ12" s="145">
        <v>1</v>
      </c>
      <c r="BA12" s="145">
        <f>IF(AZ12=1,G12,0)</f>
        <v>0</v>
      </c>
      <c r="BB12" s="145">
        <f>IF(AZ12=2,G12,0)</f>
        <v>0</v>
      </c>
      <c r="BC12" s="145">
        <f>IF(AZ12=3,G12,0)</f>
        <v>0</v>
      </c>
      <c r="BD12" s="145">
        <f>IF(AZ12=4,G12,0)</f>
        <v>0</v>
      </c>
      <c r="BE12" s="145">
        <f>IF(AZ12=5,G12,0)</f>
        <v>0</v>
      </c>
      <c r="CA12" s="176">
        <v>1</v>
      </c>
      <c r="CB12" s="176">
        <v>1</v>
      </c>
      <c r="CZ12" s="145">
        <v>1.7299999999999999E-2</v>
      </c>
    </row>
    <row r="13" spans="1:104" ht="33.75" x14ac:dyDescent="0.2">
      <c r="A13" s="177"/>
      <c r="B13" s="179"/>
      <c r="C13" s="225" t="s">
        <v>89</v>
      </c>
      <c r="D13" s="226"/>
      <c r="E13" s="180">
        <v>64.430000000000007</v>
      </c>
      <c r="F13" s="181"/>
      <c r="G13" s="182"/>
      <c r="M13" s="178" t="s">
        <v>89</v>
      </c>
      <c r="O13" s="169"/>
    </row>
    <row r="14" spans="1:104" ht="33.75" x14ac:dyDescent="0.2">
      <c r="A14" s="177"/>
      <c r="B14" s="179"/>
      <c r="C14" s="225" t="s">
        <v>90</v>
      </c>
      <c r="D14" s="226"/>
      <c r="E14" s="180">
        <v>161.04</v>
      </c>
      <c r="F14" s="181"/>
      <c r="G14" s="182"/>
      <c r="M14" s="178" t="s">
        <v>90</v>
      </c>
      <c r="O14" s="169"/>
    </row>
    <row r="15" spans="1:104" x14ac:dyDescent="0.2">
      <c r="A15" s="170">
        <v>3</v>
      </c>
      <c r="B15" s="171" t="s">
        <v>91</v>
      </c>
      <c r="C15" s="172" t="s">
        <v>92</v>
      </c>
      <c r="D15" s="173" t="s">
        <v>83</v>
      </c>
      <c r="E15" s="174">
        <v>159.36000000000001</v>
      </c>
      <c r="F15" s="174"/>
      <c r="G15" s="175">
        <f>E15*F15</f>
        <v>0</v>
      </c>
      <c r="O15" s="169">
        <v>2</v>
      </c>
      <c r="AA15" s="145">
        <v>1</v>
      </c>
      <c r="AB15" s="145">
        <v>1</v>
      </c>
      <c r="AC15" s="145">
        <v>1</v>
      </c>
      <c r="AZ15" s="145">
        <v>1</v>
      </c>
      <c r="BA15" s="145">
        <f>IF(AZ15=1,G15,0)</f>
        <v>0</v>
      </c>
      <c r="BB15" s="145">
        <f>IF(AZ15=2,G15,0)</f>
        <v>0</v>
      </c>
      <c r="BC15" s="145">
        <f>IF(AZ15=3,G15,0)</f>
        <v>0</v>
      </c>
      <c r="BD15" s="145">
        <f>IF(AZ15=4,G15,0)</f>
        <v>0</v>
      </c>
      <c r="BE15" s="145">
        <f>IF(AZ15=5,G15,0)</f>
        <v>0</v>
      </c>
      <c r="CA15" s="176">
        <v>1</v>
      </c>
      <c r="CB15" s="176">
        <v>1</v>
      </c>
      <c r="CZ15" s="145">
        <v>4.7660000000000001E-2</v>
      </c>
    </row>
    <row r="16" spans="1:104" x14ac:dyDescent="0.2">
      <c r="A16" s="177"/>
      <c r="B16" s="179"/>
      <c r="C16" s="225" t="s">
        <v>93</v>
      </c>
      <c r="D16" s="226"/>
      <c r="E16" s="180">
        <v>39.04</v>
      </c>
      <c r="F16" s="181"/>
      <c r="G16" s="182"/>
      <c r="M16" s="178" t="s">
        <v>93</v>
      </c>
      <c r="O16" s="169"/>
    </row>
    <row r="17" spans="1:104" ht="22.5" x14ac:dyDescent="0.2">
      <c r="A17" s="177"/>
      <c r="B17" s="179"/>
      <c r="C17" s="225" t="s">
        <v>94</v>
      </c>
      <c r="D17" s="226"/>
      <c r="E17" s="180">
        <v>120.32</v>
      </c>
      <c r="F17" s="181"/>
      <c r="G17" s="182"/>
      <c r="M17" s="178" t="s">
        <v>94</v>
      </c>
      <c r="O17" s="169"/>
    </row>
    <row r="18" spans="1:104" x14ac:dyDescent="0.2">
      <c r="A18" s="170">
        <v>4</v>
      </c>
      <c r="B18" s="171" t="s">
        <v>95</v>
      </c>
      <c r="C18" s="172" t="s">
        <v>96</v>
      </c>
      <c r="D18" s="173" t="s">
        <v>83</v>
      </c>
      <c r="E18" s="174">
        <v>68.88</v>
      </c>
      <c r="F18" s="174"/>
      <c r="G18" s="175">
        <f>E18*F18</f>
        <v>0</v>
      </c>
      <c r="O18" s="169">
        <v>2</v>
      </c>
      <c r="AA18" s="145">
        <v>1</v>
      </c>
      <c r="AB18" s="145">
        <v>1</v>
      </c>
      <c r="AC18" s="145">
        <v>1</v>
      </c>
      <c r="AZ18" s="145">
        <v>1</v>
      </c>
      <c r="BA18" s="145">
        <f>IF(AZ18=1,G18,0)</f>
        <v>0</v>
      </c>
      <c r="BB18" s="145">
        <f>IF(AZ18=2,G18,0)</f>
        <v>0</v>
      </c>
      <c r="BC18" s="145">
        <f>IF(AZ18=3,G18,0)</f>
        <v>0</v>
      </c>
      <c r="BD18" s="145">
        <f>IF(AZ18=4,G18,0)</f>
        <v>0</v>
      </c>
      <c r="BE18" s="145">
        <f>IF(AZ18=5,G18,0)</f>
        <v>0</v>
      </c>
      <c r="CA18" s="176">
        <v>1</v>
      </c>
      <c r="CB18" s="176">
        <v>1</v>
      </c>
      <c r="CZ18" s="145">
        <v>2.5839999999999998E-2</v>
      </c>
    </row>
    <row r="19" spans="1:104" x14ac:dyDescent="0.2">
      <c r="A19" s="177"/>
      <c r="B19" s="179"/>
      <c r="C19" s="225" t="s">
        <v>97</v>
      </c>
      <c r="D19" s="226"/>
      <c r="E19" s="180">
        <v>68.88</v>
      </c>
      <c r="F19" s="181"/>
      <c r="G19" s="182"/>
      <c r="M19" s="178" t="s">
        <v>97</v>
      </c>
      <c r="O19" s="169"/>
    </row>
    <row r="20" spans="1:104" x14ac:dyDescent="0.2">
      <c r="A20" s="183"/>
      <c r="B20" s="184" t="s">
        <v>75</v>
      </c>
      <c r="C20" s="185" t="str">
        <f>CONCATENATE(B11," ",C11)</f>
        <v>61 Upravy povrchů vnitřní</v>
      </c>
      <c r="D20" s="186"/>
      <c r="E20" s="187"/>
      <c r="F20" s="188"/>
      <c r="G20" s="189">
        <f>SUM(G11:G19)</f>
        <v>0</v>
      </c>
      <c r="O20" s="169">
        <v>4</v>
      </c>
      <c r="BA20" s="190">
        <f>SUM(BA11:BA19)</f>
        <v>0</v>
      </c>
      <c r="BB20" s="190">
        <f>SUM(BB11:BB19)</f>
        <v>0</v>
      </c>
      <c r="BC20" s="190">
        <f>SUM(BC11:BC19)</f>
        <v>0</v>
      </c>
      <c r="BD20" s="190">
        <f>SUM(BD11:BD19)</f>
        <v>0</v>
      </c>
      <c r="BE20" s="190">
        <f>SUM(BE11:BE19)</f>
        <v>0</v>
      </c>
    </row>
    <row r="21" spans="1:104" x14ac:dyDescent="0.2">
      <c r="A21" s="162" t="s">
        <v>74</v>
      </c>
      <c r="B21" s="163" t="s">
        <v>98</v>
      </c>
      <c r="C21" s="164" t="s">
        <v>99</v>
      </c>
      <c r="D21" s="165"/>
      <c r="E21" s="166"/>
      <c r="F21" s="166"/>
      <c r="G21" s="167"/>
      <c r="H21" s="168"/>
      <c r="I21" s="168"/>
      <c r="O21" s="169">
        <v>1</v>
      </c>
    </row>
    <row r="22" spans="1:104" ht="22.5" x14ac:dyDescent="0.2">
      <c r="A22" s="170">
        <v>5</v>
      </c>
      <c r="B22" s="171" t="s">
        <v>100</v>
      </c>
      <c r="C22" s="172" t="s">
        <v>101</v>
      </c>
      <c r="D22" s="173" t="s">
        <v>102</v>
      </c>
      <c r="E22" s="174">
        <v>350</v>
      </c>
      <c r="F22" s="174"/>
      <c r="G22" s="175">
        <f>E22*F22</f>
        <v>0</v>
      </c>
      <c r="O22" s="169">
        <v>2</v>
      </c>
      <c r="AA22" s="145">
        <v>1</v>
      </c>
      <c r="AB22" s="145">
        <v>1</v>
      </c>
      <c r="AC22" s="145">
        <v>1</v>
      </c>
      <c r="AZ22" s="145">
        <v>1</v>
      </c>
      <c r="BA22" s="145">
        <f>IF(AZ22=1,G22,0)</f>
        <v>0</v>
      </c>
      <c r="BB22" s="145">
        <f>IF(AZ22=2,G22,0)</f>
        <v>0</v>
      </c>
      <c r="BC22" s="145">
        <f>IF(AZ22=3,G22,0)</f>
        <v>0</v>
      </c>
      <c r="BD22" s="145">
        <f>IF(AZ22=4,G22,0)</f>
        <v>0</v>
      </c>
      <c r="BE22" s="145">
        <f>IF(AZ22=5,G22,0)</f>
        <v>0</v>
      </c>
      <c r="CA22" s="176">
        <v>1</v>
      </c>
      <c r="CB22" s="176">
        <v>1</v>
      </c>
      <c r="CZ22" s="145">
        <v>3.7699999999999999E-3</v>
      </c>
    </row>
    <row r="23" spans="1:104" x14ac:dyDescent="0.2">
      <c r="A23" s="183"/>
      <c r="B23" s="184" t="s">
        <v>75</v>
      </c>
      <c r="C23" s="185" t="str">
        <f>CONCATENATE(B21," ",C21)</f>
        <v>62 Úpravy povrchů vnější</v>
      </c>
      <c r="D23" s="186"/>
      <c r="E23" s="187"/>
      <c r="F23" s="188"/>
      <c r="G23" s="189">
        <f>SUM(G21:G22)</f>
        <v>0</v>
      </c>
      <c r="O23" s="169">
        <v>4</v>
      </c>
      <c r="BA23" s="190">
        <f>SUM(BA21:BA22)</f>
        <v>0</v>
      </c>
      <c r="BB23" s="190">
        <f>SUM(BB21:BB22)</f>
        <v>0</v>
      </c>
      <c r="BC23" s="190">
        <f>SUM(BC21:BC22)</f>
        <v>0</v>
      </c>
      <c r="BD23" s="190">
        <f>SUM(BD21:BD22)</f>
        <v>0</v>
      </c>
      <c r="BE23" s="190">
        <f>SUM(BE21:BE22)</f>
        <v>0</v>
      </c>
    </row>
    <row r="24" spans="1:104" x14ac:dyDescent="0.2">
      <c r="A24" s="162" t="s">
        <v>74</v>
      </c>
      <c r="B24" s="163" t="s">
        <v>103</v>
      </c>
      <c r="C24" s="164" t="s">
        <v>104</v>
      </c>
      <c r="D24" s="165"/>
      <c r="E24" s="166"/>
      <c r="F24" s="166"/>
      <c r="G24" s="167"/>
      <c r="H24" s="168"/>
      <c r="I24" s="168"/>
      <c r="O24" s="169">
        <v>1</v>
      </c>
    </row>
    <row r="25" spans="1:104" x14ac:dyDescent="0.2">
      <c r="A25" s="170">
        <v>6</v>
      </c>
      <c r="B25" s="171" t="s">
        <v>105</v>
      </c>
      <c r="C25" s="172" t="s">
        <v>106</v>
      </c>
      <c r="D25" s="173" t="s">
        <v>83</v>
      </c>
      <c r="E25" s="174">
        <v>71.13</v>
      </c>
      <c r="F25" s="174"/>
      <c r="G25" s="175">
        <f>E25*F25</f>
        <v>0</v>
      </c>
      <c r="O25" s="169">
        <v>2</v>
      </c>
      <c r="AA25" s="145">
        <v>1</v>
      </c>
      <c r="AB25" s="145">
        <v>1</v>
      </c>
      <c r="AC25" s="145">
        <v>1</v>
      </c>
      <c r="AZ25" s="145">
        <v>1</v>
      </c>
      <c r="BA25" s="145">
        <f>IF(AZ25=1,G25,0)</f>
        <v>0</v>
      </c>
      <c r="BB25" s="145">
        <f>IF(AZ25=2,G25,0)</f>
        <v>0</v>
      </c>
      <c r="BC25" s="145">
        <f>IF(AZ25=3,G25,0)</f>
        <v>0</v>
      </c>
      <c r="BD25" s="145">
        <f>IF(AZ25=4,G25,0)</f>
        <v>0</v>
      </c>
      <c r="BE25" s="145">
        <f>IF(AZ25=5,G25,0)</f>
        <v>0</v>
      </c>
      <c r="CA25" s="176">
        <v>1</v>
      </c>
      <c r="CB25" s="176">
        <v>1</v>
      </c>
      <c r="CZ25" s="145">
        <v>1.2099999999999999E-3</v>
      </c>
    </row>
    <row r="26" spans="1:104" x14ac:dyDescent="0.2">
      <c r="A26" s="177"/>
      <c r="B26" s="179"/>
      <c r="C26" s="225" t="s">
        <v>107</v>
      </c>
      <c r="D26" s="226"/>
      <c r="E26" s="180">
        <v>71.13</v>
      </c>
      <c r="F26" s="181"/>
      <c r="G26" s="182"/>
      <c r="M26" s="178" t="s">
        <v>107</v>
      </c>
      <c r="O26" s="169"/>
    </row>
    <row r="27" spans="1:104" x14ac:dyDescent="0.2">
      <c r="A27" s="183"/>
      <c r="B27" s="184" t="s">
        <v>75</v>
      </c>
      <c r="C27" s="185" t="str">
        <f>CONCATENATE(B24," ",C24)</f>
        <v>94 Lešení a stavební výtahy</v>
      </c>
      <c r="D27" s="186"/>
      <c r="E27" s="187"/>
      <c r="F27" s="188"/>
      <c r="G27" s="189">
        <f>SUM(G24:G26)</f>
        <v>0</v>
      </c>
      <c r="O27" s="169">
        <v>4</v>
      </c>
      <c r="BA27" s="190">
        <f>SUM(BA24:BA26)</f>
        <v>0</v>
      </c>
      <c r="BB27" s="190">
        <f>SUM(BB24:BB26)</f>
        <v>0</v>
      </c>
      <c r="BC27" s="190">
        <f>SUM(BC24:BC26)</f>
        <v>0</v>
      </c>
      <c r="BD27" s="190">
        <f>SUM(BD24:BD26)</f>
        <v>0</v>
      </c>
      <c r="BE27" s="190">
        <f>SUM(BE24:BE26)</f>
        <v>0</v>
      </c>
    </row>
    <row r="28" spans="1:104" x14ac:dyDescent="0.2">
      <c r="A28" s="162" t="s">
        <v>74</v>
      </c>
      <c r="B28" s="163" t="s">
        <v>108</v>
      </c>
      <c r="C28" s="164" t="s">
        <v>109</v>
      </c>
      <c r="D28" s="165"/>
      <c r="E28" s="166"/>
      <c r="F28" s="166"/>
      <c r="G28" s="167"/>
      <c r="H28" s="168"/>
      <c r="I28" s="168"/>
      <c r="O28" s="169">
        <v>1</v>
      </c>
    </row>
    <row r="29" spans="1:104" x14ac:dyDescent="0.2">
      <c r="A29" s="170">
        <v>7</v>
      </c>
      <c r="B29" s="171" t="s">
        <v>110</v>
      </c>
      <c r="C29" s="172" t="s">
        <v>111</v>
      </c>
      <c r="D29" s="173" t="s">
        <v>83</v>
      </c>
      <c r="E29" s="174">
        <v>71.13</v>
      </c>
      <c r="F29" s="174"/>
      <c r="G29" s="175">
        <f>E29*F29</f>
        <v>0</v>
      </c>
      <c r="O29" s="169">
        <v>2</v>
      </c>
      <c r="AA29" s="145">
        <v>1</v>
      </c>
      <c r="AB29" s="145">
        <v>0</v>
      </c>
      <c r="AC29" s="145">
        <v>0</v>
      </c>
      <c r="AZ29" s="145">
        <v>1</v>
      </c>
      <c r="BA29" s="145">
        <f>IF(AZ29=1,G29,0)</f>
        <v>0</v>
      </c>
      <c r="BB29" s="145">
        <f>IF(AZ29=2,G29,0)</f>
        <v>0</v>
      </c>
      <c r="BC29" s="145">
        <f>IF(AZ29=3,G29,0)</f>
        <v>0</v>
      </c>
      <c r="BD29" s="145">
        <f>IF(AZ29=4,G29,0)</f>
        <v>0</v>
      </c>
      <c r="BE29" s="145">
        <f>IF(AZ29=5,G29,0)</f>
        <v>0</v>
      </c>
      <c r="CA29" s="176">
        <v>1</v>
      </c>
      <c r="CB29" s="176">
        <v>0</v>
      </c>
      <c r="CZ29" s="145">
        <v>4.0000000000000003E-5</v>
      </c>
    </row>
    <row r="30" spans="1:104" x14ac:dyDescent="0.2">
      <c r="A30" s="177"/>
      <c r="B30" s="179"/>
      <c r="C30" s="225" t="s">
        <v>107</v>
      </c>
      <c r="D30" s="226"/>
      <c r="E30" s="180">
        <v>71.13</v>
      </c>
      <c r="F30" s="181"/>
      <c r="G30" s="182"/>
      <c r="M30" s="178" t="s">
        <v>107</v>
      </c>
      <c r="O30" s="169"/>
    </row>
    <row r="31" spans="1:104" x14ac:dyDescent="0.2">
      <c r="A31" s="183"/>
      <c r="B31" s="184" t="s">
        <v>75</v>
      </c>
      <c r="C31" s="185" t="str">
        <f>CONCATENATE(B28," ",C28)</f>
        <v>95 Dokončovací konstrukce na pozemních stavbách</v>
      </c>
      <c r="D31" s="186"/>
      <c r="E31" s="187"/>
      <c r="F31" s="188"/>
      <c r="G31" s="189">
        <f>SUM(G28:G30)</f>
        <v>0</v>
      </c>
      <c r="O31" s="169">
        <v>4</v>
      </c>
      <c r="BA31" s="190">
        <f>SUM(BA28:BA30)</f>
        <v>0</v>
      </c>
      <c r="BB31" s="190">
        <f>SUM(BB28:BB30)</f>
        <v>0</v>
      </c>
      <c r="BC31" s="190">
        <f>SUM(BC28:BC30)</f>
        <v>0</v>
      </c>
      <c r="BD31" s="190">
        <f>SUM(BD28:BD30)</f>
        <v>0</v>
      </c>
      <c r="BE31" s="190">
        <f>SUM(BE28:BE30)</f>
        <v>0</v>
      </c>
    </row>
    <row r="32" spans="1:104" x14ac:dyDescent="0.2">
      <c r="A32" s="162" t="s">
        <v>74</v>
      </c>
      <c r="B32" s="163" t="s">
        <v>112</v>
      </c>
      <c r="C32" s="164" t="s">
        <v>113</v>
      </c>
      <c r="D32" s="165"/>
      <c r="E32" s="166"/>
      <c r="F32" s="166"/>
      <c r="G32" s="167"/>
      <c r="H32" s="168"/>
      <c r="I32" s="168"/>
      <c r="O32" s="169">
        <v>1</v>
      </c>
    </row>
    <row r="33" spans="1:104" x14ac:dyDescent="0.2">
      <c r="A33" s="170">
        <v>8</v>
      </c>
      <c r="B33" s="171" t="s">
        <v>114</v>
      </c>
      <c r="C33" s="172" t="s">
        <v>115</v>
      </c>
      <c r="D33" s="173" t="s">
        <v>83</v>
      </c>
      <c r="E33" s="174">
        <v>4.8</v>
      </c>
      <c r="F33" s="174"/>
      <c r="G33" s="175">
        <f>E33*F33</f>
        <v>0</v>
      </c>
      <c r="O33" s="169">
        <v>2</v>
      </c>
      <c r="AA33" s="145">
        <v>1</v>
      </c>
      <c r="AB33" s="145">
        <v>1</v>
      </c>
      <c r="AC33" s="145">
        <v>1</v>
      </c>
      <c r="AZ33" s="145">
        <v>1</v>
      </c>
      <c r="BA33" s="145">
        <f>IF(AZ33=1,G33,0)</f>
        <v>0</v>
      </c>
      <c r="BB33" s="145">
        <f>IF(AZ33=2,G33,0)</f>
        <v>0</v>
      </c>
      <c r="BC33" s="145">
        <f>IF(AZ33=3,G33,0)</f>
        <v>0</v>
      </c>
      <c r="BD33" s="145">
        <f>IF(AZ33=4,G33,0)</f>
        <v>0</v>
      </c>
      <c r="BE33" s="145">
        <f>IF(AZ33=5,G33,0)</f>
        <v>0</v>
      </c>
      <c r="CA33" s="176">
        <v>1</v>
      </c>
      <c r="CB33" s="176">
        <v>1</v>
      </c>
      <c r="CZ33" s="145">
        <v>6.7000000000000002E-4</v>
      </c>
    </row>
    <row r="34" spans="1:104" x14ac:dyDescent="0.2">
      <c r="A34" s="177"/>
      <c r="B34" s="179"/>
      <c r="C34" s="225" t="s">
        <v>116</v>
      </c>
      <c r="D34" s="226"/>
      <c r="E34" s="180">
        <v>4.8</v>
      </c>
      <c r="F34" s="181"/>
      <c r="G34" s="182"/>
      <c r="M34" s="178" t="s">
        <v>116</v>
      </c>
      <c r="O34" s="169"/>
    </row>
    <row r="35" spans="1:104" ht="22.5" x14ac:dyDescent="0.2">
      <c r="A35" s="170">
        <v>9</v>
      </c>
      <c r="B35" s="171" t="s">
        <v>117</v>
      </c>
      <c r="C35" s="172" t="s">
        <v>118</v>
      </c>
      <c r="D35" s="173" t="s">
        <v>83</v>
      </c>
      <c r="E35" s="174">
        <v>8.82</v>
      </c>
      <c r="F35" s="174"/>
      <c r="G35" s="175">
        <f>E35*F35</f>
        <v>0</v>
      </c>
      <c r="O35" s="169">
        <v>2</v>
      </c>
      <c r="AA35" s="145">
        <v>1</v>
      </c>
      <c r="AB35" s="145">
        <v>1</v>
      </c>
      <c r="AC35" s="145">
        <v>1</v>
      </c>
      <c r="AZ35" s="145">
        <v>1</v>
      </c>
      <c r="BA35" s="145">
        <f>IF(AZ35=1,G35,0)</f>
        <v>0</v>
      </c>
      <c r="BB35" s="145">
        <f>IF(AZ35=2,G35,0)</f>
        <v>0</v>
      </c>
      <c r="BC35" s="145">
        <f>IF(AZ35=3,G35,0)</f>
        <v>0</v>
      </c>
      <c r="BD35" s="145">
        <f>IF(AZ35=4,G35,0)</f>
        <v>0</v>
      </c>
      <c r="BE35" s="145">
        <f>IF(AZ35=5,G35,0)</f>
        <v>0</v>
      </c>
      <c r="CA35" s="176">
        <v>1</v>
      </c>
      <c r="CB35" s="176">
        <v>1</v>
      </c>
      <c r="CZ35" s="145">
        <v>0</v>
      </c>
    </row>
    <row r="36" spans="1:104" x14ac:dyDescent="0.2">
      <c r="A36" s="177"/>
      <c r="B36" s="179"/>
      <c r="C36" s="225" t="s">
        <v>119</v>
      </c>
      <c r="D36" s="226"/>
      <c r="E36" s="180">
        <v>1.62</v>
      </c>
      <c r="F36" s="181"/>
      <c r="G36" s="182"/>
      <c r="M36" s="178" t="s">
        <v>119</v>
      </c>
      <c r="O36" s="169"/>
    </row>
    <row r="37" spans="1:104" ht="22.5" x14ac:dyDescent="0.2">
      <c r="A37" s="177"/>
      <c r="B37" s="179"/>
      <c r="C37" s="225" t="s">
        <v>120</v>
      </c>
      <c r="D37" s="226"/>
      <c r="E37" s="180">
        <v>7.2</v>
      </c>
      <c r="F37" s="181"/>
      <c r="G37" s="182"/>
      <c r="M37" s="178" t="s">
        <v>120</v>
      </c>
      <c r="O37" s="169"/>
    </row>
    <row r="38" spans="1:104" x14ac:dyDescent="0.2">
      <c r="A38" s="170">
        <v>10</v>
      </c>
      <c r="B38" s="171" t="s">
        <v>121</v>
      </c>
      <c r="C38" s="172" t="s">
        <v>122</v>
      </c>
      <c r="D38" s="173" t="s">
        <v>123</v>
      </c>
      <c r="E38" s="174">
        <v>32</v>
      </c>
      <c r="F38" s="174"/>
      <c r="G38" s="175">
        <f>E38*F38</f>
        <v>0</v>
      </c>
      <c r="O38" s="169">
        <v>2</v>
      </c>
      <c r="AA38" s="145">
        <v>1</v>
      </c>
      <c r="AB38" s="145">
        <v>1</v>
      </c>
      <c r="AC38" s="145">
        <v>1</v>
      </c>
      <c r="AZ38" s="145">
        <v>1</v>
      </c>
      <c r="BA38" s="145">
        <f>IF(AZ38=1,G38,0)</f>
        <v>0</v>
      </c>
      <c r="BB38" s="145">
        <f>IF(AZ38=2,G38,0)</f>
        <v>0</v>
      </c>
      <c r="BC38" s="145">
        <f>IF(AZ38=3,G38,0)</f>
        <v>0</v>
      </c>
      <c r="BD38" s="145">
        <f>IF(AZ38=4,G38,0)</f>
        <v>0</v>
      </c>
      <c r="BE38" s="145">
        <f>IF(AZ38=5,G38,0)</f>
        <v>0</v>
      </c>
      <c r="CA38" s="176">
        <v>1</v>
      </c>
      <c r="CB38" s="176">
        <v>1</v>
      </c>
      <c r="CZ38" s="145">
        <v>0</v>
      </c>
    </row>
    <row r="39" spans="1:104" x14ac:dyDescent="0.2">
      <c r="A39" s="177"/>
      <c r="B39" s="179"/>
      <c r="C39" s="225" t="s">
        <v>124</v>
      </c>
      <c r="D39" s="226"/>
      <c r="E39" s="180">
        <v>8</v>
      </c>
      <c r="F39" s="181"/>
      <c r="G39" s="182"/>
      <c r="M39" s="178" t="s">
        <v>124</v>
      </c>
      <c r="O39" s="169"/>
    </row>
    <row r="40" spans="1:104" x14ac:dyDescent="0.2">
      <c r="A40" s="177"/>
      <c r="B40" s="179"/>
      <c r="C40" s="225" t="s">
        <v>125</v>
      </c>
      <c r="D40" s="226"/>
      <c r="E40" s="180">
        <v>24</v>
      </c>
      <c r="F40" s="181"/>
      <c r="G40" s="182"/>
      <c r="M40" s="178" t="s">
        <v>125</v>
      </c>
      <c r="O40" s="169"/>
    </row>
    <row r="41" spans="1:104" x14ac:dyDescent="0.2">
      <c r="A41" s="183"/>
      <c r="B41" s="184" t="s">
        <v>75</v>
      </c>
      <c r="C41" s="185" t="str">
        <f>CONCATENATE(B32," ",C32)</f>
        <v>96 Bourání konstrukcí</v>
      </c>
      <c r="D41" s="186"/>
      <c r="E41" s="187"/>
      <c r="F41" s="188"/>
      <c r="G41" s="189">
        <f>SUM(G32:G40)</f>
        <v>0</v>
      </c>
      <c r="O41" s="169">
        <v>4</v>
      </c>
      <c r="BA41" s="190">
        <f>SUM(BA32:BA40)</f>
        <v>0</v>
      </c>
      <c r="BB41" s="190">
        <f>SUM(BB32:BB40)</f>
        <v>0</v>
      </c>
      <c r="BC41" s="190">
        <f>SUM(BC32:BC40)</f>
        <v>0</v>
      </c>
      <c r="BD41" s="190">
        <f>SUM(BD32:BD40)</f>
        <v>0</v>
      </c>
      <c r="BE41" s="190">
        <f>SUM(BE32:BE40)</f>
        <v>0</v>
      </c>
    </row>
    <row r="42" spans="1:104" x14ac:dyDescent="0.2">
      <c r="A42" s="162" t="s">
        <v>74</v>
      </c>
      <c r="B42" s="163" t="s">
        <v>126</v>
      </c>
      <c r="C42" s="164" t="s">
        <v>127</v>
      </c>
      <c r="D42" s="165"/>
      <c r="E42" s="166"/>
      <c r="F42" s="166"/>
      <c r="G42" s="167"/>
      <c r="H42" s="168"/>
      <c r="I42" s="168"/>
      <c r="O42" s="169">
        <v>1</v>
      </c>
    </row>
    <row r="43" spans="1:104" x14ac:dyDescent="0.2">
      <c r="A43" s="170">
        <v>11</v>
      </c>
      <c r="B43" s="171" t="s">
        <v>128</v>
      </c>
      <c r="C43" s="172" t="s">
        <v>129</v>
      </c>
      <c r="D43" s="173" t="s">
        <v>83</v>
      </c>
      <c r="E43" s="174">
        <v>159.36000000000001</v>
      </c>
      <c r="F43" s="174"/>
      <c r="G43" s="175">
        <f>E43*F43</f>
        <v>0</v>
      </c>
      <c r="O43" s="169">
        <v>2</v>
      </c>
      <c r="AA43" s="145">
        <v>1</v>
      </c>
      <c r="AB43" s="145">
        <v>1</v>
      </c>
      <c r="AC43" s="145">
        <v>1</v>
      </c>
      <c r="AZ43" s="145">
        <v>1</v>
      </c>
      <c r="BA43" s="145">
        <f>IF(AZ43=1,G43,0)</f>
        <v>0</v>
      </c>
      <c r="BB43" s="145">
        <f>IF(AZ43=2,G43,0)</f>
        <v>0</v>
      </c>
      <c r="BC43" s="145">
        <f>IF(AZ43=3,G43,0)</f>
        <v>0</v>
      </c>
      <c r="BD43" s="145">
        <f>IF(AZ43=4,G43,0)</f>
        <v>0</v>
      </c>
      <c r="BE43" s="145">
        <f>IF(AZ43=5,G43,0)</f>
        <v>0</v>
      </c>
      <c r="CA43" s="176">
        <v>1</v>
      </c>
      <c r="CB43" s="176">
        <v>1</v>
      </c>
      <c r="CZ43" s="145">
        <v>0</v>
      </c>
    </row>
    <row r="44" spans="1:104" x14ac:dyDescent="0.2">
      <c r="A44" s="177"/>
      <c r="B44" s="179"/>
      <c r="C44" s="225" t="s">
        <v>93</v>
      </c>
      <c r="D44" s="226"/>
      <c r="E44" s="180">
        <v>39.04</v>
      </c>
      <c r="F44" s="181"/>
      <c r="G44" s="182"/>
      <c r="M44" s="178" t="s">
        <v>93</v>
      </c>
      <c r="O44" s="169"/>
    </row>
    <row r="45" spans="1:104" ht="22.5" x14ac:dyDescent="0.2">
      <c r="A45" s="177"/>
      <c r="B45" s="179"/>
      <c r="C45" s="225" t="s">
        <v>94</v>
      </c>
      <c r="D45" s="226"/>
      <c r="E45" s="180">
        <v>120.32</v>
      </c>
      <c r="F45" s="181"/>
      <c r="G45" s="182"/>
      <c r="M45" s="178" t="s">
        <v>94</v>
      </c>
      <c r="O45" s="169"/>
    </row>
    <row r="46" spans="1:104" x14ac:dyDescent="0.2">
      <c r="A46" s="170">
        <v>12</v>
      </c>
      <c r="B46" s="171" t="s">
        <v>130</v>
      </c>
      <c r="C46" s="172" t="s">
        <v>131</v>
      </c>
      <c r="D46" s="173" t="s">
        <v>83</v>
      </c>
      <c r="E46" s="174">
        <v>124.24</v>
      </c>
      <c r="F46" s="174"/>
      <c r="G46" s="175">
        <f>E46*F46</f>
        <v>0</v>
      </c>
      <c r="O46" s="169">
        <v>2</v>
      </c>
      <c r="AA46" s="145">
        <v>1</v>
      </c>
      <c r="AB46" s="145">
        <v>1</v>
      </c>
      <c r="AC46" s="145">
        <v>1</v>
      </c>
      <c r="AZ46" s="145">
        <v>1</v>
      </c>
      <c r="BA46" s="145">
        <f>IF(AZ46=1,G46,0)</f>
        <v>0</v>
      </c>
      <c r="BB46" s="145">
        <f>IF(AZ46=2,G46,0)</f>
        <v>0</v>
      </c>
      <c r="BC46" s="145">
        <f>IF(AZ46=3,G46,0)</f>
        <v>0</v>
      </c>
      <c r="BD46" s="145">
        <f>IF(AZ46=4,G46,0)</f>
        <v>0</v>
      </c>
      <c r="BE46" s="145">
        <f>IF(AZ46=5,G46,0)</f>
        <v>0</v>
      </c>
      <c r="CA46" s="176">
        <v>1</v>
      </c>
      <c r="CB46" s="176">
        <v>1</v>
      </c>
      <c r="CZ46" s="145">
        <v>0</v>
      </c>
    </row>
    <row r="47" spans="1:104" x14ac:dyDescent="0.2">
      <c r="A47" s="177"/>
      <c r="B47" s="179"/>
      <c r="C47" s="225" t="s">
        <v>132</v>
      </c>
      <c r="D47" s="226"/>
      <c r="E47" s="180">
        <v>38.64</v>
      </c>
      <c r="F47" s="181"/>
      <c r="G47" s="182"/>
      <c r="M47" s="178" t="s">
        <v>132</v>
      </c>
      <c r="O47" s="169"/>
    </row>
    <row r="48" spans="1:104" ht="22.5" x14ac:dyDescent="0.2">
      <c r="A48" s="177"/>
      <c r="B48" s="179"/>
      <c r="C48" s="225" t="s">
        <v>133</v>
      </c>
      <c r="D48" s="226"/>
      <c r="E48" s="180">
        <v>85.6</v>
      </c>
      <c r="F48" s="181"/>
      <c r="G48" s="182"/>
      <c r="M48" s="178" t="s">
        <v>133</v>
      </c>
      <c r="O48" s="169"/>
    </row>
    <row r="49" spans="1:104" x14ac:dyDescent="0.2">
      <c r="A49" s="170">
        <v>13</v>
      </c>
      <c r="B49" s="171" t="s">
        <v>134</v>
      </c>
      <c r="C49" s="172" t="s">
        <v>135</v>
      </c>
      <c r="D49" s="173" t="s">
        <v>136</v>
      </c>
      <c r="E49" s="174">
        <v>14.775</v>
      </c>
      <c r="F49" s="174"/>
      <c r="G49" s="175">
        <f>E49*F49</f>
        <v>0</v>
      </c>
      <c r="O49" s="169">
        <v>2</v>
      </c>
      <c r="AA49" s="145">
        <v>1</v>
      </c>
      <c r="AB49" s="145">
        <v>3</v>
      </c>
      <c r="AC49" s="145">
        <v>3</v>
      </c>
      <c r="AZ49" s="145">
        <v>1</v>
      </c>
      <c r="BA49" s="145">
        <f>IF(AZ49=1,G49,0)</f>
        <v>0</v>
      </c>
      <c r="BB49" s="145">
        <f>IF(AZ49=2,G49,0)</f>
        <v>0</v>
      </c>
      <c r="BC49" s="145">
        <f>IF(AZ49=3,G49,0)</f>
        <v>0</v>
      </c>
      <c r="BD49" s="145">
        <f>IF(AZ49=4,G49,0)</f>
        <v>0</v>
      </c>
      <c r="BE49" s="145">
        <f>IF(AZ49=5,G49,0)</f>
        <v>0</v>
      </c>
      <c r="CA49" s="176">
        <v>1</v>
      </c>
      <c r="CB49" s="176">
        <v>3</v>
      </c>
      <c r="CZ49" s="145">
        <v>0</v>
      </c>
    </row>
    <row r="50" spans="1:104" x14ac:dyDescent="0.2">
      <c r="A50" s="177"/>
      <c r="B50" s="179"/>
      <c r="C50" s="225" t="s">
        <v>137</v>
      </c>
      <c r="D50" s="226"/>
      <c r="E50" s="180">
        <v>14.775</v>
      </c>
      <c r="F50" s="181"/>
      <c r="G50" s="182"/>
      <c r="M50" s="204">
        <v>14775</v>
      </c>
      <c r="O50" s="169"/>
    </row>
    <row r="51" spans="1:104" x14ac:dyDescent="0.2">
      <c r="A51" s="170">
        <v>14</v>
      </c>
      <c r="B51" s="171" t="s">
        <v>138</v>
      </c>
      <c r="C51" s="172" t="s">
        <v>139</v>
      </c>
      <c r="D51" s="173" t="s">
        <v>136</v>
      </c>
      <c r="E51" s="174">
        <v>14.7549923</v>
      </c>
      <c r="F51" s="174"/>
      <c r="G51" s="175">
        <f>E51*F51</f>
        <v>0</v>
      </c>
      <c r="O51" s="169">
        <v>2</v>
      </c>
      <c r="AA51" s="145">
        <v>7</v>
      </c>
      <c r="AB51" s="145">
        <v>1</v>
      </c>
      <c r="AC51" s="145">
        <v>2</v>
      </c>
      <c r="AZ51" s="145">
        <v>1</v>
      </c>
      <c r="BA51" s="145">
        <f>IF(AZ51=1,G51,0)</f>
        <v>0</v>
      </c>
      <c r="BB51" s="145">
        <f>IF(AZ51=2,G51,0)</f>
        <v>0</v>
      </c>
      <c r="BC51" s="145">
        <f>IF(AZ51=3,G51,0)</f>
        <v>0</v>
      </c>
      <c r="BD51" s="145">
        <f>IF(AZ51=4,G51,0)</f>
        <v>0</v>
      </c>
      <c r="BE51" s="145">
        <f>IF(AZ51=5,G51,0)</f>
        <v>0</v>
      </c>
      <c r="CA51" s="176">
        <v>7</v>
      </c>
      <c r="CB51" s="176">
        <v>1</v>
      </c>
      <c r="CZ51" s="145">
        <v>0</v>
      </c>
    </row>
    <row r="52" spans="1:104" x14ac:dyDescent="0.2">
      <c r="A52" s="170">
        <v>15</v>
      </c>
      <c r="B52" s="171" t="s">
        <v>140</v>
      </c>
      <c r="C52" s="172" t="s">
        <v>141</v>
      </c>
      <c r="D52" s="173" t="s">
        <v>136</v>
      </c>
      <c r="E52" s="174">
        <v>14.7549923</v>
      </c>
      <c r="F52" s="174"/>
      <c r="G52" s="175">
        <f>E52*F52</f>
        <v>0</v>
      </c>
      <c r="O52" s="169">
        <v>2</v>
      </c>
      <c r="AA52" s="145">
        <v>7</v>
      </c>
      <c r="AB52" s="145">
        <v>1</v>
      </c>
      <c r="AC52" s="145">
        <v>2</v>
      </c>
      <c r="AZ52" s="145">
        <v>1</v>
      </c>
      <c r="BA52" s="145">
        <f>IF(AZ52=1,G52,0)</f>
        <v>0</v>
      </c>
      <c r="BB52" s="145">
        <f>IF(AZ52=2,G52,0)</f>
        <v>0</v>
      </c>
      <c r="BC52" s="145">
        <f>IF(AZ52=3,G52,0)</f>
        <v>0</v>
      </c>
      <c r="BD52" s="145">
        <f>IF(AZ52=4,G52,0)</f>
        <v>0</v>
      </c>
      <c r="BE52" s="145">
        <f>IF(AZ52=5,G52,0)</f>
        <v>0</v>
      </c>
      <c r="CA52" s="176">
        <v>7</v>
      </c>
      <c r="CB52" s="176">
        <v>1</v>
      </c>
      <c r="CZ52" s="145">
        <v>0</v>
      </c>
    </row>
    <row r="53" spans="1:104" x14ac:dyDescent="0.2">
      <c r="A53" s="170">
        <v>16</v>
      </c>
      <c r="B53" s="171" t="s">
        <v>142</v>
      </c>
      <c r="C53" s="172" t="s">
        <v>143</v>
      </c>
      <c r="D53" s="173" t="s">
        <v>136</v>
      </c>
      <c r="E53" s="174">
        <v>16.58408</v>
      </c>
      <c r="F53" s="174"/>
      <c r="G53" s="175">
        <f>E53*F53</f>
        <v>0</v>
      </c>
      <c r="O53" s="169">
        <v>2</v>
      </c>
      <c r="AA53" s="145">
        <v>8</v>
      </c>
      <c r="AB53" s="145">
        <v>0</v>
      </c>
      <c r="AC53" s="145">
        <v>3</v>
      </c>
      <c r="AZ53" s="145">
        <v>1</v>
      </c>
      <c r="BA53" s="145">
        <f>IF(AZ53=1,G53,0)</f>
        <v>0</v>
      </c>
      <c r="BB53" s="145">
        <f>IF(AZ53=2,G53,0)</f>
        <v>0</v>
      </c>
      <c r="BC53" s="145">
        <f>IF(AZ53=3,G53,0)</f>
        <v>0</v>
      </c>
      <c r="BD53" s="145">
        <f>IF(AZ53=4,G53,0)</f>
        <v>0</v>
      </c>
      <c r="BE53" s="145">
        <f>IF(AZ53=5,G53,0)</f>
        <v>0</v>
      </c>
      <c r="CA53" s="176">
        <v>8</v>
      </c>
      <c r="CB53" s="176">
        <v>0</v>
      </c>
      <c r="CZ53" s="145">
        <v>0</v>
      </c>
    </row>
    <row r="54" spans="1:104" x14ac:dyDescent="0.2">
      <c r="A54" s="177"/>
      <c r="B54" s="179"/>
      <c r="C54" s="225" t="s">
        <v>137</v>
      </c>
      <c r="D54" s="226"/>
      <c r="E54" s="180">
        <v>14.775</v>
      </c>
      <c r="F54" s="181"/>
      <c r="G54" s="182"/>
      <c r="M54" s="204">
        <v>14775</v>
      </c>
      <c r="O54" s="169"/>
    </row>
    <row r="55" spans="1:104" x14ac:dyDescent="0.2">
      <c r="A55" s="170">
        <v>17</v>
      </c>
      <c r="B55" s="171" t="s">
        <v>144</v>
      </c>
      <c r="C55" s="172" t="s">
        <v>145</v>
      </c>
      <c r="D55" s="173" t="s">
        <v>136</v>
      </c>
      <c r="E55" s="174">
        <v>16.58408</v>
      </c>
      <c r="F55" s="174"/>
      <c r="G55" s="175">
        <f>E55*F55</f>
        <v>0</v>
      </c>
      <c r="O55" s="169">
        <v>2</v>
      </c>
      <c r="AA55" s="145">
        <v>8</v>
      </c>
      <c r="AB55" s="145">
        <v>0</v>
      </c>
      <c r="AC55" s="145">
        <v>3</v>
      </c>
      <c r="AZ55" s="145">
        <v>1</v>
      </c>
      <c r="BA55" s="145">
        <f>IF(AZ55=1,G55,0)</f>
        <v>0</v>
      </c>
      <c r="BB55" s="145">
        <f>IF(AZ55=2,G55,0)</f>
        <v>0</v>
      </c>
      <c r="BC55" s="145">
        <f>IF(AZ55=3,G55,0)</f>
        <v>0</v>
      </c>
      <c r="BD55" s="145">
        <f>IF(AZ55=4,G55,0)</f>
        <v>0</v>
      </c>
      <c r="BE55" s="145">
        <f>IF(AZ55=5,G55,0)</f>
        <v>0</v>
      </c>
      <c r="CA55" s="176">
        <v>8</v>
      </c>
      <c r="CB55" s="176">
        <v>0</v>
      </c>
      <c r="CZ55" s="145">
        <v>0</v>
      </c>
    </row>
    <row r="56" spans="1:104" x14ac:dyDescent="0.2">
      <c r="A56" s="177"/>
      <c r="B56" s="179"/>
      <c r="C56" s="225" t="s">
        <v>137</v>
      </c>
      <c r="D56" s="226"/>
      <c r="E56" s="180">
        <v>14.775</v>
      </c>
      <c r="F56" s="181"/>
      <c r="G56" s="182"/>
      <c r="M56" s="204">
        <v>14775</v>
      </c>
      <c r="O56" s="169"/>
    </row>
    <row r="57" spans="1:104" x14ac:dyDescent="0.2">
      <c r="A57" s="183"/>
      <c r="B57" s="184" t="s">
        <v>75</v>
      </c>
      <c r="C57" s="185" t="str">
        <f>CONCATENATE(B42," ",C42)</f>
        <v>97 Prorážení otvorů</v>
      </c>
      <c r="D57" s="186"/>
      <c r="E57" s="187"/>
      <c r="F57" s="188"/>
      <c r="G57" s="189">
        <f>SUM(G42:G56)</f>
        <v>0</v>
      </c>
      <c r="O57" s="169">
        <v>4</v>
      </c>
      <c r="BA57" s="190">
        <f>SUM(BA42:BA56)</f>
        <v>0</v>
      </c>
      <c r="BB57" s="190">
        <f>SUM(BB42:BB56)</f>
        <v>0</v>
      </c>
      <c r="BC57" s="190">
        <f>SUM(BC42:BC56)</f>
        <v>0</v>
      </c>
      <c r="BD57" s="190">
        <f>SUM(BD42:BD56)</f>
        <v>0</v>
      </c>
      <c r="BE57" s="190">
        <f>SUM(BE42:BE56)</f>
        <v>0</v>
      </c>
    </row>
    <row r="58" spans="1:104" x14ac:dyDescent="0.2">
      <c r="A58" s="162" t="s">
        <v>74</v>
      </c>
      <c r="B58" s="163" t="s">
        <v>146</v>
      </c>
      <c r="C58" s="164" t="s">
        <v>147</v>
      </c>
      <c r="D58" s="165"/>
      <c r="E58" s="166"/>
      <c r="F58" s="166"/>
      <c r="G58" s="167"/>
      <c r="H58" s="168"/>
      <c r="I58" s="168"/>
      <c r="O58" s="169">
        <v>1</v>
      </c>
    </row>
    <row r="59" spans="1:104" x14ac:dyDescent="0.2">
      <c r="A59" s="170">
        <v>18</v>
      </c>
      <c r="B59" s="171" t="s">
        <v>148</v>
      </c>
      <c r="C59" s="172" t="s">
        <v>149</v>
      </c>
      <c r="D59" s="173" t="s">
        <v>136</v>
      </c>
      <c r="E59" s="174">
        <v>19.256</v>
      </c>
      <c r="F59" s="174"/>
      <c r="G59" s="175">
        <f>E59*F59</f>
        <v>0</v>
      </c>
      <c r="O59" s="169">
        <v>2</v>
      </c>
      <c r="AA59" s="145">
        <v>1</v>
      </c>
      <c r="AB59" s="145">
        <v>1</v>
      </c>
      <c r="AC59" s="145">
        <v>1</v>
      </c>
      <c r="AZ59" s="145">
        <v>1</v>
      </c>
      <c r="BA59" s="145">
        <f>IF(AZ59=1,G59,0)</f>
        <v>0</v>
      </c>
      <c r="BB59" s="145">
        <f>IF(AZ59=2,G59,0)</f>
        <v>0</v>
      </c>
      <c r="BC59" s="145">
        <f>IF(AZ59=3,G59,0)</f>
        <v>0</v>
      </c>
      <c r="BD59" s="145">
        <f>IF(AZ59=4,G59,0)</f>
        <v>0</v>
      </c>
      <c r="BE59" s="145">
        <f>IF(AZ59=5,G59,0)</f>
        <v>0</v>
      </c>
      <c r="CA59" s="176">
        <v>1</v>
      </c>
      <c r="CB59" s="176">
        <v>1</v>
      </c>
      <c r="CZ59" s="145">
        <v>0</v>
      </c>
    </row>
    <row r="60" spans="1:104" x14ac:dyDescent="0.2">
      <c r="A60" s="177"/>
      <c r="B60" s="179"/>
      <c r="C60" s="225" t="s">
        <v>150</v>
      </c>
      <c r="D60" s="226"/>
      <c r="E60" s="180">
        <v>19.256</v>
      </c>
      <c r="F60" s="181"/>
      <c r="G60" s="182"/>
      <c r="M60" s="204">
        <v>19256</v>
      </c>
      <c r="O60" s="169"/>
    </row>
    <row r="61" spans="1:104" x14ac:dyDescent="0.2">
      <c r="A61" s="183"/>
      <c r="B61" s="184" t="s">
        <v>75</v>
      </c>
      <c r="C61" s="185" t="str">
        <f>CONCATENATE(B58," ",C58)</f>
        <v>99 Staveništní přesun hmot</v>
      </c>
      <c r="D61" s="186"/>
      <c r="E61" s="187"/>
      <c r="F61" s="188"/>
      <c r="G61" s="189">
        <f>SUM(G58:G60)</f>
        <v>0</v>
      </c>
      <c r="O61" s="169">
        <v>4</v>
      </c>
      <c r="BA61" s="190">
        <f>SUM(BA58:BA60)</f>
        <v>0</v>
      </c>
      <c r="BB61" s="190">
        <f>SUM(BB58:BB60)</f>
        <v>0</v>
      </c>
      <c r="BC61" s="190">
        <f>SUM(BC58:BC60)</f>
        <v>0</v>
      </c>
      <c r="BD61" s="190">
        <f>SUM(BD58:BD60)</f>
        <v>0</v>
      </c>
      <c r="BE61" s="190">
        <f>SUM(BE58:BE60)</f>
        <v>0</v>
      </c>
    </row>
    <row r="62" spans="1:104" x14ac:dyDescent="0.2">
      <c r="A62" s="162" t="s">
        <v>74</v>
      </c>
      <c r="B62" s="163" t="s">
        <v>151</v>
      </c>
      <c r="C62" s="164" t="s">
        <v>152</v>
      </c>
      <c r="D62" s="165"/>
      <c r="E62" s="166"/>
      <c r="F62" s="166"/>
      <c r="G62" s="167"/>
      <c r="H62" s="168"/>
      <c r="I62" s="168"/>
      <c r="O62" s="169">
        <v>1</v>
      </c>
    </row>
    <row r="63" spans="1:104" ht="22.5" x14ac:dyDescent="0.2">
      <c r="A63" s="170">
        <v>19</v>
      </c>
      <c r="B63" s="171" t="s">
        <v>153</v>
      </c>
      <c r="C63" s="172" t="s">
        <v>154</v>
      </c>
      <c r="D63" s="173" t="s">
        <v>83</v>
      </c>
      <c r="E63" s="174">
        <v>68.88</v>
      </c>
      <c r="F63" s="174"/>
      <c r="G63" s="175">
        <f>E63*F63</f>
        <v>0</v>
      </c>
      <c r="O63" s="169">
        <v>2</v>
      </c>
      <c r="AA63" s="145">
        <v>1</v>
      </c>
      <c r="AB63" s="145">
        <v>7</v>
      </c>
      <c r="AC63" s="145">
        <v>7</v>
      </c>
      <c r="AZ63" s="145">
        <v>2</v>
      </c>
      <c r="BA63" s="145">
        <f>IF(AZ63=1,G63,0)</f>
        <v>0</v>
      </c>
      <c r="BB63" s="145">
        <f>IF(AZ63=2,G63,0)</f>
        <v>0</v>
      </c>
      <c r="BC63" s="145">
        <f>IF(AZ63=3,G63,0)</f>
        <v>0</v>
      </c>
      <c r="BD63" s="145">
        <f>IF(AZ63=4,G63,0)</f>
        <v>0</v>
      </c>
      <c r="BE63" s="145">
        <f>IF(AZ63=5,G63,0)</f>
        <v>0</v>
      </c>
      <c r="CA63" s="176">
        <v>1</v>
      </c>
      <c r="CB63" s="176">
        <v>7</v>
      </c>
      <c r="CZ63" s="145">
        <v>3.6800000000000001E-3</v>
      </c>
    </row>
    <row r="64" spans="1:104" x14ac:dyDescent="0.2">
      <c r="A64" s="177"/>
      <c r="B64" s="179"/>
      <c r="C64" s="225" t="s">
        <v>155</v>
      </c>
      <c r="D64" s="226"/>
      <c r="E64" s="180">
        <v>22.96</v>
      </c>
      <c r="F64" s="181"/>
      <c r="G64" s="182"/>
      <c r="M64" s="178" t="s">
        <v>155</v>
      </c>
      <c r="O64" s="169"/>
    </row>
    <row r="65" spans="1:104" x14ac:dyDescent="0.2">
      <c r="A65" s="177"/>
      <c r="B65" s="179"/>
      <c r="C65" s="225" t="s">
        <v>156</v>
      </c>
      <c r="D65" s="226"/>
      <c r="E65" s="180">
        <v>45.92</v>
      </c>
      <c r="F65" s="181"/>
      <c r="G65" s="182"/>
      <c r="M65" s="178" t="s">
        <v>156</v>
      </c>
      <c r="O65" s="169"/>
    </row>
    <row r="66" spans="1:104" x14ac:dyDescent="0.2">
      <c r="A66" s="170">
        <v>20</v>
      </c>
      <c r="B66" s="171" t="s">
        <v>157</v>
      </c>
      <c r="C66" s="172" t="s">
        <v>158</v>
      </c>
      <c r="D66" s="173" t="s">
        <v>102</v>
      </c>
      <c r="E66" s="174">
        <v>33.6</v>
      </c>
      <c r="F66" s="174"/>
      <c r="G66" s="175">
        <f>E66*F66</f>
        <v>0</v>
      </c>
      <c r="O66" s="169">
        <v>2</v>
      </c>
      <c r="AA66" s="145">
        <v>1</v>
      </c>
      <c r="AB66" s="145">
        <v>7</v>
      </c>
      <c r="AC66" s="145">
        <v>7</v>
      </c>
      <c r="AZ66" s="145">
        <v>2</v>
      </c>
      <c r="BA66" s="145">
        <f>IF(AZ66=1,G66,0)</f>
        <v>0</v>
      </c>
      <c r="BB66" s="145">
        <f>IF(AZ66=2,G66,0)</f>
        <v>0</v>
      </c>
      <c r="BC66" s="145">
        <f>IF(AZ66=3,G66,0)</f>
        <v>0</v>
      </c>
      <c r="BD66" s="145">
        <f>IF(AZ66=4,G66,0)</f>
        <v>0</v>
      </c>
      <c r="BE66" s="145">
        <f>IF(AZ66=5,G66,0)</f>
        <v>0</v>
      </c>
      <c r="CA66" s="176">
        <v>1</v>
      </c>
      <c r="CB66" s="176">
        <v>7</v>
      </c>
      <c r="CZ66" s="145">
        <v>3.2000000000000003E-4</v>
      </c>
    </row>
    <row r="67" spans="1:104" x14ac:dyDescent="0.2">
      <c r="A67" s="177"/>
      <c r="B67" s="179"/>
      <c r="C67" s="225" t="s">
        <v>159</v>
      </c>
      <c r="D67" s="226"/>
      <c r="E67" s="180">
        <v>33.6</v>
      </c>
      <c r="F67" s="181"/>
      <c r="G67" s="182"/>
      <c r="M67" s="178" t="s">
        <v>159</v>
      </c>
      <c r="O67" s="169"/>
    </row>
    <row r="68" spans="1:104" x14ac:dyDescent="0.2">
      <c r="A68" s="170">
        <v>21</v>
      </c>
      <c r="B68" s="171" t="s">
        <v>160</v>
      </c>
      <c r="C68" s="172" t="s">
        <v>161</v>
      </c>
      <c r="D68" s="173" t="s">
        <v>136</v>
      </c>
      <c r="E68" s="174">
        <v>0.26423039999999998</v>
      </c>
      <c r="F68" s="174"/>
      <c r="G68" s="175">
        <f>E68*F68</f>
        <v>0</v>
      </c>
      <c r="O68" s="169">
        <v>2</v>
      </c>
      <c r="AA68" s="145">
        <v>7</v>
      </c>
      <c r="AB68" s="145">
        <v>1001</v>
      </c>
      <c r="AC68" s="145">
        <v>5</v>
      </c>
      <c r="AZ68" s="145">
        <v>2</v>
      </c>
      <c r="BA68" s="145">
        <f>IF(AZ68=1,G68,0)</f>
        <v>0</v>
      </c>
      <c r="BB68" s="145">
        <f>IF(AZ68=2,G68,0)</f>
        <v>0</v>
      </c>
      <c r="BC68" s="145">
        <f>IF(AZ68=3,G68,0)</f>
        <v>0</v>
      </c>
      <c r="BD68" s="145">
        <f>IF(AZ68=4,G68,0)</f>
        <v>0</v>
      </c>
      <c r="BE68" s="145">
        <f>IF(AZ68=5,G68,0)</f>
        <v>0</v>
      </c>
      <c r="CA68" s="176">
        <v>7</v>
      </c>
      <c r="CB68" s="176">
        <v>1001</v>
      </c>
      <c r="CZ68" s="145">
        <v>0</v>
      </c>
    </row>
    <row r="69" spans="1:104" x14ac:dyDescent="0.2">
      <c r="A69" s="183"/>
      <c r="B69" s="184" t="s">
        <v>75</v>
      </c>
      <c r="C69" s="185" t="str">
        <f>CONCATENATE(B62," ",C62)</f>
        <v>711 Izolace proti vodě</v>
      </c>
      <c r="D69" s="186"/>
      <c r="E69" s="187"/>
      <c r="F69" s="188"/>
      <c r="G69" s="189">
        <f>SUM(G62:G68)</f>
        <v>0</v>
      </c>
      <c r="O69" s="169">
        <v>4</v>
      </c>
      <c r="BA69" s="190">
        <f>SUM(BA62:BA68)</f>
        <v>0</v>
      </c>
      <c r="BB69" s="190">
        <f>SUM(BB62:BB68)</f>
        <v>0</v>
      </c>
      <c r="BC69" s="190">
        <f>SUM(BC62:BC68)</f>
        <v>0</v>
      </c>
      <c r="BD69" s="190">
        <f>SUM(BD62:BD68)</f>
        <v>0</v>
      </c>
      <c r="BE69" s="190">
        <f>SUM(BE62:BE68)</f>
        <v>0</v>
      </c>
    </row>
    <row r="70" spans="1:104" x14ac:dyDescent="0.2">
      <c r="A70" s="162" t="s">
        <v>74</v>
      </c>
      <c r="B70" s="163" t="s">
        <v>162</v>
      </c>
      <c r="C70" s="164" t="s">
        <v>163</v>
      </c>
      <c r="D70" s="165"/>
      <c r="E70" s="166"/>
      <c r="F70" s="166"/>
      <c r="G70" s="167"/>
      <c r="H70" s="168"/>
      <c r="I70" s="168"/>
      <c r="O70" s="169">
        <v>1</v>
      </c>
    </row>
    <row r="71" spans="1:104" ht="22.5" x14ac:dyDescent="0.2">
      <c r="A71" s="170">
        <v>22</v>
      </c>
      <c r="B71" s="171" t="s">
        <v>164</v>
      </c>
      <c r="C71" s="172" t="s">
        <v>165</v>
      </c>
      <c r="D71" s="173" t="s">
        <v>102</v>
      </c>
      <c r="E71" s="174">
        <v>15</v>
      </c>
      <c r="F71" s="174"/>
      <c r="G71" s="175">
        <f>E71*F71</f>
        <v>0</v>
      </c>
      <c r="O71" s="169">
        <v>2</v>
      </c>
      <c r="AA71" s="145">
        <v>1</v>
      </c>
      <c r="AB71" s="145">
        <v>7</v>
      </c>
      <c r="AC71" s="145">
        <v>7</v>
      </c>
      <c r="AZ71" s="145">
        <v>2</v>
      </c>
      <c r="BA71" s="145">
        <f>IF(AZ71=1,G71,0)</f>
        <v>0</v>
      </c>
      <c r="BB71" s="145">
        <f>IF(AZ71=2,G71,0)</f>
        <v>0</v>
      </c>
      <c r="BC71" s="145">
        <f>IF(AZ71=3,G71,0)</f>
        <v>0</v>
      </c>
      <c r="BD71" s="145">
        <f>IF(AZ71=4,G71,0)</f>
        <v>0</v>
      </c>
      <c r="BE71" s="145">
        <f>IF(AZ71=5,G71,0)</f>
        <v>0</v>
      </c>
      <c r="CA71" s="176">
        <v>1</v>
      </c>
      <c r="CB71" s="176">
        <v>7</v>
      </c>
      <c r="CZ71" s="145">
        <v>1.805E-2</v>
      </c>
    </row>
    <row r="72" spans="1:104" x14ac:dyDescent="0.2">
      <c r="A72" s="170">
        <v>23</v>
      </c>
      <c r="B72" s="171" t="s">
        <v>166</v>
      </c>
      <c r="C72" s="172" t="s">
        <v>167</v>
      </c>
      <c r="D72" s="173" t="s">
        <v>102</v>
      </c>
      <c r="E72" s="174">
        <v>500</v>
      </c>
      <c r="F72" s="174"/>
      <c r="G72" s="175">
        <f>E72*F72</f>
        <v>0</v>
      </c>
      <c r="O72" s="169">
        <v>2</v>
      </c>
      <c r="AA72" s="145">
        <v>1</v>
      </c>
      <c r="AB72" s="145">
        <v>7</v>
      </c>
      <c r="AC72" s="145">
        <v>7</v>
      </c>
      <c r="AZ72" s="145">
        <v>2</v>
      </c>
      <c r="BA72" s="145">
        <f>IF(AZ72=1,G72,0)</f>
        <v>0</v>
      </c>
      <c r="BB72" s="145">
        <f>IF(AZ72=2,G72,0)</f>
        <v>0</v>
      </c>
      <c r="BC72" s="145">
        <f>IF(AZ72=3,G72,0)</f>
        <v>0</v>
      </c>
      <c r="BD72" s="145">
        <f>IF(AZ72=4,G72,0)</f>
        <v>0</v>
      </c>
      <c r="BE72" s="145">
        <f>IF(AZ72=5,G72,0)</f>
        <v>0</v>
      </c>
      <c r="CA72" s="176">
        <v>1</v>
      </c>
      <c r="CB72" s="176">
        <v>7</v>
      </c>
      <c r="CZ72" s="145">
        <v>0</v>
      </c>
    </row>
    <row r="73" spans="1:104" x14ac:dyDescent="0.2">
      <c r="A73" s="183"/>
      <c r="B73" s="184" t="s">
        <v>75</v>
      </c>
      <c r="C73" s="185" t="str">
        <f>CONCATENATE(B70," ",C70)</f>
        <v>722 Vnitřní vodovod</v>
      </c>
      <c r="D73" s="186"/>
      <c r="E73" s="187"/>
      <c r="F73" s="188"/>
      <c r="G73" s="189">
        <f>SUM(G70:G72)</f>
        <v>0</v>
      </c>
      <c r="O73" s="169">
        <v>4</v>
      </c>
      <c r="BA73" s="190">
        <f>SUM(BA70:BA72)</f>
        <v>0</v>
      </c>
      <c r="BB73" s="190">
        <f>SUM(BB70:BB72)</f>
        <v>0</v>
      </c>
      <c r="BC73" s="190">
        <f>SUM(BC70:BC72)</f>
        <v>0</v>
      </c>
      <c r="BD73" s="190">
        <f>SUM(BD70:BD72)</f>
        <v>0</v>
      </c>
      <c r="BE73" s="190">
        <f>SUM(BE70:BE72)</f>
        <v>0</v>
      </c>
    </row>
    <row r="74" spans="1:104" x14ac:dyDescent="0.2">
      <c r="A74" s="162" t="s">
        <v>74</v>
      </c>
      <c r="B74" s="163" t="s">
        <v>168</v>
      </c>
      <c r="C74" s="164" t="s">
        <v>169</v>
      </c>
      <c r="D74" s="165"/>
      <c r="E74" s="166"/>
      <c r="F74" s="166"/>
      <c r="G74" s="167"/>
      <c r="H74" s="168"/>
      <c r="I74" s="168"/>
      <c r="O74" s="169">
        <v>1</v>
      </c>
    </row>
    <row r="75" spans="1:104" ht="22.5" x14ac:dyDescent="0.2">
      <c r="A75" s="170">
        <v>24</v>
      </c>
      <c r="B75" s="171" t="s">
        <v>170</v>
      </c>
      <c r="C75" s="172" t="s">
        <v>171</v>
      </c>
      <c r="D75" s="173" t="s">
        <v>123</v>
      </c>
      <c r="E75" s="174">
        <v>12</v>
      </c>
      <c r="F75" s="174"/>
      <c r="G75" s="175">
        <f t="shared" ref="G75:G90" si="0">E75*F75</f>
        <v>0</v>
      </c>
      <c r="O75" s="169">
        <v>2</v>
      </c>
      <c r="AA75" s="145">
        <v>1</v>
      </c>
      <c r="AB75" s="145">
        <v>7</v>
      </c>
      <c r="AC75" s="145">
        <v>7</v>
      </c>
      <c r="AZ75" s="145">
        <v>2</v>
      </c>
      <c r="BA75" s="145">
        <f t="shared" ref="BA75:BA90" si="1">IF(AZ75=1,G75,0)</f>
        <v>0</v>
      </c>
      <c r="BB75" s="145">
        <f t="shared" ref="BB75:BB90" si="2">IF(AZ75=2,G75,0)</f>
        <v>0</v>
      </c>
      <c r="BC75" s="145">
        <f t="shared" ref="BC75:BC90" si="3">IF(AZ75=3,G75,0)</f>
        <v>0</v>
      </c>
      <c r="BD75" s="145">
        <f t="shared" ref="BD75:BD90" si="4">IF(AZ75=4,G75,0)</f>
        <v>0</v>
      </c>
      <c r="BE75" s="145">
        <f t="shared" ref="BE75:BE90" si="5">IF(AZ75=5,G75,0)</f>
        <v>0</v>
      </c>
      <c r="CA75" s="176">
        <v>1</v>
      </c>
      <c r="CB75" s="176">
        <v>7</v>
      </c>
      <c r="CZ75" s="145">
        <v>3.1220000000000001E-2</v>
      </c>
    </row>
    <row r="76" spans="1:104" x14ac:dyDescent="0.2">
      <c r="A76" s="170">
        <v>25</v>
      </c>
      <c r="B76" s="171" t="s">
        <v>172</v>
      </c>
      <c r="C76" s="172" t="s">
        <v>173</v>
      </c>
      <c r="D76" s="173" t="s">
        <v>123</v>
      </c>
      <c r="E76" s="174">
        <v>20</v>
      </c>
      <c r="F76" s="174"/>
      <c r="G76" s="175">
        <f t="shared" si="0"/>
        <v>0</v>
      </c>
      <c r="O76" s="169">
        <v>2</v>
      </c>
      <c r="AA76" s="145">
        <v>1</v>
      </c>
      <c r="AB76" s="145">
        <v>0</v>
      </c>
      <c r="AC76" s="145">
        <v>0</v>
      </c>
      <c r="AZ76" s="145">
        <v>2</v>
      </c>
      <c r="BA76" s="145">
        <f t="shared" si="1"/>
        <v>0</v>
      </c>
      <c r="BB76" s="145">
        <f t="shared" si="2"/>
        <v>0</v>
      </c>
      <c r="BC76" s="145">
        <f t="shared" si="3"/>
        <v>0</v>
      </c>
      <c r="BD76" s="145">
        <f t="shared" si="4"/>
        <v>0</v>
      </c>
      <c r="BE76" s="145">
        <f t="shared" si="5"/>
        <v>0</v>
      </c>
      <c r="CA76" s="176">
        <v>1</v>
      </c>
      <c r="CB76" s="176">
        <v>0</v>
      </c>
      <c r="CZ76" s="145">
        <v>1.001E-2</v>
      </c>
    </row>
    <row r="77" spans="1:104" x14ac:dyDescent="0.2">
      <c r="A77" s="170">
        <v>26</v>
      </c>
      <c r="B77" s="171" t="s">
        <v>174</v>
      </c>
      <c r="C77" s="172" t="s">
        <v>175</v>
      </c>
      <c r="D77" s="173" t="s">
        <v>123</v>
      </c>
      <c r="E77" s="174">
        <v>12</v>
      </c>
      <c r="F77" s="174"/>
      <c r="G77" s="175">
        <f t="shared" si="0"/>
        <v>0</v>
      </c>
      <c r="O77" s="169">
        <v>2</v>
      </c>
      <c r="AA77" s="145">
        <v>1</v>
      </c>
      <c r="AB77" s="145">
        <v>7</v>
      </c>
      <c r="AC77" s="145">
        <v>7</v>
      </c>
      <c r="AZ77" s="145">
        <v>2</v>
      </c>
      <c r="BA77" s="145">
        <f t="shared" si="1"/>
        <v>0</v>
      </c>
      <c r="BB77" s="145">
        <f t="shared" si="2"/>
        <v>0</v>
      </c>
      <c r="BC77" s="145">
        <f t="shared" si="3"/>
        <v>0</v>
      </c>
      <c r="BD77" s="145">
        <f t="shared" si="4"/>
        <v>0</v>
      </c>
      <c r="BE77" s="145">
        <f t="shared" si="5"/>
        <v>0</v>
      </c>
      <c r="CA77" s="176">
        <v>1</v>
      </c>
      <c r="CB77" s="176">
        <v>7</v>
      </c>
      <c r="CZ77" s="145">
        <v>0</v>
      </c>
    </row>
    <row r="78" spans="1:104" x14ac:dyDescent="0.2">
      <c r="A78" s="170">
        <v>27</v>
      </c>
      <c r="B78" s="171" t="s">
        <v>176</v>
      </c>
      <c r="C78" s="172" t="s">
        <v>177</v>
      </c>
      <c r="D78" s="173" t="s">
        <v>123</v>
      </c>
      <c r="E78" s="174">
        <v>12</v>
      </c>
      <c r="F78" s="174"/>
      <c r="G78" s="175">
        <f t="shared" si="0"/>
        <v>0</v>
      </c>
      <c r="O78" s="169">
        <v>2</v>
      </c>
      <c r="AA78" s="145">
        <v>1</v>
      </c>
      <c r="AB78" s="145">
        <v>0</v>
      </c>
      <c r="AC78" s="145">
        <v>0</v>
      </c>
      <c r="AZ78" s="145">
        <v>2</v>
      </c>
      <c r="BA78" s="145">
        <f t="shared" si="1"/>
        <v>0</v>
      </c>
      <c r="BB78" s="145">
        <f t="shared" si="2"/>
        <v>0</v>
      </c>
      <c r="BC78" s="145">
        <f t="shared" si="3"/>
        <v>0</v>
      </c>
      <c r="BD78" s="145">
        <f t="shared" si="4"/>
        <v>0</v>
      </c>
      <c r="BE78" s="145">
        <f t="shared" si="5"/>
        <v>0</v>
      </c>
      <c r="CA78" s="176">
        <v>1</v>
      </c>
      <c r="CB78" s="176">
        <v>0</v>
      </c>
      <c r="CZ78" s="145">
        <v>1.1E-4</v>
      </c>
    </row>
    <row r="79" spans="1:104" x14ac:dyDescent="0.2">
      <c r="A79" s="170">
        <v>28</v>
      </c>
      <c r="B79" s="171" t="s">
        <v>178</v>
      </c>
      <c r="C79" s="172" t="s">
        <v>179</v>
      </c>
      <c r="D79" s="173" t="s">
        <v>123</v>
      </c>
      <c r="E79" s="174">
        <v>20</v>
      </c>
      <c r="F79" s="174"/>
      <c r="G79" s="175">
        <f t="shared" si="0"/>
        <v>0</v>
      </c>
      <c r="O79" s="169">
        <v>2</v>
      </c>
      <c r="AA79" s="145">
        <v>1</v>
      </c>
      <c r="AB79" s="145">
        <v>7</v>
      </c>
      <c r="AC79" s="145">
        <v>7</v>
      </c>
      <c r="AZ79" s="145">
        <v>2</v>
      </c>
      <c r="BA79" s="145">
        <f t="shared" si="1"/>
        <v>0</v>
      </c>
      <c r="BB79" s="145">
        <f t="shared" si="2"/>
        <v>0</v>
      </c>
      <c r="BC79" s="145">
        <f t="shared" si="3"/>
        <v>0</v>
      </c>
      <c r="BD79" s="145">
        <f t="shared" si="4"/>
        <v>0</v>
      </c>
      <c r="BE79" s="145">
        <f t="shared" si="5"/>
        <v>0</v>
      </c>
      <c r="CA79" s="176">
        <v>1</v>
      </c>
      <c r="CB79" s="176">
        <v>7</v>
      </c>
      <c r="CZ79" s="145">
        <v>0</v>
      </c>
    </row>
    <row r="80" spans="1:104" x14ac:dyDescent="0.2">
      <c r="A80" s="170">
        <v>29</v>
      </c>
      <c r="B80" s="171" t="s">
        <v>180</v>
      </c>
      <c r="C80" s="172" t="s">
        <v>181</v>
      </c>
      <c r="D80" s="173" t="s">
        <v>123</v>
      </c>
      <c r="E80" s="174">
        <v>20</v>
      </c>
      <c r="F80" s="174"/>
      <c r="G80" s="175">
        <f t="shared" si="0"/>
        <v>0</v>
      </c>
      <c r="O80" s="169">
        <v>2</v>
      </c>
      <c r="AA80" s="145">
        <v>1</v>
      </c>
      <c r="AB80" s="145">
        <v>7</v>
      </c>
      <c r="AC80" s="145">
        <v>7</v>
      </c>
      <c r="AZ80" s="145">
        <v>2</v>
      </c>
      <c r="BA80" s="145">
        <f t="shared" si="1"/>
        <v>0</v>
      </c>
      <c r="BB80" s="145">
        <f t="shared" si="2"/>
        <v>0</v>
      </c>
      <c r="BC80" s="145">
        <f t="shared" si="3"/>
        <v>0</v>
      </c>
      <c r="BD80" s="145">
        <f t="shared" si="4"/>
        <v>0</v>
      </c>
      <c r="BE80" s="145">
        <f t="shared" si="5"/>
        <v>0</v>
      </c>
      <c r="CA80" s="176">
        <v>1</v>
      </c>
      <c r="CB80" s="176">
        <v>7</v>
      </c>
      <c r="CZ80" s="145">
        <v>2.2399999999999998E-3</v>
      </c>
    </row>
    <row r="81" spans="1:104" x14ac:dyDescent="0.2">
      <c r="A81" s="170">
        <v>30</v>
      </c>
      <c r="B81" s="171" t="s">
        <v>182</v>
      </c>
      <c r="C81" s="172" t="s">
        <v>318</v>
      </c>
      <c r="D81" s="173" t="s">
        <v>123</v>
      </c>
      <c r="E81" s="174">
        <v>12</v>
      </c>
      <c r="F81" s="174"/>
      <c r="G81" s="175">
        <f t="shared" si="0"/>
        <v>0</v>
      </c>
      <c r="O81" s="169">
        <v>2</v>
      </c>
      <c r="AA81" s="145">
        <v>1</v>
      </c>
      <c r="AB81" s="145">
        <v>7</v>
      </c>
      <c r="AC81" s="145">
        <v>7</v>
      </c>
      <c r="AZ81" s="145">
        <v>2</v>
      </c>
      <c r="BA81" s="145">
        <f t="shared" si="1"/>
        <v>0</v>
      </c>
      <c r="BB81" s="145">
        <f t="shared" si="2"/>
        <v>0</v>
      </c>
      <c r="BC81" s="145">
        <f t="shared" si="3"/>
        <v>0</v>
      </c>
      <c r="BD81" s="145">
        <f t="shared" si="4"/>
        <v>0</v>
      </c>
      <c r="BE81" s="145">
        <f t="shared" si="5"/>
        <v>0</v>
      </c>
      <c r="CA81" s="176">
        <v>1</v>
      </c>
      <c r="CB81" s="176">
        <v>7</v>
      </c>
      <c r="CZ81" s="145">
        <v>0</v>
      </c>
    </row>
    <row r="82" spans="1:104" x14ac:dyDescent="0.2">
      <c r="A82" s="170">
        <v>31</v>
      </c>
      <c r="B82" s="171" t="s">
        <v>183</v>
      </c>
      <c r="C82" s="172" t="s">
        <v>184</v>
      </c>
      <c r="D82" s="173" t="s">
        <v>123</v>
      </c>
      <c r="E82" s="174">
        <v>20</v>
      </c>
      <c r="F82" s="174"/>
      <c r="G82" s="175">
        <f t="shared" si="0"/>
        <v>0</v>
      </c>
      <c r="O82" s="169">
        <v>2</v>
      </c>
      <c r="AA82" s="145">
        <v>1</v>
      </c>
      <c r="AB82" s="145">
        <v>7</v>
      </c>
      <c r="AC82" s="145">
        <v>7</v>
      </c>
      <c r="AZ82" s="145">
        <v>2</v>
      </c>
      <c r="BA82" s="145">
        <f t="shared" si="1"/>
        <v>0</v>
      </c>
      <c r="BB82" s="145">
        <f t="shared" si="2"/>
        <v>0</v>
      </c>
      <c r="BC82" s="145">
        <f t="shared" si="3"/>
        <v>0</v>
      </c>
      <c r="BD82" s="145">
        <f t="shared" si="4"/>
        <v>0</v>
      </c>
      <c r="BE82" s="145">
        <f t="shared" si="5"/>
        <v>0</v>
      </c>
      <c r="CA82" s="176">
        <v>1</v>
      </c>
      <c r="CB82" s="176">
        <v>7</v>
      </c>
      <c r="CZ82" s="145">
        <v>0</v>
      </c>
    </row>
    <row r="83" spans="1:104" ht="22.5" x14ac:dyDescent="0.2">
      <c r="A83" s="170">
        <v>32</v>
      </c>
      <c r="B83" s="171" t="s">
        <v>185</v>
      </c>
      <c r="C83" s="172" t="s">
        <v>186</v>
      </c>
      <c r="D83" s="173" t="s">
        <v>123</v>
      </c>
      <c r="E83" s="174">
        <v>20</v>
      </c>
      <c r="F83" s="174"/>
      <c r="G83" s="175">
        <f t="shared" si="0"/>
        <v>0</v>
      </c>
      <c r="O83" s="169">
        <v>2</v>
      </c>
      <c r="AA83" s="145">
        <v>1</v>
      </c>
      <c r="AB83" s="145">
        <v>7</v>
      </c>
      <c r="AC83" s="145">
        <v>7</v>
      </c>
      <c r="AZ83" s="145">
        <v>2</v>
      </c>
      <c r="BA83" s="145">
        <f t="shared" si="1"/>
        <v>0</v>
      </c>
      <c r="BB83" s="145">
        <f t="shared" si="2"/>
        <v>0</v>
      </c>
      <c r="BC83" s="145">
        <f t="shared" si="3"/>
        <v>0</v>
      </c>
      <c r="BD83" s="145">
        <f t="shared" si="4"/>
        <v>0</v>
      </c>
      <c r="BE83" s="145">
        <f t="shared" si="5"/>
        <v>0</v>
      </c>
      <c r="CA83" s="176">
        <v>1</v>
      </c>
      <c r="CB83" s="176">
        <v>7</v>
      </c>
      <c r="CZ83" s="145">
        <v>1.0399999999999999E-3</v>
      </c>
    </row>
    <row r="84" spans="1:104" x14ac:dyDescent="0.2">
      <c r="A84" s="170">
        <v>33</v>
      </c>
      <c r="B84" s="171" t="s">
        <v>187</v>
      </c>
      <c r="C84" s="172" t="s">
        <v>188</v>
      </c>
      <c r="D84" s="173" t="s">
        <v>123</v>
      </c>
      <c r="E84" s="174">
        <v>12</v>
      </c>
      <c r="F84" s="174"/>
      <c r="G84" s="175">
        <f t="shared" si="0"/>
        <v>0</v>
      </c>
      <c r="O84" s="169">
        <v>2</v>
      </c>
      <c r="AA84" s="145">
        <v>1</v>
      </c>
      <c r="AB84" s="145">
        <v>7</v>
      </c>
      <c r="AC84" s="145">
        <v>7</v>
      </c>
      <c r="AZ84" s="145">
        <v>2</v>
      </c>
      <c r="BA84" s="145">
        <f t="shared" si="1"/>
        <v>0</v>
      </c>
      <c r="BB84" s="145">
        <f t="shared" si="2"/>
        <v>0</v>
      </c>
      <c r="BC84" s="145">
        <f t="shared" si="3"/>
        <v>0</v>
      </c>
      <c r="BD84" s="145">
        <f t="shared" si="4"/>
        <v>0</v>
      </c>
      <c r="BE84" s="145">
        <f t="shared" si="5"/>
        <v>0</v>
      </c>
      <c r="CA84" s="176">
        <v>1</v>
      </c>
      <c r="CB84" s="176">
        <v>7</v>
      </c>
      <c r="CZ84" s="145">
        <v>0</v>
      </c>
    </row>
    <row r="85" spans="1:104" x14ac:dyDescent="0.2">
      <c r="A85" s="170">
        <v>34</v>
      </c>
      <c r="B85" s="171" t="s">
        <v>189</v>
      </c>
      <c r="C85" s="172" t="s">
        <v>190</v>
      </c>
      <c r="D85" s="173" t="s">
        <v>123</v>
      </c>
      <c r="E85" s="174">
        <v>12</v>
      </c>
      <c r="F85" s="174"/>
      <c r="G85" s="175">
        <f t="shared" si="0"/>
        <v>0</v>
      </c>
      <c r="O85" s="169">
        <v>2</v>
      </c>
      <c r="AA85" s="145">
        <v>1</v>
      </c>
      <c r="AB85" s="145">
        <v>7</v>
      </c>
      <c r="AC85" s="145">
        <v>7</v>
      </c>
      <c r="AZ85" s="145">
        <v>2</v>
      </c>
      <c r="BA85" s="145">
        <f t="shared" si="1"/>
        <v>0</v>
      </c>
      <c r="BB85" s="145">
        <f t="shared" si="2"/>
        <v>0</v>
      </c>
      <c r="BC85" s="145">
        <f t="shared" si="3"/>
        <v>0</v>
      </c>
      <c r="BD85" s="145">
        <f t="shared" si="4"/>
        <v>0</v>
      </c>
      <c r="BE85" s="145">
        <f t="shared" si="5"/>
        <v>0</v>
      </c>
      <c r="CA85" s="176">
        <v>1</v>
      </c>
      <c r="CB85" s="176">
        <v>7</v>
      </c>
      <c r="CZ85" s="145">
        <v>1.2999999999999999E-4</v>
      </c>
    </row>
    <row r="86" spans="1:104" x14ac:dyDescent="0.2">
      <c r="A86" s="170">
        <v>35</v>
      </c>
      <c r="B86" s="171" t="s">
        <v>191</v>
      </c>
      <c r="C86" s="172" t="s">
        <v>192</v>
      </c>
      <c r="D86" s="173" t="s">
        <v>123</v>
      </c>
      <c r="E86" s="174">
        <v>12</v>
      </c>
      <c r="F86" s="174"/>
      <c r="G86" s="175">
        <f t="shared" si="0"/>
        <v>0</v>
      </c>
      <c r="O86" s="169">
        <v>2</v>
      </c>
      <c r="AA86" s="145">
        <v>1</v>
      </c>
      <c r="AB86" s="145">
        <v>7</v>
      </c>
      <c r="AC86" s="145">
        <v>7</v>
      </c>
      <c r="AZ86" s="145">
        <v>2</v>
      </c>
      <c r="BA86" s="145">
        <f t="shared" si="1"/>
        <v>0</v>
      </c>
      <c r="BB86" s="145">
        <f t="shared" si="2"/>
        <v>0</v>
      </c>
      <c r="BC86" s="145">
        <f t="shared" si="3"/>
        <v>0</v>
      </c>
      <c r="BD86" s="145">
        <f t="shared" si="4"/>
        <v>0</v>
      </c>
      <c r="BE86" s="145">
        <f t="shared" si="5"/>
        <v>0</v>
      </c>
      <c r="CA86" s="176">
        <v>1</v>
      </c>
      <c r="CB86" s="176">
        <v>7</v>
      </c>
      <c r="CZ86" s="145">
        <v>8.0000000000000004E-4</v>
      </c>
    </row>
    <row r="87" spans="1:104" x14ac:dyDescent="0.2">
      <c r="A87" s="170">
        <v>36</v>
      </c>
      <c r="B87" s="171" t="s">
        <v>193</v>
      </c>
      <c r="C87" s="172" t="s">
        <v>194</v>
      </c>
      <c r="D87" s="173" t="s">
        <v>123</v>
      </c>
      <c r="E87" s="174">
        <v>40</v>
      </c>
      <c r="F87" s="174"/>
      <c r="G87" s="175">
        <f t="shared" si="0"/>
        <v>0</v>
      </c>
      <c r="O87" s="169">
        <v>2</v>
      </c>
      <c r="AA87" s="145">
        <v>1</v>
      </c>
      <c r="AB87" s="145">
        <v>7</v>
      </c>
      <c r="AC87" s="145">
        <v>7</v>
      </c>
      <c r="AZ87" s="145">
        <v>2</v>
      </c>
      <c r="BA87" s="145">
        <f t="shared" si="1"/>
        <v>0</v>
      </c>
      <c r="BB87" s="145">
        <f t="shared" si="2"/>
        <v>0</v>
      </c>
      <c r="BC87" s="145">
        <f t="shared" si="3"/>
        <v>0</v>
      </c>
      <c r="BD87" s="145">
        <f t="shared" si="4"/>
        <v>0</v>
      </c>
      <c r="BE87" s="145">
        <f t="shared" si="5"/>
        <v>0</v>
      </c>
      <c r="CA87" s="176">
        <v>1</v>
      </c>
      <c r="CB87" s="176">
        <v>7</v>
      </c>
      <c r="CZ87" s="145">
        <v>0</v>
      </c>
    </row>
    <row r="88" spans="1:104" x14ac:dyDescent="0.2">
      <c r="A88" s="170">
        <v>37</v>
      </c>
      <c r="B88" s="171" t="s">
        <v>195</v>
      </c>
      <c r="C88" s="172" t="s">
        <v>196</v>
      </c>
      <c r="D88" s="173" t="s">
        <v>123</v>
      </c>
      <c r="E88" s="174">
        <v>12</v>
      </c>
      <c r="F88" s="174"/>
      <c r="G88" s="175">
        <f t="shared" si="0"/>
        <v>0</v>
      </c>
      <c r="O88" s="169">
        <v>2</v>
      </c>
      <c r="AA88" s="145">
        <v>3</v>
      </c>
      <c r="AB88" s="145">
        <v>7</v>
      </c>
      <c r="AC88" s="145">
        <v>551450380</v>
      </c>
      <c r="AZ88" s="145">
        <v>2</v>
      </c>
      <c r="BA88" s="145">
        <f t="shared" si="1"/>
        <v>0</v>
      </c>
      <c r="BB88" s="145">
        <f t="shared" si="2"/>
        <v>0</v>
      </c>
      <c r="BC88" s="145">
        <f t="shared" si="3"/>
        <v>0</v>
      </c>
      <c r="BD88" s="145">
        <f t="shared" si="4"/>
        <v>0</v>
      </c>
      <c r="BE88" s="145">
        <f t="shared" si="5"/>
        <v>0</v>
      </c>
      <c r="CA88" s="176">
        <v>3</v>
      </c>
      <c r="CB88" s="176">
        <v>7</v>
      </c>
      <c r="CZ88" s="145">
        <v>1.4E-3</v>
      </c>
    </row>
    <row r="89" spans="1:104" x14ac:dyDescent="0.2">
      <c r="A89" s="170">
        <v>38</v>
      </c>
      <c r="B89" s="171" t="s">
        <v>197</v>
      </c>
      <c r="C89" s="172" t="s">
        <v>198</v>
      </c>
      <c r="D89" s="173" t="s">
        <v>123</v>
      </c>
      <c r="E89" s="174">
        <v>12</v>
      </c>
      <c r="F89" s="174"/>
      <c r="G89" s="175">
        <f t="shared" si="0"/>
        <v>0</v>
      </c>
      <c r="O89" s="169">
        <v>2</v>
      </c>
      <c r="AA89" s="145">
        <v>3</v>
      </c>
      <c r="AB89" s="145">
        <v>7</v>
      </c>
      <c r="AC89" s="145">
        <v>64262515</v>
      </c>
      <c r="AZ89" s="145">
        <v>2</v>
      </c>
      <c r="BA89" s="145">
        <f t="shared" si="1"/>
        <v>0</v>
      </c>
      <c r="BB89" s="145">
        <f t="shared" si="2"/>
        <v>0</v>
      </c>
      <c r="BC89" s="145">
        <f t="shared" si="3"/>
        <v>0</v>
      </c>
      <c r="BD89" s="145">
        <f t="shared" si="4"/>
        <v>0</v>
      </c>
      <c r="BE89" s="145">
        <f t="shared" si="5"/>
        <v>0</v>
      </c>
      <c r="CA89" s="176">
        <v>3</v>
      </c>
      <c r="CB89" s="176">
        <v>7</v>
      </c>
      <c r="CZ89" s="145">
        <v>0.01</v>
      </c>
    </row>
    <row r="90" spans="1:104" x14ac:dyDescent="0.2">
      <c r="A90" s="170">
        <v>39</v>
      </c>
      <c r="B90" s="171" t="s">
        <v>199</v>
      </c>
      <c r="C90" s="172" t="s">
        <v>200</v>
      </c>
      <c r="D90" s="173" t="s">
        <v>136</v>
      </c>
      <c r="E90" s="174">
        <v>0.78971999999999998</v>
      </c>
      <c r="F90" s="174"/>
      <c r="G90" s="175">
        <f t="shared" si="0"/>
        <v>0</v>
      </c>
      <c r="O90" s="169">
        <v>2</v>
      </c>
      <c r="AA90" s="145">
        <v>7</v>
      </c>
      <c r="AB90" s="145">
        <v>1001</v>
      </c>
      <c r="AC90" s="145">
        <v>5</v>
      </c>
      <c r="AZ90" s="145">
        <v>2</v>
      </c>
      <c r="BA90" s="145">
        <f t="shared" si="1"/>
        <v>0</v>
      </c>
      <c r="BB90" s="145">
        <f t="shared" si="2"/>
        <v>0</v>
      </c>
      <c r="BC90" s="145">
        <f t="shared" si="3"/>
        <v>0</v>
      </c>
      <c r="BD90" s="145">
        <f t="shared" si="4"/>
        <v>0</v>
      </c>
      <c r="BE90" s="145">
        <f t="shared" si="5"/>
        <v>0</v>
      </c>
      <c r="CA90" s="176">
        <v>7</v>
      </c>
      <c r="CB90" s="176">
        <v>1001</v>
      </c>
      <c r="CZ90" s="145">
        <v>0</v>
      </c>
    </row>
    <row r="91" spans="1:104" x14ac:dyDescent="0.2">
      <c r="A91" s="183"/>
      <c r="B91" s="184" t="s">
        <v>75</v>
      </c>
      <c r="C91" s="185" t="str">
        <f>CONCATENATE(B74," ",C74)</f>
        <v>725 Zařizovací předměty</v>
      </c>
      <c r="D91" s="186"/>
      <c r="E91" s="187"/>
      <c r="F91" s="188"/>
      <c r="G91" s="189">
        <f>SUM(G74:G90)</f>
        <v>0</v>
      </c>
      <c r="O91" s="169">
        <v>4</v>
      </c>
      <c r="BA91" s="190">
        <f>SUM(BA74:BA90)</f>
        <v>0</v>
      </c>
      <c r="BB91" s="190">
        <f>SUM(BB74:BB90)</f>
        <v>0</v>
      </c>
      <c r="BC91" s="190">
        <f>SUM(BC74:BC90)</f>
        <v>0</v>
      </c>
      <c r="BD91" s="190">
        <f>SUM(BD74:BD90)</f>
        <v>0</v>
      </c>
      <c r="BE91" s="190">
        <f>SUM(BE74:BE90)</f>
        <v>0</v>
      </c>
    </row>
    <row r="92" spans="1:104" x14ac:dyDescent="0.2">
      <c r="A92" s="162" t="s">
        <v>74</v>
      </c>
      <c r="B92" s="163" t="s">
        <v>201</v>
      </c>
      <c r="C92" s="164" t="s">
        <v>202</v>
      </c>
      <c r="D92" s="165"/>
      <c r="E92" s="166"/>
      <c r="F92" s="166"/>
      <c r="G92" s="167"/>
      <c r="H92" s="168"/>
      <c r="I92" s="168"/>
      <c r="O92" s="169">
        <v>1</v>
      </c>
    </row>
    <row r="93" spans="1:104" x14ac:dyDescent="0.2">
      <c r="A93" s="170">
        <v>40</v>
      </c>
      <c r="B93" s="171" t="s">
        <v>203</v>
      </c>
      <c r="C93" s="172" t="s">
        <v>204</v>
      </c>
      <c r="D93" s="173" t="s">
        <v>123</v>
      </c>
      <c r="E93" s="174">
        <v>24</v>
      </c>
      <c r="F93" s="174"/>
      <c r="G93" s="175">
        <f>E93*F93</f>
        <v>0</v>
      </c>
      <c r="O93" s="169">
        <v>2</v>
      </c>
      <c r="AA93" s="145">
        <v>1</v>
      </c>
      <c r="AB93" s="145">
        <v>7</v>
      </c>
      <c r="AC93" s="145">
        <v>7</v>
      </c>
      <c r="AZ93" s="145">
        <v>2</v>
      </c>
      <c r="BA93" s="145">
        <f>IF(AZ93=1,G93,0)</f>
        <v>0</v>
      </c>
      <c r="BB93" s="145">
        <f>IF(AZ93=2,G93,0)</f>
        <v>0</v>
      </c>
      <c r="BC93" s="145">
        <f>IF(AZ93=3,G93,0)</f>
        <v>0</v>
      </c>
      <c r="BD93" s="145">
        <f>IF(AZ93=4,G93,0)</f>
        <v>0</v>
      </c>
      <c r="BE93" s="145">
        <f>IF(AZ93=5,G93,0)</f>
        <v>0</v>
      </c>
      <c r="CA93" s="176">
        <v>1</v>
      </c>
      <c r="CB93" s="176">
        <v>7</v>
      </c>
      <c r="CZ93" s="145">
        <v>0</v>
      </c>
    </row>
    <row r="94" spans="1:104" x14ac:dyDescent="0.2">
      <c r="A94" s="183"/>
      <c r="B94" s="184" t="s">
        <v>75</v>
      </c>
      <c r="C94" s="185" t="str">
        <f>CONCATENATE(B92," ",C92)</f>
        <v>726 Instalační prefabrikáty</v>
      </c>
      <c r="D94" s="186"/>
      <c r="E94" s="187"/>
      <c r="F94" s="188"/>
      <c r="G94" s="189">
        <f>SUM(G92:G93)</f>
        <v>0</v>
      </c>
      <c r="O94" s="169">
        <v>4</v>
      </c>
      <c r="BA94" s="190">
        <f>SUM(BA92:BA93)</f>
        <v>0</v>
      </c>
      <c r="BB94" s="190">
        <f>SUM(BB92:BB93)</f>
        <v>0</v>
      </c>
      <c r="BC94" s="190">
        <f>SUM(BC92:BC93)</f>
        <v>0</v>
      </c>
      <c r="BD94" s="190">
        <f>SUM(BD92:BD93)</f>
        <v>0</v>
      </c>
      <c r="BE94" s="190">
        <f>SUM(BE92:BE93)</f>
        <v>0</v>
      </c>
    </row>
    <row r="95" spans="1:104" x14ac:dyDescent="0.2">
      <c r="A95" s="162" t="s">
        <v>74</v>
      </c>
      <c r="B95" s="163" t="s">
        <v>205</v>
      </c>
      <c r="C95" s="164" t="s">
        <v>206</v>
      </c>
      <c r="D95" s="165"/>
      <c r="E95" s="166"/>
      <c r="F95" s="166"/>
      <c r="G95" s="167"/>
      <c r="H95" s="168"/>
      <c r="I95" s="168"/>
      <c r="O95" s="169">
        <v>1</v>
      </c>
    </row>
    <row r="96" spans="1:104" x14ac:dyDescent="0.2">
      <c r="A96" s="170">
        <v>41</v>
      </c>
      <c r="B96" s="171" t="s">
        <v>207</v>
      </c>
      <c r="C96" s="172" t="s">
        <v>208</v>
      </c>
      <c r="D96" s="173" t="s">
        <v>123</v>
      </c>
      <c r="E96" s="174">
        <v>32</v>
      </c>
      <c r="F96" s="174"/>
      <c r="G96" s="175">
        <f>E96*F96</f>
        <v>0</v>
      </c>
      <c r="O96" s="169">
        <v>2</v>
      </c>
      <c r="AA96" s="145">
        <v>1</v>
      </c>
      <c r="AB96" s="145">
        <v>7</v>
      </c>
      <c r="AC96" s="145">
        <v>7</v>
      </c>
      <c r="AZ96" s="145">
        <v>2</v>
      </c>
      <c r="BA96" s="145">
        <f>IF(AZ96=1,G96,0)</f>
        <v>0</v>
      </c>
      <c r="BB96" s="145">
        <f>IF(AZ96=2,G96,0)</f>
        <v>0</v>
      </c>
      <c r="BC96" s="145">
        <f>IF(AZ96=3,G96,0)</f>
        <v>0</v>
      </c>
      <c r="BD96" s="145">
        <f>IF(AZ96=4,G96,0)</f>
        <v>0</v>
      </c>
      <c r="BE96" s="145">
        <f>IF(AZ96=5,G96,0)</f>
        <v>0</v>
      </c>
      <c r="CA96" s="176">
        <v>1</v>
      </c>
      <c r="CB96" s="176">
        <v>7</v>
      </c>
      <c r="CZ96" s="145">
        <v>0</v>
      </c>
    </row>
    <row r="97" spans="1:104" x14ac:dyDescent="0.2">
      <c r="A97" s="170">
        <v>42</v>
      </c>
      <c r="B97" s="171" t="s">
        <v>209</v>
      </c>
      <c r="C97" s="172" t="s">
        <v>210</v>
      </c>
      <c r="D97" s="173" t="s">
        <v>123</v>
      </c>
      <c r="E97" s="174">
        <v>32</v>
      </c>
      <c r="F97" s="174"/>
      <c r="G97" s="175">
        <f>E97*F97</f>
        <v>0</v>
      </c>
      <c r="O97" s="169">
        <v>2</v>
      </c>
      <c r="AA97" s="145">
        <v>1</v>
      </c>
      <c r="AB97" s="145">
        <v>7</v>
      </c>
      <c r="AC97" s="145">
        <v>7</v>
      </c>
      <c r="AZ97" s="145">
        <v>2</v>
      </c>
      <c r="BA97" s="145">
        <f>IF(AZ97=1,G97,0)</f>
        <v>0</v>
      </c>
      <c r="BB97" s="145">
        <f>IF(AZ97=2,G97,0)</f>
        <v>0</v>
      </c>
      <c r="BC97" s="145">
        <f>IF(AZ97=3,G97,0)</f>
        <v>0</v>
      </c>
      <c r="BD97" s="145">
        <f>IF(AZ97=4,G97,0)</f>
        <v>0</v>
      </c>
      <c r="BE97" s="145">
        <f>IF(AZ97=5,G97,0)</f>
        <v>0</v>
      </c>
      <c r="CA97" s="176">
        <v>1</v>
      </c>
      <c r="CB97" s="176">
        <v>7</v>
      </c>
      <c r="CZ97" s="145">
        <v>0</v>
      </c>
    </row>
    <row r="98" spans="1:104" ht="22.5" x14ac:dyDescent="0.2">
      <c r="A98" s="170">
        <v>43</v>
      </c>
      <c r="B98" s="171" t="s">
        <v>211</v>
      </c>
      <c r="C98" s="172" t="s">
        <v>212</v>
      </c>
      <c r="D98" s="173" t="s">
        <v>123</v>
      </c>
      <c r="E98" s="174">
        <v>32</v>
      </c>
      <c r="F98" s="174"/>
      <c r="G98" s="175">
        <f>E98*F98</f>
        <v>0</v>
      </c>
      <c r="O98" s="169">
        <v>2</v>
      </c>
      <c r="AA98" s="145">
        <v>3</v>
      </c>
      <c r="AB98" s="145">
        <v>7</v>
      </c>
      <c r="AC98" s="145">
        <v>61160128</v>
      </c>
      <c r="AZ98" s="145">
        <v>2</v>
      </c>
      <c r="BA98" s="145">
        <f>IF(AZ98=1,G98,0)</f>
        <v>0</v>
      </c>
      <c r="BB98" s="145">
        <f>IF(AZ98=2,G98,0)</f>
        <v>0</v>
      </c>
      <c r="BC98" s="145">
        <f>IF(AZ98=3,G98,0)</f>
        <v>0</v>
      </c>
      <c r="BD98" s="145">
        <f>IF(AZ98=4,G98,0)</f>
        <v>0</v>
      </c>
      <c r="BE98" s="145">
        <f>IF(AZ98=5,G98,0)</f>
        <v>0</v>
      </c>
      <c r="CA98" s="176">
        <v>3</v>
      </c>
      <c r="CB98" s="176">
        <v>7</v>
      </c>
      <c r="CZ98" s="145">
        <v>1.38E-2</v>
      </c>
    </row>
    <row r="99" spans="1:104" x14ac:dyDescent="0.2">
      <c r="A99" s="183"/>
      <c r="B99" s="184" t="s">
        <v>75</v>
      </c>
      <c r="C99" s="185" t="str">
        <f>CONCATENATE(B95," ",C95)</f>
        <v>766 Konstrukce truhlářské</v>
      </c>
      <c r="D99" s="186"/>
      <c r="E99" s="187"/>
      <c r="F99" s="188"/>
      <c r="G99" s="189">
        <f>SUM(G95:G98)</f>
        <v>0</v>
      </c>
      <c r="O99" s="169">
        <v>4</v>
      </c>
      <c r="BA99" s="190">
        <f>SUM(BA95:BA98)</f>
        <v>0</v>
      </c>
      <c r="BB99" s="190">
        <f>SUM(BB95:BB98)</f>
        <v>0</v>
      </c>
      <c r="BC99" s="190">
        <f>SUM(BC95:BC98)</f>
        <v>0</v>
      </c>
      <c r="BD99" s="190">
        <f>SUM(BD95:BD98)</f>
        <v>0</v>
      </c>
      <c r="BE99" s="190">
        <f>SUM(BE95:BE98)</f>
        <v>0</v>
      </c>
    </row>
    <row r="100" spans="1:104" x14ac:dyDescent="0.2">
      <c r="A100" s="162" t="s">
        <v>74</v>
      </c>
      <c r="B100" s="163" t="s">
        <v>213</v>
      </c>
      <c r="C100" s="164" t="s">
        <v>214</v>
      </c>
      <c r="D100" s="165"/>
      <c r="E100" s="166"/>
      <c r="F100" s="166"/>
      <c r="G100" s="167"/>
      <c r="H100" s="168"/>
      <c r="I100" s="168"/>
      <c r="O100" s="169">
        <v>1</v>
      </c>
    </row>
    <row r="101" spans="1:104" ht="22.5" x14ac:dyDescent="0.2">
      <c r="A101" s="170">
        <v>44</v>
      </c>
      <c r="B101" s="171" t="s">
        <v>215</v>
      </c>
      <c r="C101" s="172" t="s">
        <v>216</v>
      </c>
      <c r="D101" s="173" t="s">
        <v>102</v>
      </c>
      <c r="E101" s="174">
        <v>58.8</v>
      </c>
      <c r="F101" s="174"/>
      <c r="G101" s="175">
        <f>E101*F101</f>
        <v>0</v>
      </c>
      <c r="O101" s="169">
        <v>2</v>
      </c>
      <c r="AA101" s="145">
        <v>1</v>
      </c>
      <c r="AB101" s="145">
        <v>7</v>
      </c>
      <c r="AC101" s="145">
        <v>7</v>
      </c>
      <c r="AZ101" s="145">
        <v>2</v>
      </c>
      <c r="BA101" s="145">
        <f>IF(AZ101=1,G101,0)</f>
        <v>0</v>
      </c>
      <c r="BB101" s="145">
        <f>IF(AZ101=2,G101,0)</f>
        <v>0</v>
      </c>
      <c r="BC101" s="145">
        <f>IF(AZ101=3,G101,0)</f>
        <v>0</v>
      </c>
      <c r="BD101" s="145">
        <f>IF(AZ101=4,G101,0)</f>
        <v>0</v>
      </c>
      <c r="BE101" s="145">
        <f>IF(AZ101=5,G101,0)</f>
        <v>0</v>
      </c>
      <c r="CA101" s="176">
        <v>1</v>
      </c>
      <c r="CB101" s="176">
        <v>7</v>
      </c>
      <c r="CZ101" s="145">
        <v>3.2000000000000003E-4</v>
      </c>
    </row>
    <row r="102" spans="1:104" x14ac:dyDescent="0.2">
      <c r="A102" s="177"/>
      <c r="B102" s="179"/>
      <c r="C102" s="225" t="s">
        <v>217</v>
      </c>
      <c r="D102" s="226"/>
      <c r="E102" s="180">
        <v>10.8</v>
      </c>
      <c r="F102" s="181"/>
      <c r="G102" s="182"/>
      <c r="M102" s="178" t="s">
        <v>217</v>
      </c>
      <c r="O102" s="169"/>
    </row>
    <row r="103" spans="1:104" ht="22.5" x14ac:dyDescent="0.2">
      <c r="A103" s="177"/>
      <c r="B103" s="179"/>
      <c r="C103" s="225" t="s">
        <v>218</v>
      </c>
      <c r="D103" s="226"/>
      <c r="E103" s="180">
        <v>48</v>
      </c>
      <c r="F103" s="181"/>
      <c r="G103" s="182"/>
      <c r="M103" s="178" t="s">
        <v>218</v>
      </c>
      <c r="O103" s="169"/>
    </row>
    <row r="104" spans="1:104" x14ac:dyDescent="0.2">
      <c r="A104" s="170">
        <v>45</v>
      </c>
      <c r="B104" s="171" t="s">
        <v>219</v>
      </c>
      <c r="C104" s="172" t="s">
        <v>220</v>
      </c>
      <c r="D104" s="173" t="s">
        <v>102</v>
      </c>
      <c r="E104" s="174">
        <v>29.4</v>
      </c>
      <c r="F104" s="174"/>
      <c r="G104" s="175">
        <f>E104*F104</f>
        <v>0</v>
      </c>
      <c r="O104" s="169">
        <v>2</v>
      </c>
      <c r="AA104" s="145">
        <v>1</v>
      </c>
      <c r="AB104" s="145">
        <v>7</v>
      </c>
      <c r="AC104" s="145">
        <v>7</v>
      </c>
      <c r="AZ104" s="145">
        <v>2</v>
      </c>
      <c r="BA104" s="145">
        <f>IF(AZ104=1,G104,0)</f>
        <v>0</v>
      </c>
      <c r="BB104" s="145">
        <f>IF(AZ104=2,G104,0)</f>
        <v>0</v>
      </c>
      <c r="BC104" s="145">
        <f>IF(AZ104=3,G104,0)</f>
        <v>0</v>
      </c>
      <c r="BD104" s="145">
        <f>IF(AZ104=4,G104,0)</f>
        <v>0</v>
      </c>
      <c r="BE104" s="145">
        <f>IF(AZ104=5,G104,0)</f>
        <v>0</v>
      </c>
      <c r="CA104" s="176">
        <v>1</v>
      </c>
      <c r="CB104" s="176">
        <v>7</v>
      </c>
      <c r="CZ104" s="145">
        <v>0</v>
      </c>
    </row>
    <row r="105" spans="1:104" x14ac:dyDescent="0.2">
      <c r="A105" s="177"/>
      <c r="B105" s="179"/>
      <c r="C105" s="225" t="s">
        <v>221</v>
      </c>
      <c r="D105" s="226"/>
      <c r="E105" s="180">
        <v>5.4</v>
      </c>
      <c r="F105" s="181"/>
      <c r="G105" s="182"/>
      <c r="M105" s="178" t="s">
        <v>221</v>
      </c>
      <c r="O105" s="169"/>
    </row>
    <row r="106" spans="1:104" ht="22.5" x14ac:dyDescent="0.2">
      <c r="A106" s="177"/>
      <c r="B106" s="179"/>
      <c r="C106" s="225" t="s">
        <v>222</v>
      </c>
      <c r="D106" s="226"/>
      <c r="E106" s="180">
        <v>24</v>
      </c>
      <c r="F106" s="181"/>
      <c r="G106" s="182"/>
      <c r="M106" s="178" t="s">
        <v>222</v>
      </c>
      <c r="O106" s="169"/>
    </row>
    <row r="107" spans="1:104" x14ac:dyDescent="0.2">
      <c r="A107" s="170">
        <v>46</v>
      </c>
      <c r="B107" s="171" t="s">
        <v>223</v>
      </c>
      <c r="C107" s="172" t="s">
        <v>224</v>
      </c>
      <c r="D107" s="173" t="s">
        <v>102</v>
      </c>
      <c r="E107" s="174">
        <v>122.6</v>
      </c>
      <c r="F107" s="174"/>
      <c r="G107" s="175">
        <f>E107*F107</f>
        <v>0</v>
      </c>
      <c r="O107" s="169">
        <v>2</v>
      </c>
      <c r="AA107" s="145">
        <v>1</v>
      </c>
      <c r="AB107" s="145">
        <v>7</v>
      </c>
      <c r="AC107" s="145">
        <v>7</v>
      </c>
      <c r="AZ107" s="145">
        <v>2</v>
      </c>
      <c r="BA107" s="145">
        <f>IF(AZ107=1,G107,0)</f>
        <v>0</v>
      </c>
      <c r="BB107" s="145">
        <f>IF(AZ107=2,G107,0)</f>
        <v>0</v>
      </c>
      <c r="BC107" s="145">
        <f>IF(AZ107=3,G107,0)</f>
        <v>0</v>
      </c>
      <c r="BD107" s="145">
        <f>IF(AZ107=4,G107,0)</f>
        <v>0</v>
      </c>
      <c r="BE107" s="145">
        <f>IF(AZ107=5,G107,0)</f>
        <v>0</v>
      </c>
      <c r="CA107" s="176">
        <v>1</v>
      </c>
      <c r="CB107" s="176">
        <v>7</v>
      </c>
      <c r="CZ107" s="145">
        <v>4.0000000000000003E-5</v>
      </c>
    </row>
    <row r="108" spans="1:104" ht="22.5" x14ac:dyDescent="0.2">
      <c r="A108" s="177"/>
      <c r="B108" s="179"/>
      <c r="C108" s="225" t="s">
        <v>225</v>
      </c>
      <c r="D108" s="226"/>
      <c r="E108" s="180">
        <v>15.8</v>
      </c>
      <c r="F108" s="181"/>
      <c r="G108" s="182"/>
      <c r="M108" s="178" t="s">
        <v>225</v>
      </c>
      <c r="O108" s="169"/>
    </row>
    <row r="109" spans="1:104" ht="22.5" x14ac:dyDescent="0.2">
      <c r="A109" s="177"/>
      <c r="B109" s="179"/>
      <c r="C109" s="225" t="s">
        <v>226</v>
      </c>
      <c r="D109" s="226"/>
      <c r="E109" s="180">
        <v>106.8</v>
      </c>
      <c r="F109" s="181"/>
      <c r="G109" s="182"/>
      <c r="M109" s="178" t="s">
        <v>226</v>
      </c>
      <c r="O109" s="169"/>
    </row>
    <row r="110" spans="1:104" x14ac:dyDescent="0.2">
      <c r="A110" s="170">
        <v>47</v>
      </c>
      <c r="B110" s="171" t="s">
        <v>223</v>
      </c>
      <c r="C110" s="172" t="s">
        <v>227</v>
      </c>
      <c r="D110" s="173" t="s">
        <v>102</v>
      </c>
      <c r="E110" s="174">
        <v>38.4</v>
      </c>
      <c r="F110" s="174"/>
      <c r="G110" s="175">
        <f>E110*F110</f>
        <v>0</v>
      </c>
      <c r="O110" s="169">
        <v>2</v>
      </c>
      <c r="AA110" s="145">
        <v>1</v>
      </c>
      <c r="AB110" s="145">
        <v>7</v>
      </c>
      <c r="AC110" s="145">
        <v>7</v>
      </c>
      <c r="AZ110" s="145">
        <v>2</v>
      </c>
      <c r="BA110" s="145">
        <f>IF(AZ110=1,G110,0)</f>
        <v>0</v>
      </c>
      <c r="BB110" s="145">
        <f>IF(AZ110=2,G110,0)</f>
        <v>0</v>
      </c>
      <c r="BC110" s="145">
        <f>IF(AZ110=3,G110,0)</f>
        <v>0</v>
      </c>
      <c r="BD110" s="145">
        <f>IF(AZ110=4,G110,0)</f>
        <v>0</v>
      </c>
      <c r="BE110" s="145">
        <f>IF(AZ110=5,G110,0)</f>
        <v>0</v>
      </c>
      <c r="CA110" s="176">
        <v>1</v>
      </c>
      <c r="CB110" s="176">
        <v>7</v>
      </c>
      <c r="CZ110" s="145">
        <v>6.0000000000000002E-5</v>
      </c>
    </row>
    <row r="111" spans="1:104" x14ac:dyDescent="0.2">
      <c r="A111" s="177"/>
      <c r="B111" s="179"/>
      <c r="C111" s="225" t="s">
        <v>228</v>
      </c>
      <c r="D111" s="226"/>
      <c r="E111" s="180">
        <v>12.8</v>
      </c>
      <c r="F111" s="181"/>
      <c r="G111" s="182"/>
      <c r="M111" s="178" t="s">
        <v>228</v>
      </c>
      <c r="O111" s="169"/>
    </row>
    <row r="112" spans="1:104" x14ac:dyDescent="0.2">
      <c r="A112" s="177"/>
      <c r="B112" s="179"/>
      <c r="C112" s="225" t="s">
        <v>229</v>
      </c>
      <c r="D112" s="226"/>
      <c r="E112" s="180">
        <v>25.6</v>
      </c>
      <c r="F112" s="181"/>
      <c r="G112" s="182"/>
      <c r="M112" s="178" t="s">
        <v>229</v>
      </c>
      <c r="O112" s="169"/>
    </row>
    <row r="113" spans="1:104" x14ac:dyDescent="0.2">
      <c r="A113" s="170">
        <v>48</v>
      </c>
      <c r="B113" s="171" t="s">
        <v>230</v>
      </c>
      <c r="C113" s="172" t="s">
        <v>231</v>
      </c>
      <c r="D113" s="173" t="s">
        <v>62</v>
      </c>
      <c r="E113" s="174">
        <v>171.4418</v>
      </c>
      <c r="F113" s="174"/>
      <c r="G113" s="175">
        <f>E113*F113</f>
        <v>0</v>
      </c>
      <c r="O113" s="169">
        <v>2</v>
      </c>
      <c r="AA113" s="145">
        <v>7</v>
      </c>
      <c r="AB113" s="145">
        <v>1002</v>
      </c>
      <c r="AC113" s="145">
        <v>5</v>
      </c>
      <c r="AZ113" s="145">
        <v>2</v>
      </c>
      <c r="BA113" s="145">
        <f>IF(AZ113=1,G113,0)</f>
        <v>0</v>
      </c>
      <c r="BB113" s="145">
        <f>IF(AZ113=2,G113,0)</f>
        <v>0</v>
      </c>
      <c r="BC113" s="145">
        <f>IF(AZ113=3,G113,0)</f>
        <v>0</v>
      </c>
      <c r="BD113" s="145">
        <f>IF(AZ113=4,G113,0)</f>
        <v>0</v>
      </c>
      <c r="BE113" s="145">
        <f>IF(AZ113=5,G113,0)</f>
        <v>0</v>
      </c>
      <c r="CA113" s="176">
        <v>7</v>
      </c>
      <c r="CB113" s="176">
        <v>1002</v>
      </c>
      <c r="CZ113" s="145">
        <v>0</v>
      </c>
    </row>
    <row r="114" spans="1:104" x14ac:dyDescent="0.2">
      <c r="A114" s="183"/>
      <c r="B114" s="184" t="s">
        <v>75</v>
      </c>
      <c r="C114" s="185" t="str">
        <f>CONCATENATE(B100," ",C100)</f>
        <v>771 Podlahy z dlaždic a obklady</v>
      </c>
      <c r="D114" s="186"/>
      <c r="E114" s="187"/>
      <c r="F114" s="188"/>
      <c r="G114" s="189">
        <f>SUM(G100:G113)</f>
        <v>0</v>
      </c>
      <c r="O114" s="169">
        <v>4</v>
      </c>
      <c r="BA114" s="190">
        <f>SUM(BA100:BA113)</f>
        <v>0</v>
      </c>
      <c r="BB114" s="190">
        <f>SUM(BB100:BB113)</f>
        <v>0</v>
      </c>
      <c r="BC114" s="190">
        <f>SUM(BC100:BC113)</f>
        <v>0</v>
      </c>
      <c r="BD114" s="190">
        <f>SUM(BD100:BD113)</f>
        <v>0</v>
      </c>
      <c r="BE114" s="190">
        <f>SUM(BE100:BE113)</f>
        <v>0</v>
      </c>
    </row>
    <row r="115" spans="1:104" x14ac:dyDescent="0.2">
      <c r="A115" s="162" t="s">
        <v>74</v>
      </c>
      <c r="B115" s="163" t="s">
        <v>232</v>
      </c>
      <c r="C115" s="164" t="s">
        <v>233</v>
      </c>
      <c r="D115" s="165"/>
      <c r="E115" s="166"/>
      <c r="F115" s="166"/>
      <c r="G115" s="167"/>
      <c r="H115" s="168"/>
      <c r="I115" s="168"/>
      <c r="O115" s="169">
        <v>1</v>
      </c>
    </row>
    <row r="116" spans="1:104" ht="22.5" x14ac:dyDescent="0.2">
      <c r="A116" s="170">
        <v>49</v>
      </c>
      <c r="B116" s="171" t="s">
        <v>234</v>
      </c>
      <c r="C116" s="172" t="s">
        <v>235</v>
      </c>
      <c r="D116" s="173" t="s">
        <v>83</v>
      </c>
      <c r="E116" s="174">
        <v>92.772000000000006</v>
      </c>
      <c r="F116" s="174"/>
      <c r="G116" s="175">
        <f>E116*F116</f>
        <v>0</v>
      </c>
      <c r="O116" s="169">
        <v>2</v>
      </c>
      <c r="AA116" s="145">
        <v>1</v>
      </c>
      <c r="AB116" s="145">
        <v>7</v>
      </c>
      <c r="AC116" s="145">
        <v>7</v>
      </c>
      <c r="AZ116" s="145">
        <v>2</v>
      </c>
      <c r="BA116" s="145">
        <f>IF(AZ116=1,G116,0)</f>
        <v>0</v>
      </c>
      <c r="BB116" s="145">
        <f>IF(AZ116=2,G116,0)</f>
        <v>0</v>
      </c>
      <c r="BC116" s="145">
        <f>IF(AZ116=3,G116,0)</f>
        <v>0</v>
      </c>
      <c r="BD116" s="145">
        <f>IF(AZ116=4,G116,0)</f>
        <v>0</v>
      </c>
      <c r="BE116" s="145">
        <f>IF(AZ116=5,G116,0)</f>
        <v>0</v>
      </c>
      <c r="CA116" s="176">
        <v>1</v>
      </c>
      <c r="CB116" s="176">
        <v>7</v>
      </c>
      <c r="CZ116" s="145">
        <v>4.9500000000000004E-3</v>
      </c>
    </row>
    <row r="117" spans="1:104" ht="22.5" x14ac:dyDescent="0.2">
      <c r="A117" s="177"/>
      <c r="B117" s="179"/>
      <c r="C117" s="225" t="s">
        <v>236</v>
      </c>
      <c r="D117" s="226"/>
      <c r="E117" s="180">
        <v>38.1</v>
      </c>
      <c r="F117" s="181"/>
      <c r="G117" s="182"/>
      <c r="M117" s="178" t="s">
        <v>236</v>
      </c>
      <c r="O117" s="169"/>
    </row>
    <row r="118" spans="1:104" ht="22.5" x14ac:dyDescent="0.2">
      <c r="A118" s="177"/>
      <c r="B118" s="179"/>
      <c r="C118" s="225" t="s">
        <v>237</v>
      </c>
      <c r="D118" s="226"/>
      <c r="E118" s="180">
        <v>54.671999999999997</v>
      </c>
      <c r="F118" s="181"/>
      <c r="G118" s="182"/>
      <c r="M118" s="178" t="s">
        <v>237</v>
      </c>
      <c r="O118" s="169"/>
    </row>
    <row r="119" spans="1:104" x14ac:dyDescent="0.2">
      <c r="A119" s="170">
        <v>50</v>
      </c>
      <c r="B119" s="171" t="s">
        <v>238</v>
      </c>
      <c r="C119" s="172" t="s">
        <v>239</v>
      </c>
      <c r="D119" s="173" t="s">
        <v>102</v>
      </c>
      <c r="E119" s="174">
        <v>72</v>
      </c>
      <c r="F119" s="174"/>
      <c r="G119" s="175">
        <f>E119*F119</f>
        <v>0</v>
      </c>
      <c r="O119" s="169">
        <v>2</v>
      </c>
      <c r="AA119" s="145">
        <v>1</v>
      </c>
      <c r="AB119" s="145">
        <v>7</v>
      </c>
      <c r="AC119" s="145">
        <v>7</v>
      </c>
      <c r="AZ119" s="145">
        <v>2</v>
      </c>
      <c r="BA119" s="145">
        <f>IF(AZ119=1,G119,0)</f>
        <v>0</v>
      </c>
      <c r="BB119" s="145">
        <f>IF(AZ119=2,G119,0)</f>
        <v>0</v>
      </c>
      <c r="BC119" s="145">
        <f>IF(AZ119=3,G119,0)</f>
        <v>0</v>
      </c>
      <c r="BD119" s="145">
        <f>IF(AZ119=4,G119,0)</f>
        <v>0</v>
      </c>
      <c r="BE119" s="145">
        <f>IF(AZ119=5,G119,0)</f>
        <v>0</v>
      </c>
      <c r="CA119" s="176">
        <v>1</v>
      </c>
      <c r="CB119" s="176">
        <v>7</v>
      </c>
      <c r="CZ119" s="145">
        <v>2.3000000000000001E-4</v>
      </c>
    </row>
    <row r="120" spans="1:104" x14ac:dyDescent="0.2">
      <c r="A120" s="177"/>
      <c r="B120" s="179"/>
      <c r="C120" s="225" t="s">
        <v>240</v>
      </c>
      <c r="D120" s="226"/>
      <c r="E120" s="180">
        <v>19.2</v>
      </c>
      <c r="F120" s="181"/>
      <c r="G120" s="182"/>
      <c r="M120" s="178" t="s">
        <v>240</v>
      </c>
      <c r="O120" s="169"/>
    </row>
    <row r="121" spans="1:104" x14ac:dyDescent="0.2">
      <c r="A121" s="177"/>
      <c r="B121" s="179"/>
      <c r="C121" s="225" t="s">
        <v>241</v>
      </c>
      <c r="D121" s="226"/>
      <c r="E121" s="180">
        <v>52.8</v>
      </c>
      <c r="F121" s="181"/>
      <c r="G121" s="182"/>
      <c r="M121" s="178" t="s">
        <v>241</v>
      </c>
      <c r="O121" s="169"/>
    </row>
    <row r="122" spans="1:104" x14ac:dyDescent="0.2">
      <c r="A122" s="170">
        <v>51</v>
      </c>
      <c r="B122" s="171" t="s">
        <v>242</v>
      </c>
      <c r="C122" s="172" t="s">
        <v>243</v>
      </c>
      <c r="D122" s="173" t="s">
        <v>83</v>
      </c>
      <c r="E122" s="174">
        <v>66.009600000000006</v>
      </c>
      <c r="F122" s="174"/>
      <c r="G122" s="175">
        <f>E122*F122</f>
        <v>0</v>
      </c>
      <c r="O122" s="169">
        <v>2</v>
      </c>
      <c r="AA122" s="145">
        <v>3</v>
      </c>
      <c r="AB122" s="145">
        <v>7</v>
      </c>
      <c r="AC122" s="145">
        <v>597813532</v>
      </c>
      <c r="AZ122" s="145">
        <v>2</v>
      </c>
      <c r="BA122" s="145">
        <f>IF(AZ122=1,G122,0)</f>
        <v>0</v>
      </c>
      <c r="BB122" s="145">
        <f>IF(AZ122=2,G122,0)</f>
        <v>0</v>
      </c>
      <c r="BC122" s="145">
        <f>IF(AZ122=3,G122,0)</f>
        <v>0</v>
      </c>
      <c r="BD122" s="145">
        <f>IF(AZ122=4,G122,0)</f>
        <v>0</v>
      </c>
      <c r="BE122" s="145">
        <f>IF(AZ122=5,G122,0)</f>
        <v>0</v>
      </c>
      <c r="CA122" s="176">
        <v>3</v>
      </c>
      <c r="CB122" s="176">
        <v>7</v>
      </c>
      <c r="CZ122" s="145">
        <v>1.0500000000000001E-2</v>
      </c>
    </row>
    <row r="123" spans="1:104" x14ac:dyDescent="0.2">
      <c r="A123" s="177"/>
      <c r="B123" s="179"/>
      <c r="C123" s="225" t="s">
        <v>244</v>
      </c>
      <c r="D123" s="226"/>
      <c r="E123" s="180">
        <v>19.007999999999999</v>
      </c>
      <c r="F123" s="181"/>
      <c r="G123" s="182"/>
      <c r="M123" s="178" t="s">
        <v>244</v>
      </c>
      <c r="O123" s="169"/>
    </row>
    <row r="124" spans="1:104" ht="22.5" x14ac:dyDescent="0.2">
      <c r="A124" s="177"/>
      <c r="B124" s="179"/>
      <c r="C124" s="225" t="s">
        <v>245</v>
      </c>
      <c r="D124" s="226"/>
      <c r="E124" s="180">
        <v>47.001600000000003</v>
      </c>
      <c r="F124" s="181"/>
      <c r="G124" s="182"/>
      <c r="M124" s="178" t="s">
        <v>245</v>
      </c>
      <c r="O124" s="169"/>
    </row>
    <row r="125" spans="1:104" ht="22.5" x14ac:dyDescent="0.2">
      <c r="A125" s="170">
        <v>52</v>
      </c>
      <c r="B125" s="171" t="s">
        <v>246</v>
      </c>
      <c r="C125" s="172" t="s">
        <v>247</v>
      </c>
      <c r="D125" s="173" t="s">
        <v>83</v>
      </c>
      <c r="E125" s="174">
        <v>6.3503999999999996</v>
      </c>
      <c r="F125" s="174"/>
      <c r="G125" s="175">
        <f>E125*F125</f>
        <v>0</v>
      </c>
      <c r="O125" s="169">
        <v>2</v>
      </c>
      <c r="AA125" s="145">
        <v>3</v>
      </c>
      <c r="AB125" s="145">
        <v>7</v>
      </c>
      <c r="AC125" s="145">
        <v>597813622</v>
      </c>
      <c r="AZ125" s="145">
        <v>2</v>
      </c>
      <c r="BA125" s="145">
        <f>IF(AZ125=1,G125,0)</f>
        <v>0</v>
      </c>
      <c r="BB125" s="145">
        <f>IF(AZ125=2,G125,0)</f>
        <v>0</v>
      </c>
      <c r="BC125" s="145">
        <f>IF(AZ125=3,G125,0)</f>
        <v>0</v>
      </c>
      <c r="BD125" s="145">
        <f>IF(AZ125=4,G125,0)</f>
        <v>0</v>
      </c>
      <c r="BE125" s="145">
        <f>IF(AZ125=5,G125,0)</f>
        <v>0</v>
      </c>
      <c r="CA125" s="176">
        <v>3</v>
      </c>
      <c r="CB125" s="176">
        <v>7</v>
      </c>
      <c r="CZ125" s="145">
        <v>1.2200000000000001E-2</v>
      </c>
    </row>
    <row r="126" spans="1:104" x14ac:dyDescent="0.2">
      <c r="A126" s="177"/>
      <c r="B126" s="179"/>
      <c r="C126" s="225" t="s">
        <v>248</v>
      </c>
      <c r="D126" s="226"/>
      <c r="E126" s="180">
        <v>1.1664000000000001</v>
      </c>
      <c r="F126" s="181"/>
      <c r="G126" s="182"/>
      <c r="M126" s="178" t="s">
        <v>248</v>
      </c>
      <c r="O126" s="169"/>
    </row>
    <row r="127" spans="1:104" ht="22.5" x14ac:dyDescent="0.2">
      <c r="A127" s="177"/>
      <c r="B127" s="179"/>
      <c r="C127" s="225" t="s">
        <v>249</v>
      </c>
      <c r="D127" s="226"/>
      <c r="E127" s="180">
        <v>5.1840000000000002</v>
      </c>
      <c r="F127" s="181"/>
      <c r="G127" s="182"/>
      <c r="M127" s="178" t="s">
        <v>249</v>
      </c>
      <c r="O127" s="169"/>
    </row>
    <row r="128" spans="1:104" x14ac:dyDescent="0.2">
      <c r="A128" s="170">
        <v>53</v>
      </c>
      <c r="B128" s="171" t="s">
        <v>250</v>
      </c>
      <c r="C128" s="172" t="s">
        <v>251</v>
      </c>
      <c r="D128" s="173" t="s">
        <v>62</v>
      </c>
      <c r="E128" s="174">
        <v>783.58470480000005</v>
      </c>
      <c r="F128" s="174"/>
      <c r="G128" s="175">
        <f>E128*F128</f>
        <v>0</v>
      </c>
      <c r="O128" s="169">
        <v>2</v>
      </c>
      <c r="AA128" s="145">
        <v>7</v>
      </c>
      <c r="AB128" s="145">
        <v>1002</v>
      </c>
      <c r="AC128" s="145">
        <v>5</v>
      </c>
      <c r="AZ128" s="145">
        <v>2</v>
      </c>
      <c r="BA128" s="145">
        <f>IF(AZ128=1,G128,0)</f>
        <v>0</v>
      </c>
      <c r="BB128" s="145">
        <f>IF(AZ128=2,G128,0)</f>
        <v>0</v>
      </c>
      <c r="BC128" s="145">
        <f>IF(AZ128=3,G128,0)</f>
        <v>0</v>
      </c>
      <c r="BD128" s="145">
        <f>IF(AZ128=4,G128,0)</f>
        <v>0</v>
      </c>
      <c r="BE128" s="145">
        <f>IF(AZ128=5,G128,0)</f>
        <v>0</v>
      </c>
      <c r="CA128" s="176">
        <v>7</v>
      </c>
      <c r="CB128" s="176">
        <v>1002</v>
      </c>
      <c r="CZ128" s="145">
        <v>0</v>
      </c>
    </row>
    <row r="129" spans="1:104" x14ac:dyDescent="0.2">
      <c r="A129" s="183"/>
      <c r="B129" s="184" t="s">
        <v>75</v>
      </c>
      <c r="C129" s="185" t="str">
        <f>CONCATENATE(B115," ",C115)</f>
        <v>781 Obklady keramické</v>
      </c>
      <c r="D129" s="186"/>
      <c r="E129" s="187"/>
      <c r="F129" s="188"/>
      <c r="G129" s="189">
        <f>SUM(G115:G128)</f>
        <v>0</v>
      </c>
      <c r="O129" s="169">
        <v>4</v>
      </c>
      <c r="BA129" s="190">
        <f>SUM(BA115:BA128)</f>
        <v>0</v>
      </c>
      <c r="BB129" s="190">
        <f>SUM(BB115:BB128)</f>
        <v>0</v>
      </c>
      <c r="BC129" s="190">
        <f>SUM(BC115:BC128)</f>
        <v>0</v>
      </c>
      <c r="BD129" s="190">
        <f>SUM(BD115:BD128)</f>
        <v>0</v>
      </c>
      <c r="BE129" s="190">
        <f>SUM(BE115:BE128)</f>
        <v>0</v>
      </c>
    </row>
    <row r="130" spans="1:104" x14ac:dyDescent="0.2">
      <c r="A130" s="162" t="s">
        <v>74</v>
      </c>
      <c r="B130" s="163" t="s">
        <v>252</v>
      </c>
      <c r="C130" s="164" t="s">
        <v>253</v>
      </c>
      <c r="D130" s="165"/>
      <c r="E130" s="166"/>
      <c r="F130" s="166"/>
      <c r="G130" s="167"/>
      <c r="H130" s="168"/>
      <c r="I130" s="168"/>
      <c r="O130" s="169">
        <v>1</v>
      </c>
    </row>
    <row r="131" spans="1:104" ht="22.5" x14ac:dyDescent="0.2">
      <c r="A131" s="170">
        <v>54</v>
      </c>
      <c r="B131" s="171" t="s">
        <v>254</v>
      </c>
      <c r="C131" s="172" t="s">
        <v>255</v>
      </c>
      <c r="D131" s="173" t="s">
        <v>83</v>
      </c>
      <c r="E131" s="174">
        <v>32</v>
      </c>
      <c r="F131" s="174"/>
      <c r="G131" s="175">
        <f>E131*F131</f>
        <v>0</v>
      </c>
      <c r="O131" s="169">
        <v>2</v>
      </c>
      <c r="AA131" s="145">
        <v>1</v>
      </c>
      <c r="AB131" s="145">
        <v>7</v>
      </c>
      <c r="AC131" s="145">
        <v>7</v>
      </c>
      <c r="AZ131" s="145">
        <v>2</v>
      </c>
      <c r="BA131" s="145">
        <f>IF(AZ131=1,G131,0)</f>
        <v>0</v>
      </c>
      <c r="BB131" s="145">
        <f>IF(AZ131=2,G131,0)</f>
        <v>0</v>
      </c>
      <c r="BC131" s="145">
        <f>IF(AZ131=3,G131,0)</f>
        <v>0</v>
      </c>
      <c r="BD131" s="145">
        <f>IF(AZ131=4,G131,0)</f>
        <v>0</v>
      </c>
      <c r="BE131" s="145">
        <f>IF(AZ131=5,G131,0)</f>
        <v>0</v>
      </c>
      <c r="CA131" s="176">
        <v>1</v>
      </c>
      <c r="CB131" s="176">
        <v>7</v>
      </c>
      <c r="CZ131" s="145">
        <v>2.4000000000000001E-4</v>
      </c>
    </row>
    <row r="132" spans="1:104" x14ac:dyDescent="0.2">
      <c r="A132" s="177"/>
      <c r="B132" s="179"/>
      <c r="C132" s="225" t="s">
        <v>256</v>
      </c>
      <c r="D132" s="226"/>
      <c r="E132" s="180">
        <v>32</v>
      </c>
      <c r="F132" s="181"/>
      <c r="G132" s="182"/>
      <c r="M132" s="178" t="s">
        <v>256</v>
      </c>
      <c r="O132" s="169"/>
    </row>
    <row r="133" spans="1:104" x14ac:dyDescent="0.2">
      <c r="A133" s="183"/>
      <c r="B133" s="184" t="s">
        <v>75</v>
      </c>
      <c r="C133" s="185" t="str">
        <f>CONCATENATE(B130," ",C130)</f>
        <v>783 Nátěry</v>
      </c>
      <c r="D133" s="186"/>
      <c r="E133" s="187"/>
      <c r="F133" s="188"/>
      <c r="G133" s="189">
        <f>SUM(G130:G132)</f>
        <v>0</v>
      </c>
      <c r="O133" s="169">
        <v>4</v>
      </c>
      <c r="BA133" s="190">
        <f>SUM(BA130:BA132)</f>
        <v>0</v>
      </c>
      <c r="BB133" s="190">
        <f>SUM(BB130:BB132)</f>
        <v>0</v>
      </c>
      <c r="BC133" s="190">
        <f>SUM(BC130:BC132)</f>
        <v>0</v>
      </c>
      <c r="BD133" s="190">
        <f>SUM(BD130:BD132)</f>
        <v>0</v>
      </c>
      <c r="BE133" s="190">
        <f>SUM(BE130:BE132)</f>
        <v>0</v>
      </c>
    </row>
    <row r="134" spans="1:104" x14ac:dyDescent="0.2">
      <c r="A134" s="162" t="s">
        <v>74</v>
      </c>
      <c r="B134" s="163" t="s">
        <v>257</v>
      </c>
      <c r="C134" s="164" t="s">
        <v>258</v>
      </c>
      <c r="D134" s="165"/>
      <c r="E134" s="166"/>
      <c r="F134" s="166"/>
      <c r="G134" s="167"/>
      <c r="H134" s="168"/>
      <c r="I134" s="168"/>
      <c r="O134" s="169">
        <v>1</v>
      </c>
    </row>
    <row r="135" spans="1:104" x14ac:dyDescent="0.2">
      <c r="A135" s="170">
        <v>55</v>
      </c>
      <c r="B135" s="171" t="s">
        <v>259</v>
      </c>
      <c r="C135" s="172" t="s">
        <v>260</v>
      </c>
      <c r="D135" s="173" t="s">
        <v>83</v>
      </c>
      <c r="E135" s="174">
        <v>241.24</v>
      </c>
      <c r="F135" s="174"/>
      <c r="G135" s="175">
        <f>E135*F135</f>
        <v>0</v>
      </c>
      <c r="O135" s="169">
        <v>2</v>
      </c>
      <c r="AA135" s="145">
        <v>1</v>
      </c>
      <c r="AB135" s="145">
        <v>7</v>
      </c>
      <c r="AC135" s="145">
        <v>7</v>
      </c>
      <c r="AZ135" s="145">
        <v>2</v>
      </c>
      <c r="BA135" s="145">
        <f>IF(AZ135=1,G135,0)</f>
        <v>0</v>
      </c>
      <c r="BB135" s="145">
        <f>IF(AZ135=2,G135,0)</f>
        <v>0</v>
      </c>
      <c r="BC135" s="145">
        <f>IF(AZ135=3,G135,0)</f>
        <v>0</v>
      </c>
      <c r="BD135" s="145">
        <f>IF(AZ135=4,G135,0)</f>
        <v>0</v>
      </c>
      <c r="BE135" s="145">
        <f>IF(AZ135=5,G135,0)</f>
        <v>0</v>
      </c>
      <c r="CA135" s="176">
        <v>1</v>
      </c>
      <c r="CB135" s="176">
        <v>7</v>
      </c>
      <c r="CZ135" s="145">
        <v>1E-4</v>
      </c>
    </row>
    <row r="136" spans="1:104" ht="33.75" x14ac:dyDescent="0.2">
      <c r="A136" s="177"/>
      <c r="B136" s="179"/>
      <c r="C136" s="225" t="s">
        <v>261</v>
      </c>
      <c r="D136" s="226"/>
      <c r="E136" s="180">
        <v>95.42</v>
      </c>
      <c r="F136" s="181"/>
      <c r="G136" s="182"/>
      <c r="M136" s="178" t="s">
        <v>261</v>
      </c>
      <c r="O136" s="169"/>
    </row>
    <row r="137" spans="1:104" ht="33.75" x14ac:dyDescent="0.2">
      <c r="A137" s="177"/>
      <c r="B137" s="179"/>
      <c r="C137" s="225" t="s">
        <v>262</v>
      </c>
      <c r="D137" s="226"/>
      <c r="E137" s="180">
        <v>145.82</v>
      </c>
      <c r="F137" s="181"/>
      <c r="G137" s="182"/>
      <c r="M137" s="178" t="s">
        <v>262</v>
      </c>
      <c r="O137" s="169"/>
    </row>
    <row r="138" spans="1:104" x14ac:dyDescent="0.2">
      <c r="A138" s="170">
        <v>56</v>
      </c>
      <c r="B138" s="171" t="s">
        <v>263</v>
      </c>
      <c r="C138" s="172" t="s">
        <v>264</v>
      </c>
      <c r="D138" s="173" t="s">
        <v>83</v>
      </c>
      <c r="E138" s="174">
        <v>241.24</v>
      </c>
      <c r="F138" s="174"/>
      <c r="G138" s="175">
        <f>E138*F138</f>
        <v>0</v>
      </c>
      <c r="O138" s="169">
        <v>2</v>
      </c>
      <c r="AA138" s="145">
        <v>1</v>
      </c>
      <c r="AB138" s="145">
        <v>7</v>
      </c>
      <c r="AC138" s="145">
        <v>7</v>
      </c>
      <c r="AZ138" s="145">
        <v>2</v>
      </c>
      <c r="BA138" s="145">
        <f>IF(AZ138=1,G138,0)</f>
        <v>0</v>
      </c>
      <c r="BB138" s="145">
        <f>IF(AZ138=2,G138,0)</f>
        <v>0</v>
      </c>
      <c r="BC138" s="145">
        <f>IF(AZ138=3,G138,0)</f>
        <v>0</v>
      </c>
      <c r="BD138" s="145">
        <f>IF(AZ138=4,G138,0)</f>
        <v>0</v>
      </c>
      <c r="BE138" s="145">
        <f>IF(AZ138=5,G138,0)</f>
        <v>0</v>
      </c>
      <c r="CA138" s="176">
        <v>1</v>
      </c>
      <c r="CB138" s="176">
        <v>7</v>
      </c>
      <c r="CZ138" s="145">
        <v>3.1E-4</v>
      </c>
    </row>
    <row r="139" spans="1:104" ht="33.75" x14ac:dyDescent="0.2">
      <c r="A139" s="177"/>
      <c r="B139" s="179"/>
      <c r="C139" s="225" t="s">
        <v>261</v>
      </c>
      <c r="D139" s="226"/>
      <c r="E139" s="180">
        <v>95.42</v>
      </c>
      <c r="F139" s="181"/>
      <c r="G139" s="182"/>
      <c r="M139" s="178" t="s">
        <v>261</v>
      </c>
      <c r="O139" s="169"/>
    </row>
    <row r="140" spans="1:104" ht="33.75" x14ac:dyDescent="0.2">
      <c r="A140" s="177"/>
      <c r="B140" s="179"/>
      <c r="C140" s="225" t="s">
        <v>262</v>
      </c>
      <c r="D140" s="226"/>
      <c r="E140" s="180">
        <v>145.82</v>
      </c>
      <c r="F140" s="181"/>
      <c r="G140" s="182"/>
      <c r="M140" s="178" t="s">
        <v>262</v>
      </c>
      <c r="O140" s="169"/>
    </row>
    <row r="141" spans="1:104" x14ac:dyDescent="0.2">
      <c r="A141" s="170">
        <v>57</v>
      </c>
      <c r="B141" s="171" t="s">
        <v>265</v>
      </c>
      <c r="C141" s="172" t="s">
        <v>266</v>
      </c>
      <c r="D141" s="173" t="s">
        <v>83</v>
      </c>
      <c r="E141" s="174">
        <v>225.47</v>
      </c>
      <c r="F141" s="174"/>
      <c r="G141" s="175">
        <f>E141*F141</f>
        <v>0</v>
      </c>
      <c r="O141" s="169">
        <v>2</v>
      </c>
      <c r="AA141" s="145">
        <v>1</v>
      </c>
      <c r="AB141" s="145">
        <v>7</v>
      </c>
      <c r="AC141" s="145">
        <v>7</v>
      </c>
      <c r="AZ141" s="145">
        <v>2</v>
      </c>
      <c r="BA141" s="145">
        <f>IF(AZ141=1,G141,0)</f>
        <v>0</v>
      </c>
      <c r="BB141" s="145">
        <f>IF(AZ141=2,G141,0)</f>
        <v>0</v>
      </c>
      <c r="BC141" s="145">
        <f>IF(AZ141=3,G141,0)</f>
        <v>0</v>
      </c>
      <c r="BD141" s="145">
        <f>IF(AZ141=4,G141,0)</f>
        <v>0</v>
      </c>
      <c r="BE141" s="145">
        <f>IF(AZ141=5,G141,0)</f>
        <v>0</v>
      </c>
      <c r="CA141" s="176">
        <v>1</v>
      </c>
      <c r="CB141" s="176">
        <v>7</v>
      </c>
      <c r="CZ141" s="145">
        <v>0</v>
      </c>
    </row>
    <row r="142" spans="1:104" ht="33.75" x14ac:dyDescent="0.2">
      <c r="A142" s="177"/>
      <c r="B142" s="179"/>
      <c r="C142" s="225" t="s">
        <v>89</v>
      </c>
      <c r="D142" s="226"/>
      <c r="E142" s="180">
        <v>64.430000000000007</v>
      </c>
      <c r="F142" s="181"/>
      <c r="G142" s="182"/>
      <c r="M142" s="178" t="s">
        <v>89</v>
      </c>
      <c r="O142" s="169"/>
    </row>
    <row r="143" spans="1:104" ht="33.75" x14ac:dyDescent="0.2">
      <c r="A143" s="177"/>
      <c r="B143" s="179"/>
      <c r="C143" s="225" t="s">
        <v>90</v>
      </c>
      <c r="D143" s="226"/>
      <c r="E143" s="180">
        <v>161.04</v>
      </c>
      <c r="F143" s="181"/>
      <c r="G143" s="182"/>
      <c r="M143" s="178" t="s">
        <v>90</v>
      </c>
      <c r="O143" s="169"/>
    </row>
    <row r="144" spans="1:104" x14ac:dyDescent="0.2">
      <c r="A144" s="170">
        <v>58</v>
      </c>
      <c r="B144" s="171" t="s">
        <v>267</v>
      </c>
      <c r="C144" s="172" t="s">
        <v>268</v>
      </c>
      <c r="D144" s="173" t="s">
        <v>83</v>
      </c>
      <c r="E144" s="174">
        <v>149.4</v>
      </c>
      <c r="F144" s="174"/>
      <c r="G144" s="175">
        <f>E144*F144</f>
        <v>0</v>
      </c>
      <c r="O144" s="169">
        <v>2</v>
      </c>
      <c r="AA144" s="145">
        <v>1</v>
      </c>
      <c r="AB144" s="145">
        <v>7</v>
      </c>
      <c r="AC144" s="145">
        <v>7</v>
      </c>
      <c r="AZ144" s="145">
        <v>2</v>
      </c>
      <c r="BA144" s="145">
        <f>IF(AZ144=1,G144,0)</f>
        <v>0</v>
      </c>
      <c r="BB144" s="145">
        <f>IF(AZ144=2,G144,0)</f>
        <v>0</v>
      </c>
      <c r="BC144" s="145">
        <f>IF(AZ144=3,G144,0)</f>
        <v>0</v>
      </c>
      <c r="BD144" s="145">
        <f>IF(AZ144=4,G144,0)</f>
        <v>0</v>
      </c>
      <c r="BE144" s="145">
        <f>IF(AZ144=5,G144,0)</f>
        <v>0</v>
      </c>
      <c r="CA144" s="176">
        <v>1</v>
      </c>
      <c r="CB144" s="176">
        <v>7</v>
      </c>
      <c r="CZ144" s="145">
        <v>5.5000000000000003E-4</v>
      </c>
    </row>
    <row r="145" spans="1:104" x14ac:dyDescent="0.2">
      <c r="A145" s="177"/>
      <c r="B145" s="179"/>
      <c r="C145" s="225" t="s">
        <v>269</v>
      </c>
      <c r="D145" s="226"/>
      <c r="E145" s="180">
        <v>36.6</v>
      </c>
      <c r="F145" s="181"/>
      <c r="G145" s="182"/>
      <c r="M145" s="178" t="s">
        <v>269</v>
      </c>
      <c r="O145" s="169"/>
    </row>
    <row r="146" spans="1:104" ht="22.5" x14ac:dyDescent="0.2">
      <c r="A146" s="177"/>
      <c r="B146" s="179"/>
      <c r="C146" s="225" t="s">
        <v>270</v>
      </c>
      <c r="D146" s="226"/>
      <c r="E146" s="180">
        <v>112.8</v>
      </c>
      <c r="F146" s="181"/>
      <c r="G146" s="182"/>
      <c r="M146" s="178" t="s">
        <v>270</v>
      </c>
      <c r="O146" s="169"/>
    </row>
    <row r="147" spans="1:104" x14ac:dyDescent="0.2">
      <c r="A147" s="183"/>
      <c r="B147" s="184" t="s">
        <v>75</v>
      </c>
      <c r="C147" s="185" t="str">
        <f>CONCATENATE(B134," ",C134)</f>
        <v>784 Malby</v>
      </c>
      <c r="D147" s="186"/>
      <c r="E147" s="187"/>
      <c r="F147" s="188"/>
      <c r="G147" s="189">
        <f>SUM(G134:G146)</f>
        <v>0</v>
      </c>
      <c r="O147" s="169">
        <v>4</v>
      </c>
      <c r="BA147" s="190">
        <f>SUM(BA134:BA146)</f>
        <v>0</v>
      </c>
      <c r="BB147" s="190">
        <f>SUM(BB134:BB146)</f>
        <v>0</v>
      </c>
      <c r="BC147" s="190">
        <f>SUM(BC134:BC146)</f>
        <v>0</v>
      </c>
      <c r="BD147" s="190">
        <f>SUM(BD134:BD146)</f>
        <v>0</v>
      </c>
      <c r="BE147" s="190">
        <f>SUM(BE134:BE146)</f>
        <v>0</v>
      </c>
    </row>
    <row r="148" spans="1:104" x14ac:dyDescent="0.2">
      <c r="A148" s="162" t="s">
        <v>74</v>
      </c>
      <c r="B148" s="163" t="s">
        <v>271</v>
      </c>
      <c r="C148" s="164" t="s">
        <v>272</v>
      </c>
      <c r="D148" s="165"/>
      <c r="E148" s="166"/>
      <c r="F148" s="166"/>
      <c r="G148" s="167"/>
      <c r="H148" s="168"/>
      <c r="I148" s="168"/>
      <c r="O148" s="169">
        <v>1</v>
      </c>
    </row>
    <row r="149" spans="1:104" x14ac:dyDescent="0.2">
      <c r="A149" s="170">
        <v>59</v>
      </c>
      <c r="B149" s="171" t="s">
        <v>273</v>
      </c>
      <c r="C149" s="172" t="s">
        <v>274</v>
      </c>
      <c r="D149" s="173" t="s">
        <v>123</v>
      </c>
      <c r="E149" s="174">
        <v>12</v>
      </c>
      <c r="F149" s="174"/>
      <c r="G149" s="175">
        <f t="shared" ref="G149:G163" si="6">E149*F149</f>
        <v>0</v>
      </c>
      <c r="O149" s="169">
        <v>2</v>
      </c>
      <c r="AA149" s="145">
        <v>1</v>
      </c>
      <c r="AB149" s="145">
        <v>0</v>
      </c>
      <c r="AC149" s="145">
        <v>0</v>
      </c>
      <c r="AZ149" s="145">
        <v>4</v>
      </c>
      <c r="BA149" s="145">
        <f t="shared" ref="BA149:BA163" si="7">IF(AZ149=1,G149,0)</f>
        <v>0</v>
      </c>
      <c r="BB149" s="145">
        <f t="shared" ref="BB149:BB163" si="8">IF(AZ149=2,G149,0)</f>
        <v>0</v>
      </c>
      <c r="BC149" s="145">
        <f t="shared" ref="BC149:BC163" si="9">IF(AZ149=3,G149,0)</f>
        <v>0</v>
      </c>
      <c r="BD149" s="145">
        <f t="shared" ref="BD149:BD163" si="10">IF(AZ149=4,G149,0)</f>
        <v>0</v>
      </c>
      <c r="BE149" s="145">
        <f t="shared" ref="BE149:BE163" si="11">IF(AZ149=5,G149,0)</f>
        <v>0</v>
      </c>
      <c r="CA149" s="176">
        <v>1</v>
      </c>
      <c r="CB149" s="176">
        <v>0</v>
      </c>
      <c r="CZ149" s="145">
        <v>0</v>
      </c>
    </row>
    <row r="150" spans="1:104" x14ac:dyDescent="0.2">
      <c r="A150" s="170">
        <v>60</v>
      </c>
      <c r="B150" s="171" t="s">
        <v>275</v>
      </c>
      <c r="C150" s="172" t="s">
        <v>276</v>
      </c>
      <c r="D150" s="173" t="s">
        <v>123</v>
      </c>
      <c r="E150" s="174">
        <v>12</v>
      </c>
      <c r="F150" s="174"/>
      <c r="G150" s="175">
        <f t="shared" si="6"/>
        <v>0</v>
      </c>
      <c r="O150" s="169">
        <v>2</v>
      </c>
      <c r="AA150" s="145">
        <v>1</v>
      </c>
      <c r="AB150" s="145">
        <v>9</v>
      </c>
      <c r="AC150" s="145">
        <v>9</v>
      </c>
      <c r="AZ150" s="145">
        <v>4</v>
      </c>
      <c r="BA150" s="145">
        <f t="shared" si="7"/>
        <v>0</v>
      </c>
      <c r="BB150" s="145">
        <f t="shared" si="8"/>
        <v>0</v>
      </c>
      <c r="BC150" s="145">
        <f t="shared" si="9"/>
        <v>0</v>
      </c>
      <c r="BD150" s="145">
        <f t="shared" si="10"/>
        <v>0</v>
      </c>
      <c r="BE150" s="145">
        <f t="shared" si="11"/>
        <v>0</v>
      </c>
      <c r="CA150" s="176">
        <v>1</v>
      </c>
      <c r="CB150" s="176">
        <v>9</v>
      </c>
      <c r="CZ150" s="145">
        <v>0</v>
      </c>
    </row>
    <row r="151" spans="1:104" x14ac:dyDescent="0.2">
      <c r="A151" s="170">
        <v>61</v>
      </c>
      <c r="B151" s="171" t="s">
        <v>277</v>
      </c>
      <c r="C151" s="172" t="s">
        <v>278</v>
      </c>
      <c r="D151" s="173" t="s">
        <v>123</v>
      </c>
      <c r="E151" s="174">
        <v>12</v>
      </c>
      <c r="F151" s="174"/>
      <c r="G151" s="175">
        <f t="shared" si="6"/>
        <v>0</v>
      </c>
      <c r="O151" s="169">
        <v>2</v>
      </c>
      <c r="AA151" s="145">
        <v>1</v>
      </c>
      <c r="AB151" s="145">
        <v>9</v>
      </c>
      <c r="AC151" s="145">
        <v>9</v>
      </c>
      <c r="AZ151" s="145">
        <v>4</v>
      </c>
      <c r="BA151" s="145">
        <f t="shared" si="7"/>
        <v>0</v>
      </c>
      <c r="BB151" s="145">
        <f t="shared" si="8"/>
        <v>0</v>
      </c>
      <c r="BC151" s="145">
        <f t="shared" si="9"/>
        <v>0</v>
      </c>
      <c r="BD151" s="145">
        <f t="shared" si="10"/>
        <v>0</v>
      </c>
      <c r="BE151" s="145">
        <f t="shared" si="11"/>
        <v>0</v>
      </c>
      <c r="CA151" s="176">
        <v>1</v>
      </c>
      <c r="CB151" s="176">
        <v>9</v>
      </c>
      <c r="CZ151" s="145">
        <v>0</v>
      </c>
    </row>
    <row r="152" spans="1:104" ht="22.5" x14ac:dyDescent="0.2">
      <c r="A152" s="170">
        <v>62</v>
      </c>
      <c r="B152" s="171" t="s">
        <v>279</v>
      </c>
      <c r="C152" s="172" t="s">
        <v>280</v>
      </c>
      <c r="D152" s="173" t="s">
        <v>123</v>
      </c>
      <c r="E152" s="174">
        <v>36</v>
      </c>
      <c r="F152" s="174"/>
      <c r="G152" s="175">
        <f t="shared" si="6"/>
        <v>0</v>
      </c>
      <c r="O152" s="169">
        <v>2</v>
      </c>
      <c r="AA152" s="145">
        <v>1</v>
      </c>
      <c r="AB152" s="145">
        <v>9</v>
      </c>
      <c r="AC152" s="145">
        <v>9</v>
      </c>
      <c r="AZ152" s="145">
        <v>4</v>
      </c>
      <c r="BA152" s="145">
        <f t="shared" si="7"/>
        <v>0</v>
      </c>
      <c r="BB152" s="145">
        <f t="shared" si="8"/>
        <v>0</v>
      </c>
      <c r="BC152" s="145">
        <f t="shared" si="9"/>
        <v>0</v>
      </c>
      <c r="BD152" s="145">
        <f t="shared" si="10"/>
        <v>0</v>
      </c>
      <c r="BE152" s="145">
        <f t="shared" si="11"/>
        <v>0</v>
      </c>
      <c r="CA152" s="176">
        <v>1</v>
      </c>
      <c r="CB152" s="176">
        <v>9</v>
      </c>
      <c r="CZ152" s="145">
        <v>0</v>
      </c>
    </row>
    <row r="153" spans="1:104" ht="22.5" x14ac:dyDescent="0.2">
      <c r="A153" s="170">
        <v>63</v>
      </c>
      <c r="B153" s="171" t="s">
        <v>281</v>
      </c>
      <c r="C153" s="172" t="s">
        <v>282</v>
      </c>
      <c r="D153" s="173" t="s">
        <v>123</v>
      </c>
      <c r="E153" s="174">
        <v>24</v>
      </c>
      <c r="F153" s="174"/>
      <c r="G153" s="175">
        <f t="shared" si="6"/>
        <v>0</v>
      </c>
      <c r="O153" s="169">
        <v>2</v>
      </c>
      <c r="AA153" s="145">
        <v>1</v>
      </c>
      <c r="AB153" s="145">
        <v>9</v>
      </c>
      <c r="AC153" s="145">
        <v>9</v>
      </c>
      <c r="AZ153" s="145">
        <v>4</v>
      </c>
      <c r="BA153" s="145">
        <f t="shared" si="7"/>
        <v>0</v>
      </c>
      <c r="BB153" s="145">
        <f t="shared" si="8"/>
        <v>0</v>
      </c>
      <c r="BC153" s="145">
        <f t="shared" si="9"/>
        <v>0</v>
      </c>
      <c r="BD153" s="145">
        <f t="shared" si="10"/>
        <v>0</v>
      </c>
      <c r="BE153" s="145">
        <f t="shared" si="11"/>
        <v>0</v>
      </c>
      <c r="CA153" s="176">
        <v>1</v>
      </c>
      <c r="CB153" s="176">
        <v>9</v>
      </c>
      <c r="CZ153" s="145">
        <v>0</v>
      </c>
    </row>
    <row r="154" spans="1:104" ht="22.5" x14ac:dyDescent="0.2">
      <c r="A154" s="170">
        <v>64</v>
      </c>
      <c r="B154" s="171" t="s">
        <v>283</v>
      </c>
      <c r="C154" s="172" t="s">
        <v>284</v>
      </c>
      <c r="D154" s="173" t="s">
        <v>123</v>
      </c>
      <c r="E154" s="174">
        <v>24</v>
      </c>
      <c r="F154" s="174"/>
      <c r="G154" s="175">
        <f t="shared" si="6"/>
        <v>0</v>
      </c>
      <c r="O154" s="169">
        <v>2</v>
      </c>
      <c r="AA154" s="145">
        <v>1</v>
      </c>
      <c r="AB154" s="145">
        <v>9</v>
      </c>
      <c r="AC154" s="145">
        <v>9</v>
      </c>
      <c r="AZ154" s="145">
        <v>4</v>
      </c>
      <c r="BA154" s="145">
        <f t="shared" si="7"/>
        <v>0</v>
      </c>
      <c r="BB154" s="145">
        <f t="shared" si="8"/>
        <v>0</v>
      </c>
      <c r="BC154" s="145">
        <f t="shared" si="9"/>
        <v>0</v>
      </c>
      <c r="BD154" s="145">
        <f t="shared" si="10"/>
        <v>0</v>
      </c>
      <c r="BE154" s="145">
        <f t="shared" si="11"/>
        <v>0</v>
      </c>
      <c r="CA154" s="176">
        <v>1</v>
      </c>
      <c r="CB154" s="176">
        <v>9</v>
      </c>
      <c r="CZ154" s="145">
        <v>0</v>
      </c>
    </row>
    <row r="155" spans="1:104" x14ac:dyDescent="0.2">
      <c r="A155" s="170">
        <v>65</v>
      </c>
      <c r="B155" s="171" t="s">
        <v>285</v>
      </c>
      <c r="C155" s="172" t="s">
        <v>286</v>
      </c>
      <c r="D155" s="173" t="s">
        <v>123</v>
      </c>
      <c r="E155" s="174">
        <v>6</v>
      </c>
      <c r="F155" s="174"/>
      <c r="G155" s="175">
        <f t="shared" si="6"/>
        <v>0</v>
      </c>
      <c r="O155" s="169">
        <v>2</v>
      </c>
      <c r="AA155" s="145">
        <v>1</v>
      </c>
      <c r="AB155" s="145">
        <v>9</v>
      </c>
      <c r="AC155" s="145">
        <v>9</v>
      </c>
      <c r="AZ155" s="145">
        <v>4</v>
      </c>
      <c r="BA155" s="145">
        <f t="shared" si="7"/>
        <v>0</v>
      </c>
      <c r="BB155" s="145">
        <f t="shared" si="8"/>
        <v>0</v>
      </c>
      <c r="BC155" s="145">
        <f t="shared" si="9"/>
        <v>0</v>
      </c>
      <c r="BD155" s="145">
        <f t="shared" si="10"/>
        <v>0</v>
      </c>
      <c r="BE155" s="145">
        <f t="shared" si="11"/>
        <v>0</v>
      </c>
      <c r="CA155" s="176">
        <v>1</v>
      </c>
      <c r="CB155" s="176">
        <v>9</v>
      </c>
      <c r="CZ155" s="145">
        <v>0</v>
      </c>
    </row>
    <row r="156" spans="1:104" x14ac:dyDescent="0.2">
      <c r="A156" s="170">
        <v>66</v>
      </c>
      <c r="B156" s="171" t="s">
        <v>287</v>
      </c>
      <c r="C156" s="172" t="s">
        <v>288</v>
      </c>
      <c r="D156" s="173" t="s">
        <v>123</v>
      </c>
      <c r="E156" s="174">
        <v>6</v>
      </c>
      <c r="F156" s="174"/>
      <c r="G156" s="175">
        <f t="shared" si="6"/>
        <v>0</v>
      </c>
      <c r="O156" s="169">
        <v>2</v>
      </c>
      <c r="AA156" s="145">
        <v>1</v>
      </c>
      <c r="AB156" s="145">
        <v>9</v>
      </c>
      <c r="AC156" s="145">
        <v>9</v>
      </c>
      <c r="AZ156" s="145">
        <v>4</v>
      </c>
      <c r="BA156" s="145">
        <f t="shared" si="7"/>
        <v>0</v>
      </c>
      <c r="BB156" s="145">
        <f t="shared" si="8"/>
        <v>0</v>
      </c>
      <c r="BC156" s="145">
        <f t="shared" si="9"/>
        <v>0</v>
      </c>
      <c r="BD156" s="145">
        <f t="shared" si="10"/>
        <v>0</v>
      </c>
      <c r="BE156" s="145">
        <f t="shared" si="11"/>
        <v>0</v>
      </c>
      <c r="CA156" s="176">
        <v>1</v>
      </c>
      <c r="CB156" s="176">
        <v>9</v>
      </c>
      <c r="CZ156" s="145">
        <v>0</v>
      </c>
    </row>
    <row r="157" spans="1:104" ht="22.5" x14ac:dyDescent="0.2">
      <c r="A157" s="170">
        <v>67</v>
      </c>
      <c r="B157" s="171" t="s">
        <v>289</v>
      </c>
      <c r="C157" s="172" t="s">
        <v>290</v>
      </c>
      <c r="D157" s="173" t="s">
        <v>123</v>
      </c>
      <c r="E157" s="174">
        <v>36</v>
      </c>
      <c r="F157" s="174"/>
      <c r="G157" s="175">
        <f t="shared" si="6"/>
        <v>0</v>
      </c>
      <c r="O157" s="169">
        <v>2</v>
      </c>
      <c r="AA157" s="145">
        <v>1</v>
      </c>
      <c r="AB157" s="145">
        <v>9</v>
      </c>
      <c r="AC157" s="145">
        <v>9</v>
      </c>
      <c r="AZ157" s="145">
        <v>4</v>
      </c>
      <c r="BA157" s="145">
        <f t="shared" si="7"/>
        <v>0</v>
      </c>
      <c r="BB157" s="145">
        <f t="shared" si="8"/>
        <v>0</v>
      </c>
      <c r="BC157" s="145">
        <f t="shared" si="9"/>
        <v>0</v>
      </c>
      <c r="BD157" s="145">
        <f t="shared" si="10"/>
        <v>0</v>
      </c>
      <c r="BE157" s="145">
        <f t="shared" si="11"/>
        <v>0</v>
      </c>
      <c r="CA157" s="176">
        <v>1</v>
      </c>
      <c r="CB157" s="176">
        <v>9</v>
      </c>
      <c r="CZ157" s="145">
        <v>0</v>
      </c>
    </row>
    <row r="158" spans="1:104" x14ac:dyDescent="0.2">
      <c r="A158" s="170">
        <v>68</v>
      </c>
      <c r="B158" s="171" t="s">
        <v>291</v>
      </c>
      <c r="C158" s="172" t="s">
        <v>292</v>
      </c>
      <c r="D158" s="173" t="s">
        <v>102</v>
      </c>
      <c r="E158" s="174">
        <v>250</v>
      </c>
      <c r="F158" s="174"/>
      <c r="G158" s="175">
        <f t="shared" si="6"/>
        <v>0</v>
      </c>
      <c r="O158" s="169">
        <v>2</v>
      </c>
      <c r="AA158" s="145">
        <v>1</v>
      </c>
      <c r="AB158" s="145">
        <v>9</v>
      </c>
      <c r="AC158" s="145">
        <v>9</v>
      </c>
      <c r="AZ158" s="145">
        <v>4</v>
      </c>
      <c r="BA158" s="145">
        <f t="shared" si="7"/>
        <v>0</v>
      </c>
      <c r="BB158" s="145">
        <f t="shared" si="8"/>
        <v>0</v>
      </c>
      <c r="BC158" s="145">
        <f t="shared" si="9"/>
        <v>0</v>
      </c>
      <c r="BD158" s="145">
        <f t="shared" si="10"/>
        <v>0</v>
      </c>
      <c r="BE158" s="145">
        <f t="shared" si="11"/>
        <v>0</v>
      </c>
      <c r="CA158" s="176">
        <v>1</v>
      </c>
      <c r="CB158" s="176">
        <v>9</v>
      </c>
      <c r="CZ158" s="145">
        <v>0</v>
      </c>
    </row>
    <row r="159" spans="1:104" x14ac:dyDescent="0.2">
      <c r="A159" s="170">
        <v>69</v>
      </c>
      <c r="B159" s="171" t="s">
        <v>293</v>
      </c>
      <c r="C159" s="172" t="s">
        <v>294</v>
      </c>
      <c r="D159" s="173" t="s">
        <v>102</v>
      </c>
      <c r="E159" s="174">
        <v>500</v>
      </c>
      <c r="F159" s="174"/>
      <c r="G159" s="175">
        <f t="shared" si="6"/>
        <v>0</v>
      </c>
      <c r="O159" s="169">
        <v>2</v>
      </c>
      <c r="AA159" s="145">
        <v>1</v>
      </c>
      <c r="AB159" s="145">
        <v>9</v>
      </c>
      <c r="AC159" s="145">
        <v>9</v>
      </c>
      <c r="AZ159" s="145">
        <v>4</v>
      </c>
      <c r="BA159" s="145">
        <f t="shared" si="7"/>
        <v>0</v>
      </c>
      <c r="BB159" s="145">
        <f t="shared" si="8"/>
        <v>0</v>
      </c>
      <c r="BC159" s="145">
        <f t="shared" si="9"/>
        <v>0</v>
      </c>
      <c r="BD159" s="145">
        <f t="shared" si="10"/>
        <v>0</v>
      </c>
      <c r="BE159" s="145">
        <f t="shared" si="11"/>
        <v>0</v>
      </c>
      <c r="CA159" s="176">
        <v>1</v>
      </c>
      <c r="CB159" s="176">
        <v>9</v>
      </c>
      <c r="CZ159" s="145">
        <v>0</v>
      </c>
    </row>
    <row r="160" spans="1:104" x14ac:dyDescent="0.2">
      <c r="A160" s="170">
        <v>70</v>
      </c>
      <c r="B160" s="171" t="s">
        <v>295</v>
      </c>
      <c r="C160" s="172" t="s">
        <v>296</v>
      </c>
      <c r="D160" s="173" t="s">
        <v>102</v>
      </c>
      <c r="E160" s="174">
        <v>150</v>
      </c>
      <c r="F160" s="174"/>
      <c r="G160" s="175">
        <f t="shared" si="6"/>
        <v>0</v>
      </c>
      <c r="O160" s="169">
        <v>2</v>
      </c>
      <c r="AA160" s="145">
        <v>1</v>
      </c>
      <c r="AB160" s="145">
        <v>9</v>
      </c>
      <c r="AC160" s="145">
        <v>9</v>
      </c>
      <c r="AZ160" s="145">
        <v>4</v>
      </c>
      <c r="BA160" s="145">
        <f t="shared" si="7"/>
        <v>0</v>
      </c>
      <c r="BB160" s="145">
        <f t="shared" si="8"/>
        <v>0</v>
      </c>
      <c r="BC160" s="145">
        <f t="shared" si="9"/>
        <v>0</v>
      </c>
      <c r="BD160" s="145">
        <f t="shared" si="10"/>
        <v>0</v>
      </c>
      <c r="BE160" s="145">
        <f t="shared" si="11"/>
        <v>0</v>
      </c>
      <c r="CA160" s="176">
        <v>1</v>
      </c>
      <c r="CB160" s="176">
        <v>9</v>
      </c>
      <c r="CZ160" s="145">
        <v>0</v>
      </c>
    </row>
    <row r="161" spans="1:104" x14ac:dyDescent="0.2">
      <c r="A161" s="170">
        <v>71</v>
      </c>
      <c r="B161" s="171" t="s">
        <v>297</v>
      </c>
      <c r="C161" s="172" t="s">
        <v>298</v>
      </c>
      <c r="D161" s="173" t="s">
        <v>102</v>
      </c>
      <c r="E161" s="174">
        <v>250</v>
      </c>
      <c r="F161" s="174"/>
      <c r="G161" s="175">
        <f t="shared" si="6"/>
        <v>0</v>
      </c>
      <c r="O161" s="169">
        <v>2</v>
      </c>
      <c r="AA161" s="145">
        <v>1</v>
      </c>
      <c r="AB161" s="145">
        <v>9</v>
      </c>
      <c r="AC161" s="145">
        <v>9</v>
      </c>
      <c r="AZ161" s="145">
        <v>4</v>
      </c>
      <c r="BA161" s="145">
        <f t="shared" si="7"/>
        <v>0</v>
      </c>
      <c r="BB161" s="145">
        <f t="shared" si="8"/>
        <v>0</v>
      </c>
      <c r="BC161" s="145">
        <f t="shared" si="9"/>
        <v>0</v>
      </c>
      <c r="BD161" s="145">
        <f t="shared" si="10"/>
        <v>0</v>
      </c>
      <c r="BE161" s="145">
        <f t="shared" si="11"/>
        <v>0</v>
      </c>
      <c r="CA161" s="176">
        <v>1</v>
      </c>
      <c r="CB161" s="176">
        <v>9</v>
      </c>
      <c r="CZ161" s="145">
        <v>0</v>
      </c>
    </row>
    <row r="162" spans="1:104" x14ac:dyDescent="0.2">
      <c r="A162" s="170">
        <v>72</v>
      </c>
      <c r="B162" s="171" t="s">
        <v>299</v>
      </c>
      <c r="C162" s="172" t="s">
        <v>300</v>
      </c>
      <c r="D162" s="173" t="s">
        <v>123</v>
      </c>
      <c r="E162" s="174">
        <v>72</v>
      </c>
      <c r="F162" s="174"/>
      <c r="G162" s="175">
        <f t="shared" si="6"/>
        <v>0</v>
      </c>
      <c r="O162" s="169">
        <v>2</v>
      </c>
      <c r="AA162" s="145">
        <v>3</v>
      </c>
      <c r="AB162" s="145">
        <v>9</v>
      </c>
      <c r="AC162" s="145">
        <v>1</v>
      </c>
      <c r="AZ162" s="145">
        <v>3</v>
      </c>
      <c r="BA162" s="145">
        <f t="shared" si="7"/>
        <v>0</v>
      </c>
      <c r="BB162" s="145">
        <f t="shared" si="8"/>
        <v>0</v>
      </c>
      <c r="BC162" s="145">
        <f t="shared" si="9"/>
        <v>0</v>
      </c>
      <c r="BD162" s="145">
        <f t="shared" si="10"/>
        <v>0</v>
      </c>
      <c r="BE162" s="145">
        <f t="shared" si="11"/>
        <v>0</v>
      </c>
      <c r="CA162" s="176">
        <v>3</v>
      </c>
      <c r="CB162" s="176">
        <v>9</v>
      </c>
      <c r="CZ162" s="145">
        <v>0</v>
      </c>
    </row>
    <row r="163" spans="1:104" x14ac:dyDescent="0.2">
      <c r="A163" s="170">
        <v>73</v>
      </c>
      <c r="B163" s="171" t="s">
        <v>301</v>
      </c>
      <c r="C163" s="172" t="s">
        <v>302</v>
      </c>
      <c r="D163" s="173" t="s">
        <v>102</v>
      </c>
      <c r="E163" s="174">
        <v>250</v>
      </c>
      <c r="F163" s="174"/>
      <c r="G163" s="175">
        <f t="shared" si="6"/>
        <v>0</v>
      </c>
      <c r="O163" s="169">
        <v>2</v>
      </c>
      <c r="AA163" s="145">
        <v>3</v>
      </c>
      <c r="AB163" s="145">
        <v>9</v>
      </c>
      <c r="AC163" s="145">
        <v>34111032</v>
      </c>
      <c r="AZ163" s="145">
        <v>3</v>
      </c>
      <c r="BA163" s="145">
        <f t="shared" si="7"/>
        <v>0</v>
      </c>
      <c r="BB163" s="145">
        <f t="shared" si="8"/>
        <v>0</v>
      </c>
      <c r="BC163" s="145">
        <f t="shared" si="9"/>
        <v>0</v>
      </c>
      <c r="BD163" s="145">
        <f t="shared" si="10"/>
        <v>0</v>
      </c>
      <c r="BE163" s="145">
        <f t="shared" si="11"/>
        <v>0</v>
      </c>
      <c r="CA163" s="176">
        <v>3</v>
      </c>
      <c r="CB163" s="176">
        <v>9</v>
      </c>
      <c r="CZ163" s="145">
        <v>1.6000000000000001E-4</v>
      </c>
    </row>
    <row r="164" spans="1:104" x14ac:dyDescent="0.2">
      <c r="A164" s="183"/>
      <c r="B164" s="184" t="s">
        <v>75</v>
      </c>
      <c r="C164" s="185" t="str">
        <f>CONCATENATE(B148," ",C148)</f>
        <v>M21 Elektromontáže</v>
      </c>
      <c r="D164" s="186"/>
      <c r="E164" s="187"/>
      <c r="F164" s="188"/>
      <c r="G164" s="189">
        <f>SUM(G148:G163)</f>
        <v>0</v>
      </c>
      <c r="O164" s="169">
        <v>4</v>
      </c>
      <c r="BA164" s="190">
        <f>SUM(BA148:BA163)</f>
        <v>0</v>
      </c>
      <c r="BB164" s="190">
        <f>SUM(BB148:BB163)</f>
        <v>0</v>
      </c>
      <c r="BC164" s="190">
        <f>SUM(BC148:BC163)</f>
        <v>0</v>
      </c>
      <c r="BD164" s="190">
        <f>SUM(BD148:BD163)</f>
        <v>0</v>
      </c>
      <c r="BE164" s="190">
        <f>SUM(BE148:BE163)</f>
        <v>0</v>
      </c>
    </row>
    <row r="165" spans="1:104" x14ac:dyDescent="0.2">
      <c r="A165" s="162" t="s">
        <v>74</v>
      </c>
      <c r="B165" s="163" t="s">
        <v>303</v>
      </c>
      <c r="C165" s="164" t="s">
        <v>304</v>
      </c>
      <c r="D165" s="165"/>
      <c r="E165" s="166"/>
      <c r="F165" s="166"/>
      <c r="G165" s="167"/>
      <c r="H165" s="168"/>
      <c r="I165" s="168"/>
      <c r="O165" s="169">
        <v>1</v>
      </c>
    </row>
    <row r="166" spans="1:104" x14ac:dyDescent="0.2">
      <c r="A166" s="170">
        <v>74</v>
      </c>
      <c r="B166" s="171" t="s">
        <v>305</v>
      </c>
      <c r="C166" s="172" t="s">
        <v>306</v>
      </c>
      <c r="D166" s="173" t="s">
        <v>102</v>
      </c>
      <c r="E166" s="174">
        <v>350</v>
      </c>
      <c r="F166" s="174"/>
      <c r="G166" s="175">
        <f>E166*F166</f>
        <v>0</v>
      </c>
      <c r="O166" s="169">
        <v>2</v>
      </c>
      <c r="AA166" s="145">
        <v>1</v>
      </c>
      <c r="AB166" s="145">
        <v>9</v>
      </c>
      <c r="AC166" s="145">
        <v>9</v>
      </c>
      <c r="AZ166" s="145">
        <v>4</v>
      </c>
      <c r="BA166" s="145">
        <f>IF(AZ166=1,G166,0)</f>
        <v>0</v>
      </c>
      <c r="BB166" s="145">
        <f>IF(AZ166=2,G166,0)</f>
        <v>0</v>
      </c>
      <c r="BC166" s="145">
        <f>IF(AZ166=3,G166,0)</f>
        <v>0</v>
      </c>
      <c r="BD166" s="145">
        <f>IF(AZ166=4,G166,0)</f>
        <v>0</v>
      </c>
      <c r="BE166" s="145">
        <f>IF(AZ166=5,G166,0)</f>
        <v>0</v>
      </c>
      <c r="CA166" s="176">
        <v>1</v>
      </c>
      <c r="CB166" s="176">
        <v>9</v>
      </c>
      <c r="CZ166" s="145">
        <v>0</v>
      </c>
    </row>
    <row r="167" spans="1:104" x14ac:dyDescent="0.2">
      <c r="A167" s="183"/>
      <c r="B167" s="184" t="s">
        <v>75</v>
      </c>
      <c r="C167" s="185" t="str">
        <f>CONCATENATE(B165," ",C165)</f>
        <v>M23 Montáže potrubí</v>
      </c>
      <c r="D167" s="186"/>
      <c r="E167" s="187"/>
      <c r="F167" s="188"/>
      <c r="G167" s="189">
        <f>SUM(G165:G166)</f>
        <v>0</v>
      </c>
      <c r="O167" s="169">
        <v>4</v>
      </c>
      <c r="BA167" s="190">
        <f>SUM(BA165:BA166)</f>
        <v>0</v>
      </c>
      <c r="BB167" s="190">
        <f>SUM(BB165:BB166)</f>
        <v>0</v>
      </c>
      <c r="BC167" s="190">
        <f>SUM(BC165:BC166)</f>
        <v>0</v>
      </c>
      <c r="BD167" s="190">
        <f>SUM(BD165:BD166)</f>
        <v>0</v>
      </c>
      <c r="BE167" s="190">
        <f>SUM(BE165:BE166)</f>
        <v>0</v>
      </c>
    </row>
    <row r="168" spans="1:104" x14ac:dyDescent="0.2">
      <c r="E168" s="145"/>
    </row>
    <row r="169" spans="1:104" x14ac:dyDescent="0.2">
      <c r="E169" s="145"/>
    </row>
    <row r="170" spans="1:104" x14ac:dyDescent="0.2">
      <c r="E170" s="145"/>
    </row>
    <row r="171" spans="1:104" x14ac:dyDescent="0.2">
      <c r="E171" s="145"/>
    </row>
    <row r="172" spans="1:104" x14ac:dyDescent="0.2">
      <c r="E172" s="145"/>
    </row>
    <row r="173" spans="1:104" x14ac:dyDescent="0.2">
      <c r="E173" s="145"/>
    </row>
    <row r="174" spans="1:104" x14ac:dyDescent="0.2">
      <c r="E174" s="145"/>
    </row>
    <row r="175" spans="1:104" x14ac:dyDescent="0.2">
      <c r="E175" s="145"/>
    </row>
    <row r="176" spans="1:104" x14ac:dyDescent="0.2">
      <c r="E176" s="145"/>
    </row>
    <row r="177" spans="1:7" x14ac:dyDescent="0.2">
      <c r="E177" s="145"/>
    </row>
    <row r="178" spans="1:7" x14ac:dyDescent="0.2">
      <c r="E178" s="145"/>
    </row>
    <row r="179" spans="1:7" x14ac:dyDescent="0.2">
      <c r="E179" s="145"/>
    </row>
    <row r="180" spans="1:7" x14ac:dyDescent="0.2">
      <c r="E180" s="145"/>
    </row>
    <row r="181" spans="1:7" x14ac:dyDescent="0.2">
      <c r="E181" s="145"/>
    </row>
    <row r="182" spans="1:7" x14ac:dyDescent="0.2">
      <c r="E182" s="145"/>
    </row>
    <row r="183" spans="1:7" x14ac:dyDescent="0.2">
      <c r="E183" s="145"/>
    </row>
    <row r="184" spans="1:7" x14ac:dyDescent="0.2">
      <c r="E184" s="145"/>
    </row>
    <row r="185" spans="1:7" x14ac:dyDescent="0.2">
      <c r="E185" s="145"/>
    </row>
    <row r="186" spans="1:7" x14ac:dyDescent="0.2">
      <c r="E186" s="145"/>
    </row>
    <row r="187" spans="1:7" x14ac:dyDescent="0.2">
      <c r="E187" s="145"/>
    </row>
    <row r="188" spans="1:7" x14ac:dyDescent="0.2">
      <c r="E188" s="145"/>
    </row>
    <row r="189" spans="1:7" x14ac:dyDescent="0.2">
      <c r="E189" s="145"/>
    </row>
    <row r="190" spans="1:7" x14ac:dyDescent="0.2">
      <c r="E190" s="145"/>
    </row>
    <row r="191" spans="1:7" x14ac:dyDescent="0.2">
      <c r="A191" s="191"/>
      <c r="B191" s="191"/>
      <c r="C191" s="191"/>
      <c r="D191" s="191"/>
      <c r="E191" s="191"/>
      <c r="F191" s="191"/>
      <c r="G191" s="191"/>
    </row>
    <row r="192" spans="1:7" x14ac:dyDescent="0.2">
      <c r="A192" s="191"/>
      <c r="B192" s="191"/>
      <c r="C192" s="191"/>
      <c r="D192" s="191"/>
      <c r="E192" s="191"/>
      <c r="F192" s="191"/>
      <c r="G192" s="191"/>
    </row>
    <row r="193" spans="1:7" x14ac:dyDescent="0.2">
      <c r="A193" s="191"/>
      <c r="B193" s="191"/>
      <c r="C193" s="191"/>
      <c r="D193" s="191"/>
      <c r="E193" s="191"/>
      <c r="F193" s="191"/>
      <c r="G193" s="191"/>
    </row>
    <row r="194" spans="1:7" x14ac:dyDescent="0.2">
      <c r="A194" s="191"/>
      <c r="B194" s="191"/>
      <c r="C194" s="191"/>
      <c r="D194" s="191"/>
      <c r="E194" s="191"/>
      <c r="F194" s="191"/>
      <c r="G194" s="191"/>
    </row>
    <row r="195" spans="1:7" x14ac:dyDescent="0.2">
      <c r="E195" s="145"/>
    </row>
    <row r="196" spans="1:7" x14ac:dyDescent="0.2">
      <c r="E196" s="145"/>
    </row>
    <row r="197" spans="1:7" x14ac:dyDescent="0.2">
      <c r="E197" s="145"/>
    </row>
    <row r="198" spans="1:7" x14ac:dyDescent="0.2">
      <c r="E198" s="145"/>
    </row>
    <row r="199" spans="1:7" x14ac:dyDescent="0.2">
      <c r="E199" s="145"/>
    </row>
    <row r="200" spans="1:7" x14ac:dyDescent="0.2">
      <c r="E200" s="145"/>
    </row>
    <row r="201" spans="1:7" x14ac:dyDescent="0.2">
      <c r="E201" s="145"/>
    </row>
    <row r="202" spans="1:7" x14ac:dyDescent="0.2">
      <c r="E202" s="145"/>
    </row>
    <row r="203" spans="1:7" x14ac:dyDescent="0.2">
      <c r="E203" s="145"/>
    </row>
    <row r="204" spans="1:7" x14ac:dyDescent="0.2">
      <c r="E204" s="145"/>
    </row>
    <row r="205" spans="1:7" x14ac:dyDescent="0.2">
      <c r="E205" s="145"/>
    </row>
    <row r="206" spans="1:7" x14ac:dyDescent="0.2">
      <c r="E206" s="145"/>
    </row>
    <row r="207" spans="1:7" x14ac:dyDescent="0.2">
      <c r="E207" s="145"/>
    </row>
    <row r="208" spans="1:7" x14ac:dyDescent="0.2">
      <c r="E208" s="145"/>
    </row>
    <row r="209" spans="5:5" x14ac:dyDescent="0.2">
      <c r="E209" s="145"/>
    </row>
    <row r="210" spans="5:5" x14ac:dyDescent="0.2">
      <c r="E210" s="145"/>
    </row>
    <row r="211" spans="5:5" x14ac:dyDescent="0.2">
      <c r="E211" s="145"/>
    </row>
    <row r="212" spans="5:5" x14ac:dyDescent="0.2">
      <c r="E212" s="145"/>
    </row>
    <row r="213" spans="5:5" x14ac:dyDescent="0.2">
      <c r="E213" s="145"/>
    </row>
    <row r="214" spans="5:5" x14ac:dyDescent="0.2">
      <c r="E214" s="145"/>
    </row>
    <row r="215" spans="5:5" x14ac:dyDescent="0.2">
      <c r="E215" s="145"/>
    </row>
    <row r="216" spans="5:5" x14ac:dyDescent="0.2">
      <c r="E216" s="145"/>
    </row>
    <row r="217" spans="5:5" x14ac:dyDescent="0.2">
      <c r="E217" s="145"/>
    </row>
    <row r="218" spans="5:5" x14ac:dyDescent="0.2">
      <c r="E218" s="145"/>
    </row>
    <row r="219" spans="5:5" x14ac:dyDescent="0.2">
      <c r="E219" s="145"/>
    </row>
    <row r="220" spans="5:5" x14ac:dyDescent="0.2">
      <c r="E220" s="145"/>
    </row>
    <row r="221" spans="5:5" x14ac:dyDescent="0.2">
      <c r="E221" s="145"/>
    </row>
    <row r="222" spans="5:5" x14ac:dyDescent="0.2">
      <c r="E222" s="145"/>
    </row>
    <row r="223" spans="5:5" x14ac:dyDescent="0.2">
      <c r="E223" s="145"/>
    </row>
    <row r="224" spans="5:5" x14ac:dyDescent="0.2">
      <c r="E224" s="145"/>
    </row>
    <row r="225" spans="1:7" x14ac:dyDescent="0.2">
      <c r="E225" s="145"/>
    </row>
    <row r="226" spans="1:7" x14ac:dyDescent="0.2">
      <c r="A226" s="192"/>
      <c r="B226" s="192"/>
    </row>
    <row r="227" spans="1:7" x14ac:dyDescent="0.2">
      <c r="A227" s="191"/>
      <c r="B227" s="191"/>
      <c r="C227" s="194"/>
      <c r="D227" s="194"/>
      <c r="E227" s="195"/>
      <c r="F227" s="194"/>
      <c r="G227" s="196"/>
    </row>
    <row r="228" spans="1:7" x14ac:dyDescent="0.2">
      <c r="A228" s="197"/>
      <c r="B228" s="197"/>
      <c r="C228" s="191"/>
      <c r="D228" s="191"/>
      <c r="E228" s="198"/>
      <c r="F228" s="191"/>
      <c r="G228" s="191"/>
    </row>
    <row r="229" spans="1:7" x14ac:dyDescent="0.2">
      <c r="A229" s="191"/>
      <c r="B229" s="191"/>
      <c r="C229" s="191"/>
      <c r="D229" s="191"/>
      <c r="E229" s="198"/>
      <c r="F229" s="191"/>
      <c r="G229" s="191"/>
    </row>
    <row r="230" spans="1:7" x14ac:dyDescent="0.2">
      <c r="A230" s="191"/>
      <c r="B230" s="191"/>
      <c r="C230" s="191"/>
      <c r="D230" s="191"/>
      <c r="E230" s="198"/>
      <c r="F230" s="191"/>
      <c r="G230" s="191"/>
    </row>
    <row r="231" spans="1:7" x14ac:dyDescent="0.2">
      <c r="A231" s="191"/>
      <c r="B231" s="191"/>
      <c r="C231" s="191"/>
      <c r="D231" s="191"/>
      <c r="E231" s="198"/>
      <c r="F231" s="191"/>
      <c r="G231" s="191"/>
    </row>
    <row r="232" spans="1:7" x14ac:dyDescent="0.2">
      <c r="A232" s="191"/>
      <c r="B232" s="191"/>
      <c r="C232" s="191"/>
      <c r="D232" s="191"/>
      <c r="E232" s="198"/>
      <c r="F232" s="191"/>
      <c r="G232" s="191"/>
    </row>
    <row r="233" spans="1:7" x14ac:dyDescent="0.2">
      <c r="A233" s="191"/>
      <c r="B233" s="191"/>
      <c r="C233" s="191"/>
      <c r="D233" s="191"/>
      <c r="E233" s="198"/>
      <c r="F233" s="191"/>
      <c r="G233" s="191"/>
    </row>
    <row r="234" spans="1:7" x14ac:dyDescent="0.2">
      <c r="A234" s="191"/>
      <c r="B234" s="191"/>
      <c r="C234" s="191"/>
      <c r="D234" s="191"/>
      <c r="E234" s="198"/>
      <c r="F234" s="191"/>
      <c r="G234" s="191"/>
    </row>
    <row r="235" spans="1:7" x14ac:dyDescent="0.2">
      <c r="A235" s="191"/>
      <c r="B235" s="191"/>
      <c r="C235" s="191"/>
      <c r="D235" s="191"/>
      <c r="E235" s="198"/>
      <c r="F235" s="191"/>
      <c r="G235" s="191"/>
    </row>
    <row r="236" spans="1:7" x14ac:dyDescent="0.2">
      <c r="A236" s="191"/>
      <c r="B236" s="191"/>
      <c r="C236" s="191"/>
      <c r="D236" s="191"/>
      <c r="E236" s="198"/>
      <c r="F236" s="191"/>
      <c r="G236" s="191"/>
    </row>
    <row r="237" spans="1:7" x14ac:dyDescent="0.2">
      <c r="A237" s="191"/>
      <c r="B237" s="191"/>
      <c r="C237" s="191"/>
      <c r="D237" s="191"/>
      <c r="E237" s="198"/>
      <c r="F237" s="191"/>
      <c r="G237" s="191"/>
    </row>
    <row r="238" spans="1:7" x14ac:dyDescent="0.2">
      <c r="A238" s="191"/>
      <c r="B238" s="191"/>
      <c r="C238" s="191"/>
      <c r="D238" s="191"/>
      <c r="E238" s="198"/>
      <c r="F238" s="191"/>
      <c r="G238" s="191"/>
    </row>
    <row r="239" spans="1:7" x14ac:dyDescent="0.2">
      <c r="A239" s="191"/>
      <c r="B239" s="191"/>
      <c r="C239" s="191"/>
      <c r="D239" s="191"/>
      <c r="E239" s="198"/>
      <c r="F239" s="191"/>
      <c r="G239" s="191"/>
    </row>
    <row r="240" spans="1:7" x14ac:dyDescent="0.2">
      <c r="A240" s="191"/>
      <c r="B240" s="191"/>
      <c r="C240" s="191"/>
      <c r="D240" s="191"/>
      <c r="E240" s="198"/>
      <c r="F240" s="191"/>
      <c r="G240" s="191"/>
    </row>
  </sheetData>
  <mergeCells count="53">
    <mergeCell ref="A1:G1"/>
    <mergeCell ref="A3:B3"/>
    <mergeCell ref="A4:B4"/>
    <mergeCell ref="E4:G4"/>
    <mergeCell ref="C9:D9"/>
    <mergeCell ref="C40:D40"/>
    <mergeCell ref="C26:D26"/>
    <mergeCell ref="C13:D13"/>
    <mergeCell ref="C14:D14"/>
    <mergeCell ref="C16:D16"/>
    <mergeCell ref="C17:D17"/>
    <mergeCell ref="C19:D19"/>
    <mergeCell ref="C30:D30"/>
    <mergeCell ref="C34:D34"/>
    <mergeCell ref="C36:D36"/>
    <mergeCell ref="C37:D37"/>
    <mergeCell ref="C39:D39"/>
    <mergeCell ref="C60:D60"/>
    <mergeCell ref="C64:D64"/>
    <mergeCell ref="C65:D65"/>
    <mergeCell ref="C67:D67"/>
    <mergeCell ref="C44:D44"/>
    <mergeCell ref="C45:D45"/>
    <mergeCell ref="C47:D47"/>
    <mergeCell ref="C48:D48"/>
    <mergeCell ref="C50:D50"/>
    <mergeCell ref="C54:D54"/>
    <mergeCell ref="C56:D56"/>
    <mergeCell ref="C121:D121"/>
    <mergeCell ref="C123:D123"/>
    <mergeCell ref="C124:D124"/>
    <mergeCell ref="C102:D102"/>
    <mergeCell ref="C103:D103"/>
    <mergeCell ref="C105:D105"/>
    <mergeCell ref="C106:D106"/>
    <mergeCell ref="C108:D108"/>
    <mergeCell ref="C109:D109"/>
    <mergeCell ref="C111:D111"/>
    <mergeCell ref="C112:D112"/>
    <mergeCell ref="C117:D117"/>
    <mergeCell ref="C118:D118"/>
    <mergeCell ref="C120:D120"/>
    <mergeCell ref="C143:D143"/>
    <mergeCell ref="C145:D145"/>
    <mergeCell ref="C146:D146"/>
    <mergeCell ref="C126:D126"/>
    <mergeCell ref="C127:D127"/>
    <mergeCell ref="C132:D132"/>
    <mergeCell ref="C136:D136"/>
    <mergeCell ref="C137:D137"/>
    <mergeCell ref="C139:D139"/>
    <mergeCell ref="C140:D140"/>
    <mergeCell ref="C142:D142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HJ5eCfofAKiFgGAPgauYVW+sRc4=</ds:DigestValue>
    </ds:Reference>
  </ds:SignedInfo>
  <ds:SignatureValue>Nb198ok+1Xx5a9JmaOo79MdKXW3nVGIN43ACAHZ40tgxIAEJy4xjwNK9MTfM+XRPhJEBJJUYmpVwcfSr74FOg3GFhChRPLYcukISZ9/mqchIvLf5tJLaK0xlf2YFR/VeZqvhkrZLsQ15P12VOtg4PDhvnYX7V/sPlBX+KJn4RRIuvZcl3enGkIHaxzXCSkKlEqtCTXoXZSIHzfOIscJu/nKfC6pVwHVpr/K8bh2lU1WdpCMoAFdxaYKDrVLHVwZM4BawLh0i+qRqIQapiQ0MB63X2WoGwu539Uc8Ooy+REaX8uami8I+AFLLEBiZVrGBa2fp9f9vlMEJU/zGlworMQ==</ds:SignatureValue>
  <ds:KeyInfo>
    <ds:KeyValue>
      <ds:RSAKeyValue>
        <ds:Modulus>5BklNn5NgIf8hVoYEPwT+Z/45vaM4UzJQobemzdvqY35hb6feDhv8AQhrmXNes1MxccTOwbb2JX/0JYdcU64dPvjpzDYlrpmlyEpZ7TNGKDmYr2aoWug0UzzPLR4dMzkkB8apF1od8DeZaQe05U24EYhUwdroeYRcYdZsyYuBSdBexSWo2wXkfHypmJEqVVIHVfYfAflFvbwet5nvlhBk2XXMHFG/EbLkNu3FOogr/ewVkDvO4lBObVabr8icd0dZKnq+jnvKOCEKyh9t36PNdUSyo1NY5yTjrxfbkrcmmB0QkE1K71vKr2cYB0gT4cs0jBkuYCk3MN2aBGTPbKa6w==</ds:Modulus>
        <ds:Exponent>AQAB</ds:Exponent>
      </ds:RSAKeyValue>
    </ds:KeyValue>
    <ds:X509Data>
      <ds:X509Certificate>MIIHIDCCBgigAwIBAgIDFnX3MA0GCSqGSIb3DQEBCwUAMF8xCzAJBgNVBAYTAkNaMSwwKgYDVQQKDCPEjGVza8OhIHBvxaF0YSwgcy5wLiBbScSMIDQ3MTE0OTgzXTEiMCAGA1UEAxMZUG9zdFNpZ251bSBRdWFsaWZpZWQgQ0EgMjAeFw0xMzA2MTkxMjIzMTBaFw0xNDA2MTkxMjIzMTBaMIH7MQswCQYDVQQGEwJDWjFHMEUGA1UECgw+QXJtw6FkbsOtIFNlcnZpc27DrSwgcMWZw61zcMSbdmtvdsOhIG9yZ2FuaXphY2UgW0nEjCA2MDQ2MDU4MF0xODA2BgNVBAsML0FybcOhZG7DrSBTZXJ2aXNuw60sIHDFmcOtc3DEm3Zrb3bDoSBvcmdhbml6YWNlMRAwDgYDVQQLEwdQRVIxNDMxMRowGAYDVQQDDBFCYy4gRXZhIE3DoWxrb3bDoTEQMA4GA1UEBRMHUDM5ODQ3MzEpMCcGA1UEDAwgcmVmZXJlbnQgYWt2aXppxI1uw61obyDFmcOtemVuw60wggEiMA0GCSqGSIb3DQEBAQUAA4IBDwAwggEKAoIBAQDkGSU2fk2Ah/yFWhgQ/BP5n/jm9ozhTMlCht6bN2+pjfmFvp94OG/wBCGuZc16zUzFxxM7BtvYlf/Qlh1xTrh0++OnMNiWumaXISlntM0YoOZivZqha6DRTPM8tHh0zOSQHxqkXWh3wN5lpB7TlTbgRiFTB2uh5hFxh1mzJi4FJ0F7FJajbBeR8fKmYkSpVUgdV9h8B+UW9vB63me+WEGTZdcwcUb8RsuQ27cU6iCv97BWQO87iUE5tVpuvyJx3R1kqer6Oe8o4IQrKH23fo811RLKjU1jnJOOvF9uStyaYHRCQTUrvW8qvZxgHSBPhyzSMGS5gKTcw3ZoEZM9sprrAgMBAAGjggNGMIIDQjBFBgNVHREEPjA8gRRldmEubWFsa292YUBhcy1wby5jeqAZBgkrBgEEAdwZAgGgDBMKMTEzMTM3MjYyN6AJBgNVBA2gAhMAMIIBDgYDVR0gBIIBBTCCAQEwgf4GCWeBBgEEAQeBUjCB8DCBxwYIKwYBBQUHAgIwgboagbdUZW50byBrdmFsaWZpa292YW55IGNlcnRpZmlrYXQgYnlsIHZ5ZGFuIHBvZGxlIHpha29uYSAyMjcvMjAwMFNiLiBhIG5hdmF6bnljaCBwcmVkcGlzdS4vVGhpcyBxdWFsaWZpZWQgY2VydGlmaWNhdGUgd2FzIGlzc3VlZCBhY2NvcmRpbmcgdG8gTGF3IE5vIDIyNy8yMDAwQ29sbC4gYW5kIHJlbGF0ZWQgcmVndWxhdGlvbnMwJAYIKwYBBQUHAgEWGGh0dHA6Ly93d3cucG9zdHNpZ251bS5jejAYBggrBgEFBQcBAwQMMAowCAYGBACORgEBMIHIBggrBgEFBQcBAQSBuzCBuDA7BggrBgEFBQcwAoYvaHR0cDovL3d3dy5wb3N0c2lnbnVtLmN6L2NydC9wc3F1YWxpZmllZGNhMi5jcnQwPAYIKwYBBQUHMAKGMGh0dHA6Ly93d3cyLnBvc3RzaWdudW0uY3ovY3J0L3BzcXVhbGlmaWVkY2EyLmNydDA7BggrBgEFBQcwAoYvaHR0cDovL3Bvc3RzaWdudW0udHRjLmN6L2NydC9wc3F1YWxpZmllZGNhMi5jcnQ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TOekApot0ju1KBe0NINHhlnfgvXzANBgkqhkiG9w0BAQsFAAOCAQEAcj6/xQ7Euz1wY3nWI0ed1qWeX4whnrj/lA6bHE5js1oxjA1quPmD+lCZKilX7JBgaKpl+sjQO0q9h3E8QIamDGjM3lzCLQku4y5L/3Ej5spD9yYQYKEIl4SybT/k1s1AWKlJ1SDqk99B+07uCxjov9+6uPc7ejAzl9Mzv1+23VnlAqUytrT9NZs3ZH59c5JXr4fQQuz2LXhMP9wuEuKCyrK8zm4i1GFMCX6UYoE75YVNSEQYVOv3RNphqr/58oMwgQ7ESv43+lwJaYndHcs52nDNfpq0Tw/ICMiiauaiP4jpai/iZs4jRkkuNCKJ/Y5uYXOfP6GRvjHA3LJ9dTvU8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Zc9iqTapdaekPbhyo0ass5n6p+I=</ds:DigestValue>
      </ds:Reference>
      <ds:Reference URI="/xl/workbook.xml?ContentType=application/vnd.openxmlformats-officedocument.spreadsheetml.sheet.main+xml">
        <ds:DigestMethod Algorithm="http://www.w3.org/2000/09/xmldsig#sha1"/>
        <ds:DigestValue>33gFR4eFwjxVj1DcMyid3Pblsz8=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QJZdGgDeqBNLTCvayU0iNdJF3c8=</ds:DigestValue>
      </ds:Reference>
      <ds:Reference URI="/xl/calcChain.xml?ContentType=application/vnd.openxmlformats-officedocument.spreadsheetml.calcChain+xml">
        <ds:DigestMethod Algorithm="http://www.w3.org/2000/09/xmldsig#sha1"/>
        <ds:DigestValue>N18RsObVCulrN2Men9/ObZkEPQQ=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6gvddVdiF/VbSe01+WKZnvBLSck=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0UoFfgccGIg41iApKlI/l+of+cg=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o4WdvjaxELba2J4O9iuKiYyZqXs=</ds:DigestValue>
      </ds:Reference>
      <ds:Reference URI="/xl/styles.xml?ContentType=application/vnd.openxmlformats-officedocument.spreadsheetml.styles+xml">
        <ds:DigestMethod Algorithm="http://www.w3.org/2000/09/xmldsig#sha1"/>
        <ds:DigestValue>L9n2qxK9M2tSBozTqKYQaSeJXqM=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zrmfFsle6kmiRPXJdwCV4DusWKE=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zrmfFsle6kmiRPXJdwCV4DusWKE=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26BeaZwgMOCvkhqKs0ctEY/60kg=</ds:DigestValue>
      </ds:Reference>
      <ds:Reference URI="/docProps/core.xml?ContentType=application/vnd.openxmlformats-package.core-properties+xml">
        <ds:DigestMethod Algorithm="http://www.w3.org/2000/09/xmldsig#sha1"/>
        <ds:DigestValue>/vysKxU/yeBLuKttHdjRuu78Tlk=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2013-12-05T07:07:29.5Z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Zdenek SENKYRIK</cp:lastModifiedBy>
  <dcterms:created xsi:type="dcterms:W3CDTF">2013-10-04T07:21:20Z</dcterms:created>
  <dcterms:modified xsi:type="dcterms:W3CDTF">2013-12-04T10:23:27Z</dcterms:modified>
</cp:coreProperties>
</file>