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&#65279;<?xml version="1.0" encoding="utf-8"?><Relationships xmlns="http://schemas.openxmlformats.org/package/2006/relationships"><Relationship Id="rId3" Type="http://schemas.openxmlformats.org/officeDocument/2006/relationships/extended-properties" Target="docProps/app.xml" TargetMode="Internal"/><Relationship Id="rId2" Type="http://schemas.openxmlformats.org/package/2006/relationships/metadata/core-properties" Target="docProps/core.xml" TargetMode="Internal"/><Relationship Id="rId1" Type="http://schemas.openxmlformats.org/officeDocument/2006/relationships/officeDocument" Target="xl/workbook.xml" TargetMode="Internal"/><Relationship Id="idRel1" Type="http://schemas.openxmlformats.org/package/2006/relationships/digital-signature/origin" Target="_xmlsignatures/origin.sigs" TargetMode="Interna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3035" windowHeight="8955"/>
  </bookViews>
  <sheets>
    <sheet name="Rekapitulace stavby" sheetId="1" r:id="rId1"/>
    <sheet name="01-ST - Stavební část" sheetId="2" r:id="rId2"/>
    <sheet name="02-UT - Zařízení pro vytá..." sheetId="3" r:id="rId3"/>
    <sheet name="03-MAR - Měření a regulace" sheetId="4" r:id="rId4"/>
    <sheet name="04-ZTI - Zdravotně techni..." sheetId="5" r:id="rId5"/>
    <sheet name="05-EL - Elektroinstalace" sheetId="6" r:id="rId6"/>
    <sheet name="06-PO - Požární bezpečnost" sheetId="7" r:id="rId7"/>
    <sheet name="07-OVN - Ostatní a vedlej..." sheetId="8" r:id="rId8"/>
    <sheet name="Pokyny pro vyplnění" sheetId="9" r:id="rId9"/>
  </sheets>
  <definedNames>
    <definedName name="_xlnm._FilterDatabase" localSheetId="1" hidden="1">'01-ST - Stavební část'!$C$85:$K$85</definedName>
    <definedName name="_xlnm._FilterDatabase" localSheetId="2" hidden="1">'02-UT - Zařízení pro vytá...'!$C$83:$K$83</definedName>
    <definedName name="_xlnm._FilterDatabase" localSheetId="3" hidden="1">'03-MAR - Měření a regulace'!$C$82:$K$82</definedName>
    <definedName name="_xlnm._FilterDatabase" localSheetId="4" hidden="1">'04-ZTI - Zdravotně techni...'!$C$81:$K$81</definedName>
    <definedName name="_xlnm._FilterDatabase" localSheetId="5" hidden="1">'05-EL - Elektroinstalace'!$C$85:$K$85</definedName>
    <definedName name="_xlnm._FilterDatabase" localSheetId="6" hidden="1">'06-PO - Požární bezpečnost'!$C$78:$K$78</definedName>
    <definedName name="_xlnm._FilterDatabase" localSheetId="7" hidden="1">'07-OVN - Ostatní a vedlej...'!$C$77:$K$77</definedName>
    <definedName name="_xlnm.Print_Titles" localSheetId="1">'01-ST - Stavební část'!$85:$85</definedName>
    <definedName name="_xlnm.Print_Titles" localSheetId="2">'02-UT - Zařízení pro vytá...'!$83:$83</definedName>
    <definedName name="_xlnm.Print_Titles" localSheetId="3">'03-MAR - Měření a regulace'!$82:$82</definedName>
    <definedName name="_xlnm.Print_Titles" localSheetId="4">'04-ZTI - Zdravotně techni...'!$81:$81</definedName>
    <definedName name="_xlnm.Print_Titles" localSheetId="5">'05-EL - Elektroinstalace'!$85:$85</definedName>
    <definedName name="_xlnm.Print_Titles" localSheetId="6">'06-PO - Požární bezpečnost'!$78:$78</definedName>
    <definedName name="_xlnm.Print_Titles" localSheetId="7">'07-OVN - Ostatní a vedlej...'!$77:$77</definedName>
    <definedName name="_xlnm.Print_Titles" localSheetId="0">'Rekapitulace stavby'!$49:$49</definedName>
    <definedName name="_xlnm.Print_Area" localSheetId="1">'01-ST - Stavební část'!$C$4:$J$36,'01-ST - Stavební část'!$C$42:$J$67,'01-ST - Stavební část'!$C$73:$K$167</definedName>
    <definedName name="_xlnm.Print_Area" localSheetId="2">'02-UT - Zařízení pro vytá...'!$C$4:$J$36,'02-UT - Zařízení pro vytá...'!$C$42:$J$65,'02-UT - Zařízení pro vytá...'!$C$71:$K$460</definedName>
    <definedName name="_xlnm.Print_Area" localSheetId="3">'03-MAR - Měření a regulace'!$C$4:$J$36,'03-MAR - Měření a regulace'!$C$42:$J$64,'03-MAR - Měření a regulace'!$C$70:$K$265</definedName>
    <definedName name="_xlnm.Print_Area" localSheetId="4">'04-ZTI - Zdravotně techni...'!$C$4:$J$36,'04-ZTI - Zdravotně techni...'!$C$42:$J$63,'04-ZTI - Zdravotně techni...'!$C$69:$K$141</definedName>
    <definedName name="_xlnm.Print_Area" localSheetId="5">'05-EL - Elektroinstalace'!$C$4:$J$36,'05-EL - Elektroinstalace'!$C$42:$J$67,'05-EL - Elektroinstalace'!$C$73:$K$404</definedName>
    <definedName name="_xlnm.Print_Area" localSheetId="6">'06-PO - Požární bezpečnost'!$C$4:$J$36,'06-PO - Požární bezpečnost'!$C$42:$J$60,'06-PO - Požární bezpečnost'!$C$66:$K$104</definedName>
    <definedName name="_xlnm.Print_Area" localSheetId="7">'07-OVN - Ostatní a vedlej...'!$C$4:$J$36,'07-OVN - Ostatní a vedlej...'!$C$42:$J$59,'07-OVN - Ostatní a vedlej...'!$C$65:$K$92</definedName>
    <definedName name="_xlnm.Print_Area" localSheetId="8">'Pokyny pro vyplnění'!$B$2:$K$69,'Pokyny pro vyplnění'!$B$72:$K$116,'Pokyny pro vyplnění'!$B$119:$K$184,'Pokyny pro vyplnění'!$B$187:$K$207</definedName>
    <definedName name="_xlnm.Print_Area" localSheetId="0">'Rekapitulace stavby'!$D$4:$AO$33,'Rekapitulace stavby'!$C$39:$AQ$59</definedName>
  </definedNames>
  <calcPr calcId="145621" fullCalcOnLoad="1" iterateCount="1"/>
</workbook>
</file>

<file path=xl/calcChain.xml><?xml version="1.0" encoding="utf-8"?>
<calcChain xmlns="http://schemas.openxmlformats.org/spreadsheetml/2006/main">
  <c r="E7" i="2" l="1"/>
  <c r="J12" i="2"/>
  <c r="J17" i="2"/>
  <c r="E18" i="2"/>
  <c r="J18" i="2"/>
  <c r="E45" i="2"/>
  <c r="E47" i="2"/>
  <c r="F49" i="2"/>
  <c r="J49" i="2"/>
  <c r="F51" i="2"/>
  <c r="J51" i="2"/>
  <c r="E76" i="2"/>
  <c r="E78" i="2"/>
  <c r="F80" i="2"/>
  <c r="J80" i="2"/>
  <c r="F82" i="2"/>
  <c r="J82" i="2"/>
  <c r="P88" i="2"/>
  <c r="P87" i="2"/>
  <c r="R88" i="2"/>
  <c r="J89" i="2"/>
  <c r="BE89" i="2"/>
  <c r="R89" i="2"/>
  <c r="T89" i="2"/>
  <c r="T88" i="2"/>
  <c r="T87" i="2"/>
  <c r="BF89" i="2"/>
  <c r="BG89" i="2"/>
  <c r="BH89" i="2"/>
  <c r="BI89" i="2"/>
  <c r="BK89" i="2"/>
  <c r="J95" i="2"/>
  <c r="BE95" i="2"/>
  <c r="R95" i="2"/>
  <c r="T95" i="2"/>
  <c r="BF95" i="2"/>
  <c r="BG95" i="2"/>
  <c r="BH95" i="2"/>
  <c r="BI95" i="2"/>
  <c r="BK95" i="2"/>
  <c r="P98" i="2"/>
  <c r="J99" i="2"/>
  <c r="R99" i="2"/>
  <c r="T99" i="2"/>
  <c r="T98" i="2"/>
  <c r="BE99" i="2"/>
  <c r="BF99" i="2"/>
  <c r="BG99" i="2"/>
  <c r="BH99" i="2"/>
  <c r="BI99" i="2"/>
  <c r="BK99" i="2"/>
  <c r="J105" i="2"/>
  <c r="BE105" i="2"/>
  <c r="R105" i="2"/>
  <c r="T105" i="2"/>
  <c r="BF105" i="2"/>
  <c r="BG105" i="2"/>
  <c r="BH105" i="2"/>
  <c r="BI105" i="2"/>
  <c r="BK105" i="2"/>
  <c r="J109" i="2"/>
  <c r="BE109" i="2"/>
  <c r="R109" i="2"/>
  <c r="T109" i="2"/>
  <c r="BF109" i="2"/>
  <c r="BG109" i="2"/>
  <c r="BH109" i="2"/>
  <c r="BI109" i="2"/>
  <c r="BK109" i="2"/>
  <c r="P111" i="2"/>
  <c r="T111" i="2"/>
  <c r="J112" i="2"/>
  <c r="R112" i="2"/>
  <c r="T112" i="2"/>
  <c r="BE112" i="2"/>
  <c r="BF112" i="2"/>
  <c r="BG112" i="2"/>
  <c r="BH112" i="2"/>
  <c r="BI112" i="2"/>
  <c r="BK112" i="2"/>
  <c r="J114" i="2"/>
  <c r="BE114" i="2"/>
  <c r="R114" i="2"/>
  <c r="T114" i="2"/>
  <c r="BF114" i="2"/>
  <c r="BG114" i="2"/>
  <c r="BH114" i="2"/>
  <c r="BI114" i="2"/>
  <c r="BK114" i="2"/>
  <c r="J116" i="2"/>
  <c r="BE116" i="2"/>
  <c r="R116" i="2"/>
  <c r="T116" i="2"/>
  <c r="BF116" i="2"/>
  <c r="BG116" i="2"/>
  <c r="BH116" i="2"/>
  <c r="BI116" i="2"/>
  <c r="BK116" i="2"/>
  <c r="P119" i="2"/>
  <c r="BK119" i="2"/>
  <c r="J119" i="2"/>
  <c r="J61" i="2"/>
  <c r="J120" i="2"/>
  <c r="R120" i="2"/>
  <c r="R119" i="2"/>
  <c r="T120" i="2"/>
  <c r="T119" i="2"/>
  <c r="BE120" i="2"/>
  <c r="BF120" i="2"/>
  <c r="BG120" i="2"/>
  <c r="BH120" i="2"/>
  <c r="BI120" i="2"/>
  <c r="BK120" i="2"/>
  <c r="P122" i="2"/>
  <c r="P123" i="2"/>
  <c r="J124" i="2"/>
  <c r="R124" i="2"/>
  <c r="R123" i="2"/>
  <c r="T124" i="2"/>
  <c r="T123" i="2"/>
  <c r="BE124" i="2"/>
  <c r="BF124" i="2"/>
  <c r="BG124" i="2"/>
  <c r="BH124" i="2"/>
  <c r="BI124" i="2"/>
  <c r="BK124" i="2"/>
  <c r="J130" i="2"/>
  <c r="R130" i="2"/>
  <c r="T130" i="2"/>
  <c r="BE130" i="2"/>
  <c r="BF130" i="2"/>
  <c r="BG130" i="2"/>
  <c r="BH130" i="2"/>
  <c r="BI130" i="2"/>
  <c r="BK130" i="2"/>
  <c r="J133" i="2"/>
  <c r="BE133" i="2"/>
  <c r="R133" i="2"/>
  <c r="T133" i="2"/>
  <c r="BF133" i="2"/>
  <c r="BG133" i="2"/>
  <c r="BH133" i="2"/>
  <c r="BI133" i="2"/>
  <c r="BK133" i="2"/>
  <c r="J135" i="2"/>
  <c r="BE135" i="2"/>
  <c r="R135" i="2"/>
  <c r="T135" i="2"/>
  <c r="BF135" i="2"/>
  <c r="BG135" i="2"/>
  <c r="BH135" i="2"/>
  <c r="BI135" i="2"/>
  <c r="BK135" i="2"/>
  <c r="BK123" i="2"/>
  <c r="P137" i="2"/>
  <c r="J138" i="2"/>
  <c r="R138" i="2"/>
  <c r="T138" i="2"/>
  <c r="T137" i="2"/>
  <c r="BE138" i="2"/>
  <c r="BF138" i="2"/>
  <c r="BG138" i="2"/>
  <c r="BH138" i="2"/>
  <c r="BI138" i="2"/>
  <c r="BK138" i="2"/>
  <c r="J141" i="2"/>
  <c r="BE141" i="2"/>
  <c r="R141" i="2"/>
  <c r="T141" i="2"/>
  <c r="BF141" i="2"/>
  <c r="BG141" i="2"/>
  <c r="BH141" i="2"/>
  <c r="BI141" i="2"/>
  <c r="BK141" i="2"/>
  <c r="J143" i="2"/>
  <c r="BE143" i="2"/>
  <c r="R143" i="2"/>
  <c r="T143" i="2"/>
  <c r="BF143" i="2"/>
  <c r="BG143" i="2"/>
  <c r="BH143" i="2"/>
  <c r="BI143" i="2"/>
  <c r="BK143" i="2"/>
  <c r="P145" i="2"/>
  <c r="T145" i="2"/>
  <c r="J146" i="2"/>
  <c r="R146" i="2"/>
  <c r="T146" i="2"/>
  <c r="BE146" i="2"/>
  <c r="BF146" i="2"/>
  <c r="BG146" i="2"/>
  <c r="BH146" i="2"/>
  <c r="BI146" i="2"/>
  <c r="BK146" i="2"/>
  <c r="J150" i="2"/>
  <c r="BE150" i="2"/>
  <c r="R150" i="2"/>
  <c r="T150" i="2"/>
  <c r="BF150" i="2"/>
  <c r="BG150" i="2"/>
  <c r="BH150" i="2"/>
  <c r="BI150" i="2"/>
  <c r="BK150" i="2"/>
  <c r="BK145" i="2"/>
  <c r="J145" i="2"/>
  <c r="J65" i="2"/>
  <c r="P156" i="2"/>
  <c r="BK156" i="2"/>
  <c r="J156" i="2"/>
  <c r="J66" i="2"/>
  <c r="J157" i="2"/>
  <c r="R157" i="2"/>
  <c r="T157" i="2"/>
  <c r="BE157" i="2"/>
  <c r="BF157" i="2"/>
  <c r="BG157" i="2"/>
  <c r="BH157" i="2"/>
  <c r="BI157" i="2"/>
  <c r="BK157" i="2"/>
  <c r="J160" i="2"/>
  <c r="R160" i="2"/>
  <c r="T160" i="2"/>
  <c r="BE160" i="2"/>
  <c r="BF160" i="2"/>
  <c r="BG160" i="2"/>
  <c r="BH160" i="2"/>
  <c r="BI160" i="2"/>
  <c r="BK160" i="2"/>
  <c r="J165" i="2"/>
  <c r="BE165" i="2"/>
  <c r="R165" i="2"/>
  <c r="T165" i="2"/>
  <c r="BF165" i="2"/>
  <c r="BG165" i="2"/>
  <c r="BH165" i="2"/>
  <c r="BI165" i="2"/>
  <c r="BK165" i="2"/>
  <c r="E7" i="3"/>
  <c r="J12" i="3"/>
  <c r="J17" i="3"/>
  <c r="E18" i="3"/>
  <c r="J18" i="3"/>
  <c r="F31" i="3"/>
  <c r="BA53" i="1"/>
  <c r="E47" i="3"/>
  <c r="F49" i="3"/>
  <c r="J49" i="3"/>
  <c r="F51" i="3"/>
  <c r="J51" i="3"/>
  <c r="F52" i="3"/>
  <c r="E76" i="3"/>
  <c r="F78" i="3"/>
  <c r="J78" i="3"/>
  <c r="F80" i="3"/>
  <c r="J80" i="3"/>
  <c r="F81" i="3"/>
  <c r="P86" i="3"/>
  <c r="J87" i="3"/>
  <c r="BE87" i="3"/>
  <c r="R87" i="3"/>
  <c r="T87" i="3"/>
  <c r="BF87" i="3"/>
  <c r="BG87" i="3"/>
  <c r="BH87" i="3"/>
  <c r="BI87" i="3"/>
  <c r="BK87" i="3"/>
  <c r="J91" i="3"/>
  <c r="R91" i="3"/>
  <c r="T91" i="3"/>
  <c r="BE91" i="3"/>
  <c r="BF91" i="3"/>
  <c r="BG91" i="3"/>
  <c r="BH91" i="3"/>
  <c r="BI91" i="3"/>
  <c r="BK91" i="3"/>
  <c r="J95" i="3"/>
  <c r="R95" i="3"/>
  <c r="T95" i="3"/>
  <c r="BE95" i="3"/>
  <c r="BF95" i="3"/>
  <c r="BG95" i="3"/>
  <c r="BH95" i="3"/>
  <c r="BI95" i="3"/>
  <c r="BK95" i="3"/>
  <c r="J99" i="3"/>
  <c r="BE99" i="3"/>
  <c r="R99" i="3"/>
  <c r="T99" i="3"/>
  <c r="BF99" i="3"/>
  <c r="BG99" i="3"/>
  <c r="BH99" i="3"/>
  <c r="BI99" i="3"/>
  <c r="BK99" i="3"/>
  <c r="J103" i="3"/>
  <c r="BE103" i="3"/>
  <c r="R103" i="3"/>
  <c r="T103" i="3"/>
  <c r="BF103" i="3"/>
  <c r="BG103" i="3"/>
  <c r="BH103" i="3"/>
  <c r="BI103" i="3"/>
  <c r="BK103" i="3"/>
  <c r="J107" i="3"/>
  <c r="R107" i="3"/>
  <c r="T107" i="3"/>
  <c r="BE107" i="3"/>
  <c r="BF107" i="3"/>
  <c r="BG107" i="3"/>
  <c r="BH107" i="3"/>
  <c r="BI107" i="3"/>
  <c r="BK107" i="3"/>
  <c r="J111" i="3"/>
  <c r="R111" i="3"/>
  <c r="T111" i="3"/>
  <c r="BE111" i="3"/>
  <c r="BF111" i="3"/>
  <c r="BG111" i="3"/>
  <c r="BH111" i="3"/>
  <c r="BI111" i="3"/>
  <c r="BK111" i="3"/>
  <c r="J115" i="3"/>
  <c r="BE115" i="3"/>
  <c r="R115" i="3"/>
  <c r="T115" i="3"/>
  <c r="BF115" i="3"/>
  <c r="BG115" i="3"/>
  <c r="BH115" i="3"/>
  <c r="BI115" i="3"/>
  <c r="BK115" i="3"/>
  <c r="J119" i="3"/>
  <c r="BE119" i="3"/>
  <c r="R119" i="3"/>
  <c r="T119" i="3"/>
  <c r="BF119" i="3"/>
  <c r="BG119" i="3"/>
  <c r="BH119" i="3"/>
  <c r="BI119" i="3"/>
  <c r="BK119" i="3"/>
  <c r="J123" i="3"/>
  <c r="R123" i="3"/>
  <c r="T123" i="3"/>
  <c r="BE123" i="3"/>
  <c r="BF123" i="3"/>
  <c r="BG123" i="3"/>
  <c r="BH123" i="3"/>
  <c r="BI123" i="3"/>
  <c r="BK123" i="3"/>
  <c r="J128" i="3"/>
  <c r="R128" i="3"/>
  <c r="T128" i="3"/>
  <c r="BE128" i="3"/>
  <c r="BF128" i="3"/>
  <c r="BG128" i="3"/>
  <c r="BH128" i="3"/>
  <c r="BI128" i="3"/>
  <c r="BK128" i="3"/>
  <c r="J133" i="3"/>
  <c r="BE133" i="3"/>
  <c r="R133" i="3"/>
  <c r="T133" i="3"/>
  <c r="BF133" i="3"/>
  <c r="BG133" i="3"/>
  <c r="BH133" i="3"/>
  <c r="BI133" i="3"/>
  <c r="BK133" i="3"/>
  <c r="J136" i="3"/>
  <c r="BE136" i="3"/>
  <c r="R136" i="3"/>
  <c r="T136" i="3"/>
  <c r="BF136" i="3"/>
  <c r="BG136" i="3"/>
  <c r="BH136" i="3"/>
  <c r="BI136" i="3"/>
  <c r="BK136" i="3"/>
  <c r="J139" i="3"/>
  <c r="R139" i="3"/>
  <c r="T139" i="3"/>
  <c r="BE139" i="3"/>
  <c r="BF139" i="3"/>
  <c r="BG139" i="3"/>
  <c r="BH139" i="3"/>
  <c r="BI139" i="3"/>
  <c r="BK139" i="3"/>
  <c r="J142" i="3"/>
  <c r="R142" i="3"/>
  <c r="T142" i="3"/>
  <c r="BE142" i="3"/>
  <c r="BF142" i="3"/>
  <c r="BG142" i="3"/>
  <c r="BH142" i="3"/>
  <c r="BI142" i="3"/>
  <c r="BK142" i="3"/>
  <c r="P144" i="3"/>
  <c r="J145" i="3"/>
  <c r="BE145" i="3"/>
  <c r="R145" i="3"/>
  <c r="T145" i="3"/>
  <c r="BF145" i="3"/>
  <c r="BG145" i="3"/>
  <c r="BH145" i="3"/>
  <c r="BI145" i="3"/>
  <c r="BK145" i="3"/>
  <c r="J156" i="3"/>
  <c r="R156" i="3"/>
  <c r="T156" i="3"/>
  <c r="BE156" i="3"/>
  <c r="BF156" i="3"/>
  <c r="BG156" i="3"/>
  <c r="BH156" i="3"/>
  <c r="BI156" i="3"/>
  <c r="BK156" i="3"/>
  <c r="J163" i="3"/>
  <c r="R163" i="3"/>
  <c r="T163" i="3"/>
  <c r="BE163" i="3"/>
  <c r="BF163" i="3"/>
  <c r="BG163" i="3"/>
  <c r="BH163" i="3"/>
  <c r="BI163" i="3"/>
  <c r="BK163" i="3"/>
  <c r="J170" i="3"/>
  <c r="BE170" i="3"/>
  <c r="R170" i="3"/>
  <c r="T170" i="3"/>
  <c r="BF170" i="3"/>
  <c r="BG170" i="3"/>
  <c r="BH170" i="3"/>
  <c r="BI170" i="3"/>
  <c r="BK170" i="3"/>
  <c r="J172" i="3"/>
  <c r="BE172" i="3"/>
  <c r="R172" i="3"/>
  <c r="T172" i="3"/>
  <c r="BF172" i="3"/>
  <c r="BG172" i="3"/>
  <c r="BH172" i="3"/>
  <c r="BI172" i="3"/>
  <c r="BK172" i="3"/>
  <c r="J174" i="3"/>
  <c r="R174" i="3"/>
  <c r="T174" i="3"/>
  <c r="BE174" i="3"/>
  <c r="BF174" i="3"/>
  <c r="BG174" i="3"/>
  <c r="BH174" i="3"/>
  <c r="BI174" i="3"/>
  <c r="BK174" i="3"/>
  <c r="J176" i="3"/>
  <c r="R176" i="3"/>
  <c r="T176" i="3"/>
  <c r="BE176" i="3"/>
  <c r="BF176" i="3"/>
  <c r="BG176" i="3"/>
  <c r="BH176" i="3"/>
  <c r="BI176" i="3"/>
  <c r="BK176" i="3"/>
  <c r="J184" i="3"/>
  <c r="BE184" i="3"/>
  <c r="R184" i="3"/>
  <c r="T184" i="3"/>
  <c r="BF184" i="3"/>
  <c r="BG184" i="3"/>
  <c r="BH184" i="3"/>
  <c r="BI184" i="3"/>
  <c r="BK184" i="3"/>
  <c r="J196" i="3"/>
  <c r="BE196" i="3"/>
  <c r="R196" i="3"/>
  <c r="T196" i="3"/>
  <c r="BF196" i="3"/>
  <c r="BG196" i="3"/>
  <c r="BH196" i="3"/>
  <c r="BI196" i="3"/>
  <c r="BK196" i="3"/>
  <c r="J210" i="3"/>
  <c r="R210" i="3"/>
  <c r="T210" i="3"/>
  <c r="BE210" i="3"/>
  <c r="BF210" i="3"/>
  <c r="BG210" i="3"/>
  <c r="BH210" i="3"/>
  <c r="BI210" i="3"/>
  <c r="BK210" i="3"/>
  <c r="J215" i="3"/>
  <c r="R215" i="3"/>
  <c r="T215" i="3"/>
  <c r="BE215" i="3"/>
  <c r="BF215" i="3"/>
  <c r="BG215" i="3"/>
  <c r="BH215" i="3"/>
  <c r="BI215" i="3"/>
  <c r="BK215" i="3"/>
  <c r="J226" i="3"/>
  <c r="BE226" i="3"/>
  <c r="R226" i="3"/>
  <c r="T226" i="3"/>
  <c r="BF226" i="3"/>
  <c r="BG226" i="3"/>
  <c r="BH226" i="3"/>
  <c r="BI226" i="3"/>
  <c r="BK226" i="3"/>
  <c r="J231" i="3"/>
  <c r="BE231" i="3"/>
  <c r="R231" i="3"/>
  <c r="T231" i="3"/>
  <c r="BF231" i="3"/>
  <c r="BG231" i="3"/>
  <c r="BH231" i="3"/>
  <c r="BI231" i="3"/>
  <c r="BK231" i="3"/>
  <c r="J236" i="3"/>
  <c r="R236" i="3"/>
  <c r="T236" i="3"/>
  <c r="BE236" i="3"/>
  <c r="BF236" i="3"/>
  <c r="BG236" i="3"/>
  <c r="BH236" i="3"/>
  <c r="BI236" i="3"/>
  <c r="BK236" i="3"/>
  <c r="J241" i="3"/>
  <c r="R241" i="3"/>
  <c r="T241" i="3"/>
  <c r="BE241" i="3"/>
  <c r="BF241" i="3"/>
  <c r="BG241" i="3"/>
  <c r="BH241" i="3"/>
  <c r="BI241" i="3"/>
  <c r="BK241" i="3"/>
  <c r="J248" i="3"/>
  <c r="BE248" i="3"/>
  <c r="R248" i="3"/>
  <c r="T248" i="3"/>
  <c r="BF248" i="3"/>
  <c r="BG248" i="3"/>
  <c r="BH248" i="3"/>
  <c r="BI248" i="3"/>
  <c r="BK248" i="3"/>
  <c r="J251" i="3"/>
  <c r="BE251" i="3"/>
  <c r="R251" i="3"/>
  <c r="T251" i="3"/>
  <c r="BF251" i="3"/>
  <c r="BG251" i="3"/>
  <c r="BH251" i="3"/>
  <c r="BI251" i="3"/>
  <c r="BK251" i="3"/>
  <c r="J256" i="3"/>
  <c r="R256" i="3"/>
  <c r="T256" i="3"/>
  <c r="BE256" i="3"/>
  <c r="BF256" i="3"/>
  <c r="BG256" i="3"/>
  <c r="BH256" i="3"/>
  <c r="BI256" i="3"/>
  <c r="BK256" i="3"/>
  <c r="J260" i="3"/>
  <c r="R260" i="3"/>
  <c r="T260" i="3"/>
  <c r="BE260" i="3"/>
  <c r="BF260" i="3"/>
  <c r="BG260" i="3"/>
  <c r="BH260" i="3"/>
  <c r="BI260" i="3"/>
  <c r="BK260" i="3"/>
  <c r="J263" i="3"/>
  <c r="BE263" i="3"/>
  <c r="R263" i="3"/>
  <c r="T263" i="3"/>
  <c r="BF263" i="3"/>
  <c r="BG263" i="3"/>
  <c r="BH263" i="3"/>
  <c r="BI263" i="3"/>
  <c r="BK263" i="3"/>
  <c r="J268" i="3"/>
  <c r="BE268" i="3"/>
  <c r="R268" i="3"/>
  <c r="T268" i="3"/>
  <c r="BF268" i="3"/>
  <c r="BG268" i="3"/>
  <c r="BH268" i="3"/>
  <c r="BI268" i="3"/>
  <c r="BK268" i="3"/>
  <c r="J273" i="3"/>
  <c r="R273" i="3"/>
  <c r="T273" i="3"/>
  <c r="BE273" i="3"/>
  <c r="BF273" i="3"/>
  <c r="BG273" i="3"/>
  <c r="BH273" i="3"/>
  <c r="BI273" i="3"/>
  <c r="BK273" i="3"/>
  <c r="J278" i="3"/>
  <c r="R278" i="3"/>
  <c r="T278" i="3"/>
  <c r="BE278" i="3"/>
  <c r="BF278" i="3"/>
  <c r="BG278" i="3"/>
  <c r="BH278" i="3"/>
  <c r="BI278" i="3"/>
  <c r="BK278" i="3"/>
  <c r="P280" i="3"/>
  <c r="J281" i="3"/>
  <c r="BE281" i="3"/>
  <c r="R281" i="3"/>
  <c r="T281" i="3"/>
  <c r="BF281" i="3"/>
  <c r="BG281" i="3"/>
  <c r="BH281" i="3"/>
  <c r="BI281" i="3"/>
  <c r="BK281" i="3"/>
  <c r="J286" i="3"/>
  <c r="R286" i="3"/>
  <c r="T286" i="3"/>
  <c r="BE286" i="3"/>
  <c r="BF286" i="3"/>
  <c r="BG286" i="3"/>
  <c r="BH286" i="3"/>
  <c r="BI286" i="3"/>
  <c r="BK286" i="3"/>
  <c r="J291" i="3"/>
  <c r="R291" i="3"/>
  <c r="T291" i="3"/>
  <c r="BE291" i="3"/>
  <c r="BF291" i="3"/>
  <c r="BG291" i="3"/>
  <c r="BH291" i="3"/>
  <c r="BI291" i="3"/>
  <c r="BK291" i="3"/>
  <c r="J296" i="3"/>
  <c r="BE296" i="3"/>
  <c r="R296" i="3"/>
  <c r="T296" i="3"/>
  <c r="BF296" i="3"/>
  <c r="BG296" i="3"/>
  <c r="BH296" i="3"/>
  <c r="BI296" i="3"/>
  <c r="BK296" i="3"/>
  <c r="J301" i="3"/>
  <c r="BE301" i="3"/>
  <c r="R301" i="3"/>
  <c r="T301" i="3"/>
  <c r="BF301" i="3"/>
  <c r="BG301" i="3"/>
  <c r="BH301" i="3"/>
  <c r="BI301" i="3"/>
  <c r="BK301" i="3"/>
  <c r="J306" i="3"/>
  <c r="R306" i="3"/>
  <c r="T306" i="3"/>
  <c r="BE306" i="3"/>
  <c r="BF306" i="3"/>
  <c r="BG306" i="3"/>
  <c r="BH306" i="3"/>
  <c r="BI306" i="3"/>
  <c r="BK306" i="3"/>
  <c r="J311" i="3"/>
  <c r="R311" i="3"/>
  <c r="T311" i="3"/>
  <c r="BE311" i="3"/>
  <c r="BF311" i="3"/>
  <c r="BG311" i="3"/>
  <c r="BH311" i="3"/>
  <c r="BI311" i="3"/>
  <c r="BK311" i="3"/>
  <c r="J315" i="3"/>
  <c r="BE315" i="3"/>
  <c r="R315" i="3"/>
  <c r="T315" i="3"/>
  <c r="BF315" i="3"/>
  <c r="BG315" i="3"/>
  <c r="BH315" i="3"/>
  <c r="BI315" i="3"/>
  <c r="BK315" i="3"/>
  <c r="J319" i="3"/>
  <c r="BE319" i="3"/>
  <c r="R319" i="3"/>
  <c r="T319" i="3"/>
  <c r="BF319" i="3"/>
  <c r="BG319" i="3"/>
  <c r="BH319" i="3"/>
  <c r="BI319" i="3"/>
  <c r="BK319" i="3"/>
  <c r="J323" i="3"/>
  <c r="R323" i="3"/>
  <c r="T323" i="3"/>
  <c r="BE323" i="3"/>
  <c r="BF323" i="3"/>
  <c r="BG323" i="3"/>
  <c r="BH323" i="3"/>
  <c r="BI323" i="3"/>
  <c r="BK323" i="3"/>
  <c r="J327" i="3"/>
  <c r="R327" i="3"/>
  <c r="T327" i="3"/>
  <c r="BE327" i="3"/>
  <c r="BF327" i="3"/>
  <c r="BG327" i="3"/>
  <c r="BH327" i="3"/>
  <c r="BI327" i="3"/>
  <c r="BK327" i="3"/>
  <c r="J331" i="3"/>
  <c r="BE331" i="3"/>
  <c r="R331" i="3"/>
  <c r="T331" i="3"/>
  <c r="BF331" i="3"/>
  <c r="BG331" i="3"/>
  <c r="BH331" i="3"/>
  <c r="BI331" i="3"/>
  <c r="BK331" i="3"/>
  <c r="J335" i="3"/>
  <c r="BE335" i="3"/>
  <c r="R335" i="3"/>
  <c r="T335" i="3"/>
  <c r="BF335" i="3"/>
  <c r="BG335" i="3"/>
  <c r="BH335" i="3"/>
  <c r="BI335" i="3"/>
  <c r="BK335" i="3"/>
  <c r="J339" i="3"/>
  <c r="R339" i="3"/>
  <c r="T339" i="3"/>
  <c r="BE339" i="3"/>
  <c r="BF339" i="3"/>
  <c r="BG339" i="3"/>
  <c r="BH339" i="3"/>
  <c r="BI339" i="3"/>
  <c r="BK339" i="3"/>
  <c r="J343" i="3"/>
  <c r="R343" i="3"/>
  <c r="T343" i="3"/>
  <c r="BE343" i="3"/>
  <c r="BF343" i="3"/>
  <c r="BG343" i="3"/>
  <c r="BH343" i="3"/>
  <c r="BI343" i="3"/>
  <c r="BK343" i="3"/>
  <c r="J347" i="3"/>
  <c r="BE347" i="3"/>
  <c r="R347" i="3"/>
  <c r="T347" i="3"/>
  <c r="BF347" i="3"/>
  <c r="BG347" i="3"/>
  <c r="BH347" i="3"/>
  <c r="BI347" i="3"/>
  <c r="BK347" i="3"/>
  <c r="J351" i="3"/>
  <c r="BE351" i="3"/>
  <c r="R351" i="3"/>
  <c r="T351" i="3"/>
  <c r="BF351" i="3"/>
  <c r="BG351" i="3"/>
  <c r="BH351" i="3"/>
  <c r="BI351" i="3"/>
  <c r="BK351" i="3"/>
  <c r="P353" i="3"/>
  <c r="J354" i="3"/>
  <c r="R354" i="3"/>
  <c r="R353" i="3"/>
  <c r="T354" i="3"/>
  <c r="BE354" i="3"/>
  <c r="BF354" i="3"/>
  <c r="BG354" i="3"/>
  <c r="BH354" i="3"/>
  <c r="BI354" i="3"/>
  <c r="BK354" i="3"/>
  <c r="J359" i="3"/>
  <c r="BE359" i="3"/>
  <c r="R359" i="3"/>
  <c r="T359" i="3"/>
  <c r="BF359" i="3"/>
  <c r="BG359" i="3"/>
  <c r="BH359" i="3"/>
  <c r="BI359" i="3"/>
  <c r="BK359" i="3"/>
  <c r="J364" i="3"/>
  <c r="BE364" i="3"/>
  <c r="R364" i="3"/>
  <c r="T364" i="3"/>
  <c r="BF364" i="3"/>
  <c r="BG364" i="3"/>
  <c r="BH364" i="3"/>
  <c r="BI364" i="3"/>
  <c r="BK364" i="3"/>
  <c r="J369" i="3"/>
  <c r="R369" i="3"/>
  <c r="T369" i="3"/>
  <c r="BE369" i="3"/>
  <c r="BF369" i="3"/>
  <c r="BG369" i="3"/>
  <c r="BH369" i="3"/>
  <c r="BI369" i="3"/>
  <c r="BK369" i="3"/>
  <c r="J374" i="3"/>
  <c r="R374" i="3"/>
  <c r="T374" i="3"/>
  <c r="T353" i="3"/>
  <c r="BE374" i="3"/>
  <c r="BF374" i="3"/>
  <c r="BG374" i="3"/>
  <c r="BH374" i="3"/>
  <c r="BI374" i="3"/>
  <c r="BK374" i="3"/>
  <c r="J377" i="3"/>
  <c r="BE377" i="3"/>
  <c r="R377" i="3"/>
  <c r="T377" i="3"/>
  <c r="BF377" i="3"/>
  <c r="BG377" i="3"/>
  <c r="BH377" i="3"/>
  <c r="BI377" i="3"/>
  <c r="BK377" i="3"/>
  <c r="J380" i="3"/>
  <c r="BE380" i="3"/>
  <c r="R380" i="3"/>
  <c r="T380" i="3"/>
  <c r="BF380" i="3"/>
  <c r="BG380" i="3"/>
  <c r="BH380" i="3"/>
  <c r="BI380" i="3"/>
  <c r="BK380" i="3"/>
  <c r="J383" i="3"/>
  <c r="R383" i="3"/>
  <c r="T383" i="3"/>
  <c r="BE383" i="3"/>
  <c r="BF383" i="3"/>
  <c r="BG383" i="3"/>
  <c r="BH383" i="3"/>
  <c r="BI383" i="3"/>
  <c r="BK383" i="3"/>
  <c r="J386" i="3"/>
  <c r="R386" i="3"/>
  <c r="T386" i="3"/>
  <c r="BE386" i="3"/>
  <c r="BF386" i="3"/>
  <c r="BG386" i="3"/>
  <c r="BH386" i="3"/>
  <c r="BI386" i="3"/>
  <c r="BK386" i="3"/>
  <c r="J389" i="3"/>
  <c r="BE389" i="3"/>
  <c r="R389" i="3"/>
  <c r="T389" i="3"/>
  <c r="BF389" i="3"/>
  <c r="BG389" i="3"/>
  <c r="BH389" i="3"/>
  <c r="BI389" i="3"/>
  <c r="BK389" i="3"/>
  <c r="J392" i="3"/>
  <c r="BE392" i="3"/>
  <c r="R392" i="3"/>
  <c r="T392" i="3"/>
  <c r="BF392" i="3"/>
  <c r="BG392" i="3"/>
  <c r="BH392" i="3"/>
  <c r="BI392" i="3"/>
  <c r="BK392" i="3"/>
  <c r="J395" i="3"/>
  <c r="R395" i="3"/>
  <c r="T395" i="3"/>
  <c r="BE395" i="3"/>
  <c r="BF395" i="3"/>
  <c r="BG395" i="3"/>
  <c r="BH395" i="3"/>
  <c r="BI395" i="3"/>
  <c r="BK395" i="3"/>
  <c r="J398" i="3"/>
  <c r="R398" i="3"/>
  <c r="T398" i="3"/>
  <c r="BE398" i="3"/>
  <c r="BF398" i="3"/>
  <c r="BG398" i="3"/>
  <c r="BH398" i="3"/>
  <c r="BI398" i="3"/>
  <c r="BK398" i="3"/>
  <c r="P400" i="3"/>
  <c r="J401" i="3"/>
  <c r="BE401" i="3"/>
  <c r="R401" i="3"/>
  <c r="R400" i="3"/>
  <c r="T401" i="3"/>
  <c r="BF401" i="3"/>
  <c r="BG401" i="3"/>
  <c r="BH401" i="3"/>
  <c r="BI401" i="3"/>
  <c r="BK401" i="3"/>
  <c r="J405" i="3"/>
  <c r="R405" i="3"/>
  <c r="T405" i="3"/>
  <c r="BE405" i="3"/>
  <c r="BF405" i="3"/>
  <c r="BG405" i="3"/>
  <c r="BH405" i="3"/>
  <c r="BI405" i="3"/>
  <c r="BK405" i="3"/>
  <c r="J409" i="3"/>
  <c r="R409" i="3"/>
  <c r="T409" i="3"/>
  <c r="BE409" i="3"/>
  <c r="BF409" i="3"/>
  <c r="BG409" i="3"/>
  <c r="BH409" i="3"/>
  <c r="BI409" i="3"/>
  <c r="BK409" i="3"/>
  <c r="J413" i="3"/>
  <c r="BE413" i="3"/>
  <c r="R413" i="3"/>
  <c r="T413" i="3"/>
  <c r="BF413" i="3"/>
  <c r="BG413" i="3"/>
  <c r="BH413" i="3"/>
  <c r="BI413" i="3"/>
  <c r="BK413" i="3"/>
  <c r="J417" i="3"/>
  <c r="BE417" i="3"/>
  <c r="R417" i="3"/>
  <c r="T417" i="3"/>
  <c r="BF417" i="3"/>
  <c r="BG417" i="3"/>
  <c r="BH417" i="3"/>
  <c r="BI417" i="3"/>
  <c r="BK417" i="3"/>
  <c r="P419" i="3"/>
  <c r="T419" i="3"/>
  <c r="J420" i="3"/>
  <c r="R420" i="3"/>
  <c r="R419" i="3"/>
  <c r="T420" i="3"/>
  <c r="BE420" i="3"/>
  <c r="BF420" i="3"/>
  <c r="BG420" i="3"/>
  <c r="BH420" i="3"/>
  <c r="BI420" i="3"/>
  <c r="BK420" i="3"/>
  <c r="J423" i="3"/>
  <c r="BE423" i="3"/>
  <c r="R423" i="3"/>
  <c r="T423" i="3"/>
  <c r="BF423" i="3"/>
  <c r="BG423" i="3"/>
  <c r="BH423" i="3"/>
  <c r="BI423" i="3"/>
  <c r="BK423" i="3"/>
  <c r="J426" i="3"/>
  <c r="BE426" i="3"/>
  <c r="R426" i="3"/>
  <c r="T426" i="3"/>
  <c r="BF426" i="3"/>
  <c r="BG426" i="3"/>
  <c r="BH426" i="3"/>
  <c r="BI426" i="3"/>
  <c r="BK426" i="3"/>
  <c r="P429" i="3"/>
  <c r="J430" i="3"/>
  <c r="R430" i="3"/>
  <c r="T430" i="3"/>
  <c r="T429" i="3"/>
  <c r="BE430" i="3"/>
  <c r="BF430" i="3"/>
  <c r="BG430" i="3"/>
  <c r="BH430" i="3"/>
  <c r="BI430" i="3"/>
  <c r="BK430" i="3"/>
  <c r="J434" i="3"/>
  <c r="BE434" i="3"/>
  <c r="R434" i="3"/>
  <c r="T434" i="3"/>
  <c r="BF434" i="3"/>
  <c r="BG434" i="3"/>
  <c r="BH434" i="3"/>
  <c r="BI434" i="3"/>
  <c r="BK434" i="3"/>
  <c r="J438" i="3"/>
  <c r="BE438" i="3"/>
  <c r="R438" i="3"/>
  <c r="T438" i="3"/>
  <c r="BF438" i="3"/>
  <c r="BG438" i="3"/>
  <c r="BH438" i="3"/>
  <c r="BI438" i="3"/>
  <c r="BK438" i="3"/>
  <c r="J442" i="3"/>
  <c r="R442" i="3"/>
  <c r="T442" i="3"/>
  <c r="BE442" i="3"/>
  <c r="BF442" i="3"/>
  <c r="BG442" i="3"/>
  <c r="BH442" i="3"/>
  <c r="BI442" i="3"/>
  <c r="BK442" i="3"/>
  <c r="J446" i="3"/>
  <c r="R446" i="3"/>
  <c r="T446" i="3"/>
  <c r="BE446" i="3"/>
  <c r="BF446" i="3"/>
  <c r="BG446" i="3"/>
  <c r="BH446" i="3"/>
  <c r="BI446" i="3"/>
  <c r="BK446" i="3"/>
  <c r="J450" i="3"/>
  <c r="BE450" i="3"/>
  <c r="R450" i="3"/>
  <c r="T450" i="3"/>
  <c r="BF450" i="3"/>
  <c r="BG450" i="3"/>
  <c r="BH450" i="3"/>
  <c r="BI450" i="3"/>
  <c r="BK450" i="3"/>
  <c r="J457" i="3"/>
  <c r="R457" i="3"/>
  <c r="T457" i="3"/>
  <c r="BE457" i="3"/>
  <c r="BF457" i="3"/>
  <c r="BG457" i="3"/>
  <c r="BH457" i="3"/>
  <c r="BI457" i="3"/>
  <c r="BK457" i="3"/>
  <c r="E7" i="4"/>
  <c r="E73" i="4"/>
  <c r="J12" i="4"/>
  <c r="J17" i="4"/>
  <c r="E18" i="4"/>
  <c r="J18" i="4"/>
  <c r="E45" i="4"/>
  <c r="E47" i="4"/>
  <c r="F49" i="4"/>
  <c r="J49" i="4"/>
  <c r="F51" i="4"/>
  <c r="J51" i="4"/>
  <c r="F52" i="4"/>
  <c r="E75" i="4"/>
  <c r="F77" i="4"/>
  <c r="J77" i="4"/>
  <c r="F79" i="4"/>
  <c r="J79" i="4"/>
  <c r="F80" i="4"/>
  <c r="P85" i="4"/>
  <c r="J86" i="4"/>
  <c r="BE86" i="4"/>
  <c r="R86" i="4"/>
  <c r="R85" i="4"/>
  <c r="T86" i="4"/>
  <c r="T85" i="4"/>
  <c r="BF86" i="4"/>
  <c r="BG86" i="4"/>
  <c r="BH86" i="4"/>
  <c r="BI86" i="4"/>
  <c r="BK86" i="4"/>
  <c r="BK85" i="4"/>
  <c r="P88" i="4"/>
  <c r="BK88" i="4"/>
  <c r="J88" i="4"/>
  <c r="J59" i="4"/>
  <c r="J89" i="4"/>
  <c r="R89" i="4"/>
  <c r="R88" i="4"/>
  <c r="T89" i="4"/>
  <c r="BE89" i="4"/>
  <c r="BF89" i="4"/>
  <c r="BG89" i="4"/>
  <c r="BH89" i="4"/>
  <c r="BI89" i="4"/>
  <c r="F34" i="4"/>
  <c r="BD54" i="1"/>
  <c r="BK89" i="4"/>
  <c r="J91" i="4"/>
  <c r="BE91" i="4"/>
  <c r="R91" i="4"/>
  <c r="T91" i="4"/>
  <c r="BF91" i="4"/>
  <c r="BG91" i="4"/>
  <c r="BH91" i="4"/>
  <c r="BI91" i="4"/>
  <c r="BK91" i="4"/>
  <c r="P110" i="4"/>
  <c r="J111" i="4"/>
  <c r="BE111" i="4"/>
  <c r="R111" i="4"/>
  <c r="T111" i="4"/>
  <c r="T110" i="4"/>
  <c r="BF111" i="4"/>
  <c r="BG111" i="4"/>
  <c r="BH111" i="4"/>
  <c r="BI111" i="4"/>
  <c r="BK111" i="4"/>
  <c r="J114" i="4"/>
  <c r="R114" i="4"/>
  <c r="T114" i="4"/>
  <c r="BE114" i="4"/>
  <c r="BF114" i="4"/>
  <c r="BG114" i="4"/>
  <c r="BH114" i="4"/>
  <c r="BI114" i="4"/>
  <c r="BK114" i="4"/>
  <c r="J117" i="4"/>
  <c r="BE117" i="4"/>
  <c r="R117" i="4"/>
  <c r="T117" i="4"/>
  <c r="BF117" i="4"/>
  <c r="BG117" i="4"/>
  <c r="BH117" i="4"/>
  <c r="BI117" i="4"/>
  <c r="BK117" i="4"/>
  <c r="J120" i="4"/>
  <c r="BE120" i="4"/>
  <c r="R120" i="4"/>
  <c r="T120" i="4"/>
  <c r="BF120" i="4"/>
  <c r="BG120" i="4"/>
  <c r="BH120" i="4"/>
  <c r="BI120" i="4"/>
  <c r="BK120" i="4"/>
  <c r="J123" i="4"/>
  <c r="R123" i="4"/>
  <c r="T123" i="4"/>
  <c r="BE123" i="4"/>
  <c r="BF123" i="4"/>
  <c r="BG123" i="4"/>
  <c r="BH123" i="4"/>
  <c r="BI123" i="4"/>
  <c r="BK123" i="4"/>
  <c r="P126" i="4"/>
  <c r="J127" i="4"/>
  <c r="BE127" i="4"/>
  <c r="R127" i="4"/>
  <c r="T127" i="4"/>
  <c r="BF127" i="4"/>
  <c r="BG127" i="4"/>
  <c r="BH127" i="4"/>
  <c r="BI127" i="4"/>
  <c r="BK127" i="4"/>
  <c r="J131" i="4"/>
  <c r="R131" i="4"/>
  <c r="T131" i="4"/>
  <c r="BE131" i="4"/>
  <c r="BF131" i="4"/>
  <c r="BG131" i="4"/>
  <c r="BH131" i="4"/>
  <c r="BI131" i="4"/>
  <c r="BK131" i="4"/>
  <c r="J135" i="4"/>
  <c r="BE135" i="4"/>
  <c r="R135" i="4"/>
  <c r="T135" i="4"/>
  <c r="T126" i="4"/>
  <c r="BF135" i="4"/>
  <c r="BG135" i="4"/>
  <c r="BH135" i="4"/>
  <c r="BI135" i="4"/>
  <c r="BK135" i="4"/>
  <c r="J139" i="4"/>
  <c r="R139" i="4"/>
  <c r="T139" i="4"/>
  <c r="BE139" i="4"/>
  <c r="BF139" i="4"/>
  <c r="BG139" i="4"/>
  <c r="BH139" i="4"/>
  <c r="BI139" i="4"/>
  <c r="BK139" i="4"/>
  <c r="J143" i="4"/>
  <c r="BE143" i="4"/>
  <c r="R143" i="4"/>
  <c r="T143" i="4"/>
  <c r="BF143" i="4"/>
  <c r="BG143" i="4"/>
  <c r="BH143" i="4"/>
  <c r="BI143" i="4"/>
  <c r="BK143" i="4"/>
  <c r="J147" i="4"/>
  <c r="BE147" i="4"/>
  <c r="R147" i="4"/>
  <c r="T147" i="4"/>
  <c r="BF147" i="4"/>
  <c r="BG147" i="4"/>
  <c r="BH147" i="4"/>
  <c r="BI147" i="4"/>
  <c r="BK147" i="4"/>
  <c r="J151" i="4"/>
  <c r="R151" i="4"/>
  <c r="T151" i="4"/>
  <c r="BE151" i="4"/>
  <c r="BF151" i="4"/>
  <c r="BG151" i="4"/>
  <c r="BH151" i="4"/>
  <c r="BI151" i="4"/>
  <c r="BK151" i="4"/>
  <c r="J155" i="4"/>
  <c r="R155" i="4"/>
  <c r="T155" i="4"/>
  <c r="BE155" i="4"/>
  <c r="BF155" i="4"/>
  <c r="BG155" i="4"/>
  <c r="BH155" i="4"/>
  <c r="BI155" i="4"/>
  <c r="BK155" i="4"/>
  <c r="J159" i="4"/>
  <c r="BE159" i="4"/>
  <c r="R159" i="4"/>
  <c r="T159" i="4"/>
  <c r="BF159" i="4"/>
  <c r="BG159" i="4"/>
  <c r="BH159" i="4"/>
  <c r="BI159" i="4"/>
  <c r="BK159" i="4"/>
  <c r="P163" i="4"/>
  <c r="P84" i="4"/>
  <c r="P83" i="4"/>
  <c r="AU54" i="1"/>
  <c r="J164" i="4"/>
  <c r="BE164" i="4"/>
  <c r="R164" i="4"/>
  <c r="T164" i="4"/>
  <c r="BF164" i="4"/>
  <c r="BG164" i="4"/>
  <c r="BH164" i="4"/>
  <c r="BI164" i="4"/>
  <c r="BK164" i="4"/>
  <c r="BK163" i="4"/>
  <c r="J163" i="4"/>
  <c r="J62" i="4"/>
  <c r="J169" i="4"/>
  <c r="R169" i="4"/>
  <c r="T169" i="4"/>
  <c r="BE169" i="4"/>
  <c r="BF169" i="4"/>
  <c r="BG169" i="4"/>
  <c r="BH169" i="4"/>
  <c r="BI169" i="4"/>
  <c r="BK169" i="4"/>
  <c r="J173" i="4"/>
  <c r="BE173" i="4"/>
  <c r="R173" i="4"/>
  <c r="T173" i="4"/>
  <c r="BF173" i="4"/>
  <c r="BG173" i="4"/>
  <c r="BH173" i="4"/>
  <c r="BI173" i="4"/>
  <c r="BK173" i="4"/>
  <c r="J177" i="4"/>
  <c r="R177" i="4"/>
  <c r="T177" i="4"/>
  <c r="BE177" i="4"/>
  <c r="BF177" i="4"/>
  <c r="BG177" i="4"/>
  <c r="BH177" i="4"/>
  <c r="BI177" i="4"/>
  <c r="BK177" i="4"/>
  <c r="J181" i="4"/>
  <c r="BE181" i="4"/>
  <c r="R181" i="4"/>
  <c r="T181" i="4"/>
  <c r="BF181" i="4"/>
  <c r="BG181" i="4"/>
  <c r="BH181" i="4"/>
  <c r="BI181" i="4"/>
  <c r="BK181" i="4"/>
  <c r="J185" i="4"/>
  <c r="R185" i="4"/>
  <c r="T185" i="4"/>
  <c r="BE185" i="4"/>
  <c r="BF185" i="4"/>
  <c r="BG185" i="4"/>
  <c r="BH185" i="4"/>
  <c r="BI185" i="4"/>
  <c r="BK185" i="4"/>
  <c r="J189" i="4"/>
  <c r="BE189" i="4"/>
  <c r="R189" i="4"/>
  <c r="T189" i="4"/>
  <c r="BF189" i="4"/>
  <c r="BG189" i="4"/>
  <c r="BH189" i="4"/>
  <c r="BI189" i="4"/>
  <c r="BK189" i="4"/>
  <c r="J193" i="4"/>
  <c r="BE193" i="4"/>
  <c r="R193" i="4"/>
  <c r="T193" i="4"/>
  <c r="BF193" i="4"/>
  <c r="BG193" i="4"/>
  <c r="BH193" i="4"/>
  <c r="BI193" i="4"/>
  <c r="BK193" i="4"/>
  <c r="J197" i="4"/>
  <c r="R197" i="4"/>
  <c r="T197" i="4"/>
  <c r="BE197" i="4"/>
  <c r="BF197" i="4"/>
  <c r="BG197" i="4"/>
  <c r="BH197" i="4"/>
  <c r="BI197" i="4"/>
  <c r="BK197" i="4"/>
  <c r="J201" i="4"/>
  <c r="R201" i="4"/>
  <c r="T201" i="4"/>
  <c r="BE201" i="4"/>
  <c r="BF201" i="4"/>
  <c r="BG201" i="4"/>
  <c r="BH201" i="4"/>
  <c r="BI201" i="4"/>
  <c r="BK201" i="4"/>
  <c r="J205" i="4"/>
  <c r="BE205" i="4"/>
  <c r="R205" i="4"/>
  <c r="T205" i="4"/>
  <c r="BF205" i="4"/>
  <c r="BG205" i="4"/>
  <c r="BH205" i="4"/>
  <c r="BI205" i="4"/>
  <c r="BK205" i="4"/>
  <c r="J209" i="4"/>
  <c r="BE209" i="4"/>
  <c r="R209" i="4"/>
  <c r="T209" i="4"/>
  <c r="BF209" i="4"/>
  <c r="BG209" i="4"/>
  <c r="BH209" i="4"/>
  <c r="BI209" i="4"/>
  <c r="BK209" i="4"/>
  <c r="J213" i="4"/>
  <c r="BE213" i="4"/>
  <c r="R213" i="4"/>
  <c r="T213" i="4"/>
  <c r="BF213" i="4"/>
  <c r="BG213" i="4"/>
  <c r="BH213" i="4"/>
  <c r="BI213" i="4"/>
  <c r="BK213" i="4"/>
  <c r="J217" i="4"/>
  <c r="R217" i="4"/>
  <c r="T217" i="4"/>
  <c r="BE217" i="4"/>
  <c r="BF217" i="4"/>
  <c r="BG217" i="4"/>
  <c r="BH217" i="4"/>
  <c r="BI217" i="4"/>
  <c r="BK217" i="4"/>
  <c r="J221" i="4"/>
  <c r="BE221" i="4"/>
  <c r="R221" i="4"/>
  <c r="T221" i="4"/>
  <c r="BF221" i="4"/>
  <c r="BG221" i="4"/>
  <c r="BH221" i="4"/>
  <c r="BI221" i="4"/>
  <c r="BK221" i="4"/>
  <c r="J225" i="4"/>
  <c r="BE225" i="4"/>
  <c r="R225" i="4"/>
  <c r="T225" i="4"/>
  <c r="BF225" i="4"/>
  <c r="BG225" i="4"/>
  <c r="BH225" i="4"/>
  <c r="BI225" i="4"/>
  <c r="BK225" i="4"/>
  <c r="J229" i="4"/>
  <c r="BE229" i="4"/>
  <c r="R229" i="4"/>
  <c r="T229" i="4"/>
  <c r="BF229" i="4"/>
  <c r="BG229" i="4"/>
  <c r="BH229" i="4"/>
  <c r="BI229" i="4"/>
  <c r="BK229" i="4"/>
  <c r="J233" i="4"/>
  <c r="R233" i="4"/>
  <c r="T233" i="4"/>
  <c r="BE233" i="4"/>
  <c r="BF233" i="4"/>
  <c r="BG233" i="4"/>
  <c r="BH233" i="4"/>
  <c r="BI233" i="4"/>
  <c r="BK233" i="4"/>
  <c r="J237" i="4"/>
  <c r="BE237" i="4"/>
  <c r="R237" i="4"/>
  <c r="T237" i="4"/>
  <c r="BF237" i="4"/>
  <c r="BG237" i="4"/>
  <c r="BH237" i="4"/>
  <c r="BI237" i="4"/>
  <c r="BK237" i="4"/>
  <c r="J241" i="4"/>
  <c r="R241" i="4"/>
  <c r="T241" i="4"/>
  <c r="BE241" i="4"/>
  <c r="BF241" i="4"/>
  <c r="BG241" i="4"/>
  <c r="BH241" i="4"/>
  <c r="BI241" i="4"/>
  <c r="BK241" i="4"/>
  <c r="J245" i="4"/>
  <c r="BE245" i="4"/>
  <c r="R245" i="4"/>
  <c r="T245" i="4"/>
  <c r="BF245" i="4"/>
  <c r="BG245" i="4"/>
  <c r="BH245" i="4"/>
  <c r="BI245" i="4"/>
  <c r="BK245" i="4"/>
  <c r="J248" i="4"/>
  <c r="R248" i="4"/>
  <c r="T248" i="4"/>
  <c r="BE248" i="4"/>
  <c r="BF248" i="4"/>
  <c r="BG248" i="4"/>
  <c r="BH248" i="4"/>
  <c r="BI248" i="4"/>
  <c r="BK248" i="4"/>
  <c r="J251" i="4"/>
  <c r="BE251" i="4"/>
  <c r="R251" i="4"/>
  <c r="T251" i="4"/>
  <c r="BF251" i="4"/>
  <c r="BG251" i="4"/>
  <c r="BH251" i="4"/>
  <c r="BI251" i="4"/>
  <c r="BK251" i="4"/>
  <c r="J254" i="4"/>
  <c r="BE254" i="4"/>
  <c r="R254" i="4"/>
  <c r="T254" i="4"/>
  <c r="BF254" i="4"/>
  <c r="BG254" i="4"/>
  <c r="BH254" i="4"/>
  <c r="BI254" i="4"/>
  <c r="BK254" i="4"/>
  <c r="J257" i="4"/>
  <c r="R257" i="4"/>
  <c r="T257" i="4"/>
  <c r="BE257" i="4"/>
  <c r="BF257" i="4"/>
  <c r="BG257" i="4"/>
  <c r="BH257" i="4"/>
  <c r="BI257" i="4"/>
  <c r="BK257" i="4"/>
  <c r="J258" i="4"/>
  <c r="R258" i="4"/>
  <c r="T258" i="4"/>
  <c r="BE258" i="4"/>
  <c r="BF258" i="4"/>
  <c r="BG258" i="4"/>
  <c r="BH258" i="4"/>
  <c r="BI258" i="4"/>
  <c r="BK258" i="4"/>
  <c r="P259" i="4"/>
  <c r="J260" i="4"/>
  <c r="BE260" i="4"/>
  <c r="R260" i="4"/>
  <c r="R259" i="4"/>
  <c r="T260" i="4"/>
  <c r="BF260" i="4"/>
  <c r="BG260" i="4"/>
  <c r="BH260" i="4"/>
  <c r="BI260" i="4"/>
  <c r="BK260" i="4"/>
  <c r="J263" i="4"/>
  <c r="BE263" i="4"/>
  <c r="R263" i="4"/>
  <c r="T263" i="4"/>
  <c r="BF263" i="4"/>
  <c r="BG263" i="4"/>
  <c r="BH263" i="4"/>
  <c r="BI263" i="4"/>
  <c r="BK263" i="4"/>
  <c r="E7" i="5"/>
  <c r="J12" i="5"/>
  <c r="J17" i="5"/>
  <c r="E18" i="5"/>
  <c r="J18" i="5"/>
  <c r="E45" i="5"/>
  <c r="E47" i="5"/>
  <c r="F49" i="5"/>
  <c r="J49" i="5"/>
  <c r="F51" i="5"/>
  <c r="J51" i="5"/>
  <c r="E72" i="5"/>
  <c r="E74" i="5"/>
  <c r="F76" i="5"/>
  <c r="J76" i="5"/>
  <c r="F78" i="5"/>
  <c r="J78" i="5"/>
  <c r="P84" i="5"/>
  <c r="P83" i="5"/>
  <c r="P82" i="5"/>
  <c r="AU55" i="1"/>
  <c r="J85" i="5"/>
  <c r="BE85" i="5"/>
  <c r="J30" i="5"/>
  <c r="AV55" i="1"/>
  <c r="R85" i="5"/>
  <c r="R84" i="5"/>
  <c r="T85" i="5"/>
  <c r="BF85" i="5"/>
  <c r="BG85" i="5"/>
  <c r="BH85" i="5"/>
  <c r="BI85" i="5"/>
  <c r="BK85" i="5"/>
  <c r="BK84" i="5"/>
  <c r="J90" i="5"/>
  <c r="R90" i="5"/>
  <c r="T90" i="5"/>
  <c r="BE90" i="5"/>
  <c r="BF90" i="5"/>
  <c r="BG90" i="5"/>
  <c r="BH90" i="5"/>
  <c r="BI90" i="5"/>
  <c r="BK90" i="5"/>
  <c r="J95" i="5"/>
  <c r="BE95" i="5"/>
  <c r="R95" i="5"/>
  <c r="T95" i="5"/>
  <c r="BF95" i="5"/>
  <c r="BG95" i="5"/>
  <c r="BH95" i="5"/>
  <c r="BI95" i="5"/>
  <c r="BK95" i="5"/>
  <c r="P97" i="5"/>
  <c r="J98" i="5"/>
  <c r="BE98" i="5"/>
  <c r="R98" i="5"/>
  <c r="R97" i="5"/>
  <c r="T98" i="5"/>
  <c r="BF98" i="5"/>
  <c r="BG98" i="5"/>
  <c r="BH98" i="5"/>
  <c r="BI98" i="5"/>
  <c r="BK98" i="5"/>
  <c r="BK97" i="5"/>
  <c r="J97" i="5"/>
  <c r="J59" i="5"/>
  <c r="J103" i="5"/>
  <c r="R103" i="5"/>
  <c r="T103" i="5"/>
  <c r="BE103" i="5"/>
  <c r="BF103" i="5"/>
  <c r="BG103" i="5"/>
  <c r="BH103" i="5"/>
  <c r="BI103" i="5"/>
  <c r="BK103" i="5"/>
  <c r="J108" i="5"/>
  <c r="BE108" i="5"/>
  <c r="R108" i="5"/>
  <c r="T108" i="5"/>
  <c r="BF108" i="5"/>
  <c r="BG108" i="5"/>
  <c r="BH108" i="5"/>
  <c r="BI108" i="5"/>
  <c r="BK108" i="5"/>
  <c r="J113" i="5"/>
  <c r="BE113" i="5"/>
  <c r="R113" i="5"/>
  <c r="T113" i="5"/>
  <c r="BF113" i="5"/>
  <c r="BG113" i="5"/>
  <c r="BH113" i="5"/>
  <c r="BI113" i="5"/>
  <c r="BK113" i="5"/>
  <c r="J116" i="5"/>
  <c r="BE116" i="5"/>
  <c r="R116" i="5"/>
  <c r="T116" i="5"/>
  <c r="BF116" i="5"/>
  <c r="BG116" i="5"/>
  <c r="BH116" i="5"/>
  <c r="BI116" i="5"/>
  <c r="BK116" i="5"/>
  <c r="J119" i="5"/>
  <c r="R119" i="5"/>
  <c r="T119" i="5"/>
  <c r="BE119" i="5"/>
  <c r="BF119" i="5"/>
  <c r="BG119" i="5"/>
  <c r="BH119" i="5"/>
  <c r="BI119" i="5"/>
  <c r="BK119" i="5"/>
  <c r="P121" i="5"/>
  <c r="J122" i="5"/>
  <c r="BE122" i="5"/>
  <c r="R122" i="5"/>
  <c r="R121" i="5"/>
  <c r="T122" i="5"/>
  <c r="T121" i="5"/>
  <c r="BF122" i="5"/>
  <c r="BG122" i="5"/>
  <c r="BH122" i="5"/>
  <c r="BI122" i="5"/>
  <c r="BK122" i="5"/>
  <c r="J125" i="5"/>
  <c r="BE125" i="5"/>
  <c r="R125" i="5"/>
  <c r="T125" i="5"/>
  <c r="BF125" i="5"/>
  <c r="BG125" i="5"/>
  <c r="BH125" i="5"/>
  <c r="BI125" i="5"/>
  <c r="BK125" i="5"/>
  <c r="P127" i="5"/>
  <c r="T127" i="5"/>
  <c r="J128" i="5"/>
  <c r="BE128" i="5"/>
  <c r="R128" i="5"/>
  <c r="T128" i="5"/>
  <c r="BF128" i="5"/>
  <c r="BG128" i="5"/>
  <c r="BH128" i="5"/>
  <c r="BI128" i="5"/>
  <c r="BK128" i="5"/>
  <c r="J131" i="5"/>
  <c r="BE131" i="5"/>
  <c r="R131" i="5"/>
  <c r="T131" i="5"/>
  <c r="BF131" i="5"/>
  <c r="BG131" i="5"/>
  <c r="BH131" i="5"/>
  <c r="BI131" i="5"/>
  <c r="BK131" i="5"/>
  <c r="J135" i="5"/>
  <c r="BE135" i="5"/>
  <c r="R135" i="5"/>
  <c r="T135" i="5"/>
  <c r="BF135" i="5"/>
  <c r="BG135" i="5"/>
  <c r="BH135" i="5"/>
  <c r="BI135" i="5"/>
  <c r="BK135" i="5"/>
  <c r="P137" i="5"/>
  <c r="T137" i="5"/>
  <c r="J138" i="5"/>
  <c r="BE138" i="5"/>
  <c r="R138" i="5"/>
  <c r="R137" i="5"/>
  <c r="T138" i="5"/>
  <c r="BF138" i="5"/>
  <c r="BG138" i="5"/>
  <c r="BH138" i="5"/>
  <c r="BI138" i="5"/>
  <c r="BK138" i="5"/>
  <c r="BK137" i="5"/>
  <c r="J137" i="5"/>
  <c r="J62" i="5"/>
  <c r="E7" i="6"/>
  <c r="E45" i="6"/>
  <c r="J12" i="6"/>
  <c r="J80" i="6"/>
  <c r="J17" i="6"/>
  <c r="E18" i="6"/>
  <c r="F83" i="6"/>
  <c r="J18" i="6"/>
  <c r="E47" i="6"/>
  <c r="F49" i="6"/>
  <c r="F51" i="6"/>
  <c r="J51" i="6"/>
  <c r="F52" i="6"/>
  <c r="E76" i="6"/>
  <c r="E78" i="6"/>
  <c r="F80" i="6"/>
  <c r="F82" i="6"/>
  <c r="J82" i="6"/>
  <c r="P88" i="6"/>
  <c r="J89" i="6"/>
  <c r="R89" i="6"/>
  <c r="T89" i="6"/>
  <c r="T88" i="6"/>
  <c r="BE89" i="6"/>
  <c r="BF89" i="6"/>
  <c r="BG89" i="6"/>
  <c r="BH89" i="6"/>
  <c r="BI89" i="6"/>
  <c r="BK89" i="6"/>
  <c r="J92" i="6"/>
  <c r="BE92" i="6"/>
  <c r="R92" i="6"/>
  <c r="T92" i="6"/>
  <c r="BF92" i="6"/>
  <c r="BG92" i="6"/>
  <c r="BH92" i="6"/>
  <c r="BI92" i="6"/>
  <c r="BK92" i="6"/>
  <c r="J96" i="6"/>
  <c r="BE96" i="6"/>
  <c r="R96" i="6"/>
  <c r="T96" i="6"/>
  <c r="BF96" i="6"/>
  <c r="BG96" i="6"/>
  <c r="BH96" i="6"/>
  <c r="BI96" i="6"/>
  <c r="BK96" i="6"/>
  <c r="J99" i="6"/>
  <c r="BE99" i="6"/>
  <c r="R99" i="6"/>
  <c r="T99" i="6"/>
  <c r="BF99" i="6"/>
  <c r="J31" i="6"/>
  <c r="AW56" i="1"/>
  <c r="BG99" i="6"/>
  <c r="BH99" i="6"/>
  <c r="BI99" i="6"/>
  <c r="BK99" i="6"/>
  <c r="BK88" i="6"/>
  <c r="J102" i="6"/>
  <c r="R102" i="6"/>
  <c r="T102" i="6"/>
  <c r="BE102" i="6"/>
  <c r="BF102" i="6"/>
  <c r="BG102" i="6"/>
  <c r="BH102" i="6"/>
  <c r="BI102" i="6"/>
  <c r="BK102" i="6"/>
  <c r="J105" i="6"/>
  <c r="BE105" i="6"/>
  <c r="R105" i="6"/>
  <c r="T105" i="6"/>
  <c r="BF105" i="6"/>
  <c r="BG105" i="6"/>
  <c r="BH105" i="6"/>
  <c r="BI105" i="6"/>
  <c r="BK105" i="6"/>
  <c r="P108" i="6"/>
  <c r="P87" i="6"/>
  <c r="J109" i="6"/>
  <c r="BE109" i="6"/>
  <c r="R109" i="6"/>
  <c r="T109" i="6"/>
  <c r="BF109" i="6"/>
  <c r="BG109" i="6"/>
  <c r="BH109" i="6"/>
  <c r="BI109" i="6"/>
  <c r="BK109" i="6"/>
  <c r="J113" i="6"/>
  <c r="R113" i="6"/>
  <c r="T113" i="6"/>
  <c r="BE113" i="6"/>
  <c r="BF113" i="6"/>
  <c r="BG113" i="6"/>
  <c r="BH113" i="6"/>
  <c r="BI113" i="6"/>
  <c r="BK113" i="6"/>
  <c r="J118" i="6"/>
  <c r="BE118" i="6"/>
  <c r="R118" i="6"/>
  <c r="T118" i="6"/>
  <c r="BF118" i="6"/>
  <c r="BG118" i="6"/>
  <c r="BH118" i="6"/>
  <c r="BI118" i="6"/>
  <c r="BK118" i="6"/>
  <c r="J122" i="6"/>
  <c r="BE122" i="6"/>
  <c r="R122" i="6"/>
  <c r="T122" i="6"/>
  <c r="BF122" i="6"/>
  <c r="BG122" i="6"/>
  <c r="BH122" i="6"/>
  <c r="BI122" i="6"/>
  <c r="BK122" i="6"/>
  <c r="J127" i="6"/>
  <c r="BE127" i="6"/>
  <c r="R127" i="6"/>
  <c r="T127" i="6"/>
  <c r="BF127" i="6"/>
  <c r="BG127" i="6"/>
  <c r="BH127" i="6"/>
  <c r="BI127" i="6"/>
  <c r="BK127" i="6"/>
  <c r="J131" i="6"/>
  <c r="R131" i="6"/>
  <c r="T131" i="6"/>
  <c r="BE131" i="6"/>
  <c r="BF131" i="6"/>
  <c r="BG131" i="6"/>
  <c r="BH131" i="6"/>
  <c r="BI131" i="6"/>
  <c r="BK131" i="6"/>
  <c r="J136" i="6"/>
  <c r="BE136" i="6"/>
  <c r="R136" i="6"/>
  <c r="T136" i="6"/>
  <c r="BF136" i="6"/>
  <c r="BG136" i="6"/>
  <c r="BH136" i="6"/>
  <c r="BI136" i="6"/>
  <c r="BK136" i="6"/>
  <c r="J140" i="6"/>
  <c r="BE140" i="6"/>
  <c r="R140" i="6"/>
  <c r="T140" i="6"/>
  <c r="BF140" i="6"/>
  <c r="BG140" i="6"/>
  <c r="BH140" i="6"/>
  <c r="BI140" i="6"/>
  <c r="BK140" i="6"/>
  <c r="J144" i="6"/>
  <c r="R144" i="6"/>
  <c r="T144" i="6"/>
  <c r="BE144" i="6"/>
  <c r="BF144" i="6"/>
  <c r="BG144" i="6"/>
  <c r="BH144" i="6"/>
  <c r="BI144" i="6"/>
  <c r="BK144" i="6"/>
  <c r="J147" i="6"/>
  <c r="R147" i="6"/>
  <c r="T147" i="6"/>
  <c r="BE147" i="6"/>
  <c r="BF147" i="6"/>
  <c r="BG147" i="6"/>
  <c r="BH147" i="6"/>
  <c r="BI147" i="6"/>
  <c r="BK147" i="6"/>
  <c r="P150" i="6"/>
  <c r="J151" i="6"/>
  <c r="R151" i="6"/>
  <c r="R150" i="6"/>
  <c r="T151" i="6"/>
  <c r="BE151" i="6"/>
  <c r="BF151" i="6"/>
  <c r="BG151" i="6"/>
  <c r="BH151" i="6"/>
  <c r="BI151" i="6"/>
  <c r="BK151" i="6"/>
  <c r="BK150" i="6"/>
  <c r="J150" i="6"/>
  <c r="J60" i="6"/>
  <c r="J161" i="6"/>
  <c r="BE161" i="6"/>
  <c r="R161" i="6"/>
  <c r="T161" i="6"/>
  <c r="BF161" i="6"/>
  <c r="BG161" i="6"/>
  <c r="BH161" i="6"/>
  <c r="BI161" i="6"/>
  <c r="BK161" i="6"/>
  <c r="J166" i="6"/>
  <c r="R166" i="6"/>
  <c r="T166" i="6"/>
  <c r="BE166" i="6"/>
  <c r="BF166" i="6"/>
  <c r="BG166" i="6"/>
  <c r="BH166" i="6"/>
  <c r="BI166" i="6"/>
  <c r="BK166" i="6"/>
  <c r="J171" i="6"/>
  <c r="BE171" i="6"/>
  <c r="R171" i="6"/>
  <c r="T171" i="6"/>
  <c r="BF171" i="6"/>
  <c r="BG171" i="6"/>
  <c r="BH171" i="6"/>
  <c r="BI171" i="6"/>
  <c r="BK171" i="6"/>
  <c r="J175" i="6"/>
  <c r="BE175" i="6"/>
  <c r="R175" i="6"/>
  <c r="T175" i="6"/>
  <c r="BF175" i="6"/>
  <c r="BG175" i="6"/>
  <c r="BH175" i="6"/>
  <c r="BI175" i="6"/>
  <c r="BK175" i="6"/>
  <c r="J181" i="6"/>
  <c r="R181" i="6"/>
  <c r="T181" i="6"/>
  <c r="BE181" i="6"/>
  <c r="BF181" i="6"/>
  <c r="BG181" i="6"/>
  <c r="BH181" i="6"/>
  <c r="BI181" i="6"/>
  <c r="BK181" i="6"/>
  <c r="J185" i="6"/>
  <c r="R185" i="6"/>
  <c r="T185" i="6"/>
  <c r="BE185" i="6"/>
  <c r="BF185" i="6"/>
  <c r="BG185" i="6"/>
  <c r="BH185" i="6"/>
  <c r="BI185" i="6"/>
  <c r="BK185" i="6"/>
  <c r="P189" i="6"/>
  <c r="BK189" i="6"/>
  <c r="J189" i="6"/>
  <c r="J61" i="6"/>
  <c r="J190" i="6"/>
  <c r="R190" i="6"/>
  <c r="R189" i="6"/>
  <c r="T190" i="6"/>
  <c r="BE190" i="6"/>
  <c r="BF190" i="6"/>
  <c r="BG190" i="6"/>
  <c r="BH190" i="6"/>
  <c r="BI190" i="6"/>
  <c r="BK190" i="6"/>
  <c r="J193" i="6"/>
  <c r="BE193" i="6"/>
  <c r="R193" i="6"/>
  <c r="T193" i="6"/>
  <c r="BF193" i="6"/>
  <c r="BG193" i="6"/>
  <c r="BH193" i="6"/>
  <c r="BI193" i="6"/>
  <c r="BK193" i="6"/>
  <c r="J196" i="6"/>
  <c r="R196" i="6"/>
  <c r="T196" i="6"/>
  <c r="BE196" i="6"/>
  <c r="BF196" i="6"/>
  <c r="BG196" i="6"/>
  <c r="BH196" i="6"/>
  <c r="BI196" i="6"/>
  <c r="BK196" i="6"/>
  <c r="P199" i="6"/>
  <c r="J200" i="6"/>
  <c r="BE200" i="6"/>
  <c r="R200" i="6"/>
  <c r="T200" i="6"/>
  <c r="BF200" i="6"/>
  <c r="BG200" i="6"/>
  <c r="BH200" i="6"/>
  <c r="BI200" i="6"/>
  <c r="BK200" i="6"/>
  <c r="BK199" i="6"/>
  <c r="J199" i="6"/>
  <c r="J62" i="6"/>
  <c r="J204" i="6"/>
  <c r="R204" i="6"/>
  <c r="T204" i="6"/>
  <c r="BE204" i="6"/>
  <c r="BF204" i="6"/>
  <c r="BG204" i="6"/>
  <c r="BH204" i="6"/>
  <c r="BI204" i="6"/>
  <c r="BK204" i="6"/>
  <c r="J208" i="6"/>
  <c r="R208" i="6"/>
  <c r="T208" i="6"/>
  <c r="BE208" i="6"/>
  <c r="BF208" i="6"/>
  <c r="BG208" i="6"/>
  <c r="BH208" i="6"/>
  <c r="BI208" i="6"/>
  <c r="BK208" i="6"/>
  <c r="J212" i="6"/>
  <c r="BE212" i="6"/>
  <c r="R212" i="6"/>
  <c r="R199" i="6"/>
  <c r="T212" i="6"/>
  <c r="BF212" i="6"/>
  <c r="BG212" i="6"/>
  <c r="BH212" i="6"/>
  <c r="BI212" i="6"/>
  <c r="BK212" i="6"/>
  <c r="J216" i="6"/>
  <c r="R216" i="6"/>
  <c r="T216" i="6"/>
  <c r="BE216" i="6"/>
  <c r="BF216" i="6"/>
  <c r="BG216" i="6"/>
  <c r="BH216" i="6"/>
  <c r="BI216" i="6"/>
  <c r="BK216" i="6"/>
  <c r="J220" i="6"/>
  <c r="BE220" i="6"/>
  <c r="R220" i="6"/>
  <c r="T220" i="6"/>
  <c r="BF220" i="6"/>
  <c r="BG220" i="6"/>
  <c r="BH220" i="6"/>
  <c r="BI220" i="6"/>
  <c r="BK220" i="6"/>
  <c r="J224" i="6"/>
  <c r="R224" i="6"/>
  <c r="T224" i="6"/>
  <c r="BE224" i="6"/>
  <c r="BF224" i="6"/>
  <c r="BG224" i="6"/>
  <c r="BH224" i="6"/>
  <c r="BI224" i="6"/>
  <c r="BK224" i="6"/>
  <c r="J227" i="6"/>
  <c r="BE227" i="6"/>
  <c r="R227" i="6"/>
  <c r="T227" i="6"/>
  <c r="BF227" i="6"/>
  <c r="BG227" i="6"/>
  <c r="BH227" i="6"/>
  <c r="BI227" i="6"/>
  <c r="BK227" i="6"/>
  <c r="J230" i="6"/>
  <c r="BE230" i="6"/>
  <c r="R230" i="6"/>
  <c r="T230" i="6"/>
  <c r="BF230" i="6"/>
  <c r="BG230" i="6"/>
  <c r="BH230" i="6"/>
  <c r="BI230" i="6"/>
  <c r="BK230" i="6"/>
  <c r="J234" i="6"/>
  <c r="R234" i="6"/>
  <c r="T234" i="6"/>
  <c r="BE234" i="6"/>
  <c r="BF234" i="6"/>
  <c r="BG234" i="6"/>
  <c r="BH234" i="6"/>
  <c r="BI234" i="6"/>
  <c r="BK234" i="6"/>
  <c r="J238" i="6"/>
  <c r="R238" i="6"/>
  <c r="T238" i="6"/>
  <c r="BE238" i="6"/>
  <c r="BF238" i="6"/>
  <c r="BG238" i="6"/>
  <c r="BH238" i="6"/>
  <c r="BI238" i="6"/>
  <c r="BK238" i="6"/>
  <c r="J242" i="6"/>
  <c r="BE242" i="6"/>
  <c r="R242" i="6"/>
  <c r="T242" i="6"/>
  <c r="BF242" i="6"/>
  <c r="BG242" i="6"/>
  <c r="BH242" i="6"/>
  <c r="BI242" i="6"/>
  <c r="BK242" i="6"/>
  <c r="J246" i="6"/>
  <c r="R246" i="6"/>
  <c r="T246" i="6"/>
  <c r="BE246" i="6"/>
  <c r="BF246" i="6"/>
  <c r="BG246" i="6"/>
  <c r="BH246" i="6"/>
  <c r="BI246" i="6"/>
  <c r="BK246" i="6"/>
  <c r="J250" i="6"/>
  <c r="BE250" i="6"/>
  <c r="R250" i="6"/>
  <c r="T250" i="6"/>
  <c r="BF250" i="6"/>
  <c r="BG250" i="6"/>
  <c r="BH250" i="6"/>
  <c r="BI250" i="6"/>
  <c r="BK250" i="6"/>
  <c r="J255" i="6"/>
  <c r="R255" i="6"/>
  <c r="T255" i="6"/>
  <c r="BE255" i="6"/>
  <c r="BF255" i="6"/>
  <c r="BG255" i="6"/>
  <c r="BH255" i="6"/>
  <c r="BI255" i="6"/>
  <c r="BK255" i="6"/>
  <c r="J260" i="6"/>
  <c r="BE260" i="6"/>
  <c r="R260" i="6"/>
  <c r="T260" i="6"/>
  <c r="BF260" i="6"/>
  <c r="BG260" i="6"/>
  <c r="BH260" i="6"/>
  <c r="BI260" i="6"/>
  <c r="BK260" i="6"/>
  <c r="J263" i="6"/>
  <c r="BE263" i="6"/>
  <c r="R263" i="6"/>
  <c r="T263" i="6"/>
  <c r="BF263" i="6"/>
  <c r="BG263" i="6"/>
  <c r="BH263" i="6"/>
  <c r="BI263" i="6"/>
  <c r="BK263" i="6"/>
  <c r="J267" i="6"/>
  <c r="R267" i="6"/>
  <c r="T267" i="6"/>
  <c r="BE267" i="6"/>
  <c r="BF267" i="6"/>
  <c r="BG267" i="6"/>
  <c r="BH267" i="6"/>
  <c r="BI267" i="6"/>
  <c r="BK267" i="6"/>
  <c r="J270" i="6"/>
  <c r="R270" i="6"/>
  <c r="T270" i="6"/>
  <c r="BE270" i="6"/>
  <c r="BF270" i="6"/>
  <c r="BG270" i="6"/>
  <c r="BH270" i="6"/>
  <c r="BI270" i="6"/>
  <c r="BK270" i="6"/>
  <c r="J274" i="6"/>
  <c r="BE274" i="6"/>
  <c r="R274" i="6"/>
  <c r="T274" i="6"/>
  <c r="BF274" i="6"/>
  <c r="BG274" i="6"/>
  <c r="BH274" i="6"/>
  <c r="BI274" i="6"/>
  <c r="BK274" i="6"/>
  <c r="J278" i="6"/>
  <c r="R278" i="6"/>
  <c r="T278" i="6"/>
  <c r="BE278" i="6"/>
  <c r="BF278" i="6"/>
  <c r="BG278" i="6"/>
  <c r="BH278" i="6"/>
  <c r="BI278" i="6"/>
  <c r="BK278" i="6"/>
  <c r="J281" i="6"/>
  <c r="BE281" i="6"/>
  <c r="R281" i="6"/>
  <c r="T281" i="6"/>
  <c r="BF281" i="6"/>
  <c r="BG281" i="6"/>
  <c r="BH281" i="6"/>
  <c r="BI281" i="6"/>
  <c r="BK281" i="6"/>
  <c r="J285" i="6"/>
  <c r="R285" i="6"/>
  <c r="T285" i="6"/>
  <c r="BE285" i="6"/>
  <c r="BF285" i="6"/>
  <c r="BG285" i="6"/>
  <c r="BH285" i="6"/>
  <c r="BI285" i="6"/>
  <c r="BK285" i="6"/>
  <c r="J289" i="6"/>
  <c r="BE289" i="6"/>
  <c r="R289" i="6"/>
  <c r="T289" i="6"/>
  <c r="BF289" i="6"/>
  <c r="BG289" i="6"/>
  <c r="BH289" i="6"/>
  <c r="BI289" i="6"/>
  <c r="BK289" i="6"/>
  <c r="J292" i="6"/>
  <c r="BE292" i="6"/>
  <c r="R292" i="6"/>
  <c r="T292" i="6"/>
  <c r="BF292" i="6"/>
  <c r="BG292" i="6"/>
  <c r="BH292" i="6"/>
  <c r="BI292" i="6"/>
  <c r="BK292" i="6"/>
  <c r="J296" i="6"/>
  <c r="R296" i="6"/>
  <c r="T296" i="6"/>
  <c r="BE296" i="6"/>
  <c r="BF296" i="6"/>
  <c r="BG296" i="6"/>
  <c r="BH296" i="6"/>
  <c r="BI296" i="6"/>
  <c r="BK296" i="6"/>
  <c r="J300" i="6"/>
  <c r="R300" i="6"/>
  <c r="T300" i="6"/>
  <c r="BE300" i="6"/>
  <c r="BF300" i="6"/>
  <c r="BG300" i="6"/>
  <c r="BH300" i="6"/>
  <c r="BI300" i="6"/>
  <c r="BK300" i="6"/>
  <c r="J303" i="6"/>
  <c r="BE303" i="6"/>
  <c r="R303" i="6"/>
  <c r="T303" i="6"/>
  <c r="BF303" i="6"/>
  <c r="BG303" i="6"/>
  <c r="BH303" i="6"/>
  <c r="BI303" i="6"/>
  <c r="BK303" i="6"/>
  <c r="J307" i="6"/>
  <c r="R307" i="6"/>
  <c r="T307" i="6"/>
  <c r="BE307" i="6"/>
  <c r="BF307" i="6"/>
  <c r="BG307" i="6"/>
  <c r="BH307" i="6"/>
  <c r="BI307" i="6"/>
  <c r="BK307" i="6"/>
  <c r="J310" i="6"/>
  <c r="BE310" i="6"/>
  <c r="R310" i="6"/>
  <c r="T310" i="6"/>
  <c r="BF310" i="6"/>
  <c r="BG310" i="6"/>
  <c r="BH310" i="6"/>
  <c r="BI310" i="6"/>
  <c r="BK310" i="6"/>
  <c r="J314" i="6"/>
  <c r="R314" i="6"/>
  <c r="T314" i="6"/>
  <c r="BE314" i="6"/>
  <c r="BF314" i="6"/>
  <c r="BG314" i="6"/>
  <c r="BH314" i="6"/>
  <c r="BI314" i="6"/>
  <c r="BK314" i="6"/>
  <c r="J318" i="6"/>
  <c r="BE318" i="6"/>
  <c r="R318" i="6"/>
  <c r="T318" i="6"/>
  <c r="BF318" i="6"/>
  <c r="BG318" i="6"/>
  <c r="BH318" i="6"/>
  <c r="BI318" i="6"/>
  <c r="BK318" i="6"/>
  <c r="J322" i="6"/>
  <c r="BE322" i="6"/>
  <c r="R322" i="6"/>
  <c r="T322" i="6"/>
  <c r="BF322" i="6"/>
  <c r="BG322" i="6"/>
  <c r="BH322" i="6"/>
  <c r="BI322" i="6"/>
  <c r="BK322" i="6"/>
  <c r="J326" i="6"/>
  <c r="R326" i="6"/>
  <c r="T326" i="6"/>
  <c r="BE326" i="6"/>
  <c r="BF326" i="6"/>
  <c r="BG326" i="6"/>
  <c r="BH326" i="6"/>
  <c r="BI326" i="6"/>
  <c r="BK326" i="6"/>
  <c r="J330" i="6"/>
  <c r="R330" i="6"/>
  <c r="T330" i="6"/>
  <c r="BE330" i="6"/>
  <c r="BF330" i="6"/>
  <c r="BG330" i="6"/>
  <c r="BH330" i="6"/>
  <c r="BI330" i="6"/>
  <c r="BK330" i="6"/>
  <c r="J334" i="6"/>
  <c r="BE334" i="6"/>
  <c r="R334" i="6"/>
  <c r="T334" i="6"/>
  <c r="BF334" i="6"/>
  <c r="BG334" i="6"/>
  <c r="BH334" i="6"/>
  <c r="BI334" i="6"/>
  <c r="BK334" i="6"/>
  <c r="J337" i="6"/>
  <c r="R337" i="6"/>
  <c r="T337" i="6"/>
  <c r="BE337" i="6"/>
  <c r="BF337" i="6"/>
  <c r="BG337" i="6"/>
  <c r="BH337" i="6"/>
  <c r="BI337" i="6"/>
  <c r="BK337" i="6"/>
  <c r="J340" i="6"/>
  <c r="BE340" i="6"/>
  <c r="R340" i="6"/>
  <c r="T340" i="6"/>
  <c r="BF340" i="6"/>
  <c r="BG340" i="6"/>
  <c r="BH340" i="6"/>
  <c r="BI340" i="6"/>
  <c r="BK340" i="6"/>
  <c r="J343" i="6"/>
  <c r="R343" i="6"/>
  <c r="T343" i="6"/>
  <c r="BE343" i="6"/>
  <c r="BF343" i="6"/>
  <c r="BG343" i="6"/>
  <c r="BH343" i="6"/>
  <c r="BI343" i="6"/>
  <c r="BK343" i="6"/>
  <c r="J346" i="6"/>
  <c r="BE346" i="6"/>
  <c r="R346" i="6"/>
  <c r="T346" i="6"/>
  <c r="BF346" i="6"/>
  <c r="BG346" i="6"/>
  <c r="BH346" i="6"/>
  <c r="BI346" i="6"/>
  <c r="BK346" i="6"/>
  <c r="J349" i="6"/>
  <c r="BE349" i="6"/>
  <c r="R349" i="6"/>
  <c r="T349" i="6"/>
  <c r="BF349" i="6"/>
  <c r="BG349" i="6"/>
  <c r="BH349" i="6"/>
  <c r="BI349" i="6"/>
  <c r="BK349" i="6"/>
  <c r="J353" i="6"/>
  <c r="R353" i="6"/>
  <c r="T353" i="6"/>
  <c r="BE353" i="6"/>
  <c r="BF353" i="6"/>
  <c r="BG353" i="6"/>
  <c r="BH353" i="6"/>
  <c r="BI353" i="6"/>
  <c r="BK353" i="6"/>
  <c r="P357" i="6"/>
  <c r="J358" i="6"/>
  <c r="BE358" i="6"/>
  <c r="R358" i="6"/>
  <c r="R357" i="6"/>
  <c r="T358" i="6"/>
  <c r="BF358" i="6"/>
  <c r="BG358" i="6"/>
  <c r="BH358" i="6"/>
  <c r="BI358" i="6"/>
  <c r="BK358" i="6"/>
  <c r="J362" i="6"/>
  <c r="R362" i="6"/>
  <c r="T362" i="6"/>
  <c r="BE362" i="6"/>
  <c r="BF362" i="6"/>
  <c r="BG362" i="6"/>
  <c r="BH362" i="6"/>
  <c r="BI362" i="6"/>
  <c r="BK362" i="6"/>
  <c r="J366" i="6"/>
  <c r="BE366" i="6"/>
  <c r="R366" i="6"/>
  <c r="T366" i="6"/>
  <c r="T357" i="6"/>
  <c r="BF366" i="6"/>
  <c r="BG366" i="6"/>
  <c r="BH366" i="6"/>
  <c r="BI366" i="6"/>
  <c r="BK366" i="6"/>
  <c r="J370" i="6"/>
  <c r="R370" i="6"/>
  <c r="T370" i="6"/>
  <c r="BE370" i="6"/>
  <c r="BF370" i="6"/>
  <c r="BG370" i="6"/>
  <c r="BH370" i="6"/>
  <c r="BI370" i="6"/>
  <c r="BK370" i="6"/>
  <c r="J374" i="6"/>
  <c r="BE374" i="6"/>
  <c r="R374" i="6"/>
  <c r="T374" i="6"/>
  <c r="BF374" i="6"/>
  <c r="BG374" i="6"/>
  <c r="BH374" i="6"/>
  <c r="BI374" i="6"/>
  <c r="BK374" i="6"/>
  <c r="J379" i="6"/>
  <c r="BE379" i="6"/>
  <c r="R379" i="6"/>
  <c r="T379" i="6"/>
  <c r="BF379" i="6"/>
  <c r="BG379" i="6"/>
  <c r="BH379" i="6"/>
  <c r="BI379" i="6"/>
  <c r="BK379" i="6"/>
  <c r="J383" i="6"/>
  <c r="BE383" i="6"/>
  <c r="R383" i="6"/>
  <c r="T383" i="6"/>
  <c r="BF383" i="6"/>
  <c r="BG383" i="6"/>
  <c r="BH383" i="6"/>
  <c r="BI383" i="6"/>
  <c r="BK383" i="6"/>
  <c r="J387" i="6"/>
  <c r="R387" i="6"/>
  <c r="T387" i="6"/>
  <c r="BE387" i="6"/>
  <c r="BF387" i="6"/>
  <c r="BG387" i="6"/>
  <c r="BH387" i="6"/>
  <c r="BI387" i="6"/>
  <c r="BK387" i="6"/>
  <c r="R392" i="6"/>
  <c r="P393" i="6"/>
  <c r="P392" i="6"/>
  <c r="BK393" i="6"/>
  <c r="J393" i="6"/>
  <c r="J65" i="6"/>
  <c r="J394" i="6"/>
  <c r="R394" i="6"/>
  <c r="R393" i="6"/>
  <c r="T394" i="6"/>
  <c r="T393" i="6"/>
  <c r="T392" i="6"/>
  <c r="BE394" i="6"/>
  <c r="BF394" i="6"/>
  <c r="BG394" i="6"/>
  <c r="BH394" i="6"/>
  <c r="BI394" i="6"/>
  <c r="BK394" i="6"/>
  <c r="P397" i="6"/>
  <c r="R397" i="6"/>
  <c r="T397" i="6"/>
  <c r="J398" i="6"/>
  <c r="BE398" i="6"/>
  <c r="R398" i="6"/>
  <c r="T398" i="6"/>
  <c r="BF398" i="6"/>
  <c r="BG398" i="6"/>
  <c r="BH398" i="6"/>
  <c r="BI398" i="6"/>
  <c r="BK398" i="6"/>
  <c r="BK397" i="6"/>
  <c r="J397" i="6"/>
  <c r="J66" i="6"/>
  <c r="J402" i="6"/>
  <c r="R402" i="6"/>
  <c r="T402" i="6"/>
  <c r="BE402" i="6"/>
  <c r="BF402" i="6"/>
  <c r="BG402" i="6"/>
  <c r="BH402" i="6"/>
  <c r="BI402" i="6"/>
  <c r="BK402" i="6"/>
  <c r="E7" i="7"/>
  <c r="E69" i="7"/>
  <c r="J12" i="7"/>
  <c r="J17" i="7"/>
  <c r="E18" i="7"/>
  <c r="J18" i="7"/>
  <c r="E47" i="7"/>
  <c r="F49" i="7"/>
  <c r="J49" i="7"/>
  <c r="F51" i="7"/>
  <c r="J51" i="7"/>
  <c r="F52" i="7"/>
  <c r="E71" i="7"/>
  <c r="F73" i="7"/>
  <c r="J73" i="7"/>
  <c r="F75" i="7"/>
  <c r="J75" i="7"/>
  <c r="F76" i="7"/>
  <c r="P81" i="7"/>
  <c r="P80" i="7"/>
  <c r="P79" i="7"/>
  <c r="AU57" i="1"/>
  <c r="J82" i="7"/>
  <c r="BE82" i="7"/>
  <c r="R82" i="7"/>
  <c r="R81" i="7"/>
  <c r="R80" i="7"/>
  <c r="R79" i="7"/>
  <c r="T82" i="7"/>
  <c r="T81" i="7"/>
  <c r="BF82" i="7"/>
  <c r="BG82" i="7"/>
  <c r="BH82" i="7"/>
  <c r="BI82" i="7"/>
  <c r="BK82" i="7"/>
  <c r="BK81" i="7"/>
  <c r="J85" i="7"/>
  <c r="R85" i="7"/>
  <c r="T85" i="7"/>
  <c r="BE85" i="7"/>
  <c r="BF85" i="7"/>
  <c r="BG85" i="7"/>
  <c r="F32" i="7"/>
  <c r="BB57" i="1"/>
  <c r="BH85" i="7"/>
  <c r="F33" i="7"/>
  <c r="BC57" i="1"/>
  <c r="BI85" i="7"/>
  <c r="F34" i="7"/>
  <c r="BD57" i="1"/>
  <c r="BK85" i="7"/>
  <c r="J91" i="7"/>
  <c r="BE91" i="7"/>
  <c r="R91" i="7"/>
  <c r="T91" i="7"/>
  <c r="BF91" i="7"/>
  <c r="BG91" i="7"/>
  <c r="BH91" i="7"/>
  <c r="BI91" i="7"/>
  <c r="BK91" i="7"/>
  <c r="P96" i="7"/>
  <c r="J97" i="7"/>
  <c r="BE97" i="7"/>
  <c r="R97" i="7"/>
  <c r="R96" i="7"/>
  <c r="T97" i="7"/>
  <c r="T96" i="7"/>
  <c r="BF97" i="7"/>
  <c r="BG97" i="7"/>
  <c r="BH97" i="7"/>
  <c r="BI97" i="7"/>
  <c r="BK97" i="7"/>
  <c r="BK96" i="7"/>
  <c r="J96" i="7"/>
  <c r="J59" i="7"/>
  <c r="J100" i="7"/>
  <c r="R100" i="7"/>
  <c r="T100" i="7"/>
  <c r="BE100" i="7"/>
  <c r="BF100" i="7"/>
  <c r="BG100" i="7"/>
  <c r="BH100" i="7"/>
  <c r="BI100" i="7"/>
  <c r="BK100" i="7"/>
  <c r="J103" i="7"/>
  <c r="BE103" i="7"/>
  <c r="R103" i="7"/>
  <c r="T103" i="7"/>
  <c r="BF103" i="7"/>
  <c r="BG103" i="7"/>
  <c r="BH103" i="7"/>
  <c r="BI103" i="7"/>
  <c r="BK103" i="7"/>
  <c r="E7" i="8"/>
  <c r="E45" i="8"/>
  <c r="J12" i="8"/>
  <c r="J72" i="8"/>
  <c r="J17" i="8"/>
  <c r="E18" i="8"/>
  <c r="F75" i="8"/>
  <c r="J18" i="8"/>
  <c r="E47" i="8"/>
  <c r="F49" i="8"/>
  <c r="J49" i="8"/>
  <c r="F51" i="8"/>
  <c r="J51" i="8"/>
  <c r="F52" i="8"/>
  <c r="E68" i="8"/>
  <c r="E70" i="8"/>
  <c r="F72" i="8"/>
  <c r="F74" i="8"/>
  <c r="J74" i="8"/>
  <c r="P79" i="8"/>
  <c r="P78" i="8"/>
  <c r="AU58" i="1"/>
  <c r="P80" i="8"/>
  <c r="J81" i="8"/>
  <c r="R81" i="8"/>
  <c r="R80" i="8"/>
  <c r="R79" i="8"/>
  <c r="R78" i="8"/>
  <c r="T81" i="8"/>
  <c r="T80" i="8"/>
  <c r="T79" i="8"/>
  <c r="T78" i="8"/>
  <c r="BE81" i="8"/>
  <c r="F30" i="8"/>
  <c r="AZ58" i="1"/>
  <c r="BF81" i="8"/>
  <c r="BG81" i="8"/>
  <c r="F32" i="8"/>
  <c r="BB58" i="1"/>
  <c r="BH81" i="8"/>
  <c r="F33" i="8"/>
  <c r="BC58" i="1"/>
  <c r="BI81" i="8"/>
  <c r="F34" i="8"/>
  <c r="BD58" i="1"/>
  <c r="BK81" i="8"/>
  <c r="J84" i="8"/>
  <c r="BE84" i="8"/>
  <c r="R84" i="8"/>
  <c r="T84" i="8"/>
  <c r="BF84" i="8"/>
  <c r="BG84" i="8"/>
  <c r="BH84" i="8"/>
  <c r="BI84" i="8"/>
  <c r="BK84" i="8"/>
  <c r="J87" i="8"/>
  <c r="BE87" i="8"/>
  <c r="R87" i="8"/>
  <c r="T87" i="8"/>
  <c r="BF87" i="8"/>
  <c r="F31" i="8"/>
  <c r="BA58" i="1"/>
  <c r="BG87" i="8"/>
  <c r="BH87" i="8"/>
  <c r="BI87" i="8"/>
  <c r="BK87" i="8"/>
  <c r="J90" i="8"/>
  <c r="BE90" i="8"/>
  <c r="R90" i="8"/>
  <c r="T90" i="8"/>
  <c r="BF90" i="8"/>
  <c r="J31" i="8"/>
  <c r="AW58" i="1"/>
  <c r="BG90" i="8"/>
  <c r="BH90" i="8"/>
  <c r="BI90" i="8"/>
  <c r="BK90" i="8"/>
  <c r="BK80" i="8"/>
  <c r="L41" i="1"/>
  <c r="L42" i="1"/>
  <c r="L44" i="1"/>
  <c r="AM44" i="1"/>
  <c r="L46" i="1"/>
  <c r="AM46" i="1"/>
  <c r="L47" i="1"/>
  <c r="AS51" i="1"/>
  <c r="AX52" i="1"/>
  <c r="AY52" i="1"/>
  <c r="AX53" i="1"/>
  <c r="AY53" i="1"/>
  <c r="AX54" i="1"/>
  <c r="AY54" i="1"/>
  <c r="AX55" i="1"/>
  <c r="AY55" i="1"/>
  <c r="AX56" i="1"/>
  <c r="AY56" i="1"/>
  <c r="AX57" i="1"/>
  <c r="AY57" i="1"/>
  <c r="AX58" i="1"/>
  <c r="AY58" i="1"/>
  <c r="J30" i="7"/>
  <c r="AV57" i="1"/>
  <c r="F30" i="7"/>
  <c r="AZ57" i="1"/>
  <c r="J88" i="6"/>
  <c r="J58" i="6"/>
  <c r="BK80" i="7"/>
  <c r="J81" i="7"/>
  <c r="J58" i="7"/>
  <c r="BK79" i="8"/>
  <c r="J80" i="8"/>
  <c r="J58" i="8"/>
  <c r="T80" i="7"/>
  <c r="T79" i="7"/>
  <c r="P86" i="6"/>
  <c r="AU56" i="1"/>
  <c r="BK127" i="5"/>
  <c r="J127" i="5"/>
  <c r="J61" i="5"/>
  <c r="F52" i="5"/>
  <c r="F79" i="5"/>
  <c r="BK259" i="4"/>
  <c r="J259" i="4"/>
  <c r="J63" i="4"/>
  <c r="F52" i="2"/>
  <c r="F83" i="2"/>
  <c r="T189" i="6"/>
  <c r="T108" i="6"/>
  <c r="F32" i="6"/>
  <c r="BB56" i="1"/>
  <c r="R88" i="6"/>
  <c r="F33" i="5"/>
  <c r="BC55" i="1"/>
  <c r="T84" i="5"/>
  <c r="T163" i="4"/>
  <c r="BK126" i="4"/>
  <c r="J126" i="4"/>
  <c r="J61" i="4"/>
  <c r="BK110" i="4"/>
  <c r="J110" i="4"/>
  <c r="J60" i="4"/>
  <c r="F33" i="4"/>
  <c r="BC54" i="1"/>
  <c r="T88" i="4"/>
  <c r="F34" i="3"/>
  <c r="BD53" i="1"/>
  <c r="J31" i="7"/>
  <c r="AW57" i="1"/>
  <c r="T87" i="6"/>
  <c r="T86" i="6"/>
  <c r="F31" i="5"/>
  <c r="BA55" i="1"/>
  <c r="J31" i="5"/>
  <c r="AW55" i="1"/>
  <c r="AT55" i="1"/>
  <c r="J30" i="8"/>
  <c r="AV58" i="1"/>
  <c r="AT58" i="1"/>
  <c r="BK357" i="6"/>
  <c r="J357" i="6"/>
  <c r="J63" i="6"/>
  <c r="T199" i="6"/>
  <c r="R108" i="6"/>
  <c r="F31" i="6"/>
  <c r="BA56" i="1"/>
  <c r="R127" i="5"/>
  <c r="R83" i="5"/>
  <c r="R82" i="5"/>
  <c r="BK121" i="5"/>
  <c r="J121" i="5"/>
  <c r="J60" i="5"/>
  <c r="F32" i="5"/>
  <c r="BB55" i="1"/>
  <c r="R163" i="4"/>
  <c r="R126" i="4"/>
  <c r="F32" i="4"/>
  <c r="BB54" i="1"/>
  <c r="F30" i="4"/>
  <c r="AZ54" i="1"/>
  <c r="J30" i="4"/>
  <c r="AV54" i="1"/>
  <c r="AT54" i="1"/>
  <c r="F32" i="2"/>
  <c r="BB52" i="1"/>
  <c r="F30" i="2"/>
  <c r="AZ52" i="1"/>
  <c r="J30" i="2"/>
  <c r="AV52" i="1"/>
  <c r="BK392" i="6"/>
  <c r="J392" i="6"/>
  <c r="J64" i="6"/>
  <c r="BK108" i="6"/>
  <c r="J108" i="6"/>
  <c r="J59" i="6"/>
  <c r="F33" i="6"/>
  <c r="BC56" i="1"/>
  <c r="BK83" i="5"/>
  <c r="J84" i="5"/>
  <c r="J58" i="5"/>
  <c r="E45" i="7"/>
  <c r="F31" i="7"/>
  <c r="BA57" i="1"/>
  <c r="T150" i="6"/>
  <c r="F34" i="6"/>
  <c r="BD56" i="1"/>
  <c r="F30" i="6"/>
  <c r="AZ56" i="1"/>
  <c r="J30" i="6"/>
  <c r="AV56" i="1"/>
  <c r="AT56" i="1"/>
  <c r="J49" i="6"/>
  <c r="T97" i="5"/>
  <c r="F30" i="5"/>
  <c r="AZ55" i="1"/>
  <c r="BK84" i="4"/>
  <c r="J85" i="4"/>
  <c r="J58" i="4"/>
  <c r="BK280" i="3"/>
  <c r="J280" i="3"/>
  <c r="J60" i="3"/>
  <c r="R86" i="3"/>
  <c r="J123" i="2"/>
  <c r="J63" i="2"/>
  <c r="F33" i="2"/>
  <c r="BC52" i="1"/>
  <c r="F34" i="5"/>
  <c r="BD55" i="1"/>
  <c r="R110" i="4"/>
  <c r="R84" i="4"/>
  <c r="R83" i="4"/>
  <c r="J31" i="4"/>
  <c r="AW54" i="1"/>
  <c r="R429" i="3"/>
  <c r="BK419" i="3"/>
  <c r="J419" i="3"/>
  <c r="J63" i="3"/>
  <c r="BK353" i="3"/>
  <c r="J353" i="3"/>
  <c r="J61" i="3"/>
  <c r="T280" i="3"/>
  <c r="BK144" i="3"/>
  <c r="J144" i="3"/>
  <c r="J59" i="3"/>
  <c r="F32" i="3"/>
  <c r="BB53" i="1"/>
  <c r="F30" i="3"/>
  <c r="AZ53" i="1"/>
  <c r="J30" i="3"/>
  <c r="AV53" i="1"/>
  <c r="E45" i="3"/>
  <c r="E74" i="3"/>
  <c r="T156" i="2"/>
  <c r="T122" i="2"/>
  <c r="T86" i="2"/>
  <c r="R137" i="2"/>
  <c r="R98" i="2"/>
  <c r="R87" i="2"/>
  <c r="R86" i="2"/>
  <c r="BK88" i="2"/>
  <c r="F31" i="2"/>
  <c r="BA52" i="1"/>
  <c r="BK429" i="3"/>
  <c r="J429" i="3"/>
  <c r="J64" i="3"/>
  <c r="BK400" i="3"/>
  <c r="J400" i="3"/>
  <c r="J62" i="3"/>
  <c r="R280" i="3"/>
  <c r="T144" i="3"/>
  <c r="BK86" i="3"/>
  <c r="J31" i="3"/>
  <c r="AW53" i="1"/>
  <c r="P85" i="3"/>
  <c r="P84" i="3"/>
  <c r="AU53" i="1"/>
  <c r="R156" i="2"/>
  <c r="R145" i="2"/>
  <c r="R122" i="2"/>
  <c r="BK137" i="2"/>
  <c r="J137" i="2"/>
  <c r="J64" i="2"/>
  <c r="R111" i="2"/>
  <c r="BK98" i="2"/>
  <c r="J98" i="2"/>
  <c r="J59" i="2"/>
  <c r="F34" i="2"/>
  <c r="BD52" i="1"/>
  <c r="BD51" i="1"/>
  <c r="W30" i="1"/>
  <c r="P86" i="2"/>
  <c r="AU52" i="1"/>
  <c r="AU51" i="1"/>
  <c r="T259" i="4"/>
  <c r="F31" i="4"/>
  <c r="BA54" i="1"/>
  <c r="T400" i="3"/>
  <c r="R144" i="3"/>
  <c r="F33" i="3"/>
  <c r="BC53" i="1"/>
  <c r="T86" i="3"/>
  <c r="BK111" i="2"/>
  <c r="J111" i="2"/>
  <c r="J60" i="2"/>
  <c r="J31" i="2"/>
  <c r="AW52" i="1"/>
  <c r="BK87" i="2"/>
  <c r="J88" i="2"/>
  <c r="J58" i="2"/>
  <c r="BK122" i="2"/>
  <c r="J122" i="2"/>
  <c r="J62" i="2"/>
  <c r="AZ51" i="1"/>
  <c r="T83" i="5"/>
  <c r="T82" i="5"/>
  <c r="BK87" i="6"/>
  <c r="J84" i="4"/>
  <c r="J57" i="4"/>
  <c r="BK83" i="4"/>
  <c r="J83" i="4"/>
  <c r="AT52" i="1"/>
  <c r="BK78" i="8"/>
  <c r="J78" i="8"/>
  <c r="J79" i="8"/>
  <c r="J57" i="8"/>
  <c r="BK85" i="3"/>
  <c r="J86" i="3"/>
  <c r="J58" i="3"/>
  <c r="T85" i="3"/>
  <c r="T84" i="3"/>
  <c r="BB51" i="1"/>
  <c r="J83" i="5"/>
  <c r="J57" i="5"/>
  <c r="BK82" i="5"/>
  <c r="J82" i="5"/>
  <c r="T84" i="4"/>
  <c r="T83" i="4"/>
  <c r="R85" i="3"/>
  <c r="R84" i="3"/>
  <c r="BC51" i="1"/>
  <c r="BA51" i="1"/>
  <c r="AT53" i="1"/>
  <c r="R87" i="6"/>
  <c r="R86" i="6"/>
  <c r="BK79" i="7"/>
  <c r="J79" i="7"/>
  <c r="J80" i="7"/>
  <c r="J57" i="7"/>
  <c r="AT57" i="1"/>
  <c r="J27" i="7"/>
  <c r="J56" i="7"/>
  <c r="AY51" i="1"/>
  <c r="W29" i="1"/>
  <c r="BK84" i="3"/>
  <c r="J84" i="3"/>
  <c r="J85" i="3"/>
  <c r="J57" i="3"/>
  <c r="J27" i="4"/>
  <c r="J56" i="4"/>
  <c r="AV51" i="1"/>
  <c r="W26" i="1"/>
  <c r="W28" i="1"/>
  <c r="AX51" i="1"/>
  <c r="J27" i="8"/>
  <c r="J56" i="8"/>
  <c r="BK86" i="6"/>
  <c r="J86" i="6"/>
  <c r="J87" i="6"/>
  <c r="J57" i="6"/>
  <c r="AW51" i="1"/>
  <c r="AK27" i="1"/>
  <c r="W27" i="1"/>
  <c r="J27" i="5"/>
  <c r="J56" i="5"/>
  <c r="J87" i="2"/>
  <c r="J57" i="2"/>
  <c r="BK86" i="2"/>
  <c r="J86" i="2"/>
  <c r="J56" i="6"/>
  <c r="J27" i="6"/>
  <c r="J36" i="4"/>
  <c r="AG54" i="1"/>
  <c r="AN54" i="1"/>
  <c r="J27" i="2"/>
  <c r="J56" i="2"/>
  <c r="AG55" i="1"/>
  <c r="AN55" i="1"/>
  <c r="J36" i="5"/>
  <c r="AG58" i="1"/>
  <c r="AN58" i="1"/>
  <c r="J36" i="8"/>
  <c r="AK26" i="1"/>
  <c r="AT51" i="1"/>
  <c r="J27" i="3"/>
  <c r="J56" i="3"/>
  <c r="J36" i="7"/>
  <c r="AG57" i="1"/>
  <c r="AN57" i="1"/>
  <c r="AG56" i="1"/>
  <c r="AN56" i="1"/>
  <c r="J36" i="6"/>
  <c r="J36" i="3"/>
  <c r="AG53" i="1"/>
  <c r="AN53" i="1"/>
  <c r="J36" i="2"/>
  <c r="AG52" i="1"/>
  <c r="AG51" i="1"/>
  <c r="AN52" i="1"/>
  <c r="AK23" i="1"/>
  <c r="AK32" i="1"/>
  <c r="AN51" i="1"/>
</calcChain>
</file>

<file path=xl/sharedStrings.xml><?xml version="1.0" encoding="utf-8"?>
<sst xmlns="http://schemas.openxmlformats.org/spreadsheetml/2006/main" count="10416" uniqueCount="1590">
  <si>
    <t>Export VZ</t>
  </si>
  <si>
    <t>List obsahuje:</t>
  </si>
  <si>
    <t>3.0</t>
  </si>
  <si>
    <t>False</t>
  </si>
  <si>
    <t>{6A86D3A5-E39A-40E2-B674-56DCE80AE410}</t>
  </si>
  <si>
    <t>0,01</t>
  </si>
  <si>
    <t>21</t>
  </si>
  <si>
    <t>15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</si>
  <si>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</si>
  <si>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</si>
  <si>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</si>
  <si>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</si>
  <si>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</si>
  <si>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2013/09/D</t>
  </si>
  <si>
    <t>Měnit lze pouze buňky se žlutým podbarvením!
1) v Rekapitulaci stavby vyplňte údaje o Uchazeči (přenesou se do ostatních sestav i v jiných listech)
2) na vybraných listech vyplňte v sestavě Soupis prací ceny u položek
Podrobnosti k vyplnění naleznete na poslední záložce s Pokyny pro vyplnění</t>
  </si>
  <si>
    <t>Stavba:</t>
  </si>
  <si>
    <t>Rekonsturkce výměníkové a předávací stanice v areálu kasáren Strakonice</t>
  </si>
  <si>
    <t>0,1</t>
  </si>
  <si>
    <t>KSO:</t>
  </si>
  <si>
    <t>CC-CZ:</t>
  </si>
  <si>
    <t>1</t>
  </si>
  <si>
    <t>Místo:</t>
  </si>
  <si>
    <t>Strakonice</t>
  </si>
  <si>
    <t>Datum:</t>
  </si>
  <si>
    <t>27.01.2014</t>
  </si>
  <si>
    <t>10</t>
  </si>
  <si>
    <t>100</t>
  </si>
  <si>
    <t>Zadavatel:</t>
  </si>
  <si>
    <t>IČ:</t>
  </si>
  <si>
    <t>Armádní servisní, příspěvková organizace</t>
  </si>
  <si>
    <t>DIČ:</t>
  </si>
  <si>
    <t>Uchazeč:</t>
  </si>
  <si>
    <t>Vyplň údaj</t>
  </si>
  <si>
    <t>Projektant:</t>
  </si>
  <si>
    <t>64826996</t>
  </si>
  <si>
    <t>DABONA s.r.o.</t>
  </si>
  <si>
    <t>CZ64826996</t>
  </si>
  <si>
    <t>True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</si>
  <si>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</si>
  <si>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</si>
  <si>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</si>
  <si>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</si>
  <si>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</si>
  <si>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</si>
  <si>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</si>
  <si>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</si>
  <si>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</si>
  <si>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</si>
  <si>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</si>
  <si>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</si>
  <si>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</si>
  <si>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</si>
  <si>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</si>
  <si>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</si>
  <si>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</si>
  <si>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Objekt, Soupis prací</t>
  </si>
  <si>
    <t>Cena bez DPH [CZK]</t>
  </si>
  <si>
    <t>Cena s DPH [CZK]</t>
  </si>
  <si>
    <t>Typ</t>
  </si>
  <si>
    <t>z toho Ostat.
náklady [CZK]</t>
  </si>
  <si>
    <t>DPH [CZK]</t>
  </si>
  <si>
    <t>Normohodiny [h]</t>
  </si>
  <si>
    <t>DPH základní [CZK]</t>
  </si>
  <si>
    <t>DPH snížená [CZK]</t>
  </si>
  <si>
    <t>DPH základní přenesená
[CZK]</t>
  </si>
  <si>
    <t>DPH snížená přenesená
[CZK]</t>
  </si>
  <si>
    <t>Základna
DPH základní</t>
  </si>
  <si>
    <t>Základna
DPH snížená</t>
  </si>
  <si>
    <t>Základna
DPH zákl. přenesená</t>
  </si>
  <si>
    <t>Základna
DPH sníž. přenesená</t>
  </si>
  <si>
    <t>Základna
DPH nulová</t>
  </si>
  <si>
    <t>Náklady stavby celkem</t>
  </si>
  <si>
    <t>D</t>
  </si>
  <si>
    <t>0</t>
  </si>
  <si>
    <t>###NOIMPORT###</t>
  </si>
  <si>
    <t>IMPORT</t>
  </si>
  <si>
    <t>{00000000-0000-0000-0000-000000000000}</t>
  </si>
  <si>
    <t>01-ST</t>
  </si>
  <si>
    <t>Stavební část</t>
  </si>
  <si>
    <t>STA</t>
  </si>
  <si>
    <t>{63BAF07A-4BD1-420D-92EB-F81E207F5A44}</t>
  </si>
  <si>
    <t>2</t>
  </si>
  <si>
    <t>02-UT</t>
  </si>
  <si>
    <t>Zařízení pro vytápění budov</t>
  </si>
  <si>
    <t>{DD7CC3EE-52FD-41E4-937B-7CFCCF339ABD}</t>
  </si>
  <si>
    <t>03-MAR</t>
  </si>
  <si>
    <t>Měření a regulace</t>
  </si>
  <si>
    <t>{95948BD7-C046-4A3F-A780-4571880184D5}</t>
  </si>
  <si>
    <t>04-ZTI</t>
  </si>
  <si>
    <t>Zdravotně technická instalace</t>
  </si>
  <si>
    <t>{019B12FD-82E1-4A6E-9174-3AC48022B429}</t>
  </si>
  <si>
    <t>05-EL</t>
  </si>
  <si>
    <t>Elektroinstalace</t>
  </si>
  <si>
    <t>{FC7B9D95-8872-404F-99FD-BCA2B3322B6F}</t>
  </si>
  <si>
    <t>06-PO</t>
  </si>
  <si>
    <t>Požární bezpečnost</t>
  </si>
  <si>
    <t>{DDF33FF0-AD4D-4C9D-A158-97A8F8FFA518}</t>
  </si>
  <si>
    <t>07-OVN</t>
  </si>
  <si>
    <t>Ostatní a vedlejší náklady</t>
  </si>
  <si>
    <t>VON</t>
  </si>
  <si>
    <t>{CE32AFEB-C060-4601-8147-A819F4E770FE}</t>
  </si>
  <si>
    <t>Zpět na list:</t>
  </si>
  <si>
    <t>KRYCÍ LIST SOUPISU</t>
  </si>
  <si>
    <t>Objekt:</t>
  </si>
  <si>
    <t>01-ST - Stavební část</t>
  </si>
  <si>
    <t>REKAPITULACE ČLENĚNÍ SOUPISU PRACÍ</t>
  </si>
  <si>
    <t>Kód dílu - Popis</t>
  </si>
  <si>
    <t>Cena celkem [CZK]</t>
  </si>
  <si>
    <t>Náklady soupisu celkem</t>
  </si>
  <si>
    <t>-1</t>
  </si>
  <si>
    <t>HSV - Práce a dodávky HSV</t>
  </si>
  <si>
    <t xml:space="preserve">    6 - Úpravy povrchů, podlahy a osazování výplní</t>
  </si>
  <si>
    <t xml:space="preserve">    9 - Ostatní konstrukce a práce-bourání</t>
  </si>
  <si>
    <t xml:space="preserve">    997 - Přesun sutě</t>
  </si>
  <si>
    <t xml:space="preserve">    998 - Přesun hmot</t>
  </si>
  <si>
    <t>PSV - Práce a dodávky PSV</t>
  </si>
  <si>
    <t xml:space="preserve">    771 - Podlahy z dlaždic</t>
  </si>
  <si>
    <t xml:space="preserve">    777 - Podlahy lité</t>
  </si>
  <si>
    <t xml:space="preserve">    783 - Dokončovací práce - nátěry</t>
  </si>
  <si>
    <t xml:space="preserve">    784 - Dokončovací práce - malby a tapety</t>
  </si>
  <si>
    <t>SOUPIS PRACÍ</t>
  </si>
  <si>
    <t>PČ</t>
  </si>
  <si>
    <t>Popis</t>
  </si>
  <si>
    <t>MJ</t>
  </si>
  <si>
    <t>Množství</t>
  </si>
  <si>
    <t>J.cena [CZK]</t>
  </si>
  <si>
    <t>Cena celkem
[CZK]</t>
  </si>
  <si>
    <t>Cenová soustava</t>
  </si>
  <si>
    <t>Poznámka</t>
  </si>
  <si>
    <t>J. Nh [h]</t>
  </si>
  <si>
    <t>Nh celkem [h]</t>
  </si>
  <si>
    <t>J. hmotnost
[t]</t>
  </si>
  <si>
    <t>Hmotnost
celkem [t]</t>
  </si>
  <si>
    <t>J. suť [t]</t>
  </si>
  <si>
    <t>Suť Celkem [t]</t>
  </si>
  <si>
    <t>HSV</t>
  </si>
  <si>
    <t>Práce a dodávky HSV</t>
  </si>
  <si>
    <t>ROZPOCET</t>
  </si>
  <si>
    <t>6</t>
  </si>
  <si>
    <t>Úpravy povrchů, podlahy a osazování výplní</t>
  </si>
  <si>
    <t>11</t>
  </si>
  <si>
    <t>K</t>
  </si>
  <si>
    <t>632451033</t>
  </si>
  <si>
    <t>Vyrovnávací potěr tl do 40 mm z MC 15 provedený v ploše</t>
  </si>
  <si>
    <t>m2</t>
  </si>
  <si>
    <t>CS ÚRS 2014 01</t>
  </si>
  <si>
    <t>4</t>
  </si>
  <si>
    <t>829578383</t>
  </si>
  <si>
    <t>PP</t>
  </si>
  <si>
    <t>Potěr cementový vyrovnávací z malty (MC-15) v ploše o průměrné (střední) tl. přes 30 do 40 mm</t>
  </si>
  <si>
    <t>VV</t>
  </si>
  <si>
    <t>"dle výkresu D.01.ST.06 -betonový základ pod čerpadla"2,64*1,15</t>
  </si>
  <si>
    <t>"dle výkresu D.01.ST.06 -betonový základ pod kompresor"1,6*1</t>
  </si>
  <si>
    <t>"dle výkresu D.01.ST.06 -betonový základ pod výměníky"6*0,5*0,25</t>
  </si>
  <si>
    <t>Součet</t>
  </si>
  <si>
    <t>632452113</t>
  </si>
  <si>
    <t>Potěr cementový dna šachet hlazený ocelovým hladítkem</t>
  </si>
  <si>
    <t>-401447000</t>
  </si>
  <si>
    <t>Potěr šachet vnitřního dna vodotěsnou cementovou maltou tloušťky 20 mm, hlazený hladítkem ocelovým</t>
  </si>
  <si>
    <t>"dle výkresu D.01.ST.05 - zapravení jímky dna i stěn"0,8*0,8+4*0,3*0,8</t>
  </si>
  <si>
    <t>9</t>
  </si>
  <si>
    <t>Ostatní konstrukce a práce-bourání</t>
  </si>
  <si>
    <t>961044111</t>
  </si>
  <si>
    <t>Bourání základů z betonu prostého</t>
  </si>
  <si>
    <t>m3</t>
  </si>
  <si>
    <t>874309138</t>
  </si>
  <si>
    <t>Bourání základů z betonu prostého</t>
  </si>
  <si>
    <t>"dle výkresu D.01.ST.03 -betonový základ pod čerpadla"2,64*1,15*0,3</t>
  </si>
  <si>
    <t>"dle výkresu D.01.ST.03 -betonový základ pod kompresor"1,6*1*0,2</t>
  </si>
  <si>
    <t>"dle výkresu D.01.ST.03 -betonový základ pod výměníky"6*0,5*0,25*0,8</t>
  </si>
  <si>
    <t>965042231R</t>
  </si>
  <si>
    <t>Bourání mazanin betonových podlah tl přes 100 mm pl do 4 m2</t>
  </si>
  <si>
    <t>330505170</t>
  </si>
  <si>
    <t>Bourání podkladů pod dlažby nebo litých celistvých podlah a mazanin betonových  tl. přes 100 mm, plochy do 4 m2</t>
  </si>
  <si>
    <t>"dle výkresu D.01.ST.02 -vybourání jímky"0,8*0,8*0,33</t>
  </si>
  <si>
    <t>3</t>
  </si>
  <si>
    <t>965049112</t>
  </si>
  <si>
    <t>Příplatek k bourání betonových mazanin za bourání se svařovanou sítí tl přes 100 mm</t>
  </si>
  <si>
    <t>-112457957</t>
  </si>
  <si>
    <t>Bourání podkladů pod dlažby nebo litých celistvých podlah a mazanin Příplatek k cenám za bourání mazanin betonových se svařovanou sítí, tl. přes 100 mm</t>
  </si>
  <si>
    <t>997</t>
  </si>
  <si>
    <t>Přesun sutě</t>
  </si>
  <si>
    <t>24</t>
  </si>
  <si>
    <t>997013211</t>
  </si>
  <si>
    <t>Vnitrostaveništní doprava suti a vybouraných hmot pro budovy v do 6 m ručně</t>
  </si>
  <si>
    <t>t</t>
  </si>
  <si>
    <t>-559055588</t>
  </si>
  <si>
    <t>Vnitrostaveništní doprava suti a vybouraných hmot vodorovně do 50 m svisle ručně (nošením po schodech) pro budovy a haly výšky do 6 m</t>
  </si>
  <si>
    <t>997013501</t>
  </si>
  <si>
    <t>Odvoz suti na skládku a vybouraných hmot nebo meziskládku do 1 km se složením</t>
  </si>
  <si>
    <t>-2046312439</t>
  </si>
  <si>
    <t>Odvoz suti a vybouraných hmot na skládku nebo meziskládku se složením, na vzdálenost do 1 km</t>
  </si>
  <si>
    <t>7</t>
  </si>
  <si>
    <t>997013509</t>
  </si>
  <si>
    <t>Příplatek k odvozu suti a vybouraných hmot na skládku ZKD 1 km přes 1 km</t>
  </si>
  <si>
    <t>1021286850</t>
  </si>
  <si>
    <t>Odvoz suti a vybouraných hmot na skládku nebo meziskládku se složením, na vzdálenost Příplatek k ceně za každý další i započatý 1 km přes 1 km</t>
  </si>
  <si>
    <t>P</t>
  </si>
  <si>
    <t>Poznámka k položce:
předpokládá se odvoz suti na skládku vzdálenou do 10km</t>
  </si>
  <si>
    <t>998</t>
  </si>
  <si>
    <t>Přesun hmot</t>
  </si>
  <si>
    <t>19</t>
  </si>
  <si>
    <t>998018001</t>
  </si>
  <si>
    <t>Přesun hmot ruční pro budovy v do 6 m</t>
  </si>
  <si>
    <t>-2022725968</t>
  </si>
  <si>
    <t>Přesun hmot pro budovy občanské výstavby, bydlení, výrobu a služby ruční - bez užití mechanizace vodorovná dopravní vzdálenost do 100 m pro budovy s jakoukoliv nosnou konstrukcí výšky do 6 m</t>
  </si>
  <si>
    <t>PSV</t>
  </si>
  <si>
    <t>Práce a dodávky PSV</t>
  </si>
  <si>
    <t>771</t>
  </si>
  <si>
    <t>Podlahy z dlaždic</t>
  </si>
  <si>
    <t>8</t>
  </si>
  <si>
    <t>771553114</t>
  </si>
  <si>
    <t>Montáž podlah z dlaždic teracových lepených do 16 ks/m2</t>
  </si>
  <si>
    <t>16</t>
  </si>
  <si>
    <t>-1824739926</t>
  </si>
  <si>
    <t>Montáž podlah z dlaždic teracových lepených standardním lepidlem přes 12 do 16 ks/ m2</t>
  </si>
  <si>
    <t>M</t>
  </si>
  <si>
    <t>592472500</t>
  </si>
  <si>
    <t>dlaždice terasová 30x30x3 cm červená černobílá</t>
  </si>
  <si>
    <t>32</t>
  </si>
  <si>
    <t>-1667809883</t>
  </si>
  <si>
    <t>dlaždice teracové teraso šedé rozměr 30 x 30 x 2,8 červená černobílá</t>
  </si>
  <si>
    <t>5,386*1,1 'Přepočtené koeficientem množství</t>
  </si>
  <si>
    <t>20</t>
  </si>
  <si>
    <t>998771101</t>
  </si>
  <si>
    <t>Přesun hmot tonážní pro podlahy z dlaždic v objektech v do 6 m</t>
  </si>
  <si>
    <t>1632664535</t>
  </si>
  <si>
    <t>Přesun hmot pro podlahy z dlaždic stanovený z hmotnosti přesunovaného materiálu vodorovná dopravní vzdálenost do 50 m v objektech výšky do 6 m</t>
  </si>
  <si>
    <t>23</t>
  </si>
  <si>
    <t>998771181</t>
  </si>
  <si>
    <t>Příplatek k přesunu hmot tonážní 771 prováděný bez použití mechanizace</t>
  </si>
  <si>
    <t>-1298177951</t>
  </si>
  <si>
    <t>Přesun hmot pro podlahy z dlaždic stanovený z hmotnosti přesunovaného materiálu Příplatek k ceně za přesun prováděný bez použití mechanizace pro jakoukoliv výšku objektu</t>
  </si>
  <si>
    <t>777</t>
  </si>
  <si>
    <t>Podlahy lité</t>
  </si>
  <si>
    <t>12</t>
  </si>
  <si>
    <t>777615217</t>
  </si>
  <si>
    <t>Nátěry epoxidové podlah betonových dvojnásobné Sikafloor 261 systém silnovrstvý nátěr</t>
  </si>
  <si>
    <t>-975595384</t>
  </si>
  <si>
    <t>Nátěry epoxidové podlah s penetrací s penetrací betonových dvojnásobné, silnovrstvý nátěr</t>
  </si>
  <si>
    <t>"nátěr podlahy v místnosti č.04"9,78*4,43+2*(0,15*9,78+0,15*4,43)+0,25*(1,3+2,64)+0,1*(2,5+2,3)</t>
  </si>
  <si>
    <t>998777101</t>
  </si>
  <si>
    <t>Přesun hmot tonážní pro podlahy lité v objektech v do 6 m</t>
  </si>
  <si>
    <t>-1207766434</t>
  </si>
  <si>
    <t>Přesun hmot pro podlahy lité stanovený z hmotnosti přesunovaného materiálu vodorovná dopravní vzdálenost do 50 m v objektech výšky do 6 m</t>
  </si>
  <si>
    <t>22</t>
  </si>
  <si>
    <t>998777181</t>
  </si>
  <si>
    <t>Příplatek k přesunu hmot tonážní 777 prováděný bez použití mechanizace</t>
  </si>
  <si>
    <t>-173532584</t>
  </si>
  <si>
    <t>Přesun hmot pro podlahy lité stanovený z hmotnosti přesunovaného materiálu Příplatek k cenám za přesun prováděný bez použití mechanizace pro jakoukoliv výšku objektu</t>
  </si>
  <si>
    <t>783</t>
  </si>
  <si>
    <t>Dokončovací práce - nátěry</t>
  </si>
  <si>
    <t>17</t>
  </si>
  <si>
    <t>783112110</t>
  </si>
  <si>
    <t>Nátěry olejové OK těžkých "A" dvojnásobné</t>
  </si>
  <si>
    <t>-1603372036</t>
  </si>
  <si>
    <t>Nátěry ocelových konstrukcí olejové těžkých "A" dvojnásobné</t>
  </si>
  <si>
    <t>Poznámka k položce:
"nátěr stávajících ocelových konstrukcí vně objetktu - zábradlí, nosné kce pod technologii, ..."
barva nátěru stejná jako stávající (hnědá)</t>
  </si>
  <si>
    <t>"odhad "10</t>
  </si>
  <si>
    <t>13</t>
  </si>
  <si>
    <t>783812110R</t>
  </si>
  <si>
    <t>Omyvatelný nátěr omítek vodou ředitelnými barvami včetně temelení</t>
  </si>
  <si>
    <t>-878179924</t>
  </si>
  <si>
    <t>Omavatelné nátěry omítek a betonových povrchů vodou ředitelnými barvami včetně tmelení</t>
  </si>
  <si>
    <t>Poznámka k položce:
barva nátěru stejná nebo podobná jako stávající ( okrová - hnědá)</t>
  </si>
  <si>
    <t>"nátěr omítek v 1PP"2*6,38*1,5</t>
  </si>
  <si>
    <t>"nátěr omítek v 1NP"2*1,5*(3,6+8+7,9+5,6+2,4+9,8+4,5+8,1)+15</t>
  </si>
  <si>
    <t>784</t>
  </si>
  <si>
    <t>Dokončovací práce - malby a tapety</t>
  </si>
  <si>
    <t>14</t>
  </si>
  <si>
    <t>784221101</t>
  </si>
  <si>
    <t>Dvojnásobné bílé malby  ze směsí za sucha dobře otěruvzdorných v místnostech do 3,80 m</t>
  </si>
  <si>
    <t>-648058430</t>
  </si>
  <si>
    <t>Malby z malířských směsí otěruvzdorných za sucha dvojnásobné, bílé za sucha otěruvzdorné dobře v místnostech výšky do 3,80 m</t>
  </si>
  <si>
    <t>"místnosti v 1PP"2*2,37*((6,4+2,85)+(2,25+4,4))+"strop"2,85*6,4+2,25*4,5</t>
  </si>
  <si>
    <t>784221103</t>
  </si>
  <si>
    <t>Dvojnásobné bílé malby  ze směsí za sucha dobře otěruvzdorných v místnostech do 5,00 m</t>
  </si>
  <si>
    <t>-165485542</t>
  </si>
  <si>
    <t>Malby z malířských směsí otěruvzdorných za sucha dvojnásobné, bílé za sucha otěruvzdorné dobře v místnostech výšky přes 3,80 do 5,00 m</t>
  </si>
  <si>
    <t>"místnosti v 1PP"2*4*(9,8+4,5)+"strop"9,8*4,5</t>
  </si>
  <si>
    <t>"místnosti v 1NP"2*4,5*(8+3,6+3+6,5+2,5+4,5)+(4,5+1,5)*(8+5,6+2,4+9,8+4,5+8,1)+"stropy"8*3,6+3*6,5+2,5*4,5+15,8*7,9</t>
  </si>
  <si>
    <t>784221109</t>
  </si>
  <si>
    <t>Dvojnásobné bílé malby  ze směsí za sucha dobře otěruvzdorných na schodišti do 5,00 m</t>
  </si>
  <si>
    <t>-155459582</t>
  </si>
  <si>
    <t>Malby z malířských směsí otěruvzdorných za sucha dvojnásobné, bílé za sucha otěruvzdorné dobře na schodišti o výšce podlaží přes 3,80 do 5,00 m</t>
  </si>
  <si>
    <t>"malby otěruvzdorné v místnostech 1NP"(4,5*(1,9+3,4+1,2)+3,4*2,6/2+1,2*2,6)*2-1,9*4,5+1,2*(4,5+7,1)</t>
  </si>
  <si>
    <t>02-UT - Zařízení pro vytápění budov</t>
  </si>
  <si>
    <t xml:space="preserve">    713 - Izolace tepelné</t>
  </si>
  <si>
    <t xml:space="preserve">    732 - Ústřední vytápění - strojovny</t>
  </si>
  <si>
    <t xml:space="preserve">    733 - Ústřední vytápění - potrubí</t>
  </si>
  <si>
    <t xml:space="preserve">    734 - Ústřední vytápění - armatury</t>
  </si>
  <si>
    <t xml:space="preserve">    767 - Konstrukce zámečnické</t>
  </si>
  <si>
    <t>OST - Ostatní</t>
  </si>
  <si>
    <t>713</t>
  </si>
  <si>
    <t>Izolace tepelné</t>
  </si>
  <si>
    <t>713463216</t>
  </si>
  <si>
    <t>Montáž izolace tepelné ohybů potrubními pouzdry s Al fólií staženými Al páskou 1x D do 100 mm</t>
  </si>
  <si>
    <t>m</t>
  </si>
  <si>
    <t>CS ÚRS 2013 01</t>
  </si>
  <si>
    <t>703190249</t>
  </si>
  <si>
    <t>Montáž izolace tepelné potrubí a ohybů tvarovkami nebo deskami potrubními pouzdry s povrchovou úpravou hliníkovou fólií (izolační materiál ve specifikaci) přelepenými samolepící hliníkovou páskou ohybů jednovrstvá D přes 50 do 100 mm</t>
  </si>
  <si>
    <t>viz. PD příloha 01, 02, 03, 04, 05, 06</t>
  </si>
  <si>
    <t>1+3+3+1+1+1+4+4+1,5+1,5+7,5+7,5+3+3+0,5+0,5+0,5+0,5+1+1+7,5</t>
  </si>
  <si>
    <t>713463217</t>
  </si>
  <si>
    <t>Montáž izolace tepelné ohybů potrubními pouzdry s Al fólií staženými Al páskou 1x D do 150 mm</t>
  </si>
  <si>
    <t>-146350350</t>
  </si>
  <si>
    <t>Montáž izolace tepelné potrubí a ohybů tvarovkami nebo deskami potrubními pouzdry s povrchovou úpravou hliníkovou fólií (izolační materiál ve specifikaci) přelepenými samolepící hliníkovou páskou ohybů jednovrstvá D přes 100 do 150 mm</t>
  </si>
  <si>
    <t>2,5+2+6+7+3+1+1+2,5+2,5+1+5</t>
  </si>
  <si>
    <t>713463218</t>
  </si>
  <si>
    <t>Montáž izolace tepelné ohybů potrubními pouzdry s Al fólií staženými Al páskou 1x D přes 150 mm</t>
  </si>
  <si>
    <t>37855614</t>
  </si>
  <si>
    <t>Montáž izolace tepelné potrubí a ohybů tvarovkami nebo deskami potrubními pouzdry s povrchovou úpravou hliníkovou fólií (izolační materiál ve specifikaci) přelepenými samolepící hliníkovou páskou ohybů jednovrstvá D přes 150 mm</t>
  </si>
  <si>
    <t>7,5+1+3+6+1,5+5,5+2+1</t>
  </si>
  <si>
    <t>71301</t>
  </si>
  <si>
    <t>Minerální tepelná izolace s Al fólií, pro teplovodní potrubí DN 250, tl. 120mm</t>
  </si>
  <si>
    <t>-1525652707</t>
  </si>
  <si>
    <t>viz. PD příloha 01, 02, 06</t>
  </si>
  <si>
    <t>3+6+1,5+5,5+2+1</t>
  </si>
  <si>
    <t>5</t>
  </si>
  <si>
    <t>71303</t>
  </si>
  <si>
    <t>Minerální tepelná izolace s Al fólií, pro teplovodní potrubí DN 125, tl. 70mm</t>
  </si>
  <si>
    <t>-980541850</t>
  </si>
  <si>
    <t>2,5+2</t>
  </si>
  <si>
    <t>71304</t>
  </si>
  <si>
    <t>Minerální tepelná izolace s Al fólií, pro teplovodní potrubí DN 65, tl. 60mm</t>
  </si>
  <si>
    <t>1080609731</t>
  </si>
  <si>
    <t>1+3+3+1+1+1+4+4+1,5+1,5+7,5+7,5+3+3+0,5+0,5+0,5+0,5+1+1</t>
  </si>
  <si>
    <t>71305</t>
  </si>
  <si>
    <t>Minerální tepelná izolace s Al fólií, pro parní potrubí DN 200, tl. 150mm</t>
  </si>
  <si>
    <t>1751044351</t>
  </si>
  <si>
    <t>7,5+1</t>
  </si>
  <si>
    <t>71306</t>
  </si>
  <si>
    <t>Minerální tepelná izolace s Al fólií, pro parní potrubí DN 150, tl. 150mm</t>
  </si>
  <si>
    <t>1779001287</t>
  </si>
  <si>
    <t>6+7+3+1+1+2,5+2,5+1+5</t>
  </si>
  <si>
    <t>71307</t>
  </si>
  <si>
    <t>Minerální tepelná izolace s Al fólií, pro parní potrubí DN 100, tl. 150mm</t>
  </si>
  <si>
    <t>-1536974391</t>
  </si>
  <si>
    <t>7,5</t>
  </si>
  <si>
    <t>713490831</t>
  </si>
  <si>
    <t>Demontáž izolace tepelné oplechování snímatelné potrubí vnějšího obvodu do 500 mm</t>
  </si>
  <si>
    <t>-336589054</t>
  </si>
  <si>
    <t>Odstranění tepelné izolace potrubí a ohybů – doplňky a součásti demontáž oplechování snímatelného vnějšího obvodu do 500 mm potrubí</t>
  </si>
  <si>
    <t>Odvoz a ekologická likvidace</t>
  </si>
  <si>
    <t xml:space="preserve">Veškeré finanční prostředky získané za kovový odpad budou převedeny investorovi. </t>
  </si>
  <si>
    <t>"viz. PD příloha 01"155</t>
  </si>
  <si>
    <t>713490841</t>
  </si>
  <si>
    <t>Demontáž izolace tepelné oplechování snímatelné potrubí vnějšího obvodu přes 500 mm</t>
  </si>
  <si>
    <t>869881425</t>
  </si>
  <si>
    <t>Odstranění tepelné izolace potrubí a ohybů – doplňky a součásti demontáž oplechování snímatelného vnějšího obvodu přes 500 mm potrubí</t>
  </si>
  <si>
    <t>"viz. PD příloha 01"70</t>
  </si>
  <si>
    <t>713491143</t>
  </si>
  <si>
    <t>Montáž tepelné izolace potrubí oplechování licích otvorů Al plechem</t>
  </si>
  <si>
    <t>-433316156</t>
  </si>
  <si>
    <t>Montáž izolace tepelné potrubí a ohybů - doplňky a konstrukční součástí oplechování licích otvorů včetně zakrytí hliníkovým plechem potrubí</t>
  </si>
  <si>
    <t>"viz. PD příloha 01, 02, 03, 04, 05, 06"125</t>
  </si>
  <si>
    <t>713491144</t>
  </si>
  <si>
    <t>Montáž tepelné izolace ohybů a tvarových kusů oplechování licích otvorů Al plechem</t>
  </si>
  <si>
    <t>838163685</t>
  </si>
  <si>
    <t>Montáž izolace tepelné potrubí a ohybů - doplňky a konstrukční součástí oplechování licích otvorů včetně zakrytí hliníkovým plechem ohybů, přírub, armatur, tvarových kusů</t>
  </si>
  <si>
    <t>"viz. PD příloha 01, 02, 03, 04, 05, 06"20</t>
  </si>
  <si>
    <t>194211300</t>
  </si>
  <si>
    <t>plech Al stav polotvrdý 0,80x1000x2000 mm</t>
  </si>
  <si>
    <t>kg</t>
  </si>
  <si>
    <t>-1290947974</t>
  </si>
  <si>
    <t xml:space="preserve">plechy z hliníku a z jeho slitin válcované za studena běžné Al,  tloušťka  x  šířka  x  délka mm 0,80 x 1000 x 2000  </t>
  </si>
  <si>
    <t>"viz. PD příloha 01, 02, 03, 04, 05, 06"300</t>
  </si>
  <si>
    <t>998713101</t>
  </si>
  <si>
    <t>Přesun hmot tonážní tonážní pro izolace tepelné v objektech v do 6 m</t>
  </si>
  <si>
    <t>-530174102</t>
  </si>
  <si>
    <t>Přesun hmot pro izolace tepelné stanovený z hmotnosti přesunovaného materiálu vodorovná dopravní vzdálenost do 50 m v objektech výšky do 6 m</t>
  </si>
  <si>
    <t>732</t>
  </si>
  <si>
    <t>Ústřední vytápění - strojovny</t>
  </si>
  <si>
    <t>73205</t>
  </si>
  <si>
    <t>Úpravna vody pro topný systém</t>
  </si>
  <si>
    <t>ks</t>
  </si>
  <si>
    <t>396832453</t>
  </si>
  <si>
    <t>Dodávka a montáž</t>
  </si>
  <si>
    <t>1x vířivý filtr</t>
  </si>
  <si>
    <t>1x mosazný montážní blok</t>
  </si>
  <si>
    <t>2x nerezová hadice</t>
  </si>
  <si>
    <t xml:space="preserve">1x automatická úpravna vody </t>
  </si>
  <si>
    <t>1x oddělovací člen</t>
  </si>
  <si>
    <t>1x dávkovací čerpadlo</t>
  </si>
  <si>
    <t>1x balaní regenerační soli</t>
  </si>
  <si>
    <t>1x balení inhibitoru</t>
  </si>
  <si>
    <t>"viz. PD příloha 01, 02, 03, 04, 05, 06"1</t>
  </si>
  <si>
    <t>73201</t>
  </si>
  <si>
    <t>Kompaktní výměníková stanice Pára/voda</t>
  </si>
  <si>
    <t>-2103451486</t>
  </si>
  <si>
    <t>Výkon 1928kW, tři výměníky, kde každý má výkon 964kW, Pára 155-200°C, 0,6MPa, topná voda 70/90°C</t>
  </si>
  <si>
    <t>Čerpadlový blok pro vytápění 3xčerpadlo M=42m3/h, H=90KPa</t>
  </si>
  <si>
    <t>Čerpadlový blok kondenzátu 2xčerpadlo M=100l/min, H=450KPa</t>
  </si>
  <si>
    <t>viz. PD příloha 01, 02, 03, 04, 05, 06, 07, 08, 09</t>
  </si>
  <si>
    <t>18</t>
  </si>
  <si>
    <t>73202</t>
  </si>
  <si>
    <t>Expanzní a odplyňovací automat</t>
  </si>
  <si>
    <t>-1303018170</t>
  </si>
  <si>
    <t>Základní expanzní automat</t>
  </si>
  <si>
    <t>2xatypická přídavná nádoba o objemu 600 litrů</t>
  </si>
  <si>
    <t>Atypická čerpadlová sestava</t>
  </si>
  <si>
    <t>73203</t>
  </si>
  <si>
    <t>Zprovoznění kompaktní výměníkové stanice</t>
  </si>
  <si>
    <t>-1458440277</t>
  </si>
  <si>
    <t>"viz. PD příloha 01"1</t>
  </si>
  <si>
    <t>73204</t>
  </si>
  <si>
    <t>Zprovoznění expanzního automatu</t>
  </si>
  <si>
    <t>1216838844</t>
  </si>
  <si>
    <t>73206</t>
  </si>
  <si>
    <t>Zprovoznění úpravny vody</t>
  </si>
  <si>
    <t>-1052776308</t>
  </si>
  <si>
    <t>73207</t>
  </si>
  <si>
    <t>Atypická kondenzátní nádrž</t>
  </si>
  <si>
    <t>894383213</t>
  </si>
  <si>
    <t>Dodávka na montáž</t>
  </si>
  <si>
    <t>Válcová beztlaková kondenzátní nádrž o objemu 10000 litrů</t>
  </si>
  <si>
    <t>Svařovaná na místě</t>
  </si>
  <si>
    <t>Včetně nátěru</t>
  </si>
  <si>
    <t>Návarky pro napojení kondenzátu, čerpadel, snímačů atd.</t>
  </si>
  <si>
    <t>73208</t>
  </si>
  <si>
    <t>Měření páry - zimní okruh</t>
  </si>
  <si>
    <t>-1305185324</t>
  </si>
  <si>
    <t>Měřící trať DN 200, PN16 s centrickou clonou</t>
  </si>
  <si>
    <t>Jednostranné vývody tlakové diference</t>
  </si>
  <si>
    <t>Materiálové atesty, Tlaková zkouška, Dokumentace dle ČSN EN 13 480</t>
  </si>
  <si>
    <t>Kondenzátní nádoba, Spojka T, Ventil nerezový</t>
  </si>
  <si>
    <t>Snímač absolutního tlaku</t>
  </si>
  <si>
    <t>Ventilová souprava</t>
  </si>
  <si>
    <t>Snímač tlakové diference, snímač teploty odporový s jímkou</t>
  </si>
  <si>
    <t>Návarek pro montáž snímače teploty</t>
  </si>
  <si>
    <t>73209</t>
  </si>
  <si>
    <t>Měření páry - letní okruh</t>
  </si>
  <si>
    <t>-1898898520</t>
  </si>
  <si>
    <t>Měřící trať DN 100, PN16 s centrickou clonou</t>
  </si>
  <si>
    <t>25</t>
  </si>
  <si>
    <t>73210</t>
  </si>
  <si>
    <t>Měření páry - vyhodnocení</t>
  </si>
  <si>
    <t>-1571853725</t>
  </si>
  <si>
    <t>Vyhodnocovací jednotka</t>
  </si>
  <si>
    <t>26</t>
  </si>
  <si>
    <t>73211</t>
  </si>
  <si>
    <t>Měření páry - kondenzát</t>
  </si>
  <si>
    <t>-222946576</t>
  </si>
  <si>
    <t>Měřič tepla a chladu, vyhodnocovací jednotka průtoku plynu</t>
  </si>
  <si>
    <t>Zdroj napájení</t>
  </si>
  <si>
    <t>Snímač teploty odporový do jímky</t>
  </si>
  <si>
    <t>kompletní měřič kondenzátu ve standardním provedení se závitovým připojení</t>
  </si>
  <si>
    <t>Napájení modul 230V</t>
  </si>
  <si>
    <t>Impulsní modul pro dálkové zobrazení tepelné energie a objemu</t>
  </si>
  <si>
    <t>27</t>
  </si>
  <si>
    <t>732110812R</t>
  </si>
  <si>
    <t>Demontáž rozdělovače nebo sběrače do DN 200</t>
  </si>
  <si>
    <t>-474084639</t>
  </si>
  <si>
    <t>Demontáž těles rozdělovačů a sběračů přes 100 do DN 200</t>
  </si>
  <si>
    <t>28</t>
  </si>
  <si>
    <t>732110813R</t>
  </si>
  <si>
    <t>Demontáž rozdělovače nebo sběrače do DN 300</t>
  </si>
  <si>
    <t>-1220177610</t>
  </si>
  <si>
    <t>Demontáž těles rozdělovačů a sběračů přes 200 do DN 300</t>
  </si>
  <si>
    <t>29</t>
  </si>
  <si>
    <t>732110814R</t>
  </si>
  <si>
    <t>Demontáž rozdělovače nebo sběrače do DN 400</t>
  </si>
  <si>
    <t>-74129844</t>
  </si>
  <si>
    <t>Demontáž těles rozdělovačů a sběračů přes 300 do DN 400</t>
  </si>
  <si>
    <t>30</t>
  </si>
  <si>
    <t>73212</t>
  </si>
  <si>
    <t>Parní rozdělovač</t>
  </si>
  <si>
    <t>-1129688656</t>
  </si>
  <si>
    <t>Odvod kondenzátu od tepelného čerpadla do čerpacího boxu</t>
  </si>
  <si>
    <t>DN 250, délka 900mm</t>
  </si>
  <si>
    <t>Včetně návarků, DN 100, DN 200, DN 150, DN 150</t>
  </si>
  <si>
    <t>Včetně nátěru a tepelné izolace</t>
  </si>
  <si>
    <t>31</t>
  </si>
  <si>
    <t>732199100</t>
  </si>
  <si>
    <t>Montáž orientačních štítků</t>
  </si>
  <si>
    <t>1943250677</t>
  </si>
  <si>
    <t>Montáž štítků orientačních</t>
  </si>
  <si>
    <t>"viz. PD příloha 01"50</t>
  </si>
  <si>
    <t>732221813R</t>
  </si>
  <si>
    <t>Demontáž výměníku tepla protiproudového s vložkou tvaru U plocha výměníku do 16,0 m2</t>
  </si>
  <si>
    <t>kus</t>
  </si>
  <si>
    <t>-282875661</t>
  </si>
  <si>
    <t>Demontáž výměníků tepla protiproudových s vložkami tvaru U o v. pl. přes 6,3 do 16,0 m2</t>
  </si>
  <si>
    <t>33</t>
  </si>
  <si>
    <t>732313</t>
  </si>
  <si>
    <t>Demontáž kompresoru expanzní nádoby</t>
  </si>
  <si>
    <t>243681760</t>
  </si>
  <si>
    <t>34</t>
  </si>
  <si>
    <t>732320815R</t>
  </si>
  <si>
    <t>Demontáž nádrže beztlaké nebo tlakové odpojení od rozvodů potrubí obsah do 1000 litrů</t>
  </si>
  <si>
    <t>1150866133</t>
  </si>
  <si>
    <t>Demontáž nádrží beztlakých nebo tlakových odpojení od rozvodů potrubí nádrže o obsahu přes 500 do 1 000 l</t>
  </si>
  <si>
    <t>"Odvoz a ekologická likvidace"1</t>
  </si>
  <si>
    <t>35</t>
  </si>
  <si>
    <t>732320821R</t>
  </si>
  <si>
    <t>Demontáž nádrže beztlaké nebo tlakové odpojení od rozvodů potrubí obsah do 10000 litrů</t>
  </si>
  <si>
    <t>-1771804395</t>
  </si>
  <si>
    <t>Demontáž nádrží beztlakých nebo tlakových odpojení od rozvodů potrubí nádrže o obsahu přes 7 000 do 10 000 l</t>
  </si>
  <si>
    <t>36</t>
  </si>
  <si>
    <t>732420813R</t>
  </si>
  <si>
    <t>Demontáž čerpadla oběhového spirálního DN 50</t>
  </si>
  <si>
    <t>652290169</t>
  </si>
  <si>
    <t>Demontáž čerpadel oběhových spirálních (do potrubí) DN 50</t>
  </si>
  <si>
    <t>37</t>
  </si>
  <si>
    <t>732420818R</t>
  </si>
  <si>
    <t>Demontáž čerpadla oběhového spirálního DN 150</t>
  </si>
  <si>
    <t>1264388510</t>
  </si>
  <si>
    <t>Demontáž čerpadel oběhových spirálních (do potrubí) DN 150</t>
  </si>
  <si>
    <t>38</t>
  </si>
  <si>
    <t>998732101</t>
  </si>
  <si>
    <t>Přesun hmot tonážní pro strojovny v objektech v do 6 m</t>
  </si>
  <si>
    <t>-1859758383</t>
  </si>
  <si>
    <t>Přesun hmot pro strojovny stanovený z hmotnosti přesunovaného materiálu vodorovná dopravní vzdálenost do 50 m v objektech výšky do 6 m</t>
  </si>
  <si>
    <t>733</t>
  </si>
  <si>
    <t>Ústřední vytápění - potrubí</t>
  </si>
  <si>
    <t>39</t>
  </si>
  <si>
    <t>733120819</t>
  </si>
  <si>
    <t>Demontáž potrubí ocelového hladkého do D 60,3</t>
  </si>
  <si>
    <t>1108607974</t>
  </si>
  <si>
    <t>Demontáž potrubí z trubek ocelových hladkých D přes 38 do 60,3</t>
  </si>
  <si>
    <t>40</t>
  </si>
  <si>
    <t>733120826</t>
  </si>
  <si>
    <t>Demontáž potrubí ocelového hladkého do D 89</t>
  </si>
  <si>
    <t>2143152633</t>
  </si>
  <si>
    <t>Demontáž potrubí z trubek ocelových hladkých D přes 60,3 do 89</t>
  </si>
  <si>
    <t>80</t>
  </si>
  <si>
    <t>41</t>
  </si>
  <si>
    <t>733120832</t>
  </si>
  <si>
    <t>Demontáž potrubí ocelového hladkého do D 133</t>
  </si>
  <si>
    <t>-406537398</t>
  </si>
  <si>
    <t>Demontáž potrubí z trubek ocelových hladkých D přes 89 do 133</t>
  </si>
  <si>
    <t>42</t>
  </si>
  <si>
    <t>733120836</t>
  </si>
  <si>
    <t>Demontáž potrubí ocelového hladkého do D 159</t>
  </si>
  <si>
    <t>934661992</t>
  </si>
  <si>
    <t>Demontáž potrubí z trubek ocelových hladkých D přes 133 do 159</t>
  </si>
  <si>
    <t>43</t>
  </si>
  <si>
    <t>733120839</t>
  </si>
  <si>
    <t>Demontáž potrubí ocelového hladkého D 219</t>
  </si>
  <si>
    <t>-1442310582</t>
  </si>
  <si>
    <t>Demontáž potrubí z trubek ocelových hladkých D 219</t>
  </si>
  <si>
    <t>44</t>
  </si>
  <si>
    <t>733120842</t>
  </si>
  <si>
    <t>Demontáž potrubí ocelového hladkého D 273</t>
  </si>
  <si>
    <t>748751747</t>
  </si>
  <si>
    <t>Demontáž potrubí z trubek ocelových hladkých D 273</t>
  </si>
  <si>
    <t>60</t>
  </si>
  <si>
    <t>45</t>
  </si>
  <si>
    <t>733121212</t>
  </si>
  <si>
    <t>Potrubí ocelové hladké bezešvé v kotelnách nebo strojovnách D 28x2,6</t>
  </si>
  <si>
    <t>-1071330533</t>
  </si>
  <si>
    <t>Potrubí z trubek ocelových hladkých bezešvých tvářených za tepla v kotelnách a strojovnách D 28/2,6</t>
  </si>
  <si>
    <t>1+1+1</t>
  </si>
  <si>
    <t>46</t>
  </si>
  <si>
    <t>733121216</t>
  </si>
  <si>
    <t>Potrubí ocelové hladké bezešvé v kotelnách nebo strojovnách D 44,5x2,6</t>
  </si>
  <si>
    <t>-208040325</t>
  </si>
  <si>
    <t>Potrubí z trubek ocelových hladkých bezešvých tvářených za tepla v kotelnách a strojovnách D 44,5/2,6</t>
  </si>
  <si>
    <t>2,5+1+9+2</t>
  </si>
  <si>
    <t>47</t>
  </si>
  <si>
    <t>733121218</t>
  </si>
  <si>
    <t>Potrubí ocelové hladké bezešvé v kotelnách nebo strojovnách D 57x2,9</t>
  </si>
  <si>
    <t>500716169</t>
  </si>
  <si>
    <t>Potrubí z trubek ocelových hladkých bezešvých tvářených za tepla v kotelnách a strojovnách D 57/2,9</t>
  </si>
  <si>
    <t>2+1+1,5+1,5</t>
  </si>
  <si>
    <t>48</t>
  </si>
  <si>
    <t>733121223</t>
  </si>
  <si>
    <t>Potrubí ocelové hladké bezešvé v kotelnách nebo strojovnách D 76x5,0</t>
  </si>
  <si>
    <t>1808266000</t>
  </si>
  <si>
    <t>Potrubí z trubek ocelových hladkých bezešvých tvářených za tepla v kotelnách a strojovnách D 76/5,0</t>
  </si>
  <si>
    <t>49</t>
  </si>
  <si>
    <t>733121226</t>
  </si>
  <si>
    <t>Potrubí ocelové hladké bezešvé v kotelnách nebo strojovnách D 89x5,0</t>
  </si>
  <si>
    <t>512961567</t>
  </si>
  <si>
    <t>Potrubí z trubek ocelových hladkých bezešvých tvářených za tepla v kotelnách a strojovnách D 89/5,0</t>
  </si>
  <si>
    <t>1,5+1</t>
  </si>
  <si>
    <t>50</t>
  </si>
  <si>
    <t>733121229</t>
  </si>
  <si>
    <t>Potrubí ocelové hladké bezešvé v kotelnách nebo strojovnách D 108x5,0</t>
  </si>
  <si>
    <t>-1162401274</t>
  </si>
  <si>
    <t>Potrubí z trubek ocelových hladkých bezešvých tvářených za tepla v kotelnách a strojovnách D 108/5,0</t>
  </si>
  <si>
    <t>51</t>
  </si>
  <si>
    <t>733121233</t>
  </si>
  <si>
    <t>Potrubí ocelové hladké bezešvé v kotelnách nebo strojovnách D 133x5,0</t>
  </si>
  <si>
    <t>1793071889</t>
  </si>
  <si>
    <t>Potrubí z trubek ocelových hladkých bezešvých tvářených za tepla v kotelnách a strojovnách D 133/5,0</t>
  </si>
  <si>
    <t>52</t>
  </si>
  <si>
    <t>733121236</t>
  </si>
  <si>
    <t>Potrubí ocelové hladké bezešvé v kotelnách nebo strojovnách D 159x6,3</t>
  </si>
  <si>
    <t>-1087312732</t>
  </si>
  <si>
    <t>Potrubí z trubek ocelových hladkých bezešvých tvářených za tepla v kotelnách a strojovnách D 159/6,3</t>
  </si>
  <si>
    <t>53</t>
  </si>
  <si>
    <t>733121239</t>
  </si>
  <si>
    <t>Potrubí ocelové hladké bezešvé v kotelnách nebo strojovnách D 219x6,3</t>
  </si>
  <si>
    <t>757373814</t>
  </si>
  <si>
    <t>Potrubí z trubek ocelových hladkých bezešvých tvářených za tepla v kotelnách a strojovnách D 219/6,3</t>
  </si>
  <si>
    <t>54</t>
  </si>
  <si>
    <t>733121244</t>
  </si>
  <si>
    <t>Potrubí ocelové hladké bezešvé v kotelnách nebo strojovnách D 273x7,0</t>
  </si>
  <si>
    <t>-1400383757</t>
  </si>
  <si>
    <t>Potrubí z trubek ocelových hladkých bezešvých tvářených za tepla v kotelnách a strojovnách D 273/7,0</t>
  </si>
  <si>
    <t>55</t>
  </si>
  <si>
    <t>998733101</t>
  </si>
  <si>
    <t>Přesun hmot tonážní pro rozvody potrubí v objektech v do 6 m</t>
  </si>
  <si>
    <t>1252423200</t>
  </si>
  <si>
    <t>Přesun hmot pro rozvody potrubí stanovený z hmotnosti přesunovaného materiálu vodorovná dopravní vzdálenost do 50 m v objektech výšky do 6 m</t>
  </si>
  <si>
    <t>734</t>
  </si>
  <si>
    <t>Ústřední vytápění - armatury</t>
  </si>
  <si>
    <t>56</t>
  </si>
  <si>
    <t>734100811</t>
  </si>
  <si>
    <t>Demontáž armatury přírubové se dvěma přírubami do DN 50</t>
  </si>
  <si>
    <t>-1784419767</t>
  </si>
  <si>
    <t>Demontáž armatur přírubových se dvěma přírubami do DN 50</t>
  </si>
  <si>
    <t>57</t>
  </si>
  <si>
    <t>734100812</t>
  </si>
  <si>
    <t>Demontáž armatury přírubové se dvěma přírubami do DN 100</t>
  </si>
  <si>
    <t>-1229567982</t>
  </si>
  <si>
    <t>Demontáž armatur přírubových se dvěma přírubami přes 50 do DN 100</t>
  </si>
  <si>
    <t>58</t>
  </si>
  <si>
    <t>734100813</t>
  </si>
  <si>
    <t>Demontáž armatury přírubové se dvěma přírubami do DN 150</t>
  </si>
  <si>
    <t>23150534</t>
  </si>
  <si>
    <t>Demontáž armatur přírubových se dvěma přírubami přes 100 do DN 150</t>
  </si>
  <si>
    <t>59</t>
  </si>
  <si>
    <t>734100815</t>
  </si>
  <si>
    <t>Demontáž armatury přírubové se dvěma přírubami do DN 250</t>
  </si>
  <si>
    <t>-2086769588</t>
  </si>
  <si>
    <t>Demontáž armatur přírubových se dvěma přírubami přes 200 do DN 250</t>
  </si>
  <si>
    <t>734109217</t>
  </si>
  <si>
    <t>Montáž armatury přírubové se dvěma přírubami PN 16 DN 100</t>
  </si>
  <si>
    <t>1711731582</t>
  </si>
  <si>
    <t>Montáž armatur přírubových se dvěma přírubami PN 16 DN 100</t>
  </si>
  <si>
    <t>61</t>
  </si>
  <si>
    <t>422147790</t>
  </si>
  <si>
    <t>ventil s ručním kolem DN100</t>
  </si>
  <si>
    <t>-72050124</t>
  </si>
  <si>
    <t>ventily uzavírací PN 40 s ručním kolem, pro kapaliny a plyny do 300°C DN 100</t>
  </si>
  <si>
    <t>62</t>
  </si>
  <si>
    <t>734109219</t>
  </si>
  <si>
    <t>Montáž armatury přírubové se dvěma přírubami PN 16 DN 150</t>
  </si>
  <si>
    <t>-1023145004</t>
  </si>
  <si>
    <t>Montáž armatur přírubových se dvěma přírubami PN 16 DN 150</t>
  </si>
  <si>
    <t>"viz. PD příloha 01, 02, 03, 04, 05, 06"2</t>
  </si>
  <si>
    <t>63</t>
  </si>
  <si>
    <t>422147850</t>
  </si>
  <si>
    <t>ventil s ručním kolem DN150</t>
  </si>
  <si>
    <t>1247861157</t>
  </si>
  <si>
    <t>ventily uzavírací PN 40 ovládaný ručním kolem, pro kapaliny a plyny do 300°C DN 150</t>
  </si>
  <si>
    <t>64</t>
  </si>
  <si>
    <t>734109220</t>
  </si>
  <si>
    <t>Montáž armatury přírubové se dvěma přírubami PN 16 DN 200</t>
  </si>
  <si>
    <t>-468359927</t>
  </si>
  <si>
    <t>Montáž armatur přírubových se dvěma přírubami PN 16 DN 200</t>
  </si>
  <si>
    <t>65</t>
  </si>
  <si>
    <t>422147180</t>
  </si>
  <si>
    <t>ventil uzavírací přímý s ručním kolem DN200</t>
  </si>
  <si>
    <t>1700094464</t>
  </si>
  <si>
    <t>ventily uzavírací PN 40 s ručním kolem kapaliny a plyny do 300 °C DN 200</t>
  </si>
  <si>
    <t>66</t>
  </si>
  <si>
    <t>734292715</t>
  </si>
  <si>
    <t>Kohout kulový přímý G 1 PN 42 do 185°C vnitřní závit</t>
  </si>
  <si>
    <t>-297906523</t>
  </si>
  <si>
    <t>Ostatní armatury kulové kohouty PN 42 do 185 st.C přímé vnitřní závit G 1</t>
  </si>
  <si>
    <t>"viz. PD příloha 01, 02, 03, 04, 05, 06"3</t>
  </si>
  <si>
    <t>67</t>
  </si>
  <si>
    <t>734292718</t>
  </si>
  <si>
    <t>Kohout kulový přímý G 2 PN 42 do 185°C vnitřní závit</t>
  </si>
  <si>
    <t>841982424</t>
  </si>
  <si>
    <t>Ostatní armatury kulové kohouty PN 42 do 185 st.C přímé vnitřní závit G 2</t>
  </si>
  <si>
    <t>68</t>
  </si>
  <si>
    <t>998734101</t>
  </si>
  <si>
    <t>Přesun hmot tonážní pro armatury v objektech v do 6 m</t>
  </si>
  <si>
    <t>2053803613</t>
  </si>
  <si>
    <t>Přesun hmot pro armatury stanovený z hmotnosti přesunovaného materiálu vodorovná dopravní vzdálenost do 50 m v objektech výšky do 6 m</t>
  </si>
  <si>
    <t>767</t>
  </si>
  <si>
    <t>Konstrukce zámečnické</t>
  </si>
  <si>
    <t>69</t>
  </si>
  <si>
    <t>76701</t>
  </si>
  <si>
    <t>Objímka pro uchycení potrubí s pryžovou vložkou do DN 50</t>
  </si>
  <si>
    <t>-1614063619</t>
  </si>
  <si>
    <t>Včetně závěsového a podpěrného materiálu</t>
  </si>
  <si>
    <t>"viz. PD příloha 01"10</t>
  </si>
  <si>
    <t>70</t>
  </si>
  <si>
    <t>76702</t>
  </si>
  <si>
    <t>Objímka pro uchycení potrubí s pryžovou vložkou do DN 100</t>
  </si>
  <si>
    <t>705926445</t>
  </si>
  <si>
    <t>"viz. PD příloha 01"20</t>
  </si>
  <si>
    <t>71</t>
  </si>
  <si>
    <t>76703</t>
  </si>
  <si>
    <t>Objímka pro uchycení potrubí s pryžovou vložkou do DN 200</t>
  </si>
  <si>
    <t>1241007870</t>
  </si>
  <si>
    <t>"viz. PD příloha 01"60</t>
  </si>
  <si>
    <t>72</t>
  </si>
  <si>
    <t>76704</t>
  </si>
  <si>
    <t>Objímka pro uchycení potrubí s pryžovou vložkou do DN 300</t>
  </si>
  <si>
    <t>367816138</t>
  </si>
  <si>
    <t>73</t>
  </si>
  <si>
    <t>998767101</t>
  </si>
  <si>
    <t>Přesun hmot tonážní pro zámečnické konstrukce v objektech v do 6 m</t>
  </si>
  <si>
    <t>768280901</t>
  </si>
  <si>
    <t>Přesun hmot pro zámečnické konstrukce stanovený z hmotnosti přesunovaného materiálu vodorovná dopravní vzdálenost do 50 m v objektech výšky do 6 m</t>
  </si>
  <si>
    <t>74</t>
  </si>
  <si>
    <t>783411210</t>
  </si>
  <si>
    <t>Nátěry olejové armatur do DN 100 dvojnásobné</t>
  </si>
  <si>
    <t>512</t>
  </si>
  <si>
    <t>-276053709</t>
  </si>
  <si>
    <t>Nátěry kovových potrubí do DN 100 mm dvojnásobné</t>
  </si>
  <si>
    <t>"viz. PD příloha 01"80</t>
  </si>
  <si>
    <t>75</t>
  </si>
  <si>
    <t>783412220</t>
  </si>
  <si>
    <t>Nátěry olejové armatur do DN 200 dvojnásobné</t>
  </si>
  <si>
    <t>1847994555</t>
  </si>
  <si>
    <t>Nátěry kovových potrubí do DN 200 mm dvojnásobné</t>
  </si>
  <si>
    <t>"viz. PD příloha 01"42</t>
  </si>
  <si>
    <t>76</t>
  </si>
  <si>
    <t>783413230</t>
  </si>
  <si>
    <t>Nátěry olejové armatur do DN 300 dvojnásobné</t>
  </si>
  <si>
    <t>105672804</t>
  </si>
  <si>
    <t>Nátěry kovových potrubí do DN 300 mm dvojnásobné</t>
  </si>
  <si>
    <t>OST</t>
  </si>
  <si>
    <t>Ostatní</t>
  </si>
  <si>
    <t>77</t>
  </si>
  <si>
    <t>01</t>
  </si>
  <si>
    <t>Konstrukční ocel pro pomocné podpěrné konstrukce</t>
  </si>
  <si>
    <t>75450987</t>
  </si>
  <si>
    <t>Podpěrné konstrukce pro uchycění potrubí a objímek na potrubí</t>
  </si>
  <si>
    <t>"viz. PD příloha 01"1000</t>
  </si>
  <si>
    <t>78</t>
  </si>
  <si>
    <t>02</t>
  </si>
  <si>
    <t>Topná zkouška dle ČSN</t>
  </si>
  <si>
    <t>345374960</t>
  </si>
  <si>
    <t>Dle platných předpisů a ČSN</t>
  </si>
  <si>
    <t>79</t>
  </si>
  <si>
    <t>03</t>
  </si>
  <si>
    <t>Zaregulování</t>
  </si>
  <si>
    <t>-444768026</t>
  </si>
  <si>
    <t>Zaregulování a nastavení požadovaných hodnot průtoků a tlaků na čerpadlech a všech regulačních armaturách</t>
  </si>
  <si>
    <t>04</t>
  </si>
  <si>
    <t>Zkouška těsnosti</t>
  </si>
  <si>
    <t>1325279624</t>
  </si>
  <si>
    <t>Zkouška těsnosti dle platných ČSN a vyhlášek</t>
  </si>
  <si>
    <t>81</t>
  </si>
  <si>
    <t>05</t>
  </si>
  <si>
    <t>Vypuštění a napuštění systému + proplach</t>
  </si>
  <si>
    <t>-1605745845</t>
  </si>
  <si>
    <t>Vypuštění systému, jeho proplach a následné napuštění systému</t>
  </si>
  <si>
    <t>82</t>
  </si>
  <si>
    <t>06</t>
  </si>
  <si>
    <t>Vybavení strojovny vytápění dle ČSN</t>
  </si>
  <si>
    <t>1497548558</t>
  </si>
  <si>
    <t>Hasící přístroje a orientační štítky viz. část PBŘS</t>
  </si>
  <si>
    <t>Lékárnička</t>
  </si>
  <si>
    <t>Pěnotvorný přípravek</t>
  </si>
  <si>
    <t>Bateriová svítilna atd.</t>
  </si>
  <si>
    <t>83</t>
  </si>
  <si>
    <t>07</t>
  </si>
  <si>
    <t>Provozní řád strojovny vytápění</t>
  </si>
  <si>
    <t>-971756006</t>
  </si>
  <si>
    <t>Provozní řád strojovny vytápění,vypracovaný realizační firmou, na základě dodaných komponent</t>
  </si>
  <si>
    <t>03-MAR - Měření a regulace</t>
  </si>
  <si>
    <t xml:space="preserve">    740 - Elektromontáže - zkoušky a revize</t>
  </si>
  <si>
    <t xml:space="preserve">    742 - Elektromontáže - rozvodný systém</t>
  </si>
  <si>
    <t xml:space="preserve">    743 - Elektromontáže - hrubá montáž</t>
  </si>
  <si>
    <t xml:space="preserve">    744 - Elektromontáže - rozvody vodičů měděných</t>
  </si>
  <si>
    <t xml:space="preserve">    747 - Elektromontáže - kompletace rozvodů</t>
  </si>
  <si>
    <t>HZS - Hodinové zúčtovací sazby</t>
  </si>
  <si>
    <t>740</t>
  </si>
  <si>
    <t>Elektromontáže - zkoušky a revize</t>
  </si>
  <si>
    <t>740991100R</t>
  </si>
  <si>
    <t>Revize elektro vč. revizní zprávy</t>
  </si>
  <si>
    <t>kpl</t>
  </si>
  <si>
    <t>1831246709</t>
  </si>
  <si>
    <t>"položka dle platných ČSN a vyhlášek"1</t>
  </si>
  <si>
    <t>742</t>
  </si>
  <si>
    <t>Elektromontáže - rozvodný systém</t>
  </si>
  <si>
    <t>742231100R</t>
  </si>
  <si>
    <t>M Rozvaděč 1DT1  - montáž</t>
  </si>
  <si>
    <t>-819621866</t>
  </si>
  <si>
    <t>"výše uvedený rozváděč 1DT1 před výměníkovou stanicí Viz D.03.MAR.03 - půdorys 1.np - výměníková stanice, náplň dle D.03.MAR.2 - regulační schéma"1</t>
  </si>
  <si>
    <t>742231101R</t>
  </si>
  <si>
    <t>D Rozvaděč 1DT1  - specifikace viz výkaz.</t>
  </si>
  <si>
    <t>-74999916</t>
  </si>
  <si>
    <t>"Specifikace rozvaděče"1</t>
  </si>
  <si>
    <t>"skříňový rozvaděč 1000x2000x400 mm, oceloplechový, IP44, montážní deska"1</t>
  </si>
  <si>
    <t>"hlavní vypínač - 40/3"1</t>
  </si>
  <si>
    <t>"jistič 6B/1"5</t>
  </si>
  <si>
    <t>"jistič 6B/2"1</t>
  </si>
  <si>
    <t>"jistič 10B/1"4</t>
  </si>
  <si>
    <t>"jistič 6C/3"4</t>
  </si>
  <si>
    <t>"motorový spouštěč 4-6,3A, pom. kontakt"2</t>
  </si>
  <si>
    <t>"stykač 9A, cívka 230VAC"6</t>
  </si>
  <si>
    <t>"miniaturní relé, 2P (230VAC/2A), cívka 230VAC"6</t>
  </si>
  <si>
    <t>"zásuvka 16A na DIN lištu"1</t>
  </si>
  <si>
    <t>"Pojistkový držák na DIN lištu s pojistkou T1A"5</t>
  </si>
  <si>
    <t>"bezpečnostní transformátor 230VAC/247VAC/100VA"1</t>
  </si>
  <si>
    <t>"spínaný zdroj stejnosměrného napětí  230VAC/24VDC/25W"1</t>
  </si>
  <si>
    <t>"přepěťová ochrana 3. st."1</t>
  </si>
  <si>
    <t>"svorky, průchodky dle regulačního schéma"</t>
  </si>
  <si>
    <t>"bezpečnostní tabulky, kapsa na dokumentaci, větrací mřížka 100x100 s filtrem"2</t>
  </si>
  <si>
    <t>"výše uvedený rozváděč 1DT1 před výměníkovou stanicí Viz D.03.MAR.03 - půdorys 1.np - výměníková stanice, náplň dle D.03.MAR.2 - regulační schéma"</t>
  </si>
  <si>
    <t>743</t>
  </si>
  <si>
    <t>Elektromontáže - hrubá montáž</t>
  </si>
  <si>
    <t>743112117R</t>
  </si>
  <si>
    <t>D+M trubka ohebná PVC P35, vč. montážních prvků</t>
  </si>
  <si>
    <t>-1102193656</t>
  </si>
  <si>
    <t>"položka viz D.03.MAR.3 - umístění prvků a tras MAR 1. NP"</t>
  </si>
  <si>
    <t>135</t>
  </si>
  <si>
    <t>743312120R</t>
  </si>
  <si>
    <t>D+M lišta vkládací PVC 40x40, vč. montážních prvků</t>
  </si>
  <si>
    <t>-700462417</t>
  </si>
  <si>
    <t>743552122R</t>
  </si>
  <si>
    <t>D+M kovový kabelový žlab min. 62x500 mm vč. konstrukčních dílů na zeď</t>
  </si>
  <si>
    <t>1962424030</t>
  </si>
  <si>
    <t>743552123R</t>
  </si>
  <si>
    <t>D+M kovový kabelový žlab min. 125x100 mm vč. konstrukčních dílů na zeď</t>
  </si>
  <si>
    <t>246183166</t>
  </si>
  <si>
    <t>743552124R</t>
  </si>
  <si>
    <t>D+M kovový kabelový žlab min. 250x100 mm vč. konstrukčních dílů na zeď</t>
  </si>
  <si>
    <t>-1811305953</t>
  </si>
  <si>
    <t>744</t>
  </si>
  <si>
    <t>Elektromontáže - rozvody vodičů měděných</t>
  </si>
  <si>
    <t>744441100R</t>
  </si>
  <si>
    <t>D+M silový kabel , izolace žil a pláště kabelu PVC, 3 žíly, provedení J, plný vodič, průřez 1,5 mm2, provozní napětí 450/750VAC, barevné značení dle ČSN 330165, provozní teplota -50-+70°C</t>
  </si>
  <si>
    <t>381593364</t>
  </si>
  <si>
    <t>"položka viz. výkres D.03.MAR.1 - Technická zpráva, Příloha č. 1 - kabelový seznam"</t>
  </si>
  <si>
    <t>744441101R</t>
  </si>
  <si>
    <t>D+M silový kabel , izolace žil a pláště kabelu PVC, 4 žíly, provedení J, plný vodič, průřez 1,5 mm2, provozní napětí 450/750VAC, barevné značení dle ČSN 330165, provozní teplota -50-+70°C</t>
  </si>
  <si>
    <t>1989794796</t>
  </si>
  <si>
    <t>184</t>
  </si>
  <si>
    <t>744441102R</t>
  </si>
  <si>
    <t>D+M silový kabel , izolace žil a pláště kabelu PVC, 5 žíl, provedení J, plný vodič, průřez 1,5 mm2, provozní napětí 450/750VAC, barevné značení dle ČSN 330165, provozní teplota -50-+70°C</t>
  </si>
  <si>
    <t>564517014</t>
  </si>
  <si>
    <t>168</t>
  </si>
  <si>
    <t>744441103R</t>
  </si>
  <si>
    <t>D+M silový kabel , izolace žil a pláště kabelu PVC, 7 žil, provedení J, plný vodič, průřez 1,5 mm2, provozní napětí 450/750VAC, barevné značení dle ČSN 330165, provozní teplota -50-+70°C</t>
  </si>
  <si>
    <t>796942961</t>
  </si>
  <si>
    <t>744441104R</t>
  </si>
  <si>
    <t>D+M slaboproudý kabel s vnějším stíněním, izolace žil a pláště kabelu PVC, 2 žíly, provedení O, plný vodič, průřez 1,0 mm2, provozní napětí 250VAC, barevné značení dle ČSN 330165, provozní teplota -30-+85°C</t>
  </si>
  <si>
    <t>-653395532</t>
  </si>
  <si>
    <t>222</t>
  </si>
  <si>
    <t>744441105R</t>
  </si>
  <si>
    <t>D+M slaboproudý kabel s vnějším stíněním, izolace žil a pláště kabelu PVC, 4 žíly, provedení O, plný vodič, průřez 1,0 mm2, provozní napětí 250VAC, barevné značení dle ČSN 330165, provozní teplota -30-+85°C</t>
  </si>
  <si>
    <t>812156092</t>
  </si>
  <si>
    <t>421</t>
  </si>
  <si>
    <t>744441106R</t>
  </si>
  <si>
    <t>D+M slaboproudý kabel s vnějším stíněním, izolace žil a pláště kabelu PVC, 7 žil, provedení O, plný vodič, průřez 1,0 mm2, provozní napětí 250VAC, barevné značení dle ČSN 330165, provozní teplota -30-+85°C</t>
  </si>
  <si>
    <t>1602386693</t>
  </si>
  <si>
    <t>136</t>
  </si>
  <si>
    <t>744441107R</t>
  </si>
  <si>
    <t>D+M komunikační kabel, kroucené páry, vnější stínění izolace žil a pláště kabelu PVC, 4 žíly, plný vodič, průžez 0,8 mm2, vnitřní instalace</t>
  </si>
  <si>
    <t>1464046423</t>
  </si>
  <si>
    <t>744441108R</t>
  </si>
  <si>
    <t>D+M jednožilový vodič, izolace žily PVC, plný vodič, průřez 6,0 mm2, provozní napětí 250VAC, žlutozelený, -50-+70°C</t>
  </si>
  <si>
    <t>860231456</t>
  </si>
  <si>
    <t>747</t>
  </si>
  <si>
    <t>Elektromontáže - kompletace rozvodů</t>
  </si>
  <si>
    <t>747791120R</t>
  </si>
  <si>
    <t>D+M Snímač teploty stonkový, 0-10V, rozsah 0 - + 100;C, délka stonku 160 mm, IP54</t>
  </si>
  <si>
    <t>-1112451085</t>
  </si>
  <si>
    <t>"Označení:TT01,TT11,TT02,TT12,TT03,TT13"</t>
  </si>
  <si>
    <t>"Položka viz. výkres D.03.MAR.2 - Regulační schéma"</t>
  </si>
  <si>
    <t>"Vč. popisů popisovačem Casio"</t>
  </si>
  <si>
    <t>747791121R</t>
  </si>
  <si>
    <t>D+M Snímač teploty venkovní, 0-10V, rozsah -40 - + 50;C, IP54</t>
  </si>
  <si>
    <t>-572698517</t>
  </si>
  <si>
    <t>"Označení:TT81,TT91"</t>
  </si>
  <si>
    <t>747791122R</t>
  </si>
  <si>
    <t>M Snímač teploty venkovní, 0-10V, rozsah -40 - + 50;C, IP54 (dodávka stanice)</t>
  </si>
  <si>
    <t>1764807746</t>
  </si>
  <si>
    <t>"Označení:PT11,PT12,PT13"</t>
  </si>
  <si>
    <t>747791123R</t>
  </si>
  <si>
    <t>M Havarijní termostat, rozsah 0-+120°C (dodávka stanice)</t>
  </si>
  <si>
    <t>2061591348</t>
  </si>
  <si>
    <t>"Označení:TAH01,TAH02,TAH03"</t>
  </si>
  <si>
    <t>747791124R</t>
  </si>
  <si>
    <t>M Manostat, rozsah 0,25 - 2,5 MPa, (dodávka stanice)</t>
  </si>
  <si>
    <t>563706385</t>
  </si>
  <si>
    <t>"Označení:PAL01"</t>
  </si>
  <si>
    <t>747791125R</t>
  </si>
  <si>
    <t>D+M Plovákový hladinový spínač, rozsah pracovních teplot - 30 - +130°C, minimální měrná hmotnost kapaliny 850kg/m3, spínací kontakt, max. spínané napětí 110VDC, 120VAC, max. spínaný proud 1A</t>
  </si>
  <si>
    <t>1916021300</t>
  </si>
  <si>
    <t>"Označení:LT10, LT11"</t>
  </si>
  <si>
    <t>747791126R</t>
  </si>
  <si>
    <t>D+M Sonda zaplavení vč. regulátoru, napájení 24VAC, přepínací kontakt 230VAC/2A</t>
  </si>
  <si>
    <t>661626253</t>
  </si>
  <si>
    <t>"Označení:LAL01"</t>
  </si>
  <si>
    <t>747791127R</t>
  </si>
  <si>
    <t>M  Dvoucestný regulační ventil, včetně servopohonu 230VAC3, tříbodové řízení (dodávka stanice)</t>
  </si>
  <si>
    <t>1541717441</t>
  </si>
  <si>
    <t>"Označení:Y11,Y12,Y13"</t>
  </si>
  <si>
    <t>747791128R</t>
  </si>
  <si>
    <t>M Kalibrovaná clonová trať pro měření spotřeby páry vč. příslušenství (dodávka topení)</t>
  </si>
  <si>
    <t>-613257063</t>
  </si>
  <si>
    <t>"Označení:QC1.1, QC1.2"</t>
  </si>
  <si>
    <t>747791129R</t>
  </si>
  <si>
    <t>M Kalibrovaná clonová trať pro měření spotřeby kondenzátu vč. příslušenství (dodávka topení)</t>
  </si>
  <si>
    <t>1602094672</t>
  </si>
  <si>
    <t>"Označení:QC2"</t>
  </si>
  <si>
    <t>747791130R</t>
  </si>
  <si>
    <t>M Měřící ústředna pro dva samostatné okruhy (QC1.1 a QC1.2), napájení - 230VAC, komunikační rozhraní RS485, komunikační protokol MODBUS (dodávka topení)</t>
  </si>
  <si>
    <t>-1109080656</t>
  </si>
  <si>
    <t>"Označení:Q1"</t>
  </si>
  <si>
    <t>747791131R</t>
  </si>
  <si>
    <t>23386838</t>
  </si>
  <si>
    <t>"Označení:Q2"</t>
  </si>
  <si>
    <t>747791132R</t>
  </si>
  <si>
    <t>D+M Elektrická houkačka, 100VA/230VAC, 100dB, IP54</t>
  </si>
  <si>
    <t>1648212860</t>
  </si>
  <si>
    <t>"Označení:HA1"</t>
  </si>
  <si>
    <t>747791133R</t>
  </si>
  <si>
    <t>D+M STOP tlačítko s aretací v termoplastické skříni, montáž na povrch, spínací kontakt 230VAC/2A, IP44</t>
  </si>
  <si>
    <t>-2064500001</t>
  </si>
  <si>
    <t>"Označení:SB1"</t>
  </si>
  <si>
    <t>747791134R</t>
  </si>
  <si>
    <t>D+M Programovatelný regulátor s displejem, komunikační rozhraní: RS323, RS485, Ethernet. Min. konfig.: Al:11, AO:0, DI:25, DO:17, Al:Pt1000, Ni1000/6180 (5000ppm), NTC20  kOhm, 0-20mA, 0-10V DI:24 VDC/AC, DO: RELÉ (230VAC), TRIAK (24VDC/VAC)</t>
  </si>
  <si>
    <t>-938361927</t>
  </si>
  <si>
    <t>"Označení:N1"</t>
  </si>
  <si>
    <t>747791135R</t>
  </si>
  <si>
    <t>D+M Síťová komunikační jednotka, rozhraní Ethernet - 1 ks, kom. protokol BACNET IP, rozhraní RS485 -1 ks, komunikační protokol BACNET MS/TP</t>
  </si>
  <si>
    <t>-247683746</t>
  </si>
  <si>
    <t>"Označení:I1"</t>
  </si>
  <si>
    <t>747791136R</t>
  </si>
  <si>
    <t>D+M Komunikační jednotka pro integraci zařízení třetích stran, rozhraní Ethernet - 1 ks, kom. protokol BACNET IP, rozhraní RS485 -1 ks, komunikační protokol BODBUS RTU</t>
  </si>
  <si>
    <t>-418905190</t>
  </si>
  <si>
    <t>"Označení:I2"</t>
  </si>
  <si>
    <t>747791137R</t>
  </si>
  <si>
    <t>D+M Operátorský panel. LCD panel, napájení 24VAC, komunikace RS485</t>
  </si>
  <si>
    <t>-2143023732</t>
  </si>
  <si>
    <t>"Označení:OP"</t>
  </si>
  <si>
    <t>747791138R</t>
  </si>
  <si>
    <t>D+M SW vybavení regulátoru</t>
  </si>
  <si>
    <t>db</t>
  </si>
  <si>
    <t>-346999030</t>
  </si>
  <si>
    <t>"Položka viz. výkres D.03.MAR.1 - Příloha č. 2 - tabulka signálů"</t>
  </si>
  <si>
    <t>747791139R</t>
  </si>
  <si>
    <t>D+M SW vybavení a konfigurace komunikační jednotky pro integraci zařízení třetích stran</t>
  </si>
  <si>
    <t>2020957032</t>
  </si>
  <si>
    <t>747799110R</t>
  </si>
  <si>
    <t>Dokumentace pro výrobu rozvaděče 1DT1</t>
  </si>
  <si>
    <t>-923673536</t>
  </si>
  <si>
    <t>"Položka viz. výkres D.03.MAR.1 - kapitola 7"</t>
  </si>
  <si>
    <t>747799111R</t>
  </si>
  <si>
    <t>Dokumentace skutečného provedení stavby</t>
  </si>
  <si>
    <t>420018618</t>
  </si>
  <si>
    <t>747799112R</t>
  </si>
  <si>
    <t>Zprovoznění oživení</t>
  </si>
  <si>
    <t>1479835191</t>
  </si>
  <si>
    <t>"Položka viz. výkres D.03.MAR.2 - regulační schéma"</t>
  </si>
  <si>
    <t>747799113R</t>
  </si>
  <si>
    <t>Komplexní zkoušky</t>
  </si>
  <si>
    <t>430601561</t>
  </si>
  <si>
    <t>747799114R</t>
  </si>
  <si>
    <t>Doprava, přesun materiálu</t>
  </si>
  <si>
    <t>-1209985481</t>
  </si>
  <si>
    <t>747799115R</t>
  </si>
  <si>
    <t>Ekologická likvidace obalových materiálů a odpadu</t>
  </si>
  <si>
    <t>-1886565013</t>
  </si>
  <si>
    <t>HZS</t>
  </si>
  <si>
    <t>Hodinové zúčtovací sazby</t>
  </si>
  <si>
    <t>HZS2222R</t>
  </si>
  <si>
    <t>Demontáže zařízení MAR (rozvaděč, kabely, kabelové trasy) včetně ekologické likvidace</t>
  </si>
  <si>
    <t>hod</t>
  </si>
  <si>
    <t>364201336</t>
  </si>
  <si>
    <t>"položka viz D.03.MAR.1 - kapitola 1"</t>
  </si>
  <si>
    <t>180</t>
  </si>
  <si>
    <t>HZS3222R</t>
  </si>
  <si>
    <t>Úprava vizualizace výměníkové stanice dle nového technologického zapojení</t>
  </si>
  <si>
    <t>578111526</t>
  </si>
  <si>
    <t>"položka viz D.03.MAR.2 - Regulační schéma"</t>
  </si>
  <si>
    <t>04-ZTI - Zdravotně technická instalace</t>
  </si>
  <si>
    <t xml:space="preserve">    721 - Zdravotechnika - vnitřní kanalizace</t>
  </si>
  <si>
    <t xml:space="preserve">    722 - Zdravotechnika - vnitřní vodovod</t>
  </si>
  <si>
    <t xml:space="preserve">    724 - Zdravotechnika - strojní vybavení</t>
  </si>
  <si>
    <t xml:space="preserve">    725 - Zdravotechnika - zařizovací předměty</t>
  </si>
  <si>
    <t>721</t>
  </si>
  <si>
    <t>Zdravotechnika - vnitřní kanalizace</t>
  </si>
  <si>
    <t>721175103R</t>
  </si>
  <si>
    <t>Potrubí kanalizační z PP připojovací DN 50</t>
  </si>
  <si>
    <t>183648584</t>
  </si>
  <si>
    <t>Potrubí z plastových trub připojovací DN 50</t>
  </si>
  <si>
    <t>Včetně odboček atd.</t>
  </si>
  <si>
    <t>viz. PD příloha 01, 02, 03, 04</t>
  </si>
  <si>
    <t>1+1+2+1+3+1+1+4+1+1+2+1+1</t>
  </si>
  <si>
    <t>721175111</t>
  </si>
  <si>
    <t>Potrubí kanalizační z PP DN 75</t>
  </si>
  <si>
    <t>-1915730328</t>
  </si>
  <si>
    <t>Potrubí z plastových trub DN 75</t>
  </si>
  <si>
    <t>2+1+1+8+4</t>
  </si>
  <si>
    <t>998721101</t>
  </si>
  <si>
    <t>Přesun hmot tonážní pro vnitřní kanalizace v objektech v do 6 m</t>
  </si>
  <si>
    <t>-1681796045</t>
  </si>
  <si>
    <t>Přesun hmot pro vnitřní kanalizace stanovený z hmotnosti přesunovaného materiálu vodorovná dopravní vzdálenost do 50 m v objektech výšky do 6 m</t>
  </si>
  <si>
    <t>722</t>
  </si>
  <si>
    <t>Zdravotechnika - vnitřní vodovod</t>
  </si>
  <si>
    <t>722130238R</t>
  </si>
  <si>
    <t>Potrubí vodovodní ocelové závitové pozinkované DN 80</t>
  </si>
  <si>
    <t>-1136031119</t>
  </si>
  <si>
    <t>Potrubí z ocelových trubek pozinkovaných závitových DN 80</t>
  </si>
  <si>
    <t>Včetně kolen oblouků atd.</t>
  </si>
  <si>
    <t>1+6+2</t>
  </si>
  <si>
    <t>722174001</t>
  </si>
  <si>
    <t>Potrubí vodovodní plastové PPR svar polyfuze PN 16 D 16 x 1,9 mm</t>
  </si>
  <si>
    <t>-1863782678</t>
  </si>
  <si>
    <t>Potrubí z plastových trubek z polypropylenu (PPR) svařovaných polyfuzně PN 16 D 16 x 1,9</t>
  </si>
  <si>
    <t>1+1+3+1</t>
  </si>
  <si>
    <t>722174003R</t>
  </si>
  <si>
    <t>Potrubí vodovodní plastové PPR svar polyfuze PN 16 D 25 x 2,3 mm</t>
  </si>
  <si>
    <t>1713112622</t>
  </si>
  <si>
    <t>Potrubí z plastových trubek z polypropylenu (PPR) svařovaných polyfuzně PN 16 D 25 x 2,3</t>
  </si>
  <si>
    <t>3+1+1+1+1+3+5+4+1+1+3+3+3</t>
  </si>
  <si>
    <t>722224152</t>
  </si>
  <si>
    <t>Kulový kohout zahradní s vnějším závitem a páčkou PN 15, T 120 °C G 1/2 - 3/4"</t>
  </si>
  <si>
    <t>-1948255010</t>
  </si>
  <si>
    <t>Armatury s jedním závitem ventily kulové zahradní uzávěry PN 15 do 120 st. C G 1/2 - 3/4</t>
  </si>
  <si>
    <t>"viz. PD příloha 01, 02, 03, 04"1</t>
  </si>
  <si>
    <t>722262221</t>
  </si>
  <si>
    <t>Vodoměr závitový jednovtokový suchoběžný do 40 °C G 1/2 x 80 mm Qn 1,5 m3/s horizontální</t>
  </si>
  <si>
    <t>-1125691206</t>
  </si>
  <si>
    <t>Vodoměry pro vodu do 40 st.C závitové horizontální jednovtokové suchoběžné G 1/2 x 80 mm Qn 1,5</t>
  </si>
  <si>
    <t>998722101</t>
  </si>
  <si>
    <t>Přesun hmot tonážní tonážní pro vnitřní vodovod v objektech v do 6 m</t>
  </si>
  <si>
    <t>-1827346786</t>
  </si>
  <si>
    <t>Přesun hmot pro vnitřní vodovod stanovený z hmotnosti přesunovaného materiálu vodorovná dopravní vzdálenost do 50 m v objektech výšky do 6 m</t>
  </si>
  <si>
    <t>724</t>
  </si>
  <si>
    <t>Zdravotechnika - strojní vybavení</t>
  </si>
  <si>
    <t>724141211</t>
  </si>
  <si>
    <t>Čerpadlo ponorné, výtlačné potrubí DN 80, Q=10l/s, H=20m</t>
  </si>
  <si>
    <t>-2051644195</t>
  </si>
  <si>
    <t>998724101</t>
  </si>
  <si>
    <t>Přesun hmot tonážní pro strojní vybavení v objektech v do 6 m</t>
  </si>
  <si>
    <t>604722446</t>
  </si>
  <si>
    <t>Přesun hmot pro strojní vybavení stanovený z hmotnosti přesunovaného materiálu vodorovná dopravní vzdálenost do 50 m v objektech, výšky do 6 m</t>
  </si>
  <si>
    <t>725</t>
  </si>
  <si>
    <t>Zdravotechnika - zařizovací předměty</t>
  </si>
  <si>
    <t>725210821</t>
  </si>
  <si>
    <t>Demontáž umyvadel bez výtokových armatur</t>
  </si>
  <si>
    <t>1735431937</t>
  </si>
  <si>
    <t>Demontáž umyvadel bez výtokových armatur umyvadel</t>
  </si>
  <si>
    <t>725211611R</t>
  </si>
  <si>
    <t>Umyvadlo keramické připevněné na stěnu šrouby barevné bez krytu na sifon 500 mm</t>
  </si>
  <si>
    <t>130386828</t>
  </si>
  <si>
    <t>Umyvadla keramická bez výtokových armatur se zápachovou uzávěrkou připevněná na stěnu šrouby barevná bez sloupu nebo krytu na sifon 500 mm</t>
  </si>
  <si>
    <t>Všetně sifonu</t>
  </si>
  <si>
    <t>998725101</t>
  </si>
  <si>
    <t>Přesun hmot tonážní pro zařizovací předměty v objektech v do 6 m</t>
  </si>
  <si>
    <t>766613202</t>
  </si>
  <si>
    <t>Přesun hmot pro zařizovací předměty stanovený z hmotnosti přesunovaného materiálu vodorovná dopravní vzdálenost do 50 m v objektech výšky do 6 m</t>
  </si>
  <si>
    <t>Objímky pro uchycění potrubí s pryžovou vložkou do DN 50</t>
  </si>
  <si>
    <t>288474158</t>
  </si>
  <si>
    <t>05-EL - Elektroinstalace</t>
  </si>
  <si>
    <t xml:space="preserve">    746 - Elektromontáže - soubory pro vodiče</t>
  </si>
  <si>
    <t xml:space="preserve">    748 - Elektromontáže - osvětlovací zařízení a svítidla</t>
  </si>
  <si>
    <t>M - Práce a dodávky M</t>
  </si>
  <si>
    <t xml:space="preserve">    58-M - Revize vyhrazených technických zařízení</t>
  </si>
  <si>
    <t>742231100</t>
  </si>
  <si>
    <t>Montáž rozváděč skříňový nebo panelový dělitelný pole do 200 kg</t>
  </si>
  <si>
    <t>-1468960072</t>
  </si>
  <si>
    <t>"viz. výkres D.05.EL.04"1</t>
  </si>
  <si>
    <t>357131310R</t>
  </si>
  <si>
    <t>rozvaděč skříňový 800x2000x400  + sokl 100  + přístrojový rošt  IP40/00</t>
  </si>
  <si>
    <t>1180824414</t>
  </si>
  <si>
    <t>Poznámka k položce:
kód výrobku: 40554</t>
  </si>
  <si>
    <t>742811110</t>
  </si>
  <si>
    <t>Montáž svorkovnice do rozvaděčů - řadová vodič do 2,5 mm2 se zapojením vodičů</t>
  </si>
  <si>
    <t>161895771</t>
  </si>
  <si>
    <t>"viz. výkres D.05.EL.04"20</t>
  </si>
  <si>
    <t>345611600R</t>
  </si>
  <si>
    <t xml:space="preserve">svornice řadová 1,5-4 mm2 </t>
  </si>
  <si>
    <t>-265645542</t>
  </si>
  <si>
    <t>742811510</t>
  </si>
  <si>
    <t>Montáž svorkovnice do rozvaděčů - nulová typ AL-SV 200</t>
  </si>
  <si>
    <t>1551608295</t>
  </si>
  <si>
    <t>"viz. výkres D.05.EL.04"3</t>
  </si>
  <si>
    <t>345629000R</t>
  </si>
  <si>
    <t>Svorkovnice N, PE. HOP</t>
  </si>
  <si>
    <t>301056030</t>
  </si>
  <si>
    <t>743121113</t>
  </si>
  <si>
    <t>Mtž trubka pancéřová D 16 mm pevně uložená do tuhých plast krabic</t>
  </si>
  <si>
    <t>38316923</t>
  </si>
  <si>
    <t>"viz. výkres D.05.EL.02"40</t>
  </si>
  <si>
    <t>"viz. výkres D.05.EL.03"30</t>
  </si>
  <si>
    <t>345711060R</t>
  </si>
  <si>
    <t>trubka elektroinstalační pancéřová pevná z PH L3m D16 - pro střední mechanické namáhání</t>
  </si>
  <si>
    <t>861200092</t>
  </si>
  <si>
    <t>Poznámka k položce:
EAN 8595057617247</t>
  </si>
  <si>
    <t>743312120</t>
  </si>
  <si>
    <t>Montáž lišta a kanálek vkládací šířky do 40 mm s víčkem</t>
  </si>
  <si>
    <t>1647889234</t>
  </si>
  <si>
    <t>"viz. výkres D.05.EL.02"8+9+14+5</t>
  </si>
  <si>
    <t>"viz. výkres D.05.EL.03"20</t>
  </si>
  <si>
    <t>345721140R</t>
  </si>
  <si>
    <t>lišta elektroinstalační vkládací z PVC  40x15</t>
  </si>
  <si>
    <t>1894371139</t>
  </si>
  <si>
    <t>Poznámka k položce:
EAN 8595057601468</t>
  </si>
  <si>
    <t>743312140</t>
  </si>
  <si>
    <t>Montáž lišta a kanálek vkládací šířky do 80 mm s víčkem</t>
  </si>
  <si>
    <t>-1905912178</t>
  </si>
  <si>
    <t>"viz. výkres D.05.EL.02"15</t>
  </si>
  <si>
    <t>"viz. výkres D.05.EL.03"</t>
  </si>
  <si>
    <t>345721090R</t>
  </si>
  <si>
    <t>lišta elektroinstalační vkládací z PVC 80x40</t>
  </si>
  <si>
    <t>-425150128</t>
  </si>
  <si>
    <t>Poznámka k položce:
EAN 8595057601420</t>
  </si>
  <si>
    <t>743414321</t>
  </si>
  <si>
    <t>Montáž rozvodka nástěnná plast čtyřhranná ACIDUR vodič D do 4mm2</t>
  </si>
  <si>
    <t>2058778668</t>
  </si>
  <si>
    <t>"viz. výkres D.05.EL.02"9</t>
  </si>
  <si>
    <t>"viz. výkres D.05.EL.03"3</t>
  </si>
  <si>
    <t>345715340R</t>
  </si>
  <si>
    <t>krabice odbočná na povrch, 5 pólová svorkovnice 2,5 mm2, IP54</t>
  </si>
  <si>
    <t>-1392259336</t>
  </si>
  <si>
    <t>743619242</t>
  </si>
  <si>
    <t>Montáž pospojování ochranné konstrukce ostatní vodičem do 16 mm2 uloženým pevně</t>
  </si>
  <si>
    <t>-357217668</t>
  </si>
  <si>
    <t>"viz. technická zpráva D.05.EL.01"25+45+40+40</t>
  </si>
  <si>
    <t>341408460</t>
  </si>
  <si>
    <t>vodič izolovaný s Cu jádrem H07V-R 10 mm2</t>
  </si>
  <si>
    <t>962493593</t>
  </si>
  <si>
    <t>744441100</t>
  </si>
  <si>
    <t>Montáž kabel Cu sk.1 do 1 kV do 0,40 kg uložený pevně</t>
  </si>
  <si>
    <t>1909869778</t>
  </si>
  <si>
    <t>"viz. výkres D.05.EL.02"16+32+15+8+15+24+12+26</t>
  </si>
  <si>
    <t>"viz. výkres D.05.EL.03"46</t>
  </si>
  <si>
    <t>Mezisoučet 3x1,5</t>
  </si>
  <si>
    <t>"viz. výkres D.05.EL.02"6+10+17+18</t>
  </si>
  <si>
    <t>"viz. výkres D.05.EL.03"35</t>
  </si>
  <si>
    <t>Mezisoučet 3x2,5</t>
  </si>
  <si>
    <t>"viz. výkres D.05.EL.02"22+17+3</t>
  </si>
  <si>
    <t>Mezisoučet 5x1,5</t>
  </si>
  <si>
    <t>341110300</t>
  </si>
  <si>
    <t>kabel silový s Cu jádrem CYKY 3x1,5 mm2</t>
  </si>
  <si>
    <t>-1446736235</t>
  </si>
  <si>
    <t>341110360</t>
  </si>
  <si>
    <t>kabel silový s Cu jádrem CYKY 3x2,5 mm2</t>
  </si>
  <si>
    <t>-1273227723</t>
  </si>
  <si>
    <t>341110900</t>
  </si>
  <si>
    <t>kabel silový s Cu jádrem CYKY 5x1,5 mm2</t>
  </si>
  <si>
    <t>704402564</t>
  </si>
  <si>
    <t>744441200</t>
  </si>
  <si>
    <t>Montáž kabel Cu sk.1 do 1 kV do 0,63 kg uložený pevně</t>
  </si>
  <si>
    <t>1400449560</t>
  </si>
  <si>
    <t>"viz. výkres D.05.EL.02"10</t>
  </si>
  <si>
    <t>Mezisoučet 5x4</t>
  </si>
  <si>
    <t>"viz. výkres D.05.EL.02"12+16</t>
  </si>
  <si>
    <t>Mezisoučet 5x6</t>
  </si>
  <si>
    <t>341110980</t>
  </si>
  <si>
    <t>kabel silový s Cu jádrem CYKY 5x4 mm2</t>
  </si>
  <si>
    <t>-1956417599</t>
  </si>
  <si>
    <t>341111000</t>
  </si>
  <si>
    <t>kabel silový s Cu jádrem CYKY 5x6 mm2</t>
  </si>
  <si>
    <t>-118314735</t>
  </si>
  <si>
    <t>746</t>
  </si>
  <si>
    <t>Elektromontáže - soubory pro vodiče</t>
  </si>
  <si>
    <t>746413150</t>
  </si>
  <si>
    <t>Ukončení kabelů 3x1,5 až 4 mm2 smršťovací záklopkou nebo páskem bez letování</t>
  </si>
  <si>
    <t>-1143936795</t>
  </si>
  <si>
    <t>"viz. výkres D.05.EL.04"7+1</t>
  </si>
  <si>
    <t>746413440</t>
  </si>
  <si>
    <t>Ukončení kabelů 4x16 mm2 smršťovací záklopkou nebo páskem bez letování</t>
  </si>
  <si>
    <t>2066026869</t>
  </si>
  <si>
    <t>746413570</t>
  </si>
  <si>
    <t>Ukončení kabelů 5x6 mm2 smršťovací záklopkou nebo páskem bez letování</t>
  </si>
  <si>
    <t>-128284381</t>
  </si>
  <si>
    <t>747111111</t>
  </si>
  <si>
    <t>Montáž vypínač nástěnný 1-jednopólový prostředí obyčejné nebo vlhké</t>
  </si>
  <si>
    <t>-212042984</t>
  </si>
  <si>
    <t>"viz. výkres D.05.EL.02"2</t>
  </si>
  <si>
    <t>345355120R</t>
  </si>
  <si>
    <t>spínač jednopólový 10A IP44 nástěnný</t>
  </si>
  <si>
    <t>-335668730</t>
  </si>
  <si>
    <t>747111125</t>
  </si>
  <si>
    <t>Montáž přepínač nástěnný 5-sériový prostředí obyčejné nebo vlhké</t>
  </si>
  <si>
    <t>2144760388</t>
  </si>
  <si>
    <t>"viz. výkres D.05.EL.02"3</t>
  </si>
  <si>
    <t>345355720R</t>
  </si>
  <si>
    <t>spínač řazení 5 10A IP44 nástěnný</t>
  </si>
  <si>
    <t>-1398267761</t>
  </si>
  <si>
    <t>747111126</t>
  </si>
  <si>
    <t>Montáž přepínač nástěnný 6-střídavý prostředí obyčejné nebo vlhké</t>
  </si>
  <si>
    <t>-1295571854</t>
  </si>
  <si>
    <t>345355520R</t>
  </si>
  <si>
    <t>spínač řazení 6 10A IP44 nástěnný</t>
  </si>
  <si>
    <t>-278809440</t>
  </si>
  <si>
    <t>747161130</t>
  </si>
  <si>
    <t>Montáž zásuvka vestavná šroubové připojení 2P+PE se zapojením vodičů</t>
  </si>
  <si>
    <t>434818763</t>
  </si>
  <si>
    <t>345514855R</t>
  </si>
  <si>
    <t>soklová zásuvka do řadové zástavby 230V/16A  IP20 provedení ČSN, montáž na lištu DIN</t>
  </si>
  <si>
    <t>2077038</t>
  </si>
  <si>
    <t>747161513</t>
  </si>
  <si>
    <t>Montáž zásuvka chráněná v krabici šroubové připojení 2P+PE prostředí základní, vlhké</t>
  </si>
  <si>
    <t>319437829</t>
  </si>
  <si>
    <t>"viz. výkres D.05.EL.02"1</t>
  </si>
  <si>
    <t>"viz. výkres D.05.EL.03"2</t>
  </si>
  <si>
    <t>345514850R</t>
  </si>
  <si>
    <t>zásuvka krytá pro vlhké prostředí na povrch 230V/16A.IP44</t>
  </si>
  <si>
    <t>-495582896</t>
  </si>
  <si>
    <t>747161514</t>
  </si>
  <si>
    <t>Montáž zásuvka chráněná v krabici šroubové připojení 2P+PE dvojí zapojení prostředí základní, vlhké</t>
  </si>
  <si>
    <t>-1360757726</t>
  </si>
  <si>
    <t>345514100R</t>
  </si>
  <si>
    <t>dvojzásuvka 250V, 10/16A IP44, na povrch pro průběžnou montáž</t>
  </si>
  <si>
    <t>-856386636</t>
  </si>
  <si>
    <t>345514101R</t>
  </si>
  <si>
    <t>dvojzásuvka 250V, 10/16A IP44, na povrch pro průběžnou montáž s ochranou proti přepětí</t>
  </si>
  <si>
    <t>-586056137</t>
  </si>
  <si>
    <t>747163120R</t>
  </si>
  <si>
    <t>Montáž zásuvková skříň průmyslová In = 20A jištěná + chránič</t>
  </si>
  <si>
    <t>-1120613138</t>
  </si>
  <si>
    <t>Montáž zásuvková skříň průmyslová In = 40A jištěná + chránič</t>
  </si>
  <si>
    <t>345520500R</t>
  </si>
  <si>
    <t>Zásuvková skříň IP44 s jističi a chráničem 1x32A/400V; 2x16A/230V</t>
  </si>
  <si>
    <t>1968407769</t>
  </si>
  <si>
    <t>Zásuvková skříň IP44 s jističi a chráničem 1x32A/400V;1x16A/400V; 2x16A/230V</t>
  </si>
  <si>
    <t>747231110</t>
  </si>
  <si>
    <t>Montáž jistič jednopólový nn do 25 A bez krytu</t>
  </si>
  <si>
    <t>-125161709</t>
  </si>
  <si>
    <t>358221090R</t>
  </si>
  <si>
    <t>jistič 1pólový-charakteristika B 10B/1</t>
  </si>
  <si>
    <t>-731294672</t>
  </si>
  <si>
    <t>Poznámka k položce:
EAN: 8590125338710</t>
  </si>
  <si>
    <t>747231210</t>
  </si>
  <si>
    <t>Montáž jistič, pojistkový odpínač, jednopólový nn do 63 A bez krytu</t>
  </si>
  <si>
    <t>1355614724</t>
  </si>
  <si>
    <t>358222250R</t>
  </si>
  <si>
    <t>Pojistkový odpínač pro válcové pojistky jednopólový</t>
  </si>
  <si>
    <t>1252194939</t>
  </si>
  <si>
    <t>Poznámka k položce:
EAN: 8590125341154</t>
  </si>
  <si>
    <t>358222255R</t>
  </si>
  <si>
    <t>Válcová pojistka 2A gG</t>
  </si>
  <si>
    <t>-584559590</t>
  </si>
  <si>
    <t>747232110</t>
  </si>
  <si>
    <t>Montáž jistič dvoupólový nn do 25 A bez krytu</t>
  </si>
  <si>
    <t>-1371515388</t>
  </si>
  <si>
    <t>"viz. výkres D.05.EL.04"7</t>
  </si>
  <si>
    <t>358890560R</t>
  </si>
  <si>
    <t xml:space="preserve">chránič proudový s nadproudovou ochranou 2pólový 10B-N1-030AC </t>
  </si>
  <si>
    <t>199467843</t>
  </si>
  <si>
    <t>Poznámka k položce:
EAN: 8590125352990</t>
  </si>
  <si>
    <t>358890565R</t>
  </si>
  <si>
    <t xml:space="preserve">chránič proudový s nadproudovou ochranou 2pólový 16B-N1-030AC </t>
  </si>
  <si>
    <t>1638649157</t>
  </si>
  <si>
    <t>"viz. výkres D.05.EL.04"4</t>
  </si>
  <si>
    <t>747233210</t>
  </si>
  <si>
    <t>Montáž jistič třípólový nn do 63 A bez krytu</t>
  </si>
  <si>
    <t>391927216</t>
  </si>
  <si>
    <t>358224050R</t>
  </si>
  <si>
    <t>jistič 3pólový-charakteristika B 40B/3</t>
  </si>
  <si>
    <t>-826560369</t>
  </si>
  <si>
    <t>Poznámka k položce:
EAN: 8590125340249</t>
  </si>
  <si>
    <t>358224060R</t>
  </si>
  <si>
    <t>jistič 3pólový-charakteristika B 50B/3</t>
  </si>
  <si>
    <t>73044786</t>
  </si>
  <si>
    <t>Poznámka k položce:
EAN: 8590125340256</t>
  </si>
  <si>
    <t>747233220R</t>
  </si>
  <si>
    <t>Montáž kombinovaný svodič přepětí B+C</t>
  </si>
  <si>
    <t>-1873096128</t>
  </si>
  <si>
    <t>358224600R</t>
  </si>
  <si>
    <t>Svodič přepětí B + C, TN-C, Iimp = 12,5 kA, pol.</t>
  </si>
  <si>
    <t>-461362861</t>
  </si>
  <si>
    <t>Poznámka k položce:
EAN: 8590125340713</t>
  </si>
  <si>
    <t>747233411</t>
  </si>
  <si>
    <t>Montáž jistič deionový vestavný do 100 A</t>
  </si>
  <si>
    <t>-1581341415</t>
  </si>
  <si>
    <t>358226060R</t>
  </si>
  <si>
    <t>jistič  3-pól. D - distribuční, Ir = 50-63 A, třmen. svorky pro 2,5-95 mm2</t>
  </si>
  <si>
    <t>-451435373</t>
  </si>
  <si>
    <t>Poznámka k položce:
EAN: 8590125202196</t>
  </si>
  <si>
    <t>358226410R</t>
  </si>
  <si>
    <t>příslušenství  návěstní spínač pro jistič</t>
  </si>
  <si>
    <t>-2035582219</t>
  </si>
  <si>
    <t>Poznámka k položce:
EAN: 8590125202257</t>
  </si>
  <si>
    <t>358226550R</t>
  </si>
  <si>
    <t xml:space="preserve">příslušenství  blok ručního pohonu s uzamykáním pro jistič, žlutý štítek </t>
  </si>
  <si>
    <t>867025451</t>
  </si>
  <si>
    <t>Poznámka k položce:
EAN: 8590125205944</t>
  </si>
  <si>
    <t>358226600R</t>
  </si>
  <si>
    <t>příslušenství  páka ručního pohonu pro jistič, červená uzamykatelná</t>
  </si>
  <si>
    <t>-1443774051</t>
  </si>
  <si>
    <t>Poznámka k položce:
EAN: 8590125205975</t>
  </si>
  <si>
    <t>358226610R</t>
  </si>
  <si>
    <t>příslušenství  ložisko ručního pohonu IP40 pro jistič, černý štítek</t>
  </si>
  <si>
    <t>-811073155</t>
  </si>
  <si>
    <t>Poznámka k položce:
EAN: 8590125205647</t>
  </si>
  <si>
    <t>358226650R</t>
  </si>
  <si>
    <t>příslušenství prodlužovací hřídel pro jistič</t>
  </si>
  <si>
    <t>37772014</t>
  </si>
  <si>
    <t>Poznámka k položce:
EAN: 8590125205630</t>
  </si>
  <si>
    <t>747511112</t>
  </si>
  <si>
    <t>Montáž signální přístroj světelný typ T6 bez transformátoru se zapojením vodičů</t>
  </si>
  <si>
    <t>1127403504</t>
  </si>
  <si>
    <t>"viz. výkres D.05.EL.04"2</t>
  </si>
  <si>
    <t>358200150R</t>
  </si>
  <si>
    <t>signálka (zelená, bílá) 230V, IP40 s trvalým svitem</t>
  </si>
  <si>
    <t>-801159894</t>
  </si>
  <si>
    <t>747531520</t>
  </si>
  <si>
    <t>Montáž elektroměru třífázového bez zapojení vodičů</t>
  </si>
  <si>
    <t>-1478726212</t>
  </si>
  <si>
    <t>389811550R</t>
  </si>
  <si>
    <t>elektroměr třífázový přímý jednosazbový    10-60A</t>
  </si>
  <si>
    <t>-1940585868</t>
  </si>
  <si>
    <t>747711220R</t>
  </si>
  <si>
    <t>Montáž záložního zdroje se zapojením</t>
  </si>
  <si>
    <t>-581708997</t>
  </si>
  <si>
    <t>358229290R</t>
  </si>
  <si>
    <t>Záložní zdroj UPS  850VA, 6 zásuvek 230V/16 ČSN</t>
  </si>
  <si>
    <t>-356612438</t>
  </si>
  <si>
    <t>Poznámka k položce:
EAN: 8590125196136</t>
  </si>
  <si>
    <t>-534318391</t>
  </si>
  <si>
    <t>"viz. technická zpráva D.05.EL.01 - recyklace odpadu"1</t>
  </si>
  <si>
    <t>748</t>
  </si>
  <si>
    <t>Elektromontáže - osvětlovací zařízení a svítidla</t>
  </si>
  <si>
    <t>748112111</t>
  </si>
  <si>
    <t>Montáž svítidlo žárovkové průmyslové stropní přisazené 1zdroj</t>
  </si>
  <si>
    <t>-445766513</t>
  </si>
  <si>
    <t>348212750R</t>
  </si>
  <si>
    <t>svítidlo průmyslové žárovkové IP 54,  60 W E27</t>
  </si>
  <si>
    <t>1201932925</t>
  </si>
  <si>
    <t>347115700</t>
  </si>
  <si>
    <t>žárovka obyčejná čirá 240 V 60 W E27</t>
  </si>
  <si>
    <t>-1991598750</t>
  </si>
  <si>
    <t>748121112</t>
  </si>
  <si>
    <t>Montáž svítidlo zářivkové bytové stropní přisazené 1 zdroj s krytem</t>
  </si>
  <si>
    <t>-347690419</t>
  </si>
  <si>
    <t>"viz. výkres D.05.EL.03"1</t>
  </si>
  <si>
    <t>348121120R</t>
  </si>
  <si>
    <t>svítidlo zářivkové nouzové nástěnné 1x11W, IP54, 3 hod</t>
  </si>
  <si>
    <t>-2037354089</t>
  </si>
  <si>
    <t>Poznámka k položce:
EAN 8592040017701, indukční předřadník</t>
  </si>
  <si>
    <t>748122114</t>
  </si>
  <si>
    <t>Montáž svítidlo zářivkové průmyslové stropní přisazené 2 zdroje s krytem</t>
  </si>
  <si>
    <t>-1910753237</t>
  </si>
  <si>
    <t>"viz. výkres D.05.EL.02"29</t>
  </si>
  <si>
    <t>"viz. výkres D.05.EL.03"5</t>
  </si>
  <si>
    <t>348332420R</t>
  </si>
  <si>
    <t>svítidlo průmyslové zářivkové prachotěsné IP65 2x58W s elektronickým předřadníkem</t>
  </si>
  <si>
    <t>-1218596154</t>
  </si>
  <si>
    <t>347510750R</t>
  </si>
  <si>
    <t>zářivka lineární 58W G13 denní</t>
  </si>
  <si>
    <t>-1861482794</t>
  </si>
  <si>
    <t>"viz. výkres D.05.EL.02"29*2</t>
  </si>
  <si>
    <t>"viz. výkres D.05.EL.03"5*2</t>
  </si>
  <si>
    <t>Práce a dodávky M</t>
  </si>
  <si>
    <t>58-M</t>
  </si>
  <si>
    <t>Revize vyhrazených technických zařízení</t>
  </si>
  <si>
    <t>580103004R</t>
  </si>
  <si>
    <t>Kontrola stavu a výchozí revize elektrické instalace + vypracování revizní zprávy</t>
  </si>
  <si>
    <t>sou</t>
  </si>
  <si>
    <t>325501657</t>
  </si>
  <si>
    <t>"viz. technická zpráva D.05.EL.01 - výchozí revize"1</t>
  </si>
  <si>
    <t>HZS2221</t>
  </si>
  <si>
    <t>Hodinová zúčtovací sazba elektrikář</t>
  </si>
  <si>
    <t>-714801837</t>
  </si>
  <si>
    <t>"viz. technická zpráva D.05.EL.01 - demontáž stávající elektroinstalace"32</t>
  </si>
  <si>
    <t>"viz D.05.EL. - stavební přípomoce při elektromontážích"10</t>
  </si>
  <si>
    <t>345121000</t>
  </si>
  <si>
    <t>pomocný konstrukční a spojovací materiál</t>
  </si>
  <si>
    <t>-1991077086</t>
  </si>
  <si>
    <t>"viz D.05.EL. - stavební přípomoce při elektromontážích - vývodky, vruty, hmožniky, sádra atd."1</t>
  </si>
  <si>
    <t>06-PO - Požární bezpečnost</t>
  </si>
  <si>
    <t xml:space="preserve">    22-M - Montáže oznam. a zabezp. zařízení</t>
  </si>
  <si>
    <t xml:space="preserve">    36-M - Montáž prov.,měř. a regul. zařízení</t>
  </si>
  <si>
    <t>22-M</t>
  </si>
  <si>
    <t>Montáže oznam. a zabezp. zařízení</t>
  </si>
  <si>
    <t>220330783R</t>
  </si>
  <si>
    <t>Revize požárního hasícího přístroje P6Te, hasebná schopnost 21A</t>
  </si>
  <si>
    <t>-1152786714</t>
  </si>
  <si>
    <t xml:space="preserve">revize požárních hasicich přístojů a zařízení vně obejtku </t>
  </si>
  <si>
    <t>Poznámka k položce:
instalované hasící přístroje budou onačeny štítky o platné revizy umístěnými na tělese přístrojů, kontrolními plombami a bude doložen písemný doklad o provedení revize oprávněnu osobou</t>
  </si>
  <si>
    <t>220490811R</t>
  </si>
  <si>
    <t>Montáž hasicích přístrojů</t>
  </si>
  <si>
    <t>-1526622135</t>
  </si>
  <si>
    <t>Montáž konzol pro zavěšení hasícího přístorje včetně samotného zavěšení hasíchc přístorjů</t>
  </si>
  <si>
    <t>Poznámka k položce:
dle projektové dokumentace část požární zpráva</t>
  </si>
  <si>
    <t>"dle požární zprávy umístění v 1PP"1</t>
  </si>
  <si>
    <t>"dle požární zprávy umístěné v 1NP"2</t>
  </si>
  <si>
    <t>449321130</t>
  </si>
  <si>
    <t>přístroj hasicí ruční práškový</t>
  </si>
  <si>
    <t>-1777893964</t>
  </si>
  <si>
    <t>přístroje hasicí ruční práškové PG 6 LE, kopletní dodávka včetně konzol pro zavěšení hasicích přístorjů</t>
  </si>
  <si>
    <t>36-M</t>
  </si>
  <si>
    <t>Montáž prov.,měř. a regul. zařízení</t>
  </si>
  <si>
    <t>722212440R</t>
  </si>
  <si>
    <t>Orientační štítky na zeď - fotoluminiscenční tabulky označující směr úniku osob</t>
  </si>
  <si>
    <t>1476927760</t>
  </si>
  <si>
    <t>fotolumiscenční bezpečnostní tabulky označující směr úniku osob, plastové, rozměr 30x15cm</t>
  </si>
  <si>
    <t>Poznámka k položce:
dle projetkové dokumentace část požární zpráva</t>
  </si>
  <si>
    <t>360190094R</t>
  </si>
  <si>
    <t>Montáž štítku (polachové směrnice)</t>
  </si>
  <si>
    <t>-83046130</t>
  </si>
  <si>
    <t xml:space="preserve">Montáž bezpečnostních štítku </t>
  </si>
  <si>
    <t>735345100R</t>
  </si>
  <si>
    <t>Požárně bezpečnostní směrnice</t>
  </si>
  <si>
    <t>128</t>
  </si>
  <si>
    <t>695296192</t>
  </si>
  <si>
    <t>tiskoviny pro dokumentaci, informaci a výstavnictví tabulky bezpečnostní s tiskem, 2 barvy plastové A4  210 x 297 mm</t>
  </si>
  <si>
    <t>07-OVN - Ostatní a vedlejší náklady</t>
  </si>
  <si>
    <t>VRN - Vedlejší rozpočtové náklady</t>
  </si>
  <si>
    <t xml:space="preserve">    0 - Vedlejší rozpočtové náklady</t>
  </si>
  <si>
    <t>VRN</t>
  </si>
  <si>
    <t>Vedlejší rozpočtové náklady</t>
  </si>
  <si>
    <t>030001000R</t>
  </si>
  <si>
    <t>Zařízení staveniště</t>
  </si>
  <si>
    <t>1024</t>
  </si>
  <si>
    <t>-91939156</t>
  </si>
  <si>
    <t>Základní rozdělení průvodních činností a nákladů zařízení staveniště</t>
  </si>
  <si>
    <t>Poznámka k položce:
zařízení staveniště bude splňovat veškeré požadavky na zajištění BOZP na stavbě, základní požadvky na zařízení staveniště jsou v projektové dokumentaci části B.2</t>
  </si>
  <si>
    <t>044002000R</t>
  </si>
  <si>
    <t>Provozní řád výměníkové stanice</t>
  </si>
  <si>
    <t>kompl</t>
  </si>
  <si>
    <t>1457013047</t>
  </si>
  <si>
    <t>Hlavní tituly průvodních činností a nákladů inženýrská činnost revize</t>
  </si>
  <si>
    <t>Poznámka k položce:
cena zahrnuje 3 ks provozního řádu včetně rozmístění na stavbě</t>
  </si>
  <si>
    <t>013254000R</t>
  </si>
  <si>
    <t>-98781001</t>
  </si>
  <si>
    <t>Průzkumné, geodetické a projektové práce projektové práce dokumentace stavby (výkresová a textová) skutečného provedení stavby</t>
  </si>
  <si>
    <t>Poznámka k položce:
dle zadávací dokumentace, cena zahrnuje 3 kompletní paré v tištěné podobě, 1 cd s kompletní dokumentací</t>
  </si>
  <si>
    <t>045203000R</t>
  </si>
  <si>
    <t>Kompletační činnost</t>
  </si>
  <si>
    <t>-1966154966</t>
  </si>
  <si>
    <t>Inženýrská činnost zkoušky a ostatní měření monitoring kompletační a koordinační činnost kompletační činnost</t>
  </si>
  <si>
    <t>1) Rekapitulace stavby</t>
  </si>
  <si>
    <t>2) Rekapitulace objektů stavby a soupisů prací</t>
  </si>
  <si>
    <t>/</t>
  </si>
  <si>
    <t>1) Krycí list soupisu</t>
  </si>
  <si>
    <t>2) Rekapitulace</t>
  </si>
  <si>
    <t>3) Soupis prací</t>
  </si>
  <si>
    <t>Rekapitulace stavby</t>
  </si>
  <si>
    <t>Struktura údajů, formát souboru a metodika pro zpracování</t>
  </si>
  <si>
    <t>Struktura</t>
  </si>
  <si>
    <t>Soubor je složen ze záložky Rekapitulace stavby a záložek s názvem soupisu prací pro jednotlivé objekty ve formátu XLS. Každá ze záložek přitom obsahuje</t>
  </si>
  <si>
    <t>ještě samostatné sestavy vymezené orámovaním a nadpisem sestavy. Všechny sestavy jsou optimalizovány i pro tisk na formát A4 na výšku.</t>
  </si>
  <si>
    <r>
      <rPr>
        <i/>
        <sz val="9"/>
        <rFont val="Trebuchet MS"/>
        <family val="2"/>
        <charset val="238"/>
      </rPr>
      <t xml:space="preserve">Rekapitulace stavby </t>
    </r>
    <r>
      <rPr>
        <sz val="9"/>
        <rFont val="Trebuchet MS"/>
        <family val="2"/>
        <charset val="238"/>
      </rPr>
      <t>obsahuje sestavu Rekapitulace stavby a Rekapitulace objektů stavby a soupisů prací.</t>
    </r>
  </si>
  <si>
    <r>
      <t xml:space="preserve">V sestavě </t>
    </r>
    <r>
      <rPr>
        <b/>
        <sz val="9"/>
        <rFont val="Trebuchet MS"/>
        <family val="2"/>
        <charset val="238"/>
      </rPr>
      <t>Rekapitulace stavby</t>
    </r>
    <r>
      <rPr>
        <sz val="9"/>
        <rFont val="Trebuchet MS"/>
        <family val="2"/>
        <charset val="238"/>
      </rPr>
      <t xml:space="preserve"> jsou uvedeny informace identifikující předmět veřejné zakázky na stavební práce, KSO, CC-CZ, CZ-CPV, CZ-CPA a rekapitulaci </t>
    </r>
  </si>
  <si>
    <t>celkové nabídkové ceny uchazeče.</t>
  </si>
  <si>
    <r>
      <t xml:space="preserve">V sestavě </t>
    </r>
    <r>
      <rPr>
        <b/>
        <sz val="9"/>
        <rFont val="Trebuchet MS"/>
        <family val="2"/>
        <charset val="238"/>
      </rPr>
      <t>Rekapitulace objektů stavby a soupisů prací</t>
    </r>
    <r>
      <rPr>
        <sz val="9"/>
        <rFont val="Trebuchet MS"/>
        <family val="2"/>
        <charset val="238"/>
      </rPr>
      <t xml:space="preserve"> je uvedena rekapitulace stavebních objektů, inženýrských objektů, provozních souborů,</t>
    </r>
  </si>
  <si>
    <t>vedlejších a ostatních nákladů a ostatních nákladů s rekapitulací nabídkové ceny za jednotlivé soupisy prací. Na základě údaje Typ je možné</t>
  </si>
  <si>
    <t>identifikovat, zda se jedná o objekt nebo soupis prací pro daný objekt:</t>
  </si>
  <si>
    <t>Stavební objekt pozemní</t>
  </si>
  <si>
    <t>ING</t>
  </si>
  <si>
    <t>Stavební objekt inženýrský</t>
  </si>
  <si>
    <t>PRO</t>
  </si>
  <si>
    <t>Provozní soubor</t>
  </si>
  <si>
    <t>Vedlejší a ostatní náklady</t>
  </si>
  <si>
    <t>Soupis</t>
  </si>
  <si>
    <t>Soupis prací pro daný typ objektu</t>
  </si>
  <si>
    <r>
      <rPr>
        <i/>
        <sz val="9"/>
        <rFont val="Trebuchet MS"/>
        <family val="2"/>
        <charset val="238"/>
      </rPr>
      <t xml:space="preserve">Soupis prací </t>
    </r>
    <r>
      <rPr>
        <sz val="9"/>
        <rFont val="Trebuchet MS"/>
        <family val="2"/>
        <charset val="238"/>
      </rPr>
      <t>pro jednotlivé objekty obsahuje sestavy Krycí list soupisu, Rekapitulace členění soupisu prací, Soupis prací. Za soupis prací může být považován</t>
    </r>
  </si>
  <si>
    <t>i objekt stavby v případě, že neobsahuje podřízenou zakázku.</t>
  </si>
  <si>
    <r>
      <rPr>
        <b/>
        <sz val="9"/>
        <rFont val="Trebuchet MS"/>
        <family val="2"/>
        <charset val="238"/>
      </rPr>
      <t>Krycí list soupisu</t>
    </r>
    <r>
      <rPr>
        <sz val="9"/>
        <rFont val="Trebuchet MS"/>
        <family val="2"/>
        <charset val="238"/>
      </rPr>
      <t xml:space="preserve"> obsahuje rekapitulaci informací o předmětu veřejné zakázky ze sestavy Rekapitulace stavby, informaci o zařazení objektu do KSO, </t>
    </r>
  </si>
  <si>
    <t>CC-CZ, CZ-CPV, CZ-CPA a rekapitulaci celkové nabídkové ceny uchazeče za aktuální soupis prací.</t>
  </si>
  <si>
    <r>
      <rPr>
        <b/>
        <sz val="9"/>
        <rFont val="Trebuchet MS"/>
        <family val="2"/>
        <charset val="238"/>
      </rPr>
      <t>Rekapitulace členění soupisu prací</t>
    </r>
    <r>
      <rPr>
        <sz val="9"/>
        <rFont val="Trebuchet MS"/>
        <family val="2"/>
        <charset val="238"/>
      </rPr>
      <t xml:space="preserve"> obsahuje rekapitulaci soupisu prací ve všech úrovních členění soupisu tak, jak byla tato členění použita (např. </t>
    </r>
  </si>
  <si>
    <t>stavební díly, funkční díly, případně jiné členění) s rekapitulací nabídkové ceny.</t>
  </si>
  <si>
    <r>
      <rPr>
        <b/>
        <sz val="9"/>
        <rFont val="Trebuchet MS"/>
        <family val="2"/>
        <charset val="238"/>
      </rPr>
      <t xml:space="preserve">Soupis prací </t>
    </r>
    <r>
      <rPr>
        <sz val="9"/>
        <rFont val="Trebuchet MS"/>
        <family val="2"/>
        <charset val="238"/>
      </rPr>
      <t>obsahuje položky veškerých stavebních nebo montážních prací, dodávek materiálů a služeb nezbytných pro zhotovení stavebního objektu,</t>
    </r>
  </si>
  <si>
    <t>inženýrského objektu, provozního souboru, vedlejších a ostatních nákladů.</t>
  </si>
  <si>
    <t>Pro položky soupisu prací se zobrazují následující informace:</t>
  </si>
  <si>
    <t>Pořadové číslo položky v aktuálním soupisu</t>
  </si>
  <si>
    <t>TYP</t>
  </si>
  <si>
    <t>Typ položky: K - konstrukce, M - materiál, PP - plný popis, PSC - poznámka k souboru cen,  P - poznámka k položce, VV - výkaz výměr</t>
  </si>
  <si>
    <t>Kód položky</t>
  </si>
  <si>
    <t>Zkrácený popis položky</t>
  </si>
  <si>
    <t>Měrná jednotka položky</t>
  </si>
  <si>
    <t>Množství v měrné jednotce</t>
  </si>
  <si>
    <t>J.cena</t>
  </si>
  <si>
    <t xml:space="preserve">Jednotková cena položky. Zadaní může obsahovat namísto J.ceny sloupce J.materiál a J.montáž, jejichž součet definuje </t>
  </si>
  <si>
    <t>J.cenu položky.</t>
  </si>
  <si>
    <t xml:space="preserve">Cena celkem </t>
  </si>
  <si>
    <t>Celková cena položky daná jako součin množství a j.ceny</t>
  </si>
  <si>
    <t>Příslušnost položky do cenové soustavy</t>
  </si>
  <si>
    <t>Ke každé položce soupisu prací se na samostatných řádcích může zobrazovat:</t>
  </si>
  <si>
    <t>Plný popis položky</t>
  </si>
  <si>
    <t>Poznámka k souboru cen a poznámka zadavatele</t>
  </si>
  <si>
    <t>Výkaz výměr</t>
  </si>
  <si>
    <t>Pokud je k řádku výkazu výměr evidovaný údaj ve sloupci Kód, jedná se o definovaný odkaz, na který se může odvolávat výkaz výměr z jiné položky.</t>
  </si>
  <si>
    <t xml:space="preserve">Metodika pro zpracování </t>
  </si>
  <si>
    <t>Jednotlivé sestavy jsou v souboru provázány. Editovatelné pole jsou zvýrazněny žlutým podbarvením, ostatní pole neslouží k editaci a nesmí být jakkoliv</t>
  </si>
  <si>
    <t>modifikovány. Hodnoty jsou ve výpočtech zaokrouhlovány na počet desetinných míst viditelných v jednotlivých polích.</t>
  </si>
  <si>
    <t xml:space="preserve">Uchazeč je pro podání nabídky povinen vyplnit žlutě podbarvená pole: </t>
  </si>
  <si>
    <t xml:space="preserve">Pole Uchazeč v sestavě Rekapitulace stavby - zde uchazeč vyplní svůj název (název subjektu) </t>
  </si>
  <si>
    <t>Pole IČ a DIČ v sestavě Rekapitulace stavby - zde uchazeč vyplní svoje IČ a DIČ</t>
  </si>
  <si>
    <t>Datum v sestavě Rekapitulace stavby - zde uchazeč vyplní datum vytvoření nabídky</t>
  </si>
  <si>
    <t>J.cena = jednotková cena v sestavě Soupis prací o maximálním počtu desetinných míst uvedených v poli</t>
  </si>
  <si>
    <t>- pokud sestavy soupisů prací obsahují pole J.cena, musí být všechna tato pole vyplněna nenulovými kladnými číslicemi</t>
  </si>
  <si>
    <t>Poznámka - nepovinný údaj pro položku soupisu</t>
  </si>
  <si>
    <t>V případě, že sestavy soupisů prací neobsahují pole J.cena, potom ve všech soupisech prací obsahují pole:</t>
  </si>
  <si>
    <t xml:space="preserve"> - J.materiál - jednotková cena materiálu </t>
  </si>
  <si>
    <t xml:space="preserve"> - J.montáž - jednotková cena montáže</t>
  </si>
  <si>
    <t>Uchazeč je v tomto případě povinen vyplnit všechna pole J.materiál a pole J.montáž nenulovými kladnými číslicemi. V případech, kdy položka</t>
  </si>
  <si>
    <t>neobsahuje žádný materiál je přípustné, aby pole J.materiál bylo vyplněno nulou. V případech, kdy položka neobsahuje žádnou montáž je přípustné,</t>
  </si>
  <si>
    <t>aby pole J.montáž bylo vyplněno nulou. Není však přípustné, aby obě pole - J.materiál, J.Montáž byly u jedné položky vyplněny nulou.</t>
  </si>
  <si>
    <t>Název</t>
  </si>
  <si>
    <t>Povinný</t>
  </si>
  <si>
    <t>Max. počet</t>
  </si>
  <si>
    <t>atributu</t>
  </si>
  <si>
    <t>(A/N)</t>
  </si>
  <si>
    <t>znaků</t>
  </si>
  <si>
    <t>A</t>
  </si>
  <si>
    <t>Kód stavby</t>
  </si>
  <si>
    <t>String</t>
  </si>
  <si>
    <t>Stavba</t>
  </si>
  <si>
    <t>Název stavby</t>
  </si>
  <si>
    <t>Místo</t>
  </si>
  <si>
    <t>N</t>
  </si>
  <si>
    <t>Místo stavby</t>
  </si>
  <si>
    <t>Datum</t>
  </si>
  <si>
    <t>Datum vykonaného exportu</t>
  </si>
  <si>
    <t>Date</t>
  </si>
  <si>
    <t>KSO</t>
  </si>
  <si>
    <t>Klasifikace stavebního objektu</t>
  </si>
  <si>
    <t>CC-CZ</t>
  </si>
  <si>
    <t>Klasifikace stavbeních děl</t>
  </si>
  <si>
    <t>CZ-CPV</t>
  </si>
  <si>
    <t>Společný slovník pro veřejné zakázky</t>
  </si>
  <si>
    <t>CZ-CPA</t>
  </si>
  <si>
    <t>Klasifikace produkce podle činností</t>
  </si>
  <si>
    <t>Zadavatel</t>
  </si>
  <si>
    <t>Zadavatel zadaní</t>
  </si>
  <si>
    <t>IČ</t>
  </si>
  <si>
    <t>IČ zadavatele zadaní</t>
  </si>
  <si>
    <t>DIČ</t>
  </si>
  <si>
    <t>DIČ zadavatele zadaní</t>
  </si>
  <si>
    <t>Uchazeč</t>
  </si>
  <si>
    <t>Uchazeč veřejné zakázky</t>
  </si>
  <si>
    <t>Projektant</t>
  </si>
  <si>
    <t>Poznámka k zadání</t>
  </si>
  <si>
    <t>Sazba DPH</t>
  </si>
  <si>
    <t>Rekapitulace sazeb DPH u položek soupisů</t>
  </si>
  <si>
    <t>eGSazbaDph</t>
  </si>
  <si>
    <t>Základna DPH</t>
  </si>
  <si>
    <t>Základna DPH určena součtem celkové ceny z položek soupisů</t>
  </si>
  <si>
    <t>Double</t>
  </si>
  <si>
    <t>Hodnota DPH</t>
  </si>
  <si>
    <t>Celková cena bez DPH za celou stavbu. Sčítává se ze všech listů.</t>
  </si>
  <si>
    <t>Celková cena s DPH za celou stavbu</t>
  </si>
  <si>
    <t>Rekapitulace objektů stavby a soupisů prací</t>
  </si>
  <si>
    <t>Přebírá se z Rekapitulace stavby</t>
  </si>
  <si>
    <t>Kód objektu</t>
  </si>
  <si>
    <t>Objektu, Soupis prací</t>
  </si>
  <si>
    <t>Název objektu</t>
  </si>
  <si>
    <t>Cena bez DPH za daný objekt</t>
  </si>
  <si>
    <t>Cena spolu s DPH za daný objekt</t>
  </si>
  <si>
    <t>Typ zakázky</t>
  </si>
  <si>
    <t>eGTypZakazky</t>
  </si>
  <si>
    <t>Krycí list soupisu</t>
  </si>
  <si>
    <t>Objekt</t>
  </si>
  <si>
    <t>Kód a název objektu</t>
  </si>
  <si>
    <t>20 + 120</t>
  </si>
  <si>
    <t>Kód a název soupisu</t>
  </si>
  <si>
    <t>Poznámka k soupisu prací</t>
  </si>
  <si>
    <t>Rekapitulace sazeb DPH na položkách aktuálního soupisu</t>
  </si>
  <si>
    <t>Základna DPH určena součtem celkové ceny z položek aktuálního soupisu</t>
  </si>
  <si>
    <t>Cena bez DPH za daný soupis</t>
  </si>
  <si>
    <t>Cena s DPH</t>
  </si>
  <si>
    <t>Cena s DPH za daný soupis</t>
  </si>
  <si>
    <t>Rekapitulace členění soupisu prací</t>
  </si>
  <si>
    <t>Kód a název objektu, přebírá se z Krycího listu soupisu</t>
  </si>
  <si>
    <t>Kód a název objektu, přebírá se z Krycího listu soupisu</t>
  </si>
  <si>
    <t>Kód a název dílu ze soupisu</t>
  </si>
  <si>
    <t>20 + 100</t>
  </si>
  <si>
    <t>Cena celkem</t>
  </si>
  <si>
    <t>Cena celkem za díl ze soupisu</t>
  </si>
  <si>
    <t>Soupis prací</t>
  </si>
  <si>
    <t>Přebírá se z Krycího listu soupisu</t>
  </si>
  <si>
    <t>Pořadové číslo položky soupisu</t>
  </si>
  <si>
    <t>Long</t>
  </si>
  <si>
    <t>Typ položky soupisu</t>
  </si>
  <si>
    <t>eGTypPolozky</t>
  </si>
  <si>
    <t>Kód položky ze soupisu</t>
  </si>
  <si>
    <t>Popis položky ze soupisu</t>
  </si>
  <si>
    <t>Množství položky soupisu</t>
  </si>
  <si>
    <t>J.Cena</t>
  </si>
  <si>
    <t>Jednotková cena položky</t>
  </si>
  <si>
    <t>Cena celkem vyčíslena jako J.Cena * Množství</t>
  </si>
  <si>
    <t>Zařazení položky do cenové soustavy</t>
  </si>
  <si>
    <t>Datová věta</t>
  </si>
  <si>
    <t>Typ věty</t>
  </si>
  <si>
    <t>Hodnota</t>
  </si>
  <si>
    <t>Význam</t>
  </si>
  <si>
    <t>eGSazbaDPH</t>
  </si>
  <si>
    <t>Základní sazba DPH</t>
  </si>
  <si>
    <t>Snížená sazba DPH</t>
  </si>
  <si>
    <t>Nulová sazba DPH</t>
  </si>
  <si>
    <t>Základní sazba DPH přenesená</t>
  </si>
  <si>
    <t>Snížená sazba DPH přenesená</t>
  </si>
  <si>
    <t>Stavební objekt</t>
  </si>
  <si>
    <t>Inženýrský objekt</t>
  </si>
  <si>
    <t>Ostatní náklady</t>
  </si>
  <si>
    <t>Položka typu HSV</t>
  </si>
  <si>
    <t>Položka typu PSV</t>
  </si>
  <si>
    <t>Položka typu M</t>
  </si>
  <si>
    <t>Položka typu 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</si>
</sst>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0;\-#,##0.00"/>
    <numFmt numFmtId="165" formatCode="0.00%;\-0.00%"/>
    <numFmt numFmtId="166" formatCode="dd\.mm\.yyyy"/>
    <numFmt numFmtId="167" formatCode="#,##0.00000;\-#,##0.00000"/>
    <numFmt numFmtId="168" formatCode="#,##0.000;\-#,##0.000"/>
  </numFmts>
  <fonts count="46" x14ac:knownFonts="1">
    <font>
      <sz val="8"/>
      <name val="Trebuchet MS"/>
      <charset val="238"/>
    </font>
    <font>
      <sz val="8"/>
      <color indexed="43"/>
      <name val="Trebuchet MS"/>
      <charset val="238"/>
    </font>
    <font>
      <b/>
      <sz val="16"/>
      <name val="Trebuchet MS"/>
      <charset val="238"/>
    </font>
    <font>
      <sz val="8"/>
      <color indexed="48"/>
      <name val="Trebuchet MS"/>
      <charset val="238"/>
    </font>
    <font>
      <b/>
      <sz val="12"/>
      <color indexed="55"/>
      <name val="Trebuchet MS"/>
      <charset val="238"/>
    </font>
    <font>
      <sz val="9"/>
      <color indexed="55"/>
      <name val="Trebuchet MS"/>
      <charset val="238"/>
    </font>
    <font>
      <sz val="9"/>
      <name val="Trebuchet MS"/>
      <charset val="238"/>
    </font>
    <font>
      <b/>
      <sz val="8"/>
      <color indexed="55"/>
      <name val="Trebuchet MS"/>
      <charset val="238"/>
    </font>
    <font>
      <b/>
      <sz val="12"/>
      <name val="Trebuchet MS"/>
      <charset val="238"/>
    </font>
    <font>
      <b/>
      <sz val="10"/>
      <name val="Trebuchet MS"/>
      <charset val="238"/>
    </font>
    <font>
      <sz val="8"/>
      <color indexed="55"/>
      <name val="Trebuchet MS"/>
      <charset val="238"/>
    </font>
    <font>
      <b/>
      <sz val="9"/>
      <name val="Trebuchet MS"/>
      <charset val="238"/>
    </font>
    <font>
      <sz val="12"/>
      <color indexed="55"/>
      <name val="Trebuchet MS"/>
      <charset val="238"/>
    </font>
    <font>
      <b/>
      <sz val="12"/>
      <color indexed="16"/>
      <name val="Trebuchet MS"/>
      <charset val="238"/>
    </font>
    <font>
      <sz val="12"/>
      <name val="Trebuchet MS"/>
      <charset val="238"/>
    </font>
    <font>
      <sz val="11"/>
      <name val="Trebuchet MS"/>
      <charset val="238"/>
    </font>
    <font>
      <b/>
      <sz val="11"/>
      <color indexed="56"/>
      <name val="Trebuchet MS"/>
      <charset val="238"/>
    </font>
    <font>
      <sz val="11"/>
      <color indexed="56"/>
      <name val="Trebuchet MS"/>
      <charset val="238"/>
    </font>
    <font>
      <b/>
      <sz val="11"/>
      <name val="Trebuchet MS"/>
      <charset val="238"/>
    </font>
    <font>
      <sz val="11"/>
      <color indexed="55"/>
      <name val="Trebuchet MS"/>
      <charset val="238"/>
    </font>
    <font>
      <sz val="12"/>
      <color indexed="56"/>
      <name val="Trebuchet MS"/>
      <charset val="238"/>
    </font>
    <font>
      <sz val="10"/>
      <name val="Trebuchet MS"/>
      <charset val="238"/>
    </font>
    <font>
      <sz val="10"/>
      <color indexed="56"/>
      <name val="Trebuchet MS"/>
      <charset val="238"/>
    </font>
    <font>
      <sz val="8"/>
      <color indexed="16"/>
      <name val="Trebuchet MS"/>
      <charset val="238"/>
    </font>
    <font>
      <b/>
      <sz val="8"/>
      <name val="Trebuchet MS"/>
      <charset val="238"/>
    </font>
    <font>
      <sz val="8"/>
      <color indexed="56"/>
      <name val="Trebuchet MS"/>
      <charset val="238"/>
    </font>
    <font>
      <sz val="7"/>
      <color indexed="55"/>
      <name val="Trebuchet MS"/>
      <charset val="238"/>
    </font>
    <font>
      <sz val="7"/>
      <name val="Trebuchet MS"/>
      <charset val="238"/>
    </font>
    <font>
      <sz val="8"/>
      <color indexed="63"/>
      <name val="Trebuchet MS"/>
      <charset val="238"/>
    </font>
    <font>
      <sz val="8"/>
      <color indexed="10"/>
      <name val="Trebuchet MS"/>
      <charset val="238"/>
    </font>
    <font>
      <i/>
      <sz val="7"/>
      <color indexed="55"/>
      <name val="Trebuchet MS"/>
      <charset val="238"/>
    </font>
    <font>
      <i/>
      <sz val="8"/>
      <color indexed="12"/>
      <name val="Trebuchet MS"/>
      <charset val="238"/>
    </font>
    <font>
      <sz val="8"/>
      <color indexed="20"/>
      <name val="Trebuchet MS"/>
      <charset val="238"/>
    </font>
    <font>
      <sz val="8"/>
      <color indexed="18"/>
      <name val="Trebuchet MS"/>
      <charset val="238"/>
    </font>
    <font>
      <sz val="10"/>
      <name val="Trebuchet MS"/>
      <family val="2"/>
      <charset val="238"/>
    </font>
    <font>
      <sz val="10"/>
      <color indexed="16"/>
      <name val="Trebuchet MS"/>
      <family val="2"/>
      <charset val="238"/>
    </font>
    <font>
      <sz val="8"/>
      <name val="Trebuchet MS"/>
      <family val="2"/>
      <charset val="238"/>
    </font>
    <font>
      <b/>
      <sz val="16"/>
      <name val="Trebuchet MS"/>
      <family val="2"/>
      <charset val="238"/>
    </font>
    <font>
      <b/>
      <sz val="11"/>
      <name val="Trebuchet MS"/>
      <family val="2"/>
      <charset val="238"/>
    </font>
    <font>
      <sz val="9"/>
      <name val="Trebuchet MS"/>
      <family val="2"/>
      <charset val="238"/>
    </font>
    <font>
      <i/>
      <sz val="9"/>
      <name val="Trebuchet MS"/>
      <family val="2"/>
      <charset val="238"/>
    </font>
    <font>
      <b/>
      <sz val="9"/>
      <name val="Trebuchet MS"/>
      <family val="2"/>
      <charset val="238"/>
    </font>
    <font>
      <sz val="11"/>
      <name val="Trebuchet MS"/>
      <family val="2"/>
      <charset val="238"/>
    </font>
    <font>
      <u/>
      <sz val="8"/>
      <color theme="10"/>
      <name val="Trebuchet MS"/>
      <charset val="238"/>
    </font>
    <font>
      <sz val="18"/>
      <color theme="10"/>
      <name val="Wingdings 2"/>
      <family val="1"/>
      <charset val="2"/>
    </font>
    <font>
      <u/>
      <sz val="10"/>
      <color theme="10"/>
      <name val="Trebuchet MS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36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/>
      <right/>
      <top style="hair">
        <color indexed="8"/>
      </top>
      <bottom/>
      <diagonal/>
    </border>
    <border>
      <left/>
      <right/>
      <top/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hair">
        <color indexed="55"/>
      </top>
      <bottom/>
      <diagonal/>
    </border>
    <border>
      <left/>
      <right style="hair">
        <color indexed="55"/>
      </right>
      <top style="hair">
        <color indexed="55"/>
      </top>
      <bottom/>
      <diagonal/>
    </border>
    <border>
      <left/>
      <right style="hair">
        <color indexed="55"/>
      </right>
      <top/>
      <bottom/>
      <diagonal/>
    </border>
    <border>
      <left style="hair">
        <color indexed="55"/>
      </left>
      <right/>
      <top/>
      <bottom/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55"/>
      </left>
      <right/>
      <top style="hair">
        <color indexed="55"/>
      </top>
      <bottom style="hair">
        <color indexed="55"/>
      </bottom>
      <diagonal/>
    </border>
    <border>
      <left/>
      <right/>
      <top style="hair">
        <color indexed="55"/>
      </top>
      <bottom style="hair">
        <color indexed="55"/>
      </bottom>
      <diagonal/>
    </border>
    <border>
      <left/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hair">
        <color indexed="55"/>
      </left>
      <right/>
      <top style="hair">
        <color indexed="55"/>
      </top>
      <bottom/>
      <diagonal/>
    </border>
    <border>
      <left style="hair">
        <color indexed="55"/>
      </left>
      <right/>
      <top/>
      <bottom style="hair">
        <color indexed="55"/>
      </bottom>
      <diagonal/>
    </border>
    <border>
      <left/>
      <right/>
      <top/>
      <bottom style="hair">
        <color indexed="55"/>
      </bottom>
      <diagonal/>
    </border>
    <border>
      <left/>
      <right style="hair">
        <color indexed="55"/>
      </right>
      <top/>
      <bottom style="hair">
        <color indexed="55"/>
      </bottom>
      <diagonal/>
    </border>
    <border>
      <left/>
      <right style="thin">
        <color indexed="8"/>
      </right>
      <top style="hair">
        <color indexed="55"/>
      </top>
      <bottom/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Alignment="0">
      <alignment vertical="top" wrapText="1"/>
      <protection locked="0"/>
    </xf>
    <xf numFmtId="0" fontId="43" fillId="0" borderId="0" applyNumberFormat="0" applyFill="0" applyBorder="0" applyAlignment="0" applyProtection="0">
      <alignment vertical="top" wrapText="1"/>
      <protection locked="0"/>
    </xf>
  </cellStyleXfs>
  <cellXfs count="343">
    <xf numFmtId="0" fontId="0" fillId="0" borderId="0" xfId="0" applyAlignment="1">
      <alignment vertical="top"/>
      <protection locked="0"/>
    </xf>
    <xf numFmtId="0" fontId="0" fillId="0" borderId="0" xfId="0" applyFont="1" applyAlignment="1">
      <alignment horizontal="left" vertical="top"/>
      <protection locked="0"/>
    </xf>
    <xf numFmtId="0" fontId="0" fillId="0" borderId="0" xfId="0" applyAlignment="1">
      <alignment horizontal="left" vertical="top"/>
      <protection locked="0"/>
    </xf>
    <xf numFmtId="0" fontId="0" fillId="2" borderId="0" xfId="0" applyFill="1" applyAlignment="1">
      <alignment horizontal="left" vertical="top"/>
      <protection locked="0"/>
    </xf>
    <xf numFmtId="0" fontId="1" fillId="2" borderId="0" xfId="0" applyFont="1" applyFill="1" applyAlignment="1">
      <alignment horizontal="left" vertical="center"/>
      <protection locked="0"/>
    </xf>
    <xf numFmtId="0" fontId="0" fillId="2" borderId="0" xfId="0" applyFont="1" applyFill="1" applyAlignment="1">
      <alignment horizontal="left" vertical="top"/>
      <protection locked="0"/>
    </xf>
    <xf numFmtId="0" fontId="0" fillId="0" borderId="0" xfId="0" applyFont="1" applyAlignment="1">
      <alignment horizontal="left" vertical="center"/>
      <protection locked="0"/>
    </xf>
    <xf numFmtId="0" fontId="0" fillId="0" borderId="1" xfId="0" applyBorder="1" applyAlignment="1" applyProtection="1">
      <alignment horizontal="left" vertical="top"/>
    </xf>
    <xf numFmtId="0" fontId="0" fillId="0" borderId="2" xfId="0" applyBorder="1" applyAlignment="1" applyProtection="1">
      <alignment horizontal="left" vertical="top"/>
    </xf>
    <xf numFmtId="0" fontId="0" fillId="0" borderId="3" xfId="0" applyBorder="1" applyAlignment="1" applyProtection="1">
      <alignment horizontal="left" vertical="top"/>
    </xf>
    <xf numFmtId="0" fontId="0" fillId="0" borderId="4" xfId="0" applyBorder="1" applyAlignment="1" applyProtection="1">
      <alignment horizontal="left" vertical="top"/>
    </xf>
    <xf numFmtId="0" fontId="0" fillId="0" borderId="0" xfId="0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0" fillId="0" borderId="5" xfId="0" applyBorder="1" applyAlignment="1" applyProtection="1">
      <alignment horizontal="left" vertical="top"/>
    </xf>
    <xf numFmtId="0" fontId="3" fillId="0" borderId="0" xfId="0" applyFont="1" applyAlignment="1">
      <alignment horizontal="left" vertical="center"/>
      <protection locked="0"/>
    </xf>
    <xf numFmtId="0" fontId="4" fillId="0" borderId="0" xfId="0" applyFont="1" applyAlignment="1">
      <alignment horizontal="left" vertical="center"/>
      <protection locked="0"/>
    </xf>
    <xf numFmtId="0" fontId="5" fillId="0" borderId="0" xfId="0" applyFont="1" applyAlignment="1" applyProtection="1">
      <alignment horizontal="left" vertical="top"/>
    </xf>
    <xf numFmtId="0" fontId="6" fillId="0" borderId="0" xfId="0" applyFont="1" applyAlignment="1" applyProtection="1">
      <alignment horizontal="left" vertical="center"/>
    </xf>
    <xf numFmtId="0" fontId="8" fillId="0" borderId="0" xfId="0" applyFont="1" applyAlignment="1" applyProtection="1">
      <alignment horizontal="left" vertical="top"/>
    </xf>
    <xf numFmtId="0" fontId="5" fillId="0" borderId="0" xfId="0" applyFont="1" applyAlignment="1" applyProtection="1">
      <alignment horizontal="left" vertical="center"/>
    </xf>
    <xf numFmtId="0" fontId="6" fillId="3" borderId="0" xfId="0" applyFont="1" applyFill="1" applyAlignment="1">
      <alignment horizontal="left" vertical="center"/>
      <protection locked="0"/>
    </xf>
    <xf numFmtId="49" fontId="6" fillId="3" borderId="0" xfId="0" applyNumberFormat="1" applyFont="1" applyFill="1" applyAlignment="1">
      <alignment horizontal="left" vertical="top"/>
      <protection locked="0"/>
    </xf>
    <xf numFmtId="0" fontId="0" fillId="0" borderId="6" xfId="0" applyBorder="1" applyAlignment="1" applyProtection="1">
      <alignment horizontal="left" vertical="top"/>
    </xf>
    <xf numFmtId="0" fontId="0" fillId="0" borderId="4" xfId="0" applyBorder="1" applyAlignment="1" applyProtection="1">
      <alignment horizontal="left" vertical="center"/>
    </xf>
    <xf numFmtId="0" fontId="0" fillId="0" borderId="0" xfId="0" applyAlignment="1" applyProtection="1">
      <alignment horizontal="left" vertical="center"/>
    </xf>
    <xf numFmtId="0" fontId="9" fillId="0" borderId="7" xfId="0" applyFont="1" applyBorder="1" applyAlignment="1" applyProtection="1">
      <alignment horizontal="left" vertical="center"/>
    </xf>
    <xf numFmtId="0" fontId="0" fillId="0" borderId="7" xfId="0" applyBorder="1" applyAlignment="1" applyProtection="1">
      <alignment horizontal="left" vertical="center"/>
    </xf>
    <xf numFmtId="0" fontId="0" fillId="0" borderId="5" xfId="0" applyBorder="1" applyAlignment="1" applyProtection="1">
      <alignment horizontal="left" vertical="center"/>
    </xf>
    <xf numFmtId="0" fontId="10" fillId="0" borderId="0" xfId="0" applyFont="1" applyAlignment="1" applyProtection="1">
      <alignment horizontal="right" vertical="center"/>
    </xf>
    <xf numFmtId="0" fontId="10" fillId="0" borderId="4" xfId="0" applyFont="1" applyBorder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/>
    </xf>
    <xf numFmtId="0" fontId="10" fillId="0" borderId="5" xfId="0" applyFont="1" applyBorder="1" applyAlignment="1" applyProtection="1">
      <alignment horizontal="left" vertical="center"/>
    </xf>
    <xf numFmtId="0" fontId="0" fillId="4" borderId="0" xfId="0" applyFill="1" applyAlignment="1" applyProtection="1">
      <alignment horizontal="left" vertical="center"/>
    </xf>
    <xf numFmtId="0" fontId="8" fillId="4" borderId="8" xfId="0" applyFont="1" applyFill="1" applyBorder="1" applyAlignment="1" applyProtection="1">
      <alignment horizontal="left" vertical="center"/>
    </xf>
    <xf numFmtId="0" fontId="0" fillId="4" borderId="9" xfId="0" applyFill="1" applyBorder="1" applyAlignment="1" applyProtection="1">
      <alignment horizontal="left" vertical="center"/>
    </xf>
    <xf numFmtId="0" fontId="8" fillId="4" borderId="9" xfId="0" applyFont="1" applyFill="1" applyBorder="1" applyAlignment="1" applyProtection="1">
      <alignment horizontal="center" vertical="center"/>
    </xf>
    <xf numFmtId="164" fontId="8" fillId="4" borderId="9" xfId="0" applyNumberFormat="1" applyFont="1" applyFill="1" applyBorder="1" applyAlignment="1" applyProtection="1">
      <alignment horizontal="right" vertical="center"/>
    </xf>
    <xf numFmtId="0" fontId="0" fillId="4" borderId="5" xfId="0" applyFill="1" applyBorder="1" applyAlignment="1" applyProtection="1">
      <alignment horizontal="left" vertical="center"/>
    </xf>
    <xf numFmtId="0" fontId="0" fillId="0" borderId="10" xfId="0" applyBorder="1" applyAlignment="1" applyProtection="1">
      <alignment horizontal="left" vertical="center"/>
    </xf>
    <xf numFmtId="0" fontId="0" fillId="0" borderId="11" xfId="0" applyBorder="1" applyAlignment="1" applyProtection="1">
      <alignment horizontal="left" vertical="center"/>
    </xf>
    <xf numFmtId="0" fontId="0" fillId="0" borderId="12" xfId="0" applyBorder="1" applyAlignment="1" applyProtection="1">
      <alignment horizontal="left" vertical="center"/>
    </xf>
    <xf numFmtId="0" fontId="0" fillId="0" borderId="1" xfId="0" applyBorder="1" applyAlignment="1" applyProtection="1">
      <alignment horizontal="left" vertical="center"/>
    </xf>
    <xf numFmtId="0" fontId="0" fillId="0" borderId="2" xfId="0" applyBorder="1" applyAlignment="1" applyProtection="1">
      <alignment horizontal="left" vertical="center"/>
    </xf>
    <xf numFmtId="0" fontId="0" fillId="0" borderId="4" xfId="0" applyBorder="1" applyAlignment="1">
      <alignment horizontal="left" vertical="center"/>
      <protection locked="0"/>
    </xf>
    <xf numFmtId="0" fontId="6" fillId="0" borderId="0" xfId="0" applyFont="1" applyAlignment="1">
      <alignment horizontal="left" vertical="center"/>
      <protection locked="0"/>
    </xf>
    <xf numFmtId="0" fontId="6" fillId="0" borderId="4" xfId="0" applyFont="1" applyBorder="1" applyAlignment="1" applyProtection="1">
      <alignment horizontal="left" vertical="center"/>
    </xf>
    <xf numFmtId="0" fontId="6" fillId="0" borderId="4" xfId="0" applyFont="1" applyBorder="1" applyAlignment="1">
      <alignment horizontal="left" vertical="center"/>
      <protection locked="0"/>
    </xf>
    <xf numFmtId="0" fontId="8" fillId="0" borderId="0" xfId="0" applyFont="1" applyAlignment="1">
      <alignment horizontal="left" vertical="center"/>
      <protection locked="0"/>
    </xf>
    <xf numFmtId="0" fontId="8" fillId="0" borderId="4" xfId="0" applyFont="1" applyBorder="1" applyAlignment="1" applyProtection="1">
      <alignment horizontal="left" vertical="center"/>
    </xf>
    <xf numFmtId="0" fontId="8" fillId="0" borderId="0" xfId="0" applyFont="1" applyAlignment="1" applyProtection="1">
      <alignment horizontal="left" vertical="center"/>
    </xf>
    <xf numFmtId="0" fontId="8" fillId="0" borderId="4" xfId="0" applyFont="1" applyBorder="1" applyAlignment="1">
      <alignment horizontal="left" vertical="center"/>
      <protection locked="0"/>
    </xf>
    <xf numFmtId="0" fontId="11" fillId="0" borderId="0" xfId="0" applyFont="1" applyAlignment="1" applyProtection="1">
      <alignment horizontal="left" vertical="center"/>
    </xf>
    <xf numFmtId="166" fontId="6" fillId="0" borderId="0" xfId="0" applyNumberFormat="1" applyFont="1" applyAlignment="1" applyProtection="1">
      <alignment horizontal="left" vertical="top"/>
    </xf>
    <xf numFmtId="0" fontId="0" fillId="0" borderId="13" xfId="0" applyBorder="1" applyAlignment="1">
      <alignment horizontal="left" vertical="center"/>
      <protection locked="0"/>
    </xf>
    <xf numFmtId="0" fontId="0" fillId="0" borderId="14" xfId="0" applyBorder="1" applyAlignment="1">
      <alignment horizontal="left" vertical="center"/>
      <protection locked="0"/>
    </xf>
    <xf numFmtId="0" fontId="0" fillId="0" borderId="15" xfId="0" applyBorder="1" applyAlignment="1">
      <alignment horizontal="left" vertical="center"/>
      <protection locked="0"/>
    </xf>
    <xf numFmtId="0" fontId="0" fillId="0" borderId="16" xfId="0" applyBorder="1" applyAlignment="1" applyProtection="1">
      <alignment horizontal="left" vertical="center"/>
    </xf>
    <xf numFmtId="0" fontId="0" fillId="0" borderId="15" xfId="0" applyBorder="1" applyAlignment="1" applyProtection="1">
      <alignment horizontal="left" vertical="center"/>
    </xf>
    <xf numFmtId="0" fontId="6" fillId="4" borderId="17" xfId="0" applyFont="1" applyFill="1" applyBorder="1" applyAlignment="1" applyProtection="1">
      <alignment horizontal="center" vertical="center"/>
    </xf>
    <xf numFmtId="0" fontId="5" fillId="0" borderId="18" xfId="0" applyFont="1" applyBorder="1" applyAlignment="1" applyProtection="1">
      <alignment horizontal="center" vertical="center" wrapText="1"/>
    </xf>
    <xf numFmtId="0" fontId="5" fillId="0" borderId="19" xfId="0" applyFont="1" applyBorder="1" applyAlignment="1" applyProtection="1">
      <alignment horizontal="center" vertical="center" wrapText="1"/>
    </xf>
    <xf numFmtId="0" fontId="5" fillId="0" borderId="20" xfId="0" applyFont="1" applyBorder="1" applyAlignment="1" applyProtection="1">
      <alignment horizontal="center" vertical="center" wrapText="1"/>
    </xf>
    <xf numFmtId="0" fontId="0" fillId="0" borderId="0" xfId="0" applyAlignment="1">
      <alignment horizontal="left" vertical="center"/>
      <protection locked="0"/>
    </xf>
    <xf numFmtId="0" fontId="0" fillId="0" borderId="21" xfId="0" applyBorder="1" applyAlignment="1" applyProtection="1">
      <alignment horizontal="left" vertical="center"/>
    </xf>
    <xf numFmtId="0" fontId="0" fillId="0" borderId="13" xfId="0" applyBorder="1" applyAlignment="1" applyProtection="1">
      <alignment horizontal="left" vertical="center"/>
    </xf>
    <xf numFmtId="0" fontId="0" fillId="0" borderId="14" xfId="0" applyBorder="1" applyAlignment="1" applyProtection="1">
      <alignment horizontal="left" vertical="center"/>
    </xf>
    <xf numFmtId="0" fontId="13" fillId="0" borderId="0" xfId="0" applyFont="1" applyAlignment="1" applyProtection="1">
      <alignment horizontal="left" vertical="center"/>
    </xf>
    <xf numFmtId="164" fontId="13" fillId="0" borderId="0" xfId="0" applyNumberFormat="1" applyFont="1" applyAlignment="1" applyProtection="1">
      <alignment horizontal="right" vertical="center"/>
    </xf>
    <xf numFmtId="0" fontId="8" fillId="0" borderId="0" xfId="0" applyFont="1" applyAlignment="1" applyProtection="1">
      <alignment horizontal="center" vertical="center"/>
    </xf>
    <xf numFmtId="164" fontId="12" fillId="0" borderId="16" xfId="0" applyNumberFormat="1" applyFont="1" applyBorder="1" applyAlignment="1" applyProtection="1">
      <alignment horizontal="right" vertical="center"/>
    </xf>
    <xf numFmtId="164" fontId="12" fillId="0" borderId="0" xfId="0" applyNumberFormat="1" applyFont="1" applyAlignment="1" applyProtection="1">
      <alignment horizontal="right" vertical="center"/>
    </xf>
    <xf numFmtId="167" fontId="12" fillId="0" borderId="0" xfId="0" applyNumberFormat="1" applyFont="1" applyAlignment="1" applyProtection="1">
      <alignment horizontal="right" vertical="center"/>
    </xf>
    <xf numFmtId="164" fontId="12" fillId="0" borderId="15" xfId="0" applyNumberFormat="1" applyFont="1" applyBorder="1" applyAlignment="1" applyProtection="1">
      <alignment horizontal="right" vertical="center"/>
    </xf>
    <xf numFmtId="0" fontId="14" fillId="0" borderId="0" xfId="0" applyFont="1" applyAlignment="1">
      <alignment horizontal="left" vertical="center"/>
      <protection locked="0"/>
    </xf>
    <xf numFmtId="0" fontId="15" fillId="0" borderId="0" xfId="0" applyFont="1" applyAlignment="1">
      <alignment horizontal="left" vertical="center"/>
      <protection locked="0"/>
    </xf>
    <xf numFmtId="0" fontId="15" fillId="0" borderId="4" xfId="0" applyFont="1" applyBorder="1" applyAlignment="1" applyProtection="1">
      <alignment horizontal="left" vertical="center"/>
    </xf>
    <xf numFmtId="0" fontId="16" fillId="0" borderId="0" xfId="0" applyFont="1" applyAlignment="1" applyProtection="1">
      <alignment horizontal="left" vertical="center"/>
    </xf>
    <xf numFmtId="0" fontId="18" fillId="0" borderId="0" xfId="0" applyFont="1" applyAlignment="1" applyProtection="1">
      <alignment horizontal="center" vertical="center"/>
    </xf>
    <xf numFmtId="0" fontId="15" fillId="0" borderId="4" xfId="0" applyFont="1" applyBorder="1" applyAlignment="1">
      <alignment horizontal="left" vertical="center"/>
      <protection locked="0"/>
    </xf>
    <xf numFmtId="164" fontId="19" fillId="0" borderId="16" xfId="0" applyNumberFormat="1" applyFont="1" applyBorder="1" applyAlignment="1" applyProtection="1">
      <alignment horizontal="right" vertical="center"/>
    </xf>
    <xf numFmtId="164" fontId="19" fillId="0" borderId="0" xfId="0" applyNumberFormat="1" applyFont="1" applyAlignment="1" applyProtection="1">
      <alignment horizontal="right" vertical="center"/>
    </xf>
    <xf numFmtId="167" fontId="19" fillId="0" borderId="0" xfId="0" applyNumberFormat="1" applyFont="1" applyAlignment="1" applyProtection="1">
      <alignment horizontal="right" vertical="center"/>
    </xf>
    <xf numFmtId="164" fontId="19" fillId="0" borderId="15" xfId="0" applyNumberFormat="1" applyFont="1" applyBorder="1" applyAlignment="1" applyProtection="1">
      <alignment horizontal="right" vertical="center"/>
    </xf>
    <xf numFmtId="164" fontId="19" fillId="0" borderId="22" xfId="0" applyNumberFormat="1" applyFont="1" applyBorder="1" applyAlignment="1" applyProtection="1">
      <alignment horizontal="right" vertical="center"/>
    </xf>
    <xf numFmtId="164" fontId="19" fillId="0" borderId="23" xfId="0" applyNumberFormat="1" applyFont="1" applyBorder="1" applyAlignment="1" applyProtection="1">
      <alignment horizontal="right" vertical="center"/>
    </xf>
    <xf numFmtId="167" fontId="19" fillId="0" borderId="23" xfId="0" applyNumberFormat="1" applyFont="1" applyBorder="1" applyAlignment="1" applyProtection="1">
      <alignment horizontal="right" vertical="center"/>
    </xf>
    <xf numFmtId="164" fontId="19" fillId="0" borderId="24" xfId="0" applyNumberFormat="1" applyFont="1" applyBorder="1" applyAlignment="1" applyProtection="1">
      <alignment horizontal="right" vertical="center"/>
    </xf>
    <xf numFmtId="0" fontId="0" fillId="0" borderId="2" xfId="0" applyBorder="1" applyAlignment="1">
      <alignment horizontal="left" vertical="top"/>
      <protection locked="0"/>
    </xf>
    <xf numFmtId="0" fontId="5" fillId="0" borderId="0" xfId="0" applyFont="1" applyAlignment="1">
      <alignment horizontal="left" vertical="center"/>
      <protection locked="0"/>
    </xf>
    <xf numFmtId="0" fontId="0" fillId="0" borderId="0" xfId="0" applyFont="1" applyAlignment="1">
      <alignment horizontal="left" vertical="center" wrapText="1"/>
      <protection locked="0"/>
    </xf>
    <xf numFmtId="0" fontId="0" fillId="0" borderId="4" xfId="0" applyBorder="1" applyAlignment="1" applyProtection="1">
      <alignment horizontal="left" vertical="center" wrapText="1"/>
    </xf>
    <xf numFmtId="0" fontId="0" fillId="0" borderId="0" xfId="0" applyAlignment="1" applyProtection="1">
      <alignment horizontal="left" vertical="center" wrapText="1"/>
    </xf>
    <xf numFmtId="0" fontId="0" fillId="0" borderId="5" xfId="0" applyBorder="1" applyAlignment="1" applyProtection="1">
      <alignment horizontal="left" vertical="center" wrapText="1"/>
    </xf>
    <xf numFmtId="0" fontId="0" fillId="0" borderId="25" xfId="0" applyBorder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/>
    </xf>
    <xf numFmtId="0" fontId="10" fillId="0" borderId="0" xfId="0" applyFont="1" applyAlignment="1">
      <alignment horizontal="right" vertical="center"/>
      <protection locked="0"/>
    </xf>
    <xf numFmtId="164" fontId="10" fillId="0" borderId="0" xfId="0" applyNumberFormat="1" applyFont="1" applyAlignment="1" applyProtection="1">
      <alignment horizontal="right" vertical="center"/>
    </xf>
    <xf numFmtId="165" fontId="10" fillId="0" borderId="0" xfId="0" applyNumberFormat="1" applyFont="1" applyAlignment="1">
      <alignment horizontal="right" vertical="center"/>
      <protection locked="0"/>
    </xf>
    <xf numFmtId="0" fontId="8" fillId="4" borderId="9" xfId="0" applyFont="1" applyFill="1" applyBorder="1" applyAlignment="1" applyProtection="1">
      <alignment horizontal="right" vertical="center"/>
    </xf>
    <xf numFmtId="0" fontId="0" fillId="4" borderId="9" xfId="0" applyFill="1" applyBorder="1" applyAlignment="1">
      <alignment horizontal="left" vertical="center"/>
      <protection locked="0"/>
    </xf>
    <xf numFmtId="0" fontId="0" fillId="4" borderId="26" xfId="0" applyFill="1" applyBorder="1" applyAlignment="1" applyProtection="1">
      <alignment horizontal="left" vertical="center"/>
    </xf>
    <xf numFmtId="0" fontId="0" fillId="0" borderId="11" xfId="0" applyBorder="1" applyAlignment="1">
      <alignment horizontal="left" vertical="center"/>
      <protection locked="0"/>
    </xf>
    <xf numFmtId="0" fontId="0" fillId="0" borderId="1" xfId="0" applyBorder="1" applyAlignment="1">
      <alignment horizontal="left" vertical="center"/>
      <protection locked="0"/>
    </xf>
    <xf numFmtId="0" fontId="0" fillId="0" borderId="2" xfId="0" applyBorder="1" applyAlignment="1">
      <alignment horizontal="left" vertical="center"/>
      <protection locked="0"/>
    </xf>
    <xf numFmtId="0" fontId="0" fillId="0" borderId="3" xfId="0" applyBorder="1" applyAlignment="1">
      <alignment horizontal="left" vertical="center"/>
      <protection locked="0"/>
    </xf>
    <xf numFmtId="0" fontId="6" fillId="4" borderId="0" xfId="0" applyFont="1" applyFill="1" applyAlignment="1" applyProtection="1">
      <alignment horizontal="left" vertical="center"/>
    </xf>
    <xf numFmtId="0" fontId="0" fillId="4" borderId="0" xfId="0" applyFill="1" applyAlignment="1">
      <alignment horizontal="left" vertical="center"/>
      <protection locked="0"/>
    </xf>
    <xf numFmtId="0" fontId="6" fillId="4" borderId="0" xfId="0" applyFont="1" applyFill="1" applyAlignment="1" applyProtection="1">
      <alignment horizontal="right" vertical="center"/>
    </xf>
    <xf numFmtId="0" fontId="20" fillId="0" borderId="4" xfId="0" applyFont="1" applyBorder="1" applyAlignment="1" applyProtection="1">
      <alignment horizontal="left" vertical="center"/>
    </xf>
    <xf numFmtId="0" fontId="20" fillId="0" borderId="0" xfId="0" applyFont="1" applyAlignment="1" applyProtection="1">
      <alignment horizontal="left" vertical="center"/>
    </xf>
    <xf numFmtId="0" fontId="20" fillId="0" borderId="23" xfId="0" applyFont="1" applyBorder="1" applyAlignment="1" applyProtection="1">
      <alignment horizontal="left" vertical="center"/>
    </xf>
    <xf numFmtId="0" fontId="20" fillId="0" borderId="23" xfId="0" applyFont="1" applyBorder="1" applyAlignment="1">
      <alignment horizontal="left" vertical="center"/>
      <protection locked="0"/>
    </xf>
    <xf numFmtId="164" fontId="20" fillId="0" borderId="23" xfId="0" applyNumberFormat="1" applyFont="1" applyBorder="1" applyAlignment="1" applyProtection="1">
      <alignment horizontal="right" vertical="center"/>
    </xf>
    <xf numFmtId="0" fontId="20" fillId="0" borderId="5" xfId="0" applyFont="1" applyBorder="1" applyAlignment="1" applyProtection="1">
      <alignment horizontal="left" vertical="center"/>
    </xf>
    <xf numFmtId="0" fontId="21" fillId="0" borderId="0" xfId="0" applyFont="1" applyAlignment="1">
      <alignment horizontal="left" vertical="center"/>
      <protection locked="0"/>
    </xf>
    <xf numFmtId="0" fontId="22" fillId="0" borderId="4" xfId="0" applyFont="1" applyBorder="1" applyAlignment="1" applyProtection="1">
      <alignment horizontal="left" vertical="center"/>
    </xf>
    <xf numFmtId="0" fontId="22" fillId="0" borderId="0" xfId="0" applyFont="1" applyAlignment="1" applyProtection="1">
      <alignment horizontal="left" vertical="center"/>
    </xf>
    <xf numFmtId="0" fontId="22" fillId="0" borderId="23" xfId="0" applyFont="1" applyBorder="1" applyAlignment="1" applyProtection="1">
      <alignment horizontal="left" vertical="center"/>
    </xf>
    <xf numFmtId="0" fontId="22" fillId="0" borderId="23" xfId="0" applyFont="1" applyBorder="1" applyAlignment="1">
      <alignment horizontal="left" vertical="center"/>
      <protection locked="0"/>
    </xf>
    <xf numFmtId="164" fontId="22" fillId="0" borderId="23" xfId="0" applyNumberFormat="1" applyFont="1" applyBorder="1" applyAlignment="1" applyProtection="1">
      <alignment horizontal="right" vertical="center"/>
    </xf>
    <xf numFmtId="0" fontId="22" fillId="0" borderId="5" xfId="0" applyFont="1" applyBorder="1" applyAlignment="1" applyProtection="1">
      <alignment horizontal="left" vertical="center"/>
    </xf>
    <xf numFmtId="0" fontId="0" fillId="0" borderId="0" xfId="0" applyFont="1" applyAlignment="1">
      <alignment horizontal="center" vertical="center" wrapText="1"/>
      <protection locked="0"/>
    </xf>
    <xf numFmtId="0" fontId="0" fillId="0" borderId="4" xfId="0" applyBorder="1" applyAlignment="1" applyProtection="1">
      <alignment horizontal="center" vertical="center" wrapText="1"/>
    </xf>
    <xf numFmtId="0" fontId="6" fillId="4" borderId="18" xfId="0" applyFont="1" applyFill="1" applyBorder="1" applyAlignment="1" applyProtection="1">
      <alignment horizontal="center" vertical="center" wrapText="1"/>
    </xf>
    <xf numFmtId="0" fontId="6" fillId="4" borderId="19" xfId="0" applyFont="1" applyFill="1" applyBorder="1" applyAlignment="1" applyProtection="1">
      <alignment horizontal="center" vertical="center" wrapText="1"/>
    </xf>
    <xf numFmtId="0" fontId="6" fillId="4" borderId="19" xfId="0" applyFont="1" applyFill="1" applyBorder="1" applyAlignment="1">
      <alignment horizontal="center" vertical="center" wrapText="1"/>
      <protection locked="0"/>
    </xf>
    <xf numFmtId="0" fontId="6" fillId="4" borderId="20" xfId="0" applyFont="1" applyFill="1" applyBorder="1" applyAlignment="1" applyProtection="1">
      <alignment horizontal="center" vertical="center" wrapText="1"/>
    </xf>
    <xf numFmtId="0" fontId="0" fillId="0" borderId="4" xfId="0" applyBorder="1" applyAlignment="1">
      <alignment horizontal="center" vertical="center" wrapText="1"/>
      <protection locked="0"/>
    </xf>
    <xf numFmtId="164" fontId="13" fillId="0" borderId="0" xfId="0" applyNumberFormat="1" applyFont="1" applyAlignment="1" applyProtection="1">
      <alignment horizontal="right"/>
    </xf>
    <xf numFmtId="167" fontId="23" fillId="0" borderId="13" xfId="0" applyNumberFormat="1" applyFont="1" applyBorder="1" applyAlignment="1" applyProtection="1">
      <alignment horizontal="right"/>
    </xf>
    <xf numFmtId="167" fontId="23" fillId="0" borderId="14" xfId="0" applyNumberFormat="1" applyFont="1" applyBorder="1" applyAlignment="1" applyProtection="1">
      <alignment horizontal="right"/>
    </xf>
    <xf numFmtId="164" fontId="24" fillId="0" borderId="0" xfId="0" applyNumberFormat="1" applyFont="1" applyAlignment="1">
      <alignment horizontal="right" vertical="center"/>
      <protection locked="0"/>
    </xf>
    <xf numFmtId="0" fontId="0" fillId="0" borderId="0" xfId="0" applyFont="1" applyAlignment="1">
      <alignment horizontal="left"/>
      <protection locked="0"/>
    </xf>
    <xf numFmtId="0" fontId="25" fillId="0" borderId="4" xfId="0" applyFont="1" applyBorder="1" applyAlignment="1" applyProtection="1">
      <alignment horizontal="left"/>
    </xf>
    <xf numFmtId="0" fontId="25" fillId="0" borderId="0" xfId="0" applyFont="1" applyAlignment="1" applyProtection="1">
      <alignment horizontal="left"/>
    </xf>
    <xf numFmtId="0" fontId="20" fillId="0" borderId="0" xfId="0" applyFont="1" applyAlignment="1" applyProtection="1">
      <alignment horizontal="left"/>
    </xf>
    <xf numFmtId="164" fontId="20" fillId="0" borderId="0" xfId="0" applyNumberFormat="1" applyFont="1" applyAlignment="1" applyProtection="1">
      <alignment horizontal="right"/>
    </xf>
    <xf numFmtId="0" fontId="25" fillId="0" borderId="4" xfId="0" applyFont="1" applyBorder="1" applyAlignment="1">
      <alignment horizontal="left"/>
      <protection locked="0"/>
    </xf>
    <xf numFmtId="0" fontId="25" fillId="0" borderId="16" xfId="0" applyFont="1" applyBorder="1" applyAlignment="1" applyProtection="1">
      <alignment horizontal="left"/>
    </xf>
    <xf numFmtId="167" fontId="25" fillId="0" borderId="0" xfId="0" applyNumberFormat="1" applyFont="1" applyAlignment="1" applyProtection="1">
      <alignment horizontal="right"/>
    </xf>
    <xf numFmtId="167" fontId="25" fillId="0" borderId="15" xfId="0" applyNumberFormat="1" applyFont="1" applyBorder="1" applyAlignment="1" applyProtection="1">
      <alignment horizontal="right"/>
    </xf>
    <xf numFmtId="0" fontId="25" fillId="0" borderId="0" xfId="0" applyFont="1" applyAlignment="1">
      <alignment horizontal="left"/>
      <protection locked="0"/>
    </xf>
    <xf numFmtId="164" fontId="25" fillId="0" borderId="0" xfId="0" applyNumberFormat="1" applyFont="1" applyAlignment="1">
      <alignment horizontal="right" vertical="center"/>
      <protection locked="0"/>
    </xf>
    <xf numFmtId="0" fontId="22" fillId="0" borderId="0" xfId="0" applyFont="1" applyAlignment="1" applyProtection="1">
      <alignment horizontal="left"/>
    </xf>
    <xf numFmtId="164" fontId="22" fillId="0" borderId="0" xfId="0" applyNumberFormat="1" applyFont="1" applyAlignment="1" applyProtection="1">
      <alignment horizontal="right"/>
    </xf>
    <xf numFmtId="0" fontId="0" fillId="0" borderId="27" xfId="0" applyFont="1" applyBorder="1" applyAlignment="1" applyProtection="1">
      <alignment horizontal="center" vertical="center"/>
    </xf>
    <xf numFmtId="49" fontId="0" fillId="0" borderId="27" xfId="0" applyNumberFormat="1" applyFont="1" applyBorder="1" applyAlignment="1" applyProtection="1">
      <alignment horizontal="left" vertical="center" wrapText="1"/>
    </xf>
    <xf numFmtId="0" fontId="0" fillId="0" borderId="27" xfId="0" applyFont="1" applyBorder="1" applyAlignment="1" applyProtection="1">
      <alignment horizontal="left" vertical="center" wrapText="1"/>
    </xf>
    <xf numFmtId="0" fontId="0" fillId="0" borderId="27" xfId="0" applyFont="1" applyBorder="1" applyAlignment="1" applyProtection="1">
      <alignment horizontal="center" vertical="center" wrapText="1"/>
    </xf>
    <xf numFmtId="168" fontId="0" fillId="0" borderId="27" xfId="0" applyNumberFormat="1" applyFont="1" applyBorder="1" applyAlignment="1" applyProtection="1">
      <alignment horizontal="right" vertical="center"/>
    </xf>
    <xf numFmtId="164" fontId="0" fillId="3" borderId="27" xfId="0" applyNumberFormat="1" applyFont="1" applyFill="1" applyBorder="1" applyAlignment="1">
      <alignment horizontal="right" vertical="center"/>
      <protection locked="0"/>
    </xf>
    <xf numFmtId="164" fontId="0" fillId="0" borderId="27" xfId="0" applyNumberFormat="1" applyFont="1" applyBorder="1" applyAlignment="1" applyProtection="1">
      <alignment horizontal="right" vertical="center"/>
    </xf>
    <xf numFmtId="0" fontId="10" fillId="3" borderId="27" xfId="0" applyFont="1" applyFill="1" applyBorder="1" applyAlignment="1">
      <alignment horizontal="left" vertical="center" wrapText="1"/>
      <protection locked="0"/>
    </xf>
    <xf numFmtId="0" fontId="10" fillId="0" borderId="0" xfId="0" applyFont="1" applyAlignment="1" applyProtection="1">
      <alignment horizontal="center" vertical="center" wrapText="1"/>
    </xf>
    <xf numFmtId="167" fontId="10" fillId="0" borderId="0" xfId="0" applyNumberFormat="1" applyFont="1" applyAlignment="1" applyProtection="1">
      <alignment horizontal="right" vertical="center"/>
    </xf>
    <xf numFmtId="167" fontId="10" fillId="0" borderId="15" xfId="0" applyNumberFormat="1" applyFont="1" applyBorder="1" applyAlignment="1" applyProtection="1">
      <alignment horizontal="right" vertical="center"/>
    </xf>
    <xf numFmtId="164" fontId="0" fillId="0" borderId="0" xfId="0" applyNumberFormat="1" applyFont="1" applyAlignment="1">
      <alignment horizontal="right" vertical="center"/>
      <protection locked="0"/>
    </xf>
    <xf numFmtId="0" fontId="26" fillId="0" borderId="0" xfId="0" applyFont="1" applyAlignment="1" applyProtection="1">
      <alignment horizontal="left" vertical="center" wrapText="1"/>
    </xf>
    <xf numFmtId="0" fontId="27" fillId="0" borderId="0" xfId="0" applyFont="1" applyAlignment="1" applyProtection="1">
      <alignment horizontal="left" vertical="center" wrapText="1"/>
    </xf>
    <xf numFmtId="0" fontId="28" fillId="0" borderId="4" xfId="0" applyFont="1" applyBorder="1" applyAlignment="1" applyProtection="1">
      <alignment horizontal="left" vertical="center"/>
    </xf>
    <xf numFmtId="0" fontId="28" fillId="0" borderId="0" xfId="0" applyFont="1" applyAlignment="1" applyProtection="1">
      <alignment horizontal="left" vertical="center"/>
    </xf>
    <xf numFmtId="0" fontId="26" fillId="0" borderId="0" xfId="0" applyFont="1" applyAlignment="1" applyProtection="1">
      <alignment horizontal="left" vertical="center"/>
    </xf>
    <xf numFmtId="0" fontId="28" fillId="0" borderId="0" xfId="0" applyFont="1" applyAlignment="1" applyProtection="1">
      <alignment horizontal="left" vertical="center" wrapText="1"/>
    </xf>
    <xf numFmtId="168" fontId="28" fillId="0" borderId="0" xfId="0" applyNumberFormat="1" applyFont="1" applyAlignment="1" applyProtection="1">
      <alignment horizontal="right" vertical="center"/>
    </xf>
    <xf numFmtId="0" fontId="28" fillId="0" borderId="4" xfId="0" applyFont="1" applyBorder="1" applyAlignment="1">
      <alignment horizontal="left" vertical="center"/>
      <protection locked="0"/>
    </xf>
    <xf numFmtId="0" fontId="28" fillId="0" borderId="16" xfId="0" applyFont="1" applyBorder="1" applyAlignment="1" applyProtection="1">
      <alignment horizontal="left" vertical="center"/>
    </xf>
    <xf numFmtId="0" fontId="28" fillId="0" borderId="15" xfId="0" applyFont="1" applyBorder="1" applyAlignment="1" applyProtection="1">
      <alignment horizontal="left" vertical="center"/>
    </xf>
    <xf numFmtId="0" fontId="28" fillId="0" borderId="0" xfId="0" applyFont="1" applyAlignment="1">
      <alignment horizontal="left" vertical="center"/>
      <protection locked="0"/>
    </xf>
    <xf numFmtId="0" fontId="29" fillId="0" borderId="4" xfId="0" applyFont="1" applyBorder="1" applyAlignment="1" applyProtection="1">
      <alignment horizontal="left" vertical="center"/>
    </xf>
    <xf numFmtId="0" fontId="29" fillId="0" borderId="0" xfId="0" applyFont="1" applyAlignment="1" applyProtection="1">
      <alignment horizontal="left" vertical="center"/>
    </xf>
    <xf numFmtId="0" fontId="29" fillId="0" borderId="0" xfId="0" applyFont="1" applyAlignment="1" applyProtection="1">
      <alignment horizontal="left" vertical="center" wrapText="1"/>
    </xf>
    <xf numFmtId="168" fontId="29" fillId="0" borderId="0" xfId="0" applyNumberFormat="1" applyFont="1" applyAlignment="1" applyProtection="1">
      <alignment horizontal="right" vertical="center"/>
    </xf>
    <xf numFmtId="0" fontId="29" fillId="0" borderId="4" xfId="0" applyFont="1" applyBorder="1" applyAlignment="1">
      <alignment horizontal="left" vertical="center"/>
      <protection locked="0"/>
    </xf>
    <xf numFmtId="0" fontId="29" fillId="0" borderId="16" xfId="0" applyFont="1" applyBorder="1" applyAlignment="1" applyProtection="1">
      <alignment horizontal="left" vertical="center"/>
    </xf>
    <xf numFmtId="0" fontId="29" fillId="0" borderId="15" xfId="0" applyFont="1" applyBorder="1" applyAlignment="1" applyProtection="1">
      <alignment horizontal="left" vertical="center"/>
    </xf>
    <xf numFmtId="0" fontId="29" fillId="0" borderId="0" xfId="0" applyFont="1" applyAlignment="1">
      <alignment horizontal="left" vertical="center"/>
      <protection locked="0"/>
    </xf>
    <xf numFmtId="0" fontId="30" fillId="0" borderId="0" xfId="0" applyFont="1" applyAlignment="1" applyProtection="1">
      <alignment horizontal="left" vertical="top" wrapText="1"/>
    </xf>
    <xf numFmtId="0" fontId="31" fillId="0" borderId="27" xfId="0" applyFont="1" applyBorder="1" applyAlignment="1" applyProtection="1">
      <alignment horizontal="center" vertical="center"/>
    </xf>
    <xf numFmtId="49" fontId="31" fillId="0" borderId="27" xfId="0" applyNumberFormat="1" applyFont="1" applyBorder="1" applyAlignment="1" applyProtection="1">
      <alignment horizontal="left" vertical="center" wrapText="1"/>
    </xf>
    <xf numFmtId="0" fontId="31" fillId="0" borderId="27" xfId="0" applyFont="1" applyBorder="1" applyAlignment="1" applyProtection="1">
      <alignment horizontal="left" vertical="center" wrapText="1"/>
    </xf>
    <xf numFmtId="0" fontId="31" fillId="0" borderId="27" xfId="0" applyFont="1" applyBorder="1" applyAlignment="1" applyProtection="1">
      <alignment horizontal="center" vertical="center" wrapText="1"/>
    </xf>
    <xf numFmtId="168" fontId="31" fillId="0" borderId="27" xfId="0" applyNumberFormat="1" applyFont="1" applyBorder="1" applyAlignment="1" applyProtection="1">
      <alignment horizontal="right" vertical="center"/>
    </xf>
    <xf numFmtId="164" fontId="31" fillId="3" borderId="27" xfId="0" applyNumberFormat="1" applyFont="1" applyFill="1" applyBorder="1" applyAlignment="1">
      <alignment horizontal="right" vertical="center"/>
      <protection locked="0"/>
    </xf>
    <xf numFmtId="164" fontId="31" fillId="0" borderId="27" xfId="0" applyNumberFormat="1" applyFont="1" applyBorder="1" applyAlignment="1" applyProtection="1">
      <alignment horizontal="right" vertical="center"/>
    </xf>
    <xf numFmtId="0" fontId="31" fillId="0" borderId="4" xfId="0" applyFont="1" applyBorder="1" applyAlignment="1">
      <alignment horizontal="left" vertical="center"/>
      <protection locked="0"/>
    </xf>
    <xf numFmtId="0" fontId="31" fillId="3" borderId="27" xfId="0" applyFont="1" applyFill="1" applyBorder="1" applyAlignment="1">
      <alignment horizontal="left" vertical="center" wrapText="1"/>
      <protection locked="0"/>
    </xf>
    <xf numFmtId="0" fontId="31" fillId="0" borderId="0" xfId="0" applyFont="1" applyAlignment="1" applyProtection="1">
      <alignment horizontal="center" vertical="center" wrapText="1"/>
    </xf>
    <xf numFmtId="0" fontId="28" fillId="0" borderId="22" xfId="0" applyFont="1" applyBorder="1" applyAlignment="1" applyProtection="1">
      <alignment horizontal="left" vertical="center"/>
    </xf>
    <xf numFmtId="0" fontId="28" fillId="0" borderId="23" xfId="0" applyFont="1" applyBorder="1" applyAlignment="1" applyProtection="1">
      <alignment horizontal="left" vertical="center"/>
    </xf>
    <xf numFmtId="0" fontId="28" fillId="0" borderId="24" xfId="0" applyFont="1" applyBorder="1" applyAlignment="1" applyProtection="1">
      <alignment horizontal="left" vertical="center"/>
    </xf>
    <xf numFmtId="0" fontId="32" fillId="0" borderId="4" xfId="0" applyFont="1" applyBorder="1" applyAlignment="1" applyProtection="1">
      <alignment horizontal="left" vertical="center"/>
    </xf>
    <xf numFmtId="0" fontId="32" fillId="0" borderId="0" xfId="0" applyFont="1" applyAlignment="1" applyProtection="1">
      <alignment horizontal="left" vertical="center"/>
    </xf>
    <xf numFmtId="0" fontId="32" fillId="0" borderId="0" xfId="0" applyFont="1" applyAlignment="1" applyProtection="1">
      <alignment horizontal="left" vertical="center" wrapText="1"/>
    </xf>
    <xf numFmtId="0" fontId="32" fillId="0" borderId="4" xfId="0" applyFont="1" applyBorder="1" applyAlignment="1">
      <alignment horizontal="left" vertical="center"/>
      <protection locked="0"/>
    </xf>
    <xf numFmtId="0" fontId="32" fillId="0" borderId="16" xfId="0" applyFont="1" applyBorder="1" applyAlignment="1" applyProtection="1">
      <alignment horizontal="left" vertical="center"/>
    </xf>
    <xf numFmtId="0" fontId="32" fillId="0" borderId="15" xfId="0" applyFont="1" applyBorder="1" applyAlignment="1" applyProtection="1">
      <alignment horizontal="left" vertical="center"/>
    </xf>
    <xf numFmtId="0" fontId="32" fillId="0" borderId="0" xfId="0" applyFont="1" applyAlignment="1">
      <alignment horizontal="left" vertical="center"/>
      <protection locked="0"/>
    </xf>
    <xf numFmtId="0" fontId="33" fillId="0" borderId="4" xfId="0" applyFont="1" applyBorder="1" applyAlignment="1" applyProtection="1">
      <alignment horizontal="left" vertical="center"/>
    </xf>
    <xf numFmtId="0" fontId="33" fillId="0" borderId="0" xfId="0" applyFont="1" applyAlignment="1" applyProtection="1">
      <alignment horizontal="left" vertical="center"/>
    </xf>
    <xf numFmtId="0" fontId="33" fillId="0" borderId="0" xfId="0" applyFont="1" applyAlignment="1" applyProtection="1">
      <alignment horizontal="left" vertical="center" wrapText="1"/>
    </xf>
    <xf numFmtId="168" fontId="33" fillId="0" borderId="0" xfId="0" applyNumberFormat="1" applyFont="1" applyAlignment="1" applyProtection="1">
      <alignment horizontal="right" vertical="center"/>
    </xf>
    <xf numFmtId="0" fontId="33" fillId="0" borderId="4" xfId="0" applyFont="1" applyBorder="1" applyAlignment="1">
      <alignment horizontal="left" vertical="center"/>
      <protection locked="0"/>
    </xf>
    <xf numFmtId="0" fontId="33" fillId="0" borderId="16" xfId="0" applyFont="1" applyBorder="1" applyAlignment="1" applyProtection="1">
      <alignment horizontal="left" vertical="center"/>
    </xf>
    <xf numFmtId="0" fontId="33" fillId="0" borderId="15" xfId="0" applyFont="1" applyBorder="1" applyAlignment="1" applyProtection="1">
      <alignment horizontal="left" vertical="center"/>
    </xf>
    <xf numFmtId="0" fontId="33" fillId="0" borderId="0" xfId="0" applyFont="1" applyAlignment="1">
      <alignment horizontal="left" vertical="center"/>
      <protection locked="0"/>
    </xf>
    <xf numFmtId="0" fontId="29" fillId="0" borderId="22" xfId="0" applyFont="1" applyBorder="1" applyAlignment="1" applyProtection="1">
      <alignment horizontal="left" vertical="center"/>
    </xf>
    <xf numFmtId="0" fontId="29" fillId="0" borderId="23" xfId="0" applyFont="1" applyBorder="1" applyAlignment="1" applyProtection="1">
      <alignment horizontal="left" vertical="center"/>
    </xf>
    <xf numFmtId="0" fontId="29" fillId="0" borderId="24" xfId="0" applyFont="1" applyBorder="1" applyAlignment="1" applyProtection="1">
      <alignment horizontal="left" vertical="center"/>
    </xf>
    <xf numFmtId="0" fontId="0" fillId="0" borderId="22" xfId="0" applyBorder="1" applyAlignment="1" applyProtection="1">
      <alignment horizontal="left" vertical="center"/>
    </xf>
    <xf numFmtId="0" fontId="0" fillId="0" borderId="23" xfId="0" applyBorder="1" applyAlignment="1" applyProtection="1">
      <alignment horizontal="left" vertical="center"/>
    </xf>
    <xf numFmtId="0" fontId="0" fillId="0" borderId="24" xfId="0" applyBorder="1" applyAlignment="1" applyProtection="1">
      <alignment horizontal="left" vertical="center"/>
    </xf>
    <xf numFmtId="0" fontId="43" fillId="2" borderId="0" xfId="1" applyFill="1" applyAlignment="1">
      <alignment horizontal="left" vertical="top"/>
      <protection locked="0"/>
    </xf>
    <xf numFmtId="0" fontId="44" fillId="0" borderId="0" xfId="1" applyFont="1" applyAlignment="1">
      <alignment horizontal="center" vertical="center"/>
      <protection locked="0"/>
    </xf>
    <xf numFmtId="0" fontId="35" fillId="2" borderId="0" xfId="0" applyFont="1" applyFill="1" applyAlignment="1">
      <alignment horizontal="left" vertical="center"/>
      <protection locked="0"/>
    </xf>
    <xf numFmtId="0" fontId="34" fillId="2" borderId="0" xfId="0" applyFont="1" applyFill="1" applyAlignment="1">
      <alignment horizontal="left" vertical="center"/>
      <protection locked="0"/>
    </xf>
    <xf numFmtId="0" fontId="45" fillId="2" borderId="0" xfId="1" applyFont="1" applyFill="1" applyAlignment="1">
      <alignment horizontal="left" vertical="center"/>
      <protection locked="0"/>
    </xf>
    <xf numFmtId="0" fontId="1" fillId="2" borderId="0" xfId="0" applyFont="1" applyFill="1" applyAlignment="1" applyProtection="1">
      <alignment horizontal="left" vertical="center"/>
    </xf>
    <xf numFmtId="0" fontId="34" fillId="2" borderId="0" xfId="0" applyFont="1" applyFill="1" applyAlignment="1" applyProtection="1">
      <alignment horizontal="left" vertical="center"/>
    </xf>
    <xf numFmtId="0" fontId="35" fillId="2" borderId="0" xfId="0" applyFont="1" applyFill="1" applyAlignment="1" applyProtection="1">
      <alignment horizontal="left" vertical="center"/>
    </xf>
    <xf numFmtId="0" fontId="45" fillId="2" borderId="0" xfId="1" applyFont="1" applyFill="1" applyAlignment="1" applyProtection="1">
      <alignment horizontal="left" vertical="center"/>
    </xf>
    <xf numFmtId="0" fontId="36" fillId="0" borderId="28" xfId="0" applyFont="1" applyBorder="1" applyAlignment="1">
      <alignment vertical="center" wrapText="1"/>
      <protection locked="0"/>
    </xf>
    <xf numFmtId="0" fontId="36" fillId="0" borderId="29" xfId="0" applyFont="1" applyBorder="1" applyAlignment="1">
      <alignment vertical="center" wrapText="1"/>
      <protection locked="0"/>
    </xf>
    <xf numFmtId="0" fontId="36" fillId="0" borderId="30" xfId="0" applyFont="1" applyBorder="1" applyAlignment="1">
      <alignment vertical="center" wrapText="1"/>
      <protection locked="0"/>
    </xf>
    <xf numFmtId="0" fontId="36" fillId="0" borderId="31" xfId="0" applyFont="1" applyBorder="1" applyAlignment="1">
      <alignment horizontal="center" vertical="center" wrapText="1"/>
      <protection locked="0"/>
    </xf>
    <xf numFmtId="0" fontId="36" fillId="0" borderId="32" xfId="0" applyFont="1" applyBorder="1" applyAlignment="1">
      <alignment horizontal="center" vertical="center" wrapText="1"/>
      <protection locked="0"/>
    </xf>
    <xf numFmtId="0" fontId="0" fillId="0" borderId="0" xfId="0" applyAlignment="1">
      <alignment horizontal="center" vertical="center"/>
      <protection locked="0"/>
    </xf>
    <xf numFmtId="0" fontId="36" fillId="0" borderId="31" xfId="0" applyFont="1" applyBorder="1" applyAlignment="1">
      <alignment vertical="center" wrapText="1"/>
      <protection locked="0"/>
    </xf>
    <xf numFmtId="0" fontId="36" fillId="0" borderId="32" xfId="0" applyFont="1" applyBorder="1" applyAlignment="1">
      <alignment vertical="center" wrapText="1"/>
      <protection locked="0"/>
    </xf>
    <xf numFmtId="0" fontId="38" fillId="0" borderId="0" xfId="0" applyFont="1" applyBorder="1" applyAlignment="1">
      <alignment horizontal="left" vertical="center" wrapText="1"/>
      <protection locked="0"/>
    </xf>
    <xf numFmtId="0" fontId="39" fillId="0" borderId="0" xfId="0" applyFont="1" applyBorder="1" applyAlignment="1">
      <alignment horizontal="left" vertical="center" wrapText="1"/>
      <protection locked="0"/>
    </xf>
    <xf numFmtId="0" fontId="39" fillId="0" borderId="31" xfId="0" applyFont="1" applyBorder="1" applyAlignment="1">
      <alignment vertical="center" wrapText="1"/>
      <protection locked="0"/>
    </xf>
    <xf numFmtId="0" fontId="39" fillId="0" borderId="0" xfId="0" applyFont="1" applyBorder="1" applyAlignment="1">
      <alignment vertical="center" wrapText="1"/>
      <protection locked="0"/>
    </xf>
    <xf numFmtId="0" fontId="39" fillId="0" borderId="0" xfId="0" applyFont="1" applyBorder="1" applyAlignment="1">
      <alignment vertical="center"/>
      <protection locked="0"/>
    </xf>
    <xf numFmtId="0" fontId="39" fillId="0" borderId="0" xfId="0" applyFont="1" applyBorder="1" applyAlignment="1">
      <alignment horizontal="left" vertical="center"/>
      <protection locked="0"/>
    </xf>
    <xf numFmtId="49" fontId="39" fillId="0" borderId="0" xfId="0" applyNumberFormat="1" applyFont="1" applyBorder="1" applyAlignment="1">
      <alignment vertical="center" wrapText="1"/>
      <protection locked="0"/>
    </xf>
    <xf numFmtId="0" fontId="36" fillId="0" borderId="33" xfId="0" applyFont="1" applyBorder="1" applyAlignment="1">
      <alignment vertical="center" wrapText="1"/>
      <protection locked="0"/>
    </xf>
    <xf numFmtId="0" fontId="34" fillId="0" borderId="34" xfId="0" applyFont="1" applyBorder="1" applyAlignment="1">
      <alignment vertical="center" wrapText="1"/>
      <protection locked="0"/>
    </xf>
    <xf numFmtId="0" fontId="36" fillId="0" borderId="35" xfId="0" applyFont="1" applyBorder="1" applyAlignment="1">
      <alignment vertical="center" wrapText="1"/>
      <protection locked="0"/>
    </xf>
    <xf numFmtId="0" fontId="36" fillId="0" borderId="0" xfId="0" applyFont="1" applyBorder="1" applyAlignment="1">
      <alignment vertical="top"/>
      <protection locked="0"/>
    </xf>
    <xf numFmtId="0" fontId="36" fillId="0" borderId="0" xfId="0" applyFont="1" applyAlignment="1">
      <alignment vertical="top"/>
      <protection locked="0"/>
    </xf>
    <xf numFmtId="0" fontId="36" fillId="0" borderId="28" xfId="0" applyFont="1" applyBorder="1" applyAlignment="1">
      <alignment horizontal="left" vertical="center"/>
      <protection locked="0"/>
    </xf>
    <xf numFmtId="0" fontId="36" fillId="0" borderId="29" xfId="0" applyFont="1" applyBorder="1" applyAlignment="1">
      <alignment horizontal="left" vertical="center"/>
      <protection locked="0"/>
    </xf>
    <xf numFmtId="0" fontId="36" fillId="0" borderId="30" xfId="0" applyFont="1" applyBorder="1" applyAlignment="1">
      <alignment horizontal="left" vertical="center"/>
      <protection locked="0"/>
    </xf>
    <xf numFmtId="0" fontId="36" fillId="0" borderId="31" xfId="0" applyFont="1" applyBorder="1" applyAlignment="1">
      <alignment horizontal="left" vertical="center"/>
      <protection locked="0"/>
    </xf>
    <xf numFmtId="0" fontId="36" fillId="0" borderId="32" xfId="0" applyFont="1" applyBorder="1" applyAlignment="1">
      <alignment horizontal="left" vertical="center"/>
      <protection locked="0"/>
    </xf>
    <xf numFmtId="0" fontId="38" fillId="0" borderId="0" xfId="0" applyFont="1" applyBorder="1" applyAlignment="1">
      <alignment horizontal="left" vertical="center"/>
      <protection locked="0"/>
    </xf>
    <xf numFmtId="0" fontId="42" fillId="0" borderId="0" xfId="0" applyFont="1" applyAlignment="1">
      <alignment horizontal="left" vertical="center"/>
      <protection locked="0"/>
    </xf>
    <xf numFmtId="0" fontId="38" fillId="0" borderId="34" xfId="0" applyFont="1" applyBorder="1" applyAlignment="1">
      <alignment horizontal="left" vertical="center"/>
      <protection locked="0"/>
    </xf>
    <xf numFmtId="0" fontId="38" fillId="0" borderId="34" xfId="0" applyFont="1" applyBorder="1" applyAlignment="1">
      <alignment horizontal="center" vertical="center"/>
      <protection locked="0"/>
    </xf>
    <xf numFmtId="0" fontId="42" fillId="0" borderId="34" xfId="0" applyFont="1" applyBorder="1" applyAlignment="1">
      <alignment horizontal="left" vertical="center"/>
      <protection locked="0"/>
    </xf>
    <xf numFmtId="0" fontId="41" fillId="0" borderId="0" xfId="0" applyFont="1" applyBorder="1" applyAlignment="1">
      <alignment horizontal="left" vertical="center"/>
      <protection locked="0"/>
    </xf>
    <xf numFmtId="0" fontId="39" fillId="0" borderId="0" xfId="0" applyFont="1" applyAlignment="1">
      <alignment horizontal="left" vertical="center"/>
      <protection locked="0"/>
    </xf>
    <xf numFmtId="0" fontId="39" fillId="0" borderId="0" xfId="0" applyFont="1" applyBorder="1" applyAlignment="1">
      <alignment horizontal="center" vertical="center"/>
      <protection locked="0"/>
    </xf>
    <xf numFmtId="0" fontId="39" fillId="0" borderId="31" xfId="0" applyFont="1" applyBorder="1" applyAlignment="1">
      <alignment horizontal="left" vertical="center"/>
      <protection locked="0"/>
    </xf>
    <xf numFmtId="0" fontId="39" fillId="0" borderId="0" xfId="0" applyFont="1" applyFill="1" applyBorder="1" applyAlignment="1">
      <alignment horizontal="left" vertical="center"/>
      <protection locked="0"/>
    </xf>
    <xf numFmtId="0" fontId="39" fillId="0" borderId="0" xfId="0" applyFont="1" applyFill="1" applyBorder="1" applyAlignment="1">
      <alignment horizontal="center" vertical="center"/>
      <protection locked="0"/>
    </xf>
    <xf numFmtId="0" fontId="36" fillId="0" borderId="33" xfId="0" applyFont="1" applyBorder="1" applyAlignment="1">
      <alignment horizontal="left" vertical="center"/>
      <protection locked="0"/>
    </xf>
    <xf numFmtId="0" fontId="34" fillId="0" borderId="34" xfId="0" applyFont="1" applyBorder="1" applyAlignment="1">
      <alignment horizontal="left" vertical="center"/>
      <protection locked="0"/>
    </xf>
    <xf numFmtId="0" fontId="36" fillId="0" borderId="35" xfId="0" applyFont="1" applyBorder="1" applyAlignment="1">
      <alignment horizontal="left" vertical="center"/>
      <protection locked="0"/>
    </xf>
    <xf numFmtId="0" fontId="36" fillId="0" borderId="0" xfId="0" applyFont="1" applyBorder="1" applyAlignment="1">
      <alignment horizontal="left" vertical="center"/>
      <protection locked="0"/>
    </xf>
    <xf numFmtId="0" fontId="34" fillId="0" borderId="0" xfId="0" applyFont="1" applyBorder="1" applyAlignment="1">
      <alignment horizontal="left" vertical="center"/>
      <protection locked="0"/>
    </xf>
    <xf numFmtId="0" fontId="42" fillId="0" borderId="0" xfId="0" applyFont="1" applyBorder="1" applyAlignment="1">
      <alignment horizontal="left" vertical="center"/>
      <protection locked="0"/>
    </xf>
    <xf numFmtId="0" fontId="39" fillId="0" borderId="34" xfId="0" applyFont="1" applyBorder="1" applyAlignment="1">
      <alignment horizontal="left" vertical="center"/>
      <protection locked="0"/>
    </xf>
    <xf numFmtId="0" fontId="36" fillId="0" borderId="0" xfId="0" applyFont="1" applyBorder="1" applyAlignment="1">
      <alignment horizontal="left" vertical="center" wrapText="1"/>
      <protection locked="0"/>
    </xf>
    <xf numFmtId="0" fontId="39" fillId="0" borderId="0" xfId="0" applyFont="1" applyBorder="1" applyAlignment="1">
      <alignment horizontal="center" vertical="center" wrapText="1"/>
      <protection locked="0"/>
    </xf>
    <xf numFmtId="0" fontId="36" fillId="0" borderId="28" xfId="0" applyFont="1" applyBorder="1" applyAlignment="1">
      <alignment horizontal="left" vertical="center" wrapText="1"/>
      <protection locked="0"/>
    </xf>
    <xf numFmtId="0" fontId="36" fillId="0" borderId="29" xfId="0" applyFont="1" applyBorder="1" applyAlignment="1">
      <alignment horizontal="left" vertical="center" wrapText="1"/>
      <protection locked="0"/>
    </xf>
    <xf numFmtId="0" fontId="36" fillId="0" borderId="30" xfId="0" applyFont="1" applyBorder="1" applyAlignment="1">
      <alignment horizontal="left" vertical="center" wrapText="1"/>
      <protection locked="0"/>
    </xf>
    <xf numFmtId="0" fontId="36" fillId="0" borderId="31" xfId="0" applyFont="1" applyBorder="1" applyAlignment="1">
      <alignment horizontal="left" vertical="center" wrapText="1"/>
      <protection locked="0"/>
    </xf>
    <xf numFmtId="0" fontId="36" fillId="0" borderId="32" xfId="0" applyFont="1" applyBorder="1" applyAlignment="1">
      <alignment horizontal="left" vertical="center" wrapText="1"/>
      <protection locked="0"/>
    </xf>
    <xf numFmtId="0" fontId="42" fillId="0" borderId="31" xfId="0" applyFont="1" applyBorder="1" applyAlignment="1">
      <alignment horizontal="left" vertical="center" wrapText="1"/>
      <protection locked="0"/>
    </xf>
    <xf numFmtId="0" fontId="42" fillId="0" borderId="32" xfId="0" applyFont="1" applyBorder="1" applyAlignment="1">
      <alignment horizontal="left" vertical="center" wrapText="1"/>
      <protection locked="0"/>
    </xf>
    <xf numFmtId="0" fontId="39" fillId="0" borderId="31" xfId="0" applyFont="1" applyBorder="1" applyAlignment="1">
      <alignment horizontal="left" vertical="center" wrapText="1"/>
      <protection locked="0"/>
    </xf>
    <xf numFmtId="0" fontId="39" fillId="0" borderId="32" xfId="0" applyFont="1" applyBorder="1" applyAlignment="1">
      <alignment horizontal="left" vertical="center" wrapText="1"/>
      <protection locked="0"/>
    </xf>
    <xf numFmtId="0" fontId="39" fillId="0" borderId="32" xfId="0" applyFont="1" applyBorder="1" applyAlignment="1">
      <alignment horizontal="left" vertical="center"/>
      <protection locked="0"/>
    </xf>
    <xf numFmtId="0" fontId="39" fillId="0" borderId="33" xfId="0" applyFont="1" applyBorder="1" applyAlignment="1">
      <alignment horizontal="left" vertical="center" wrapText="1"/>
      <protection locked="0"/>
    </xf>
    <xf numFmtId="0" fontId="39" fillId="0" borderId="34" xfId="0" applyFont="1" applyBorder="1" applyAlignment="1">
      <alignment horizontal="left" vertical="center" wrapText="1"/>
      <protection locked="0"/>
    </xf>
    <xf numFmtId="0" fontId="39" fillId="0" borderId="35" xfId="0" applyFont="1" applyBorder="1" applyAlignment="1">
      <alignment horizontal="left" vertical="center" wrapText="1"/>
      <protection locked="0"/>
    </xf>
    <xf numFmtId="0" fontId="39" fillId="0" borderId="0" xfId="0" applyFont="1" applyBorder="1" applyAlignment="1">
      <alignment horizontal="left" vertical="top"/>
      <protection locked="0"/>
    </xf>
    <xf numFmtId="0" fontId="39" fillId="0" borderId="0" xfId="0" applyFont="1" applyBorder="1" applyAlignment="1">
      <alignment horizontal="center" vertical="top"/>
      <protection locked="0"/>
    </xf>
    <xf numFmtId="0" fontId="39" fillId="0" borderId="33" xfId="0" applyFont="1" applyBorder="1" applyAlignment="1">
      <alignment horizontal="left" vertical="center"/>
      <protection locked="0"/>
    </xf>
    <xf numFmtId="0" fontId="39" fillId="0" borderId="35" xfId="0" applyFont="1" applyBorder="1" applyAlignment="1">
      <alignment horizontal="left" vertical="center"/>
      <protection locked="0"/>
    </xf>
    <xf numFmtId="0" fontId="42" fillId="0" borderId="0" xfId="0" applyFont="1" applyAlignment="1">
      <alignment vertical="center"/>
      <protection locked="0"/>
    </xf>
    <xf numFmtId="0" fontId="38" fillId="0" borderId="0" xfId="0" applyFont="1" applyBorder="1" applyAlignment="1">
      <alignment vertical="center"/>
      <protection locked="0"/>
    </xf>
    <xf numFmtId="0" fontId="42" fillId="0" borderId="34" xfId="0" applyFont="1" applyBorder="1" applyAlignment="1">
      <alignment vertical="center"/>
      <protection locked="0"/>
    </xf>
    <xf numFmtId="0" fontId="38" fillId="0" borderId="34" xfId="0" applyFont="1" applyBorder="1" applyAlignment="1">
      <alignment vertical="center"/>
      <protection locked="0"/>
    </xf>
    <xf numFmtId="0" fontId="38" fillId="0" borderId="34" xfId="0" applyFont="1" applyBorder="1" applyAlignment="1">
      <alignment horizontal="left"/>
      <protection locked="0"/>
    </xf>
    <xf numFmtId="0" fontId="42" fillId="0" borderId="34" xfId="0" applyFont="1" applyBorder="1" applyAlignment="1">
      <protection locked="0"/>
    </xf>
    <xf numFmtId="0" fontId="36" fillId="0" borderId="31" xfId="0" applyFont="1" applyBorder="1" applyAlignment="1">
      <alignment vertical="top"/>
      <protection locked="0"/>
    </xf>
    <xf numFmtId="0" fontId="36" fillId="0" borderId="32" xfId="0" applyFont="1" applyBorder="1" applyAlignment="1">
      <alignment vertical="top"/>
      <protection locked="0"/>
    </xf>
    <xf numFmtId="0" fontId="36" fillId="0" borderId="0" xfId="0" applyFont="1" applyBorder="1" applyAlignment="1">
      <alignment horizontal="center" vertical="center"/>
      <protection locked="0"/>
    </xf>
    <xf numFmtId="0" fontId="36" fillId="0" borderId="0" xfId="0" applyFont="1" applyBorder="1" applyAlignment="1">
      <alignment horizontal="left" vertical="top"/>
      <protection locked="0"/>
    </xf>
    <xf numFmtId="0" fontId="36" fillId="0" borderId="33" xfId="0" applyFont="1" applyBorder="1" applyAlignment="1">
      <alignment vertical="top"/>
      <protection locked="0"/>
    </xf>
    <xf numFmtId="0" fontId="36" fillId="0" borderId="34" xfId="0" applyFont="1" applyBorder="1" applyAlignment="1">
      <alignment vertical="top"/>
      <protection locked="0"/>
    </xf>
    <xf numFmtId="0" fontId="36" fillId="0" borderId="35" xfId="0" applyFont="1" applyBorder="1" applyAlignment="1">
      <alignment vertical="top"/>
      <protection locked="0"/>
    </xf>
    <xf numFmtId="0" fontId="7" fillId="0" borderId="0" xfId="0" applyFont="1" applyAlignment="1">
      <alignment horizontal="left" vertical="top" wrapText="1"/>
      <protection locked="0"/>
    </xf>
    <xf numFmtId="0" fontId="0" fillId="0" borderId="0" xfId="0" applyFont="1" applyAlignment="1">
      <alignment horizontal="left" vertical="top"/>
      <protection locked="0"/>
    </xf>
    <xf numFmtId="0" fontId="0" fillId="0" borderId="0" xfId="0" applyFont="1" applyAlignment="1">
      <alignment horizontal="left" vertical="center"/>
      <protection locked="0"/>
    </xf>
    <xf numFmtId="0" fontId="10" fillId="0" borderId="0" xfId="0" applyFont="1" applyAlignment="1">
      <alignment horizontal="left" vertical="center"/>
      <protection locked="0"/>
    </xf>
    <xf numFmtId="0" fontId="6" fillId="0" borderId="0" xfId="0" applyFont="1" applyAlignment="1" applyProtection="1">
      <alignment horizontal="left" vertical="center"/>
    </xf>
    <xf numFmtId="0" fontId="0" fillId="0" borderId="0" xfId="0" applyAlignment="1" applyProtection="1">
      <alignment horizontal="left" vertical="top"/>
    </xf>
    <xf numFmtId="0" fontId="8" fillId="0" borderId="0" xfId="0" applyFont="1" applyAlignment="1" applyProtection="1">
      <alignment horizontal="left" vertical="top" wrapText="1"/>
    </xf>
    <xf numFmtId="49" fontId="6" fillId="3" borderId="0" xfId="0" applyNumberFormat="1" applyFont="1" applyFill="1" applyAlignment="1">
      <alignment horizontal="left" vertical="top"/>
      <protection locked="0"/>
    </xf>
    <xf numFmtId="0" fontId="6" fillId="0" borderId="0" xfId="0" applyFont="1" applyAlignment="1" applyProtection="1">
      <alignment horizontal="left" vertical="center" wrapText="1"/>
    </xf>
    <xf numFmtId="164" fontId="9" fillId="0" borderId="7" xfId="0" applyNumberFormat="1" applyFont="1" applyBorder="1" applyAlignment="1" applyProtection="1">
      <alignment horizontal="right" vertical="center"/>
    </xf>
    <xf numFmtId="0" fontId="0" fillId="0" borderId="7" xfId="0" applyBorder="1" applyAlignment="1" applyProtection="1">
      <alignment horizontal="left" vertical="center"/>
    </xf>
    <xf numFmtId="0" fontId="10" fillId="0" borderId="0" xfId="0" applyFont="1" applyAlignment="1" applyProtection="1">
      <alignment horizontal="right" vertical="center"/>
    </xf>
    <xf numFmtId="0" fontId="0" fillId="0" borderId="0" xfId="0" applyAlignment="1" applyProtection="1">
      <alignment horizontal="left" vertical="center"/>
    </xf>
    <xf numFmtId="165" fontId="10" fillId="0" borderId="0" xfId="0" applyNumberFormat="1" applyFont="1" applyAlignment="1" applyProtection="1">
      <alignment horizontal="center" vertical="center"/>
    </xf>
    <xf numFmtId="0" fontId="10" fillId="0" borderId="0" xfId="0" applyFont="1" applyAlignment="1" applyProtection="1">
      <alignment horizontal="left" vertical="center"/>
    </xf>
    <xf numFmtId="164" fontId="7" fillId="0" borderId="0" xfId="0" applyNumberFormat="1" applyFont="1" applyAlignment="1" applyProtection="1">
      <alignment horizontal="right" vertical="center"/>
    </xf>
    <xf numFmtId="0" fontId="8" fillId="4" borderId="9" xfId="0" applyFont="1" applyFill="1" applyBorder="1" applyAlignment="1" applyProtection="1">
      <alignment horizontal="left" vertical="center"/>
    </xf>
    <xf numFmtId="0" fontId="0" fillId="4" borderId="9" xfId="0" applyFill="1" applyBorder="1" applyAlignment="1" applyProtection="1">
      <alignment horizontal="left" vertical="center"/>
    </xf>
    <xf numFmtId="164" fontId="8" fillId="4" borderId="9" xfId="0" applyNumberFormat="1" applyFont="1" applyFill="1" applyBorder="1" applyAlignment="1" applyProtection="1">
      <alignment horizontal="right" vertical="center"/>
    </xf>
    <xf numFmtId="0" fontId="0" fillId="4" borderId="17" xfId="0" applyFill="1" applyBorder="1" applyAlignment="1" applyProtection="1">
      <alignment horizontal="left" vertical="center"/>
    </xf>
    <xf numFmtId="0" fontId="8" fillId="0" borderId="0" xfId="0" applyFont="1" applyAlignment="1" applyProtection="1">
      <alignment horizontal="left" vertical="center" wrapText="1"/>
    </xf>
    <xf numFmtId="0" fontId="8" fillId="0" borderId="0" xfId="0" applyFont="1" applyAlignment="1" applyProtection="1">
      <alignment horizontal="left" vertical="center"/>
    </xf>
    <xf numFmtId="166" fontId="6" fillId="0" borderId="0" xfId="0" applyNumberFormat="1" applyFont="1" applyAlignment="1" applyProtection="1">
      <alignment horizontal="left" vertical="top"/>
    </xf>
    <xf numFmtId="0" fontId="12" fillId="0" borderId="21" xfId="0" applyFont="1" applyBorder="1" applyAlignment="1">
      <alignment horizontal="center" vertical="center"/>
      <protection locked="0"/>
    </xf>
    <xf numFmtId="0" fontId="0" fillId="0" borderId="13" xfId="0" applyBorder="1" applyAlignment="1">
      <alignment horizontal="left" vertical="center"/>
      <protection locked="0"/>
    </xf>
    <xf numFmtId="0" fontId="0" fillId="0" borderId="16" xfId="0" applyBorder="1" applyAlignment="1">
      <alignment horizontal="left" vertical="center"/>
      <protection locked="0"/>
    </xf>
    <xf numFmtId="0" fontId="0" fillId="0" borderId="16" xfId="0" applyBorder="1" applyAlignment="1" applyProtection="1">
      <alignment horizontal="left" vertical="center"/>
    </xf>
    <xf numFmtId="0" fontId="6" fillId="4" borderId="8" xfId="0" applyFont="1" applyFill="1" applyBorder="1" applyAlignment="1" applyProtection="1">
      <alignment horizontal="center" vertical="center"/>
    </xf>
    <xf numFmtId="0" fontId="6" fillId="4" borderId="9" xfId="0" applyFont="1" applyFill="1" applyBorder="1" applyAlignment="1" applyProtection="1">
      <alignment horizontal="center" vertical="center"/>
    </xf>
    <xf numFmtId="0" fontId="6" fillId="4" borderId="9" xfId="0" applyFont="1" applyFill="1" applyBorder="1" applyAlignment="1" applyProtection="1">
      <alignment horizontal="right" vertical="center"/>
    </xf>
    <xf numFmtId="164" fontId="17" fillId="0" borderId="0" xfId="0" applyNumberFormat="1" applyFont="1" applyAlignment="1" applyProtection="1">
      <alignment horizontal="right" vertical="center"/>
    </xf>
    <xf numFmtId="0" fontId="17" fillId="0" borderId="0" xfId="0" applyFont="1" applyAlignment="1" applyProtection="1">
      <alignment horizontal="left" vertical="center"/>
    </xf>
    <xf numFmtId="0" fontId="16" fillId="0" borderId="0" xfId="0" applyFont="1" applyAlignment="1" applyProtection="1">
      <alignment horizontal="left" vertical="center" wrapText="1"/>
    </xf>
    <xf numFmtId="0" fontId="16" fillId="0" borderId="0" xfId="0" applyFont="1" applyAlignment="1" applyProtection="1">
      <alignment horizontal="left" vertical="center"/>
    </xf>
    <xf numFmtId="164" fontId="13" fillId="0" borderId="0" xfId="0" applyNumberFormat="1" applyFont="1" applyAlignment="1" applyProtection="1">
      <alignment horizontal="right" vertical="center"/>
    </xf>
    <xf numFmtId="0" fontId="13" fillId="0" borderId="0" xfId="0" applyFont="1" applyAlignment="1" applyProtection="1">
      <alignment horizontal="left" vertical="center"/>
    </xf>
    <xf numFmtId="0" fontId="0" fillId="0" borderId="0" xfId="0" applyAlignment="1">
      <alignment horizontal="left" vertical="top"/>
      <protection locked="0"/>
    </xf>
    <xf numFmtId="0" fontId="45" fillId="2" borderId="0" xfId="1" applyFont="1" applyFill="1" applyAlignment="1">
      <alignment horizontal="left" vertical="center"/>
      <protection locked="0"/>
    </xf>
    <xf numFmtId="0" fontId="5" fillId="0" borderId="0" xfId="0" applyFont="1" applyAlignment="1" applyProtection="1">
      <alignment horizontal="left" vertical="center" wrapText="1"/>
    </xf>
    <xf numFmtId="0" fontId="0" fillId="0" borderId="0" xfId="0" applyAlignment="1" applyProtection="1">
      <alignment horizontal="left" vertical="center" wrapText="1"/>
    </xf>
    <xf numFmtId="0" fontId="37" fillId="0" borderId="0" xfId="0" applyFont="1" applyBorder="1" applyAlignment="1">
      <alignment horizontal="center" vertical="center" wrapText="1"/>
      <protection locked="0"/>
    </xf>
    <xf numFmtId="0" fontId="38" fillId="0" borderId="34" xfId="0" applyFont="1" applyBorder="1" applyAlignment="1">
      <alignment horizontal="left" wrapText="1"/>
      <protection locked="0"/>
    </xf>
    <xf numFmtId="0" fontId="39" fillId="0" borderId="0" xfId="0" applyFont="1" applyBorder="1" applyAlignment="1">
      <alignment horizontal="left" vertical="center" wrapText="1"/>
      <protection locked="0"/>
    </xf>
    <xf numFmtId="49" fontId="39" fillId="0" borderId="0" xfId="0" applyNumberFormat="1" applyFont="1" applyBorder="1" applyAlignment="1">
      <alignment horizontal="left" vertical="center" wrapText="1"/>
      <protection locked="0"/>
    </xf>
    <xf numFmtId="0" fontId="37" fillId="0" borderId="0" xfId="0" applyFont="1" applyBorder="1" applyAlignment="1">
      <alignment horizontal="center" vertical="center"/>
      <protection locked="0"/>
    </xf>
    <xf numFmtId="0" fontId="39" fillId="0" borderId="0" xfId="0" applyFont="1" applyBorder="1" applyAlignment="1">
      <alignment horizontal="left" vertical="top"/>
      <protection locked="0"/>
    </xf>
    <xf numFmtId="0" fontId="38" fillId="0" borderId="34" xfId="0" applyFont="1" applyBorder="1" applyAlignment="1">
      <alignment horizontal="left"/>
      <protection locked="0"/>
    </xf>
    <xf numFmtId="0" fontId="39" fillId="0" borderId="0" xfId="0" applyFont="1" applyBorder="1" applyAlignment="1">
      <alignment horizontal="left" vertical="center"/>
      <protection locked="0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file:///C:\KROSplusData\System\Temp\rad8A85B.tmp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://pro-rozpocty.cz/cs/software-a-data/kros-plus/" TargetMode="Externa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file:///C:\KROSplusData\System\Temp\radEF207.tmp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://pro-rozpocty.cz/cs/software-a-data/kros-plus/" TargetMode="Externa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file:///C:\KROSplusData\System\Temp\radD3899.tmp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://pro-rozpocty.cz/cs/software-a-data/kros-plus/" TargetMode="Externa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file:///C:\KROSplusData\System\Temp\radF7C88.tmp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://pro-rozpocty.cz/cs/software-a-data/kros-plus/" TargetMode="Externa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file:///C:\KROSplusData\System\Temp\rad2820B.tmp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://pro-rozpocty.cz/cs/software-a-data/kros-plus/" TargetMode="Externa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file:///C:\KROSplusData\System\Temp\rad3F6CC.tmp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://pro-rozpocty.cz/cs/software-a-data/kros-plus/" TargetMode="Externa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file:///C:\KROSplusData\System\Temp\radB773A.tmp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://pro-rozpocty.cz/cs/software-a-data/kros-plus/" TargetMode="Externa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file:///C:\KROSplusData\System\Temp\radC7638.tmp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://pro-rozpocty.cz/cs/software-a-data/kros-plus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161925</xdr:colOff>
      <xdr:row>1</xdr:row>
      <xdr:rowOff>0</xdr:rowOff>
    </xdr:to>
    <xdr:pic>
      <xdr:nvPicPr>
        <xdr:cNvPr id="1027" name="Obrázek 1" descr="C:\KROSplusData\System\Temp\rad8A85B.tmp">
          <a:hlinkClick xmlns:r="http://schemas.openxmlformats.org/officeDocument/2006/relationships" r:id="rId1" tooltip="http://pro-rozpocty.cz/cs/software-a-data/kros-plus/"/>
        </xdr:cNvPr>
        <xdr:cNvPicPr>
          <a:picLocks/>
        </xdr:cNvPicPr>
      </xdr:nvPicPr>
      <xdr:blipFill>
        <a:blip xmlns:r="http://schemas.openxmlformats.org/officeDocument/2006/relationships" r:embed="rId2" r:link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3342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161925</xdr:colOff>
      <xdr:row>1</xdr:row>
      <xdr:rowOff>0</xdr:rowOff>
    </xdr:to>
    <xdr:pic>
      <xdr:nvPicPr>
        <xdr:cNvPr id="2060" name="Obrázek 1" descr="C:\KROSplusData\System\Temp\radEF207.tmp">
          <a:hlinkClick xmlns:r="http://schemas.openxmlformats.org/officeDocument/2006/relationships" r:id="rId1" tooltip="http://pro-rozpocty.cz/cs/software-a-data/kros-plus/"/>
        </xdr:cNvPr>
        <xdr:cNvPicPr>
          <a:picLocks/>
        </xdr:cNvPicPr>
      </xdr:nvPicPr>
      <xdr:blipFill>
        <a:blip xmlns:r="http://schemas.openxmlformats.org/officeDocument/2006/relationships" r:embed="rId2" r:link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3342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161925</xdr:colOff>
      <xdr:row>1</xdr:row>
      <xdr:rowOff>0</xdr:rowOff>
    </xdr:to>
    <xdr:pic>
      <xdr:nvPicPr>
        <xdr:cNvPr id="3084" name="Obrázek 1" descr="C:\KROSplusData\System\Temp\radD3899.tmp">
          <a:hlinkClick xmlns:r="http://schemas.openxmlformats.org/officeDocument/2006/relationships" r:id="rId1" tooltip="http://pro-rozpocty.cz/cs/software-a-data/kros-plus/"/>
        </xdr:cNvPr>
        <xdr:cNvPicPr>
          <a:picLocks/>
        </xdr:cNvPicPr>
      </xdr:nvPicPr>
      <xdr:blipFill>
        <a:blip xmlns:r="http://schemas.openxmlformats.org/officeDocument/2006/relationships" r:embed="rId2" r:link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3342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161925</xdr:colOff>
      <xdr:row>1</xdr:row>
      <xdr:rowOff>0</xdr:rowOff>
    </xdr:to>
    <xdr:pic>
      <xdr:nvPicPr>
        <xdr:cNvPr id="4108" name="Obrázek 1" descr="C:\KROSplusData\System\Temp\radF7C88.tmp">
          <a:hlinkClick xmlns:r="http://schemas.openxmlformats.org/officeDocument/2006/relationships" r:id="rId1" tooltip="http://pro-rozpocty.cz/cs/software-a-data/kros-plus/"/>
        </xdr:cNvPr>
        <xdr:cNvPicPr>
          <a:picLocks/>
        </xdr:cNvPicPr>
      </xdr:nvPicPr>
      <xdr:blipFill>
        <a:blip xmlns:r="http://schemas.openxmlformats.org/officeDocument/2006/relationships" r:embed="rId2" r:link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3342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161925</xdr:colOff>
      <xdr:row>1</xdr:row>
      <xdr:rowOff>0</xdr:rowOff>
    </xdr:to>
    <xdr:pic>
      <xdr:nvPicPr>
        <xdr:cNvPr id="5132" name="Obrázek 1" descr="C:\KROSplusData\System\Temp\rad2820B.tmp">
          <a:hlinkClick xmlns:r="http://schemas.openxmlformats.org/officeDocument/2006/relationships" r:id="rId1" tooltip="http://pro-rozpocty.cz/cs/software-a-data/kros-plus/"/>
        </xdr:cNvPr>
        <xdr:cNvPicPr>
          <a:picLocks/>
        </xdr:cNvPicPr>
      </xdr:nvPicPr>
      <xdr:blipFill>
        <a:blip xmlns:r="http://schemas.openxmlformats.org/officeDocument/2006/relationships" r:embed="rId2" r:link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3342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161925</xdr:colOff>
      <xdr:row>1</xdr:row>
      <xdr:rowOff>0</xdr:rowOff>
    </xdr:to>
    <xdr:pic>
      <xdr:nvPicPr>
        <xdr:cNvPr id="6156" name="Obrázek 1" descr="C:\KROSplusData\System\Temp\rad3F6CC.tmp">
          <a:hlinkClick xmlns:r="http://schemas.openxmlformats.org/officeDocument/2006/relationships" r:id="rId1" tooltip="http://pro-rozpocty.cz/cs/software-a-data/kros-plus/"/>
        </xdr:cNvPr>
        <xdr:cNvPicPr>
          <a:picLocks/>
        </xdr:cNvPicPr>
      </xdr:nvPicPr>
      <xdr:blipFill>
        <a:blip xmlns:r="http://schemas.openxmlformats.org/officeDocument/2006/relationships" r:embed="rId2" r:link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3342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161925</xdr:colOff>
      <xdr:row>1</xdr:row>
      <xdr:rowOff>0</xdr:rowOff>
    </xdr:to>
    <xdr:pic>
      <xdr:nvPicPr>
        <xdr:cNvPr id="7180" name="Obrázek 1" descr="C:\KROSplusData\System\Temp\radB773A.tmp">
          <a:hlinkClick xmlns:r="http://schemas.openxmlformats.org/officeDocument/2006/relationships" r:id="rId1" tooltip="http://pro-rozpocty.cz/cs/software-a-data/kros-plus/"/>
        </xdr:cNvPr>
        <xdr:cNvPicPr>
          <a:picLocks/>
        </xdr:cNvPicPr>
      </xdr:nvPicPr>
      <xdr:blipFill>
        <a:blip xmlns:r="http://schemas.openxmlformats.org/officeDocument/2006/relationships" r:embed="rId2" r:link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3342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161925</xdr:colOff>
      <xdr:row>1</xdr:row>
      <xdr:rowOff>0</xdr:rowOff>
    </xdr:to>
    <xdr:pic>
      <xdr:nvPicPr>
        <xdr:cNvPr id="8204" name="Obrázek 1" descr="C:\KROSplusData\System\Temp\radC7638.tmp">
          <a:hlinkClick xmlns:r="http://schemas.openxmlformats.org/officeDocument/2006/relationships" r:id="rId1" tooltip="http://pro-rozpocty.cz/cs/software-a-data/kros-plus/"/>
        </xdr:cNvPr>
        <xdr:cNvPicPr>
          <a:picLocks/>
        </xdr:cNvPicPr>
      </xdr:nvPicPr>
      <xdr:blipFill>
        <a:blip xmlns:r="http://schemas.openxmlformats.org/officeDocument/2006/relationships" r:embed="rId2" r:link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3342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60"/>
  <sheetViews>
    <sheetView showGridLines="0" tabSelected="1" workbookViewId="0">
      <pane ySplit="1" topLeftCell="A2" activePane="bottomLeft" state="frozenSplit"/>
      <selection pane="bottomLeft"/>
    </sheetView>
  </sheetViews>
  <sheetFormatPr defaultColWidth="10.6640625" defaultRowHeight="14.25" customHeight="1" x14ac:dyDescent="0.3"/>
  <cols>
    <col min="1" max="1" width="8.33203125" style="2" customWidth="1"/>
    <col min="2" max="2" width="1.6640625" style="2" customWidth="1"/>
    <col min="3" max="3" width="4.1640625" style="2" customWidth="1"/>
    <col min="4" max="33" width="2.5" style="2" customWidth="1"/>
    <col min="34" max="34" width="3.33203125" style="2" customWidth="1"/>
    <col min="35" max="35" width="31.6640625" style="2" customWidth="1"/>
    <col min="36" max="37" width="2.5" style="2" customWidth="1"/>
    <col min="38" max="38" width="8.33203125" style="2" customWidth="1"/>
    <col min="39" max="39" width="3.33203125" style="2" customWidth="1"/>
    <col min="40" max="40" width="13.33203125" style="2" customWidth="1"/>
    <col min="41" max="41" width="7.5" style="2" customWidth="1"/>
    <col min="42" max="42" width="4.1640625" style="2" customWidth="1"/>
    <col min="43" max="43" width="15.6640625" style="2" customWidth="1"/>
    <col min="44" max="44" width="13.6640625" style="2" customWidth="1"/>
    <col min="45" max="46" width="25.83203125" style="2" hidden="1" customWidth="1"/>
    <col min="47" max="47" width="25" style="2" hidden="1" customWidth="1"/>
    <col min="48" max="52" width="21.6640625" style="2" hidden="1" customWidth="1"/>
    <col min="53" max="53" width="19.1640625" style="2" hidden="1" customWidth="1"/>
    <col min="54" max="54" width="25" style="2" hidden="1" customWidth="1"/>
    <col min="55" max="56" width="19.1640625" style="2" hidden="1" customWidth="1"/>
    <col min="57" max="57" width="66.5" style="2" customWidth="1"/>
    <col min="58" max="70" width="10.6640625" style="1" customWidth="1"/>
    <col min="71" max="91" width="10.6640625" style="2" hidden="1" customWidth="1"/>
    <col min="92" max="16384" width="10.6640625" style="1"/>
  </cols>
  <sheetData>
    <row r="1" spans="1:256" s="3" customFormat="1" ht="22.5" customHeight="1" x14ac:dyDescent="0.3">
      <c r="A1" s="216" t="s">
        <v>0</v>
      </c>
      <c r="B1" s="217"/>
      <c r="C1" s="217"/>
      <c r="D1" s="218" t="s">
        <v>1</v>
      </c>
      <c r="E1" s="217"/>
      <c r="F1" s="217"/>
      <c r="G1" s="217"/>
      <c r="H1" s="217"/>
      <c r="I1" s="217"/>
      <c r="J1" s="217"/>
      <c r="K1" s="219" t="s">
        <v>1421</v>
      </c>
      <c r="L1" s="219"/>
      <c r="M1" s="219"/>
      <c r="N1" s="219"/>
      <c r="O1" s="219"/>
      <c r="P1" s="219"/>
      <c r="Q1" s="219"/>
      <c r="R1" s="219"/>
      <c r="S1" s="219"/>
      <c r="T1" s="217"/>
      <c r="U1" s="217"/>
      <c r="V1" s="217"/>
      <c r="W1" s="219" t="s">
        <v>1422</v>
      </c>
      <c r="X1" s="219"/>
      <c r="Y1" s="219"/>
      <c r="Z1" s="219"/>
      <c r="AA1" s="219"/>
      <c r="AB1" s="219"/>
      <c r="AC1" s="219"/>
      <c r="AD1" s="219"/>
      <c r="AE1" s="219"/>
      <c r="AF1" s="219"/>
      <c r="AG1" s="219"/>
      <c r="AH1" s="219"/>
      <c r="AI1" s="211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4" t="s">
        <v>2</v>
      </c>
      <c r="BB1" s="4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4" t="s">
        <v>3</v>
      </c>
      <c r="BU1" s="4" t="s">
        <v>3</v>
      </c>
      <c r="BV1" s="4" t="s">
        <v>4</v>
      </c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  <c r="FC1" s="5"/>
      <c r="FD1" s="5"/>
      <c r="FE1" s="5"/>
      <c r="FF1" s="5"/>
      <c r="FG1" s="5"/>
      <c r="FH1" s="5"/>
      <c r="FI1" s="5"/>
      <c r="FJ1" s="5"/>
      <c r="FK1" s="5"/>
      <c r="FL1" s="5"/>
      <c r="FM1" s="5"/>
      <c r="FN1" s="5"/>
      <c r="FO1" s="5"/>
      <c r="FP1" s="5"/>
      <c r="FQ1" s="5"/>
      <c r="FR1" s="5"/>
      <c r="FS1" s="5"/>
      <c r="FT1" s="5"/>
      <c r="FU1" s="5"/>
      <c r="FV1" s="5"/>
      <c r="FW1" s="5"/>
      <c r="FX1" s="5"/>
      <c r="FY1" s="5"/>
      <c r="FZ1" s="5"/>
      <c r="GA1" s="5"/>
      <c r="GB1" s="5"/>
      <c r="GC1" s="5"/>
      <c r="GD1" s="5"/>
      <c r="GE1" s="5"/>
      <c r="GF1" s="5"/>
      <c r="GG1" s="5"/>
      <c r="GH1" s="5"/>
      <c r="GI1" s="5"/>
      <c r="GJ1" s="5"/>
      <c r="GK1" s="5"/>
      <c r="GL1" s="5"/>
      <c r="GM1" s="5"/>
      <c r="GN1" s="5"/>
      <c r="GO1" s="5"/>
      <c r="GP1" s="5"/>
      <c r="GQ1" s="5"/>
      <c r="GR1" s="5"/>
      <c r="GS1" s="5"/>
      <c r="GT1" s="5"/>
      <c r="GU1" s="5"/>
      <c r="GV1" s="5"/>
      <c r="GW1" s="5"/>
      <c r="GX1" s="5"/>
      <c r="GY1" s="5"/>
      <c r="GZ1" s="5"/>
      <c r="HA1" s="5"/>
      <c r="HB1" s="5"/>
      <c r="HC1" s="5"/>
      <c r="HD1" s="5"/>
      <c r="HE1" s="5"/>
      <c r="HF1" s="5"/>
      <c r="HG1" s="5"/>
      <c r="HH1" s="5"/>
      <c r="HI1" s="5"/>
      <c r="HJ1" s="5"/>
      <c r="HK1" s="5"/>
      <c r="HL1" s="5"/>
      <c r="HM1" s="5"/>
      <c r="HN1" s="5"/>
      <c r="HO1" s="5"/>
      <c r="HP1" s="5"/>
      <c r="HQ1" s="5"/>
      <c r="HR1" s="5"/>
      <c r="HS1" s="5"/>
      <c r="HT1" s="5"/>
      <c r="HU1" s="5"/>
      <c r="HV1" s="5"/>
      <c r="HW1" s="5"/>
      <c r="HX1" s="5"/>
      <c r="HY1" s="5"/>
      <c r="HZ1" s="5"/>
      <c r="IA1" s="5"/>
      <c r="IB1" s="5"/>
      <c r="IC1" s="5"/>
      <c r="ID1" s="5"/>
      <c r="IE1" s="5"/>
      <c r="IF1" s="5"/>
      <c r="IG1" s="5"/>
      <c r="IH1" s="5"/>
      <c r="II1" s="5"/>
      <c r="IJ1" s="5"/>
      <c r="IK1" s="5"/>
      <c r="IL1" s="5"/>
      <c r="IM1" s="5"/>
      <c r="IN1" s="5"/>
      <c r="IO1" s="5"/>
      <c r="IP1" s="5"/>
      <c r="IQ1" s="5"/>
      <c r="IR1" s="5"/>
      <c r="IS1" s="5"/>
      <c r="IT1" s="5"/>
      <c r="IU1" s="5"/>
      <c r="IV1" s="5"/>
    </row>
    <row r="2" spans="1:256" s="2" customFormat="1" ht="37.5" customHeight="1" x14ac:dyDescent="0.3">
      <c r="AR2" s="331"/>
      <c r="AS2" s="296"/>
      <c r="AT2" s="296"/>
      <c r="AU2" s="296"/>
      <c r="AV2" s="296"/>
      <c r="AW2" s="296"/>
      <c r="AX2" s="296"/>
      <c r="AY2" s="296"/>
      <c r="AZ2" s="296"/>
      <c r="BA2" s="296"/>
      <c r="BB2" s="296"/>
      <c r="BC2" s="296"/>
      <c r="BD2" s="296"/>
      <c r="BE2" s="296"/>
      <c r="BS2" s="6" t="s">
        <v>5</v>
      </c>
      <c r="BT2" s="6" t="s">
        <v>6</v>
      </c>
    </row>
    <row r="3" spans="1:256" s="2" customFormat="1" ht="7.5" customHeight="1" x14ac:dyDescent="0.3">
      <c r="B3" s="7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9"/>
      <c r="BS3" s="6" t="s">
        <v>5</v>
      </c>
      <c r="BT3" s="6" t="s">
        <v>7</v>
      </c>
    </row>
    <row r="4" spans="1:256" s="2" customFormat="1" ht="37.5" customHeight="1" x14ac:dyDescent="0.3">
      <c r="B4" s="10"/>
      <c r="C4" s="11"/>
      <c r="D4" s="12" t="s">
        <v>8</v>
      </c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3"/>
      <c r="AS4" s="14" t="s">
        <v>9</v>
      </c>
      <c r="BE4" s="15" t="s">
        <v>10</v>
      </c>
      <c r="BS4" s="6" t="s">
        <v>11</v>
      </c>
    </row>
    <row r="5" spans="1:256" s="2" customFormat="1" ht="15" customHeight="1" x14ac:dyDescent="0.3">
      <c r="B5" s="10"/>
      <c r="C5" s="11"/>
      <c r="D5" s="16" t="s">
        <v>12</v>
      </c>
      <c r="E5" s="11"/>
      <c r="F5" s="11"/>
      <c r="G5" s="11"/>
      <c r="H5" s="11"/>
      <c r="I5" s="11"/>
      <c r="J5" s="11"/>
      <c r="K5" s="299" t="s">
        <v>13</v>
      </c>
      <c r="L5" s="300"/>
      <c r="M5" s="300"/>
      <c r="N5" s="300"/>
      <c r="O5" s="300"/>
      <c r="P5" s="300"/>
      <c r="Q5" s="300"/>
      <c r="R5" s="300"/>
      <c r="S5" s="300"/>
      <c r="T5" s="300"/>
      <c r="U5" s="300"/>
      <c r="V5" s="300"/>
      <c r="W5" s="300"/>
      <c r="X5" s="300"/>
      <c r="Y5" s="300"/>
      <c r="Z5" s="300"/>
      <c r="AA5" s="300"/>
      <c r="AB5" s="300"/>
      <c r="AC5" s="300"/>
      <c r="AD5" s="300"/>
      <c r="AE5" s="300"/>
      <c r="AF5" s="300"/>
      <c r="AG5" s="300"/>
      <c r="AH5" s="300"/>
      <c r="AI5" s="300"/>
      <c r="AJ5" s="300"/>
      <c r="AK5" s="300"/>
      <c r="AL5" s="300"/>
      <c r="AM5" s="300"/>
      <c r="AN5" s="300"/>
      <c r="AO5" s="300"/>
      <c r="AP5" s="11"/>
      <c r="AQ5" s="13"/>
      <c r="BE5" s="295" t="s">
        <v>14</v>
      </c>
      <c r="BS5" s="6" t="s">
        <v>5</v>
      </c>
    </row>
    <row r="6" spans="1:256" s="2" customFormat="1" ht="37.5" customHeight="1" x14ac:dyDescent="0.3">
      <c r="B6" s="10"/>
      <c r="C6" s="11"/>
      <c r="D6" s="18" t="s">
        <v>15</v>
      </c>
      <c r="E6" s="11"/>
      <c r="F6" s="11"/>
      <c r="G6" s="11"/>
      <c r="H6" s="11"/>
      <c r="I6" s="11"/>
      <c r="J6" s="11"/>
      <c r="K6" s="301" t="s">
        <v>16</v>
      </c>
      <c r="L6" s="300"/>
      <c r="M6" s="300"/>
      <c r="N6" s="300"/>
      <c r="O6" s="300"/>
      <c r="P6" s="300"/>
      <c r="Q6" s="300"/>
      <c r="R6" s="300"/>
      <c r="S6" s="300"/>
      <c r="T6" s="300"/>
      <c r="U6" s="300"/>
      <c r="V6" s="300"/>
      <c r="W6" s="300"/>
      <c r="X6" s="300"/>
      <c r="Y6" s="300"/>
      <c r="Z6" s="300"/>
      <c r="AA6" s="300"/>
      <c r="AB6" s="300"/>
      <c r="AC6" s="300"/>
      <c r="AD6" s="300"/>
      <c r="AE6" s="300"/>
      <c r="AF6" s="300"/>
      <c r="AG6" s="300"/>
      <c r="AH6" s="300"/>
      <c r="AI6" s="300"/>
      <c r="AJ6" s="300"/>
      <c r="AK6" s="300"/>
      <c r="AL6" s="300"/>
      <c r="AM6" s="300"/>
      <c r="AN6" s="300"/>
      <c r="AO6" s="300"/>
      <c r="AP6" s="11"/>
      <c r="AQ6" s="13"/>
      <c r="BE6" s="296"/>
      <c r="BS6" s="6" t="s">
        <v>17</v>
      </c>
    </row>
    <row r="7" spans="1:256" s="2" customFormat="1" ht="15" customHeight="1" x14ac:dyDescent="0.3">
      <c r="B7" s="10"/>
      <c r="C7" s="11"/>
      <c r="D7" s="19" t="s">
        <v>18</v>
      </c>
      <c r="E7" s="11"/>
      <c r="F7" s="11"/>
      <c r="G7" s="11"/>
      <c r="H7" s="11"/>
      <c r="I7" s="11"/>
      <c r="J7" s="11"/>
      <c r="K7" s="17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9" t="s">
        <v>19</v>
      </c>
      <c r="AL7" s="11"/>
      <c r="AM7" s="11"/>
      <c r="AN7" s="17"/>
      <c r="AO7" s="11"/>
      <c r="AP7" s="11"/>
      <c r="AQ7" s="13"/>
      <c r="BE7" s="296"/>
      <c r="BS7" s="6" t="s">
        <v>20</v>
      </c>
    </row>
    <row r="8" spans="1:256" s="2" customFormat="1" ht="15" customHeight="1" x14ac:dyDescent="0.3">
      <c r="B8" s="10"/>
      <c r="C8" s="11"/>
      <c r="D8" s="19" t="s">
        <v>21</v>
      </c>
      <c r="E8" s="11"/>
      <c r="F8" s="11"/>
      <c r="G8" s="11"/>
      <c r="H8" s="11"/>
      <c r="I8" s="11"/>
      <c r="J8" s="11"/>
      <c r="K8" s="17" t="s">
        <v>22</v>
      </c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9" t="s">
        <v>23</v>
      </c>
      <c r="AL8" s="11"/>
      <c r="AM8" s="11"/>
      <c r="AN8" s="20" t="s">
        <v>24</v>
      </c>
      <c r="AO8" s="11"/>
      <c r="AP8" s="11"/>
      <c r="AQ8" s="13"/>
      <c r="BE8" s="296"/>
      <c r="BS8" s="6" t="s">
        <v>25</v>
      </c>
    </row>
    <row r="9" spans="1:256" s="2" customFormat="1" ht="15" customHeight="1" x14ac:dyDescent="0.3">
      <c r="B9" s="10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3"/>
      <c r="BE9" s="296"/>
      <c r="BS9" s="6" t="s">
        <v>26</v>
      </c>
    </row>
    <row r="10" spans="1:256" s="2" customFormat="1" ht="15" customHeight="1" x14ac:dyDescent="0.3">
      <c r="B10" s="10"/>
      <c r="C10" s="11"/>
      <c r="D10" s="19" t="s">
        <v>27</v>
      </c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9" t="s">
        <v>28</v>
      </c>
      <c r="AL10" s="11"/>
      <c r="AM10" s="11"/>
      <c r="AN10" s="17"/>
      <c r="AO10" s="11"/>
      <c r="AP10" s="11"/>
      <c r="AQ10" s="13"/>
      <c r="BE10" s="296"/>
      <c r="BS10" s="6" t="s">
        <v>17</v>
      </c>
    </row>
    <row r="11" spans="1:256" s="2" customFormat="1" ht="19.5" customHeight="1" x14ac:dyDescent="0.3">
      <c r="B11" s="10"/>
      <c r="C11" s="11"/>
      <c r="D11" s="11"/>
      <c r="E11" s="17" t="s">
        <v>29</v>
      </c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9" t="s">
        <v>30</v>
      </c>
      <c r="AL11" s="11"/>
      <c r="AM11" s="11"/>
      <c r="AN11" s="17"/>
      <c r="AO11" s="11"/>
      <c r="AP11" s="11"/>
      <c r="AQ11" s="13"/>
      <c r="BE11" s="296"/>
      <c r="BS11" s="6" t="s">
        <v>17</v>
      </c>
    </row>
    <row r="12" spans="1:256" s="2" customFormat="1" ht="7.5" customHeight="1" x14ac:dyDescent="0.3">
      <c r="B12" s="10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3"/>
      <c r="BE12" s="296"/>
      <c r="BS12" s="6" t="s">
        <v>17</v>
      </c>
    </row>
    <row r="13" spans="1:256" s="2" customFormat="1" ht="15" customHeight="1" x14ac:dyDescent="0.3">
      <c r="B13" s="10"/>
      <c r="C13" s="11"/>
      <c r="D13" s="19" t="s">
        <v>31</v>
      </c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9" t="s">
        <v>28</v>
      </c>
      <c r="AL13" s="11"/>
      <c r="AM13" s="11"/>
      <c r="AN13" s="21" t="s">
        <v>32</v>
      </c>
      <c r="AO13" s="11"/>
      <c r="AP13" s="11"/>
      <c r="AQ13" s="13"/>
      <c r="BE13" s="296"/>
      <c r="BS13" s="6" t="s">
        <v>17</v>
      </c>
    </row>
    <row r="14" spans="1:256" s="2" customFormat="1" ht="15.75" customHeight="1" x14ac:dyDescent="0.3">
      <c r="B14" s="10"/>
      <c r="C14" s="11"/>
      <c r="D14" s="11"/>
      <c r="E14" s="302" t="s">
        <v>32</v>
      </c>
      <c r="F14" s="300"/>
      <c r="G14" s="300"/>
      <c r="H14" s="300"/>
      <c r="I14" s="300"/>
      <c r="J14" s="300"/>
      <c r="K14" s="300"/>
      <c r="L14" s="300"/>
      <c r="M14" s="300"/>
      <c r="N14" s="300"/>
      <c r="O14" s="300"/>
      <c r="P14" s="300"/>
      <c r="Q14" s="300"/>
      <c r="R14" s="300"/>
      <c r="S14" s="300"/>
      <c r="T14" s="300"/>
      <c r="U14" s="300"/>
      <c r="V14" s="300"/>
      <c r="W14" s="300"/>
      <c r="X14" s="300"/>
      <c r="Y14" s="300"/>
      <c r="Z14" s="300"/>
      <c r="AA14" s="300"/>
      <c r="AB14" s="300"/>
      <c r="AC14" s="300"/>
      <c r="AD14" s="300"/>
      <c r="AE14" s="300"/>
      <c r="AF14" s="300"/>
      <c r="AG14" s="300"/>
      <c r="AH14" s="300"/>
      <c r="AI14" s="300"/>
      <c r="AJ14" s="300"/>
      <c r="AK14" s="19" t="s">
        <v>30</v>
      </c>
      <c r="AL14" s="11"/>
      <c r="AM14" s="11"/>
      <c r="AN14" s="21" t="s">
        <v>32</v>
      </c>
      <c r="AO14" s="11"/>
      <c r="AP14" s="11"/>
      <c r="AQ14" s="13"/>
      <c r="BE14" s="296"/>
      <c r="BS14" s="6" t="s">
        <v>17</v>
      </c>
    </row>
    <row r="15" spans="1:256" s="2" customFormat="1" ht="7.5" customHeight="1" x14ac:dyDescent="0.3">
      <c r="B15" s="10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3"/>
      <c r="BE15" s="296"/>
      <c r="BS15" s="6" t="s">
        <v>3</v>
      </c>
    </row>
    <row r="16" spans="1:256" s="2" customFormat="1" ht="15" customHeight="1" x14ac:dyDescent="0.3">
      <c r="B16" s="10"/>
      <c r="C16" s="11"/>
      <c r="D16" s="19" t="s">
        <v>33</v>
      </c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9" t="s">
        <v>28</v>
      </c>
      <c r="AL16" s="11"/>
      <c r="AM16" s="11"/>
      <c r="AN16" s="17" t="s">
        <v>34</v>
      </c>
      <c r="AO16" s="11"/>
      <c r="AP16" s="11"/>
      <c r="AQ16" s="13"/>
      <c r="BE16" s="296"/>
      <c r="BS16" s="6" t="s">
        <v>3</v>
      </c>
    </row>
    <row r="17" spans="2:71" s="2" customFormat="1" ht="19.5" customHeight="1" x14ac:dyDescent="0.3">
      <c r="B17" s="10"/>
      <c r="C17" s="11"/>
      <c r="D17" s="11"/>
      <c r="E17" s="17" t="s">
        <v>35</v>
      </c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9" t="s">
        <v>30</v>
      </c>
      <c r="AL17" s="11"/>
      <c r="AM17" s="11"/>
      <c r="AN17" s="17" t="s">
        <v>36</v>
      </c>
      <c r="AO17" s="11"/>
      <c r="AP17" s="11"/>
      <c r="AQ17" s="13"/>
      <c r="BE17" s="296"/>
      <c r="BS17" s="6" t="s">
        <v>37</v>
      </c>
    </row>
    <row r="18" spans="2:71" s="2" customFormat="1" ht="7.5" customHeight="1" x14ac:dyDescent="0.3">
      <c r="B18" s="10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3"/>
      <c r="BE18" s="296"/>
      <c r="BS18" s="6" t="s">
        <v>5</v>
      </c>
    </row>
    <row r="19" spans="2:71" s="2" customFormat="1" ht="15" customHeight="1" x14ac:dyDescent="0.3">
      <c r="B19" s="10"/>
      <c r="C19" s="11"/>
      <c r="D19" s="19" t="s">
        <v>38</v>
      </c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3"/>
      <c r="BE19" s="296"/>
      <c r="BS19" s="6" t="s">
        <v>5</v>
      </c>
    </row>
    <row r="20" spans="2:71" s="2" customFormat="1" ht="15.75" customHeight="1" x14ac:dyDescent="0.3">
      <c r="B20" s="10"/>
      <c r="C20" s="11"/>
      <c r="D20" s="11"/>
      <c r="E20" s="303"/>
      <c r="F20" s="300"/>
      <c r="G20" s="300"/>
      <c r="H20" s="300"/>
      <c r="I20" s="300"/>
      <c r="J20" s="300"/>
      <c r="K20" s="300"/>
      <c r="L20" s="300"/>
      <c r="M20" s="300"/>
      <c r="N20" s="300"/>
      <c r="O20" s="300"/>
      <c r="P20" s="300"/>
      <c r="Q20" s="300"/>
      <c r="R20" s="300"/>
      <c r="S20" s="300"/>
      <c r="T20" s="300"/>
      <c r="U20" s="300"/>
      <c r="V20" s="300"/>
      <c r="W20" s="300"/>
      <c r="X20" s="300"/>
      <c r="Y20" s="300"/>
      <c r="Z20" s="300"/>
      <c r="AA20" s="300"/>
      <c r="AB20" s="300"/>
      <c r="AC20" s="300"/>
      <c r="AD20" s="300"/>
      <c r="AE20" s="300"/>
      <c r="AF20" s="300"/>
      <c r="AG20" s="300"/>
      <c r="AH20" s="300"/>
      <c r="AI20" s="300"/>
      <c r="AJ20" s="300"/>
      <c r="AK20" s="300"/>
      <c r="AL20" s="300"/>
      <c r="AM20" s="300"/>
      <c r="AN20" s="300"/>
      <c r="AO20" s="11"/>
      <c r="AP20" s="11"/>
      <c r="AQ20" s="13"/>
      <c r="BE20" s="296"/>
      <c r="BS20" s="6" t="s">
        <v>3</v>
      </c>
    </row>
    <row r="21" spans="2:71" s="2" customFormat="1" ht="7.5" customHeight="1" x14ac:dyDescent="0.3">
      <c r="B21" s="10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3"/>
      <c r="BE21" s="296"/>
    </row>
    <row r="22" spans="2:71" s="2" customFormat="1" ht="7.5" customHeight="1" x14ac:dyDescent="0.3">
      <c r="B22" s="10"/>
      <c r="C22" s="11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11"/>
      <c r="AQ22" s="13"/>
      <c r="BE22" s="296"/>
    </row>
    <row r="23" spans="2:71" s="6" customFormat="1" ht="27" customHeight="1" x14ac:dyDescent="0.3">
      <c r="B23" s="23"/>
      <c r="C23" s="24"/>
      <c r="D23" s="25" t="s">
        <v>39</v>
      </c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26"/>
      <c r="AJ23" s="26"/>
      <c r="AK23" s="304">
        <f>ROUND($AG$51,2)</f>
        <v>0</v>
      </c>
      <c r="AL23" s="305"/>
      <c r="AM23" s="305"/>
      <c r="AN23" s="305"/>
      <c r="AO23" s="305"/>
      <c r="AP23" s="24"/>
      <c r="AQ23" s="27"/>
      <c r="BE23" s="297"/>
    </row>
    <row r="24" spans="2:71" s="6" customFormat="1" ht="7.5" customHeight="1" x14ac:dyDescent="0.3">
      <c r="B24" s="23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  <c r="AM24" s="24"/>
      <c r="AN24" s="24"/>
      <c r="AO24" s="24"/>
      <c r="AP24" s="24"/>
      <c r="AQ24" s="27"/>
      <c r="BE24" s="297"/>
    </row>
    <row r="25" spans="2:71" s="6" customFormat="1" ht="14.25" customHeight="1" x14ac:dyDescent="0.3">
      <c r="B25" s="23"/>
      <c r="C25" s="24"/>
      <c r="D25" s="24"/>
      <c r="E25" s="24"/>
      <c r="F25" s="24"/>
      <c r="G25" s="24"/>
      <c r="H25" s="24"/>
      <c r="I25" s="24"/>
      <c r="J25" s="24"/>
      <c r="K25" s="24"/>
      <c r="L25" s="306" t="s">
        <v>40</v>
      </c>
      <c r="M25" s="307"/>
      <c r="N25" s="307"/>
      <c r="O25" s="307"/>
      <c r="P25" s="24"/>
      <c r="Q25" s="24"/>
      <c r="R25" s="24"/>
      <c r="S25" s="24"/>
      <c r="T25" s="24"/>
      <c r="U25" s="24"/>
      <c r="V25" s="24"/>
      <c r="W25" s="306" t="s">
        <v>41</v>
      </c>
      <c r="X25" s="307"/>
      <c r="Y25" s="307"/>
      <c r="Z25" s="307"/>
      <c r="AA25" s="307"/>
      <c r="AB25" s="307"/>
      <c r="AC25" s="307"/>
      <c r="AD25" s="307"/>
      <c r="AE25" s="307"/>
      <c r="AF25" s="24"/>
      <c r="AG25" s="24"/>
      <c r="AH25" s="24"/>
      <c r="AI25" s="24"/>
      <c r="AJ25" s="24"/>
      <c r="AK25" s="306" t="s">
        <v>42</v>
      </c>
      <c r="AL25" s="307"/>
      <c r="AM25" s="307"/>
      <c r="AN25" s="307"/>
      <c r="AO25" s="307"/>
      <c r="AP25" s="24"/>
      <c r="AQ25" s="27"/>
      <c r="BE25" s="297"/>
    </row>
    <row r="26" spans="2:71" s="6" customFormat="1" ht="15" customHeight="1" x14ac:dyDescent="0.3">
      <c r="B26" s="29"/>
      <c r="C26" s="30"/>
      <c r="D26" s="30" t="s">
        <v>43</v>
      </c>
      <c r="E26" s="30"/>
      <c r="F26" s="30" t="s">
        <v>44</v>
      </c>
      <c r="G26" s="30"/>
      <c r="H26" s="30"/>
      <c r="I26" s="30"/>
      <c r="J26" s="30"/>
      <c r="K26" s="30"/>
      <c r="L26" s="308">
        <v>0.21</v>
      </c>
      <c r="M26" s="309"/>
      <c r="N26" s="309"/>
      <c r="O26" s="309"/>
      <c r="P26" s="30"/>
      <c r="Q26" s="30"/>
      <c r="R26" s="30"/>
      <c r="S26" s="30"/>
      <c r="T26" s="30"/>
      <c r="U26" s="30"/>
      <c r="V26" s="30"/>
      <c r="W26" s="310">
        <f>ROUND($AZ$51,2)</f>
        <v>0</v>
      </c>
      <c r="X26" s="309"/>
      <c r="Y26" s="309"/>
      <c r="Z26" s="309"/>
      <c r="AA26" s="309"/>
      <c r="AB26" s="309"/>
      <c r="AC26" s="309"/>
      <c r="AD26" s="309"/>
      <c r="AE26" s="309"/>
      <c r="AF26" s="30"/>
      <c r="AG26" s="30"/>
      <c r="AH26" s="30"/>
      <c r="AI26" s="30"/>
      <c r="AJ26" s="30"/>
      <c r="AK26" s="310">
        <f>ROUND($AV$51,2)</f>
        <v>0</v>
      </c>
      <c r="AL26" s="309"/>
      <c r="AM26" s="309"/>
      <c r="AN26" s="309"/>
      <c r="AO26" s="309"/>
      <c r="AP26" s="30"/>
      <c r="AQ26" s="31"/>
      <c r="BE26" s="298"/>
    </row>
    <row r="27" spans="2:71" s="6" customFormat="1" ht="15" customHeight="1" x14ac:dyDescent="0.3">
      <c r="B27" s="29"/>
      <c r="C27" s="30"/>
      <c r="D27" s="30"/>
      <c r="E27" s="30"/>
      <c r="F27" s="30" t="s">
        <v>45</v>
      </c>
      <c r="G27" s="30"/>
      <c r="H27" s="30"/>
      <c r="I27" s="30"/>
      <c r="J27" s="30"/>
      <c r="K27" s="30"/>
      <c r="L27" s="308">
        <v>0.15</v>
      </c>
      <c r="M27" s="309"/>
      <c r="N27" s="309"/>
      <c r="O27" s="309"/>
      <c r="P27" s="30"/>
      <c r="Q27" s="30"/>
      <c r="R27" s="30"/>
      <c r="S27" s="30"/>
      <c r="T27" s="30"/>
      <c r="U27" s="30"/>
      <c r="V27" s="30"/>
      <c r="W27" s="310">
        <f>ROUND($BA$51,2)</f>
        <v>0</v>
      </c>
      <c r="X27" s="309"/>
      <c r="Y27" s="309"/>
      <c r="Z27" s="309"/>
      <c r="AA27" s="309"/>
      <c r="AB27" s="309"/>
      <c r="AC27" s="309"/>
      <c r="AD27" s="309"/>
      <c r="AE27" s="309"/>
      <c r="AF27" s="30"/>
      <c r="AG27" s="30"/>
      <c r="AH27" s="30"/>
      <c r="AI27" s="30"/>
      <c r="AJ27" s="30"/>
      <c r="AK27" s="310">
        <f>ROUND($AW$51,2)</f>
        <v>0</v>
      </c>
      <c r="AL27" s="309"/>
      <c r="AM27" s="309"/>
      <c r="AN27" s="309"/>
      <c r="AO27" s="309"/>
      <c r="AP27" s="30"/>
      <c r="AQ27" s="31"/>
      <c r="BE27" s="298"/>
    </row>
    <row r="28" spans="2:71" s="6" customFormat="1" ht="15" hidden="1" customHeight="1" x14ac:dyDescent="0.3">
      <c r="B28" s="29"/>
      <c r="C28" s="30"/>
      <c r="D28" s="30"/>
      <c r="E28" s="30"/>
      <c r="F28" s="30" t="s">
        <v>46</v>
      </c>
      <c r="G28" s="30"/>
      <c r="H28" s="30"/>
      <c r="I28" s="30"/>
      <c r="J28" s="30"/>
      <c r="K28" s="30"/>
      <c r="L28" s="308">
        <v>0.21</v>
      </c>
      <c r="M28" s="309"/>
      <c r="N28" s="309"/>
      <c r="O28" s="309"/>
      <c r="P28" s="30"/>
      <c r="Q28" s="30"/>
      <c r="R28" s="30"/>
      <c r="S28" s="30"/>
      <c r="T28" s="30"/>
      <c r="U28" s="30"/>
      <c r="V28" s="30"/>
      <c r="W28" s="310">
        <f>ROUND($BB$51,2)</f>
        <v>0</v>
      </c>
      <c r="X28" s="309"/>
      <c r="Y28" s="309"/>
      <c r="Z28" s="309"/>
      <c r="AA28" s="309"/>
      <c r="AB28" s="309"/>
      <c r="AC28" s="309"/>
      <c r="AD28" s="309"/>
      <c r="AE28" s="309"/>
      <c r="AF28" s="30"/>
      <c r="AG28" s="30"/>
      <c r="AH28" s="30"/>
      <c r="AI28" s="30"/>
      <c r="AJ28" s="30"/>
      <c r="AK28" s="310">
        <v>0</v>
      </c>
      <c r="AL28" s="309"/>
      <c r="AM28" s="309"/>
      <c r="AN28" s="309"/>
      <c r="AO28" s="309"/>
      <c r="AP28" s="30"/>
      <c r="AQ28" s="31"/>
      <c r="BE28" s="298"/>
    </row>
    <row r="29" spans="2:71" s="6" customFormat="1" ht="15" hidden="1" customHeight="1" x14ac:dyDescent="0.3">
      <c r="B29" s="29"/>
      <c r="C29" s="30"/>
      <c r="D29" s="30"/>
      <c r="E29" s="30"/>
      <c r="F29" s="30" t="s">
        <v>47</v>
      </c>
      <c r="G29" s="30"/>
      <c r="H29" s="30"/>
      <c r="I29" s="30"/>
      <c r="J29" s="30"/>
      <c r="K29" s="30"/>
      <c r="L29" s="308">
        <v>0.15</v>
      </c>
      <c r="M29" s="309"/>
      <c r="N29" s="309"/>
      <c r="O29" s="309"/>
      <c r="P29" s="30"/>
      <c r="Q29" s="30"/>
      <c r="R29" s="30"/>
      <c r="S29" s="30"/>
      <c r="T29" s="30"/>
      <c r="U29" s="30"/>
      <c r="V29" s="30"/>
      <c r="W29" s="310">
        <f>ROUND($BC$51,2)</f>
        <v>0</v>
      </c>
      <c r="X29" s="309"/>
      <c r="Y29" s="309"/>
      <c r="Z29" s="309"/>
      <c r="AA29" s="309"/>
      <c r="AB29" s="309"/>
      <c r="AC29" s="309"/>
      <c r="AD29" s="309"/>
      <c r="AE29" s="309"/>
      <c r="AF29" s="30"/>
      <c r="AG29" s="30"/>
      <c r="AH29" s="30"/>
      <c r="AI29" s="30"/>
      <c r="AJ29" s="30"/>
      <c r="AK29" s="310">
        <v>0</v>
      </c>
      <c r="AL29" s="309"/>
      <c r="AM29" s="309"/>
      <c r="AN29" s="309"/>
      <c r="AO29" s="309"/>
      <c r="AP29" s="30"/>
      <c r="AQ29" s="31"/>
      <c r="BE29" s="298"/>
    </row>
    <row r="30" spans="2:71" s="6" customFormat="1" ht="15" hidden="1" customHeight="1" x14ac:dyDescent="0.3">
      <c r="B30" s="29"/>
      <c r="C30" s="30"/>
      <c r="D30" s="30"/>
      <c r="E30" s="30"/>
      <c r="F30" s="30" t="s">
        <v>48</v>
      </c>
      <c r="G30" s="30"/>
      <c r="H30" s="30"/>
      <c r="I30" s="30"/>
      <c r="J30" s="30"/>
      <c r="K30" s="30"/>
      <c r="L30" s="308">
        <v>0</v>
      </c>
      <c r="M30" s="309"/>
      <c r="N30" s="309"/>
      <c r="O30" s="309"/>
      <c r="P30" s="30"/>
      <c r="Q30" s="30"/>
      <c r="R30" s="30"/>
      <c r="S30" s="30"/>
      <c r="T30" s="30"/>
      <c r="U30" s="30"/>
      <c r="V30" s="30"/>
      <c r="W30" s="310">
        <f>ROUND($BD$51,2)</f>
        <v>0</v>
      </c>
      <c r="X30" s="309"/>
      <c r="Y30" s="309"/>
      <c r="Z30" s="309"/>
      <c r="AA30" s="309"/>
      <c r="AB30" s="309"/>
      <c r="AC30" s="309"/>
      <c r="AD30" s="309"/>
      <c r="AE30" s="309"/>
      <c r="AF30" s="30"/>
      <c r="AG30" s="30"/>
      <c r="AH30" s="30"/>
      <c r="AI30" s="30"/>
      <c r="AJ30" s="30"/>
      <c r="AK30" s="310">
        <v>0</v>
      </c>
      <c r="AL30" s="309"/>
      <c r="AM30" s="309"/>
      <c r="AN30" s="309"/>
      <c r="AO30" s="309"/>
      <c r="AP30" s="30"/>
      <c r="AQ30" s="31"/>
      <c r="BE30" s="298"/>
    </row>
    <row r="31" spans="2:71" s="6" customFormat="1" ht="7.5" customHeight="1" x14ac:dyDescent="0.3">
      <c r="B31" s="23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4"/>
      <c r="AH31" s="24"/>
      <c r="AI31" s="24"/>
      <c r="AJ31" s="24"/>
      <c r="AK31" s="24"/>
      <c r="AL31" s="24"/>
      <c r="AM31" s="24"/>
      <c r="AN31" s="24"/>
      <c r="AO31" s="24"/>
      <c r="AP31" s="24"/>
      <c r="AQ31" s="27"/>
      <c r="BE31" s="297"/>
    </row>
    <row r="32" spans="2:71" s="6" customFormat="1" ht="27" customHeight="1" x14ac:dyDescent="0.3">
      <c r="B32" s="23"/>
      <c r="C32" s="32"/>
      <c r="D32" s="33" t="s">
        <v>49</v>
      </c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5" t="s">
        <v>50</v>
      </c>
      <c r="U32" s="34"/>
      <c r="V32" s="34"/>
      <c r="W32" s="34"/>
      <c r="X32" s="311" t="s">
        <v>51</v>
      </c>
      <c r="Y32" s="312"/>
      <c r="Z32" s="312"/>
      <c r="AA32" s="312"/>
      <c r="AB32" s="312"/>
      <c r="AC32" s="34"/>
      <c r="AD32" s="34"/>
      <c r="AE32" s="34"/>
      <c r="AF32" s="34"/>
      <c r="AG32" s="34"/>
      <c r="AH32" s="34"/>
      <c r="AI32" s="34"/>
      <c r="AJ32" s="34"/>
      <c r="AK32" s="313">
        <f>ROUND(SUM($AK$23:$AK$30),2)</f>
        <v>0</v>
      </c>
      <c r="AL32" s="312"/>
      <c r="AM32" s="312"/>
      <c r="AN32" s="312"/>
      <c r="AO32" s="314"/>
      <c r="AP32" s="32"/>
      <c r="AQ32" s="37"/>
      <c r="BE32" s="297"/>
    </row>
    <row r="33" spans="2:56" s="6" customFormat="1" ht="7.5" customHeight="1" x14ac:dyDescent="0.3">
      <c r="B33" s="23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4"/>
      <c r="AE33" s="24"/>
      <c r="AF33" s="24"/>
      <c r="AG33" s="24"/>
      <c r="AH33" s="24"/>
      <c r="AI33" s="24"/>
      <c r="AJ33" s="24"/>
      <c r="AK33" s="24"/>
      <c r="AL33" s="24"/>
      <c r="AM33" s="24"/>
      <c r="AN33" s="24"/>
      <c r="AO33" s="24"/>
      <c r="AP33" s="24"/>
      <c r="AQ33" s="27"/>
    </row>
    <row r="34" spans="2:56" s="6" customFormat="1" ht="7.5" customHeight="1" x14ac:dyDescent="0.3">
      <c r="B34" s="38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39"/>
      <c r="AI34" s="39"/>
      <c r="AJ34" s="39"/>
      <c r="AK34" s="39"/>
      <c r="AL34" s="39"/>
      <c r="AM34" s="39"/>
      <c r="AN34" s="39"/>
      <c r="AO34" s="39"/>
      <c r="AP34" s="39"/>
      <c r="AQ34" s="40"/>
    </row>
    <row r="38" spans="2:56" s="6" customFormat="1" ht="7.5" customHeight="1" x14ac:dyDescent="0.3">
      <c r="B38" s="41"/>
      <c r="C38" s="42"/>
      <c r="D38" s="42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  <c r="Y38" s="42"/>
      <c r="Z38" s="42"/>
      <c r="AA38" s="42"/>
      <c r="AB38" s="42"/>
      <c r="AC38" s="42"/>
      <c r="AD38" s="42"/>
      <c r="AE38" s="42"/>
      <c r="AF38" s="42"/>
      <c r="AG38" s="42"/>
      <c r="AH38" s="42"/>
      <c r="AI38" s="42"/>
      <c r="AJ38" s="42"/>
      <c r="AK38" s="42"/>
      <c r="AL38" s="42"/>
      <c r="AM38" s="42"/>
      <c r="AN38" s="42"/>
      <c r="AO38" s="42"/>
      <c r="AP38" s="42"/>
      <c r="AQ38" s="42"/>
      <c r="AR38" s="43"/>
    </row>
    <row r="39" spans="2:56" s="6" customFormat="1" ht="37.5" customHeight="1" x14ac:dyDescent="0.3">
      <c r="B39" s="23"/>
      <c r="C39" s="12" t="s">
        <v>52</v>
      </c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  <c r="AH39" s="24"/>
      <c r="AI39" s="24"/>
      <c r="AJ39" s="24"/>
      <c r="AK39" s="24"/>
      <c r="AL39" s="24"/>
      <c r="AM39" s="24"/>
      <c r="AN39" s="24"/>
      <c r="AO39" s="24"/>
      <c r="AP39" s="24"/>
      <c r="AQ39" s="24"/>
      <c r="AR39" s="43"/>
    </row>
    <row r="40" spans="2:56" s="6" customFormat="1" ht="7.5" customHeight="1" x14ac:dyDescent="0.3">
      <c r="B40" s="23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  <c r="AH40" s="24"/>
      <c r="AI40" s="24"/>
      <c r="AJ40" s="24"/>
      <c r="AK40" s="24"/>
      <c r="AL40" s="24"/>
      <c r="AM40" s="24"/>
      <c r="AN40" s="24"/>
      <c r="AO40" s="24"/>
      <c r="AP40" s="24"/>
      <c r="AQ40" s="24"/>
      <c r="AR40" s="43"/>
    </row>
    <row r="41" spans="2:56" s="44" customFormat="1" ht="15" customHeight="1" x14ac:dyDescent="0.3">
      <c r="B41" s="45"/>
      <c r="C41" s="19" t="s">
        <v>12</v>
      </c>
      <c r="D41" s="17"/>
      <c r="E41" s="17"/>
      <c r="F41" s="17"/>
      <c r="G41" s="17"/>
      <c r="H41" s="17"/>
      <c r="I41" s="17"/>
      <c r="J41" s="17"/>
      <c r="K41" s="17"/>
      <c r="L41" s="17" t="str">
        <f>$K$5</f>
        <v>2013/09/D</v>
      </c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46"/>
    </row>
    <row r="42" spans="2:56" s="47" customFormat="1" ht="37.5" customHeight="1" x14ac:dyDescent="0.3">
      <c r="B42" s="48"/>
      <c r="C42" s="49" t="s">
        <v>15</v>
      </c>
      <c r="D42" s="49"/>
      <c r="E42" s="49"/>
      <c r="F42" s="49"/>
      <c r="G42" s="49"/>
      <c r="H42" s="49"/>
      <c r="I42" s="49"/>
      <c r="J42" s="49"/>
      <c r="K42" s="49"/>
      <c r="L42" s="315" t="str">
        <f>$K$6</f>
        <v>Rekonsturkce výměníkové a předávací stanice v areálu kasáren Strakonice</v>
      </c>
      <c r="M42" s="316"/>
      <c r="N42" s="316"/>
      <c r="O42" s="316"/>
      <c r="P42" s="316"/>
      <c r="Q42" s="316"/>
      <c r="R42" s="316"/>
      <c r="S42" s="316"/>
      <c r="T42" s="316"/>
      <c r="U42" s="316"/>
      <c r="V42" s="316"/>
      <c r="W42" s="316"/>
      <c r="X42" s="316"/>
      <c r="Y42" s="316"/>
      <c r="Z42" s="316"/>
      <c r="AA42" s="316"/>
      <c r="AB42" s="316"/>
      <c r="AC42" s="316"/>
      <c r="AD42" s="316"/>
      <c r="AE42" s="316"/>
      <c r="AF42" s="316"/>
      <c r="AG42" s="316"/>
      <c r="AH42" s="316"/>
      <c r="AI42" s="316"/>
      <c r="AJ42" s="316"/>
      <c r="AK42" s="316"/>
      <c r="AL42" s="316"/>
      <c r="AM42" s="316"/>
      <c r="AN42" s="316"/>
      <c r="AO42" s="316"/>
      <c r="AP42" s="49"/>
      <c r="AQ42" s="49"/>
      <c r="AR42" s="50"/>
    </row>
    <row r="43" spans="2:56" s="6" customFormat="1" ht="7.5" customHeight="1" x14ac:dyDescent="0.3">
      <c r="B43" s="23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  <c r="AE43" s="24"/>
      <c r="AF43" s="24"/>
      <c r="AG43" s="24"/>
      <c r="AH43" s="24"/>
      <c r="AI43" s="24"/>
      <c r="AJ43" s="24"/>
      <c r="AK43" s="24"/>
      <c r="AL43" s="24"/>
      <c r="AM43" s="24"/>
      <c r="AN43" s="24"/>
      <c r="AO43" s="24"/>
      <c r="AP43" s="24"/>
      <c r="AQ43" s="24"/>
      <c r="AR43" s="43"/>
    </row>
    <row r="44" spans="2:56" s="6" customFormat="1" ht="15.75" customHeight="1" x14ac:dyDescent="0.3">
      <c r="B44" s="23"/>
      <c r="C44" s="19" t="s">
        <v>21</v>
      </c>
      <c r="D44" s="24"/>
      <c r="E44" s="24"/>
      <c r="F44" s="24"/>
      <c r="G44" s="24"/>
      <c r="H44" s="24"/>
      <c r="I44" s="24"/>
      <c r="J44" s="24"/>
      <c r="K44" s="24"/>
      <c r="L44" s="51" t="str">
        <f>IF($K$8="","",$K$8)</f>
        <v>Strakonice</v>
      </c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  <c r="AD44" s="24"/>
      <c r="AE44" s="24"/>
      <c r="AF44" s="24"/>
      <c r="AG44" s="24"/>
      <c r="AH44" s="24"/>
      <c r="AI44" s="19" t="s">
        <v>23</v>
      </c>
      <c r="AJ44" s="24"/>
      <c r="AK44" s="24"/>
      <c r="AL44" s="24"/>
      <c r="AM44" s="317" t="str">
        <f>IF($AN$8="","",$AN$8)</f>
        <v>27.01.2014</v>
      </c>
      <c r="AN44" s="307"/>
      <c r="AO44" s="24"/>
      <c r="AP44" s="24"/>
      <c r="AQ44" s="24"/>
      <c r="AR44" s="43"/>
    </row>
    <row r="45" spans="2:56" s="6" customFormat="1" ht="7.5" customHeight="1" x14ac:dyDescent="0.3">
      <c r="B45" s="23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24"/>
      <c r="AC45" s="24"/>
      <c r="AD45" s="24"/>
      <c r="AE45" s="24"/>
      <c r="AF45" s="24"/>
      <c r="AG45" s="24"/>
      <c r="AH45" s="24"/>
      <c r="AI45" s="24"/>
      <c r="AJ45" s="24"/>
      <c r="AK45" s="24"/>
      <c r="AL45" s="24"/>
      <c r="AM45" s="24"/>
      <c r="AN45" s="24"/>
      <c r="AO45" s="24"/>
      <c r="AP45" s="24"/>
      <c r="AQ45" s="24"/>
      <c r="AR45" s="43"/>
    </row>
    <row r="46" spans="2:56" s="6" customFormat="1" ht="18.75" customHeight="1" x14ac:dyDescent="0.3">
      <c r="B46" s="23"/>
      <c r="C46" s="19" t="s">
        <v>27</v>
      </c>
      <c r="D46" s="24"/>
      <c r="E46" s="24"/>
      <c r="F46" s="24"/>
      <c r="G46" s="24"/>
      <c r="H46" s="24"/>
      <c r="I46" s="24"/>
      <c r="J46" s="24"/>
      <c r="K46" s="24"/>
      <c r="L46" s="17" t="str">
        <f>IF($E$11="","",$E$11)</f>
        <v>Armádní servisní, příspěvková organizace</v>
      </c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  <c r="AC46" s="24"/>
      <c r="AD46" s="24"/>
      <c r="AE46" s="24"/>
      <c r="AF46" s="24"/>
      <c r="AG46" s="24"/>
      <c r="AH46" s="24"/>
      <c r="AI46" s="19" t="s">
        <v>33</v>
      </c>
      <c r="AJ46" s="24"/>
      <c r="AK46" s="24"/>
      <c r="AL46" s="24"/>
      <c r="AM46" s="299" t="str">
        <f>IF($E$17="","",$E$17)</f>
        <v>DABONA s.r.o.</v>
      </c>
      <c r="AN46" s="307"/>
      <c r="AO46" s="307"/>
      <c r="AP46" s="307"/>
      <c r="AQ46" s="24"/>
      <c r="AR46" s="43"/>
      <c r="AS46" s="318" t="s">
        <v>53</v>
      </c>
      <c r="AT46" s="319"/>
      <c r="AU46" s="53"/>
      <c r="AV46" s="53"/>
      <c r="AW46" s="53"/>
      <c r="AX46" s="53"/>
      <c r="AY46" s="53"/>
      <c r="AZ46" s="53"/>
      <c r="BA46" s="53"/>
      <c r="BB46" s="53"/>
      <c r="BC46" s="53"/>
      <c r="BD46" s="54"/>
    </row>
    <row r="47" spans="2:56" s="6" customFormat="1" ht="15.75" customHeight="1" x14ac:dyDescent="0.3">
      <c r="B47" s="23"/>
      <c r="C47" s="19" t="s">
        <v>31</v>
      </c>
      <c r="D47" s="24"/>
      <c r="E47" s="24"/>
      <c r="F47" s="24"/>
      <c r="G47" s="24"/>
      <c r="H47" s="24"/>
      <c r="I47" s="24"/>
      <c r="J47" s="24"/>
      <c r="K47" s="24"/>
      <c r="L47" s="17" t="str">
        <f>IF($E$14="Vyplň údaj","",$E$14)</f>
        <v/>
      </c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4"/>
      <c r="AF47" s="24"/>
      <c r="AG47" s="24"/>
      <c r="AH47" s="24"/>
      <c r="AI47" s="24"/>
      <c r="AJ47" s="24"/>
      <c r="AK47" s="24"/>
      <c r="AL47" s="24"/>
      <c r="AM47" s="24"/>
      <c r="AN47" s="24"/>
      <c r="AO47" s="24"/>
      <c r="AP47" s="24"/>
      <c r="AQ47" s="24"/>
      <c r="AR47" s="43"/>
      <c r="AS47" s="320"/>
      <c r="AT47" s="297"/>
      <c r="BD47" s="55"/>
    </row>
    <row r="48" spans="2:56" s="6" customFormat="1" ht="12" customHeight="1" x14ac:dyDescent="0.3">
      <c r="B48" s="23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  <c r="AA48" s="24"/>
      <c r="AB48" s="24"/>
      <c r="AC48" s="24"/>
      <c r="AD48" s="24"/>
      <c r="AE48" s="24"/>
      <c r="AF48" s="24"/>
      <c r="AG48" s="24"/>
      <c r="AH48" s="24"/>
      <c r="AI48" s="24"/>
      <c r="AJ48" s="24"/>
      <c r="AK48" s="24"/>
      <c r="AL48" s="24"/>
      <c r="AM48" s="24"/>
      <c r="AN48" s="24"/>
      <c r="AO48" s="24"/>
      <c r="AP48" s="24"/>
      <c r="AQ48" s="24"/>
      <c r="AR48" s="43"/>
      <c r="AS48" s="321"/>
      <c r="AT48" s="307"/>
      <c r="AU48" s="24"/>
      <c r="AV48" s="24"/>
      <c r="AW48" s="24"/>
      <c r="AX48" s="24"/>
      <c r="AY48" s="24"/>
      <c r="AZ48" s="24"/>
      <c r="BA48" s="24"/>
      <c r="BB48" s="24"/>
      <c r="BC48" s="24"/>
      <c r="BD48" s="57"/>
    </row>
    <row r="49" spans="1:91" s="6" customFormat="1" ht="30" customHeight="1" x14ac:dyDescent="0.3">
      <c r="B49" s="23"/>
      <c r="C49" s="322" t="s">
        <v>54</v>
      </c>
      <c r="D49" s="312"/>
      <c r="E49" s="312"/>
      <c r="F49" s="312"/>
      <c r="G49" s="312"/>
      <c r="H49" s="34"/>
      <c r="I49" s="323" t="s">
        <v>55</v>
      </c>
      <c r="J49" s="312"/>
      <c r="K49" s="312"/>
      <c r="L49" s="312"/>
      <c r="M49" s="312"/>
      <c r="N49" s="312"/>
      <c r="O49" s="312"/>
      <c r="P49" s="312"/>
      <c r="Q49" s="312"/>
      <c r="R49" s="312"/>
      <c r="S49" s="312"/>
      <c r="T49" s="312"/>
      <c r="U49" s="312"/>
      <c r="V49" s="312"/>
      <c r="W49" s="312"/>
      <c r="X49" s="312"/>
      <c r="Y49" s="312"/>
      <c r="Z49" s="312"/>
      <c r="AA49" s="312"/>
      <c r="AB49" s="312"/>
      <c r="AC49" s="312"/>
      <c r="AD49" s="312"/>
      <c r="AE49" s="312"/>
      <c r="AF49" s="312"/>
      <c r="AG49" s="324" t="s">
        <v>56</v>
      </c>
      <c r="AH49" s="312"/>
      <c r="AI49" s="312"/>
      <c r="AJ49" s="312"/>
      <c r="AK49" s="312"/>
      <c r="AL49" s="312"/>
      <c r="AM49" s="312"/>
      <c r="AN49" s="323" t="s">
        <v>57</v>
      </c>
      <c r="AO49" s="312"/>
      <c r="AP49" s="312"/>
      <c r="AQ49" s="58" t="s">
        <v>58</v>
      </c>
      <c r="AR49" s="43"/>
      <c r="AS49" s="59" t="s">
        <v>59</v>
      </c>
      <c r="AT49" s="60" t="s">
        <v>60</v>
      </c>
      <c r="AU49" s="60" t="s">
        <v>61</v>
      </c>
      <c r="AV49" s="60" t="s">
        <v>62</v>
      </c>
      <c r="AW49" s="60" t="s">
        <v>63</v>
      </c>
      <c r="AX49" s="60" t="s">
        <v>64</v>
      </c>
      <c r="AY49" s="60" t="s">
        <v>65</v>
      </c>
      <c r="AZ49" s="60" t="s">
        <v>66</v>
      </c>
      <c r="BA49" s="60" t="s">
        <v>67</v>
      </c>
      <c r="BB49" s="60" t="s">
        <v>68</v>
      </c>
      <c r="BC49" s="60" t="s">
        <v>69</v>
      </c>
      <c r="BD49" s="61" t="s">
        <v>70</v>
      </c>
      <c r="BE49" s="62"/>
    </row>
    <row r="50" spans="1:91" s="6" customFormat="1" ht="12" customHeight="1" x14ac:dyDescent="0.3">
      <c r="B50" s="23"/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4"/>
      <c r="AA50" s="24"/>
      <c r="AB50" s="24"/>
      <c r="AC50" s="24"/>
      <c r="AD50" s="24"/>
      <c r="AE50" s="24"/>
      <c r="AF50" s="24"/>
      <c r="AG50" s="24"/>
      <c r="AH50" s="24"/>
      <c r="AI50" s="24"/>
      <c r="AJ50" s="24"/>
      <c r="AK50" s="24"/>
      <c r="AL50" s="24"/>
      <c r="AM50" s="24"/>
      <c r="AN50" s="24"/>
      <c r="AO50" s="24"/>
      <c r="AP50" s="24"/>
      <c r="AQ50" s="24"/>
      <c r="AR50" s="43"/>
      <c r="AS50" s="63"/>
      <c r="AT50" s="64"/>
      <c r="AU50" s="64"/>
      <c r="AV50" s="64"/>
      <c r="AW50" s="64"/>
      <c r="AX50" s="64"/>
      <c r="AY50" s="64"/>
      <c r="AZ50" s="64"/>
      <c r="BA50" s="64"/>
      <c r="BB50" s="64"/>
      <c r="BC50" s="64"/>
      <c r="BD50" s="65"/>
    </row>
    <row r="51" spans="1:91" s="47" customFormat="1" ht="33" customHeight="1" x14ac:dyDescent="0.3">
      <c r="B51" s="48"/>
      <c r="C51" s="66" t="s">
        <v>71</v>
      </c>
      <c r="D51" s="66"/>
      <c r="E51" s="66"/>
      <c r="F51" s="66"/>
      <c r="G51" s="66"/>
      <c r="H51" s="66"/>
      <c r="I51" s="66"/>
      <c r="J51" s="66"/>
      <c r="K51" s="66"/>
      <c r="L51" s="66"/>
      <c r="M51" s="66"/>
      <c r="N51" s="66"/>
      <c r="O51" s="66"/>
      <c r="P51" s="66"/>
      <c r="Q51" s="66"/>
      <c r="R51" s="66"/>
      <c r="S51" s="66"/>
      <c r="T51" s="66"/>
      <c r="U51" s="66"/>
      <c r="V51" s="66"/>
      <c r="W51" s="66"/>
      <c r="X51" s="66"/>
      <c r="Y51" s="66"/>
      <c r="Z51" s="66"/>
      <c r="AA51" s="66"/>
      <c r="AB51" s="66"/>
      <c r="AC51" s="66"/>
      <c r="AD51" s="66"/>
      <c r="AE51" s="66"/>
      <c r="AF51" s="66"/>
      <c r="AG51" s="329">
        <f>ROUND(SUM($AG$52:$AG$58),2)</f>
        <v>0</v>
      </c>
      <c r="AH51" s="330"/>
      <c r="AI51" s="330"/>
      <c r="AJ51" s="330"/>
      <c r="AK51" s="330"/>
      <c r="AL51" s="330"/>
      <c r="AM51" s="330"/>
      <c r="AN51" s="329">
        <f>ROUND(SUM($AG$51,$AT$51),2)</f>
        <v>0</v>
      </c>
      <c r="AO51" s="330"/>
      <c r="AP51" s="330"/>
      <c r="AQ51" s="68"/>
      <c r="AR51" s="50"/>
      <c r="AS51" s="69">
        <f>ROUND(SUM($AS$52:$AS$58),2)</f>
        <v>0</v>
      </c>
      <c r="AT51" s="70">
        <f>ROUND(SUM($AV$51:$AW$51),2)</f>
        <v>0</v>
      </c>
      <c r="AU51" s="71">
        <f>ROUND(SUM($AU$52:$AU$58),5)</f>
        <v>0</v>
      </c>
      <c r="AV51" s="70">
        <f>ROUND($AZ$51*$L$26,2)</f>
        <v>0</v>
      </c>
      <c r="AW51" s="70">
        <f>ROUND($BA$51*$L$27,2)</f>
        <v>0</v>
      </c>
      <c r="AX51" s="70">
        <f>ROUND($BB$51*$L$26,2)</f>
        <v>0</v>
      </c>
      <c r="AY51" s="70">
        <f>ROUND($BC$51*$L$27,2)</f>
        <v>0</v>
      </c>
      <c r="AZ51" s="70">
        <f>ROUND(SUM($AZ$52:$AZ$58),2)</f>
        <v>0</v>
      </c>
      <c r="BA51" s="70">
        <f>ROUND(SUM($BA$52:$BA$58),2)</f>
        <v>0</v>
      </c>
      <c r="BB51" s="70">
        <f>ROUND(SUM($BB$52:$BB$58),2)</f>
        <v>0</v>
      </c>
      <c r="BC51" s="70">
        <f>ROUND(SUM($BC$52:$BC$58),2)</f>
        <v>0</v>
      </c>
      <c r="BD51" s="72">
        <f>ROUND(SUM($BD$52:$BD$58),2)</f>
        <v>0</v>
      </c>
      <c r="BS51" s="47" t="s">
        <v>72</v>
      </c>
      <c r="BT51" s="47" t="s">
        <v>73</v>
      </c>
      <c r="BU51" s="73" t="s">
        <v>74</v>
      </c>
      <c r="BV51" s="47" t="s">
        <v>75</v>
      </c>
      <c r="BW51" s="47" t="s">
        <v>4</v>
      </c>
      <c r="BX51" s="47" t="s">
        <v>76</v>
      </c>
    </row>
    <row r="52" spans="1:91" s="74" customFormat="1" ht="28.5" customHeight="1" x14ac:dyDescent="0.3">
      <c r="A52" s="212" t="s">
        <v>1423</v>
      </c>
      <c r="B52" s="75"/>
      <c r="C52" s="76"/>
      <c r="D52" s="327" t="s">
        <v>77</v>
      </c>
      <c r="E52" s="328"/>
      <c r="F52" s="328"/>
      <c r="G52" s="328"/>
      <c r="H52" s="328"/>
      <c r="I52" s="76"/>
      <c r="J52" s="327" t="s">
        <v>78</v>
      </c>
      <c r="K52" s="328"/>
      <c r="L52" s="328"/>
      <c r="M52" s="328"/>
      <c r="N52" s="328"/>
      <c r="O52" s="328"/>
      <c r="P52" s="328"/>
      <c r="Q52" s="328"/>
      <c r="R52" s="328"/>
      <c r="S52" s="328"/>
      <c r="T52" s="328"/>
      <c r="U52" s="328"/>
      <c r="V52" s="328"/>
      <c r="W52" s="328"/>
      <c r="X52" s="328"/>
      <c r="Y52" s="328"/>
      <c r="Z52" s="328"/>
      <c r="AA52" s="328"/>
      <c r="AB52" s="328"/>
      <c r="AC52" s="328"/>
      <c r="AD52" s="328"/>
      <c r="AE52" s="328"/>
      <c r="AF52" s="328"/>
      <c r="AG52" s="325">
        <f>'01-ST - Stavební část'!$J$27</f>
        <v>0</v>
      </c>
      <c r="AH52" s="326"/>
      <c r="AI52" s="326"/>
      <c r="AJ52" s="326"/>
      <c r="AK52" s="326"/>
      <c r="AL52" s="326"/>
      <c r="AM52" s="326"/>
      <c r="AN52" s="325">
        <f>ROUND(SUM($AG$52,$AT$52),2)</f>
        <v>0</v>
      </c>
      <c r="AO52" s="326"/>
      <c r="AP52" s="326"/>
      <c r="AQ52" s="77" t="s">
        <v>79</v>
      </c>
      <c r="AR52" s="78"/>
      <c r="AS52" s="79">
        <v>0</v>
      </c>
      <c r="AT52" s="80">
        <f>ROUND(SUM($AV$52:$AW$52),2)</f>
        <v>0</v>
      </c>
      <c r="AU52" s="81">
        <f>'01-ST - Stavební část'!$P$86</f>
        <v>0</v>
      </c>
      <c r="AV52" s="80">
        <f>'01-ST - Stavební část'!$J$30</f>
        <v>0</v>
      </c>
      <c r="AW52" s="80">
        <f>'01-ST - Stavební část'!$J$31</f>
        <v>0</v>
      </c>
      <c r="AX52" s="80">
        <f>'01-ST - Stavební část'!$J$32</f>
        <v>0</v>
      </c>
      <c r="AY52" s="80">
        <f>'01-ST - Stavební část'!$J$33</f>
        <v>0</v>
      </c>
      <c r="AZ52" s="80">
        <f>'01-ST - Stavební část'!$F$30</f>
        <v>0</v>
      </c>
      <c r="BA52" s="80">
        <f>'01-ST - Stavební část'!$F$31</f>
        <v>0</v>
      </c>
      <c r="BB52" s="80">
        <f>'01-ST - Stavební část'!$F$32</f>
        <v>0</v>
      </c>
      <c r="BC52" s="80">
        <f>'01-ST - Stavební část'!$F$33</f>
        <v>0</v>
      </c>
      <c r="BD52" s="82">
        <f>'01-ST - Stavební část'!$F$34</f>
        <v>0</v>
      </c>
      <c r="BT52" s="74" t="s">
        <v>20</v>
      </c>
      <c r="BV52" s="74" t="s">
        <v>75</v>
      </c>
      <c r="BW52" s="74" t="s">
        <v>80</v>
      </c>
      <c r="BX52" s="74" t="s">
        <v>4</v>
      </c>
      <c r="CM52" s="74" t="s">
        <v>81</v>
      </c>
    </row>
    <row r="53" spans="1:91" s="74" customFormat="1" ht="28.5" customHeight="1" x14ac:dyDescent="0.3">
      <c r="A53" s="212" t="s">
        <v>1423</v>
      </c>
      <c r="B53" s="75"/>
      <c r="C53" s="76"/>
      <c r="D53" s="327" t="s">
        <v>82</v>
      </c>
      <c r="E53" s="328"/>
      <c r="F53" s="328"/>
      <c r="G53" s="328"/>
      <c r="H53" s="328"/>
      <c r="I53" s="76"/>
      <c r="J53" s="327" t="s">
        <v>83</v>
      </c>
      <c r="K53" s="328"/>
      <c r="L53" s="328"/>
      <c r="M53" s="328"/>
      <c r="N53" s="328"/>
      <c r="O53" s="328"/>
      <c r="P53" s="328"/>
      <c r="Q53" s="328"/>
      <c r="R53" s="328"/>
      <c r="S53" s="328"/>
      <c r="T53" s="328"/>
      <c r="U53" s="328"/>
      <c r="V53" s="328"/>
      <c r="W53" s="328"/>
      <c r="X53" s="328"/>
      <c r="Y53" s="328"/>
      <c r="Z53" s="328"/>
      <c r="AA53" s="328"/>
      <c r="AB53" s="328"/>
      <c r="AC53" s="328"/>
      <c r="AD53" s="328"/>
      <c r="AE53" s="328"/>
      <c r="AF53" s="328"/>
      <c r="AG53" s="325">
        <f>'02-UT - Zařízení pro vytá...'!$J$27</f>
        <v>0</v>
      </c>
      <c r="AH53" s="326"/>
      <c r="AI53" s="326"/>
      <c r="AJ53" s="326"/>
      <c r="AK53" s="326"/>
      <c r="AL53" s="326"/>
      <c r="AM53" s="326"/>
      <c r="AN53" s="325">
        <f>ROUND(SUM($AG$53,$AT$53),2)</f>
        <v>0</v>
      </c>
      <c r="AO53" s="326"/>
      <c r="AP53" s="326"/>
      <c r="AQ53" s="77" t="s">
        <v>79</v>
      </c>
      <c r="AR53" s="78"/>
      <c r="AS53" s="79">
        <v>0</v>
      </c>
      <c r="AT53" s="80">
        <f>ROUND(SUM($AV$53:$AW$53),2)</f>
        <v>0</v>
      </c>
      <c r="AU53" s="81">
        <f>'02-UT - Zařízení pro vytá...'!$P$84</f>
        <v>0</v>
      </c>
      <c r="AV53" s="80">
        <f>'02-UT - Zařízení pro vytá...'!$J$30</f>
        <v>0</v>
      </c>
      <c r="AW53" s="80">
        <f>'02-UT - Zařízení pro vytá...'!$J$31</f>
        <v>0</v>
      </c>
      <c r="AX53" s="80">
        <f>'02-UT - Zařízení pro vytá...'!$J$32</f>
        <v>0</v>
      </c>
      <c r="AY53" s="80">
        <f>'02-UT - Zařízení pro vytá...'!$J$33</f>
        <v>0</v>
      </c>
      <c r="AZ53" s="80">
        <f>'02-UT - Zařízení pro vytá...'!$F$30</f>
        <v>0</v>
      </c>
      <c r="BA53" s="80">
        <f>'02-UT - Zařízení pro vytá...'!$F$31</f>
        <v>0</v>
      </c>
      <c r="BB53" s="80">
        <f>'02-UT - Zařízení pro vytá...'!$F$32</f>
        <v>0</v>
      </c>
      <c r="BC53" s="80">
        <f>'02-UT - Zařízení pro vytá...'!$F$33</f>
        <v>0</v>
      </c>
      <c r="BD53" s="82">
        <f>'02-UT - Zařízení pro vytá...'!$F$34</f>
        <v>0</v>
      </c>
      <c r="BT53" s="74" t="s">
        <v>20</v>
      </c>
      <c r="BV53" s="74" t="s">
        <v>75</v>
      </c>
      <c r="BW53" s="74" t="s">
        <v>84</v>
      </c>
      <c r="BX53" s="74" t="s">
        <v>4</v>
      </c>
      <c r="CM53" s="74" t="s">
        <v>81</v>
      </c>
    </row>
    <row r="54" spans="1:91" s="74" customFormat="1" ht="28.5" customHeight="1" x14ac:dyDescent="0.3">
      <c r="A54" s="212" t="s">
        <v>1423</v>
      </c>
      <c r="B54" s="75"/>
      <c r="C54" s="76"/>
      <c r="D54" s="327" t="s">
        <v>85</v>
      </c>
      <c r="E54" s="328"/>
      <c r="F54" s="328"/>
      <c r="G54" s="328"/>
      <c r="H54" s="328"/>
      <c r="I54" s="76"/>
      <c r="J54" s="327" t="s">
        <v>86</v>
      </c>
      <c r="K54" s="328"/>
      <c r="L54" s="328"/>
      <c r="M54" s="328"/>
      <c r="N54" s="328"/>
      <c r="O54" s="328"/>
      <c r="P54" s="328"/>
      <c r="Q54" s="328"/>
      <c r="R54" s="328"/>
      <c r="S54" s="328"/>
      <c r="T54" s="328"/>
      <c r="U54" s="328"/>
      <c r="V54" s="328"/>
      <c r="W54" s="328"/>
      <c r="X54" s="328"/>
      <c r="Y54" s="328"/>
      <c r="Z54" s="328"/>
      <c r="AA54" s="328"/>
      <c r="AB54" s="328"/>
      <c r="AC54" s="328"/>
      <c r="AD54" s="328"/>
      <c r="AE54" s="328"/>
      <c r="AF54" s="328"/>
      <c r="AG54" s="325">
        <f>'03-MAR - Měření a regulace'!$J$27</f>
        <v>0</v>
      </c>
      <c r="AH54" s="326"/>
      <c r="AI54" s="326"/>
      <c r="AJ54" s="326"/>
      <c r="AK54" s="326"/>
      <c r="AL54" s="326"/>
      <c r="AM54" s="326"/>
      <c r="AN54" s="325">
        <f>ROUND(SUM($AG$54,$AT$54),2)</f>
        <v>0</v>
      </c>
      <c r="AO54" s="326"/>
      <c r="AP54" s="326"/>
      <c r="AQ54" s="77" t="s">
        <v>79</v>
      </c>
      <c r="AR54" s="78"/>
      <c r="AS54" s="79">
        <v>0</v>
      </c>
      <c r="AT54" s="80">
        <f>ROUND(SUM($AV$54:$AW$54),2)</f>
        <v>0</v>
      </c>
      <c r="AU54" s="81">
        <f>'03-MAR - Měření a regulace'!$P$83</f>
        <v>0</v>
      </c>
      <c r="AV54" s="80">
        <f>'03-MAR - Měření a regulace'!$J$30</f>
        <v>0</v>
      </c>
      <c r="AW54" s="80">
        <f>'03-MAR - Měření a regulace'!$J$31</f>
        <v>0</v>
      </c>
      <c r="AX54" s="80">
        <f>'03-MAR - Měření a regulace'!$J$32</f>
        <v>0</v>
      </c>
      <c r="AY54" s="80">
        <f>'03-MAR - Měření a regulace'!$J$33</f>
        <v>0</v>
      </c>
      <c r="AZ54" s="80">
        <f>'03-MAR - Měření a regulace'!$F$30</f>
        <v>0</v>
      </c>
      <c r="BA54" s="80">
        <f>'03-MAR - Měření a regulace'!$F$31</f>
        <v>0</v>
      </c>
      <c r="BB54" s="80">
        <f>'03-MAR - Měření a regulace'!$F$32</f>
        <v>0</v>
      </c>
      <c r="BC54" s="80">
        <f>'03-MAR - Měření a regulace'!$F$33</f>
        <v>0</v>
      </c>
      <c r="BD54" s="82">
        <f>'03-MAR - Měření a regulace'!$F$34</f>
        <v>0</v>
      </c>
      <c r="BT54" s="74" t="s">
        <v>20</v>
      </c>
      <c r="BV54" s="74" t="s">
        <v>75</v>
      </c>
      <c r="BW54" s="74" t="s">
        <v>87</v>
      </c>
      <c r="BX54" s="74" t="s">
        <v>4</v>
      </c>
      <c r="CM54" s="74" t="s">
        <v>81</v>
      </c>
    </row>
    <row r="55" spans="1:91" s="74" customFormat="1" ht="28.5" customHeight="1" x14ac:dyDescent="0.3">
      <c r="A55" s="212" t="s">
        <v>1423</v>
      </c>
      <c r="B55" s="75"/>
      <c r="C55" s="76"/>
      <c r="D55" s="327" t="s">
        <v>88</v>
      </c>
      <c r="E55" s="328"/>
      <c r="F55" s="328"/>
      <c r="G55" s="328"/>
      <c r="H55" s="328"/>
      <c r="I55" s="76"/>
      <c r="J55" s="327" t="s">
        <v>89</v>
      </c>
      <c r="K55" s="328"/>
      <c r="L55" s="328"/>
      <c r="M55" s="328"/>
      <c r="N55" s="328"/>
      <c r="O55" s="328"/>
      <c r="P55" s="328"/>
      <c r="Q55" s="328"/>
      <c r="R55" s="328"/>
      <c r="S55" s="328"/>
      <c r="T55" s="328"/>
      <c r="U55" s="328"/>
      <c r="V55" s="328"/>
      <c r="W55" s="328"/>
      <c r="X55" s="328"/>
      <c r="Y55" s="328"/>
      <c r="Z55" s="328"/>
      <c r="AA55" s="328"/>
      <c r="AB55" s="328"/>
      <c r="AC55" s="328"/>
      <c r="AD55" s="328"/>
      <c r="AE55" s="328"/>
      <c r="AF55" s="328"/>
      <c r="AG55" s="325">
        <f>'04-ZTI - Zdravotně techni...'!$J$27</f>
        <v>0</v>
      </c>
      <c r="AH55" s="326"/>
      <c r="AI55" s="326"/>
      <c r="AJ55" s="326"/>
      <c r="AK55" s="326"/>
      <c r="AL55" s="326"/>
      <c r="AM55" s="326"/>
      <c r="AN55" s="325">
        <f>ROUND(SUM($AG$55,$AT$55),2)</f>
        <v>0</v>
      </c>
      <c r="AO55" s="326"/>
      <c r="AP55" s="326"/>
      <c r="AQ55" s="77" t="s">
        <v>79</v>
      </c>
      <c r="AR55" s="78"/>
      <c r="AS55" s="79">
        <v>0</v>
      </c>
      <c r="AT55" s="80">
        <f>ROUND(SUM($AV$55:$AW$55),2)</f>
        <v>0</v>
      </c>
      <c r="AU55" s="81">
        <f>'04-ZTI - Zdravotně techni...'!$P$82</f>
        <v>0</v>
      </c>
      <c r="AV55" s="80">
        <f>'04-ZTI - Zdravotně techni...'!$J$30</f>
        <v>0</v>
      </c>
      <c r="AW55" s="80">
        <f>'04-ZTI - Zdravotně techni...'!$J$31</f>
        <v>0</v>
      </c>
      <c r="AX55" s="80">
        <f>'04-ZTI - Zdravotně techni...'!$J$32</f>
        <v>0</v>
      </c>
      <c r="AY55" s="80">
        <f>'04-ZTI - Zdravotně techni...'!$J$33</f>
        <v>0</v>
      </c>
      <c r="AZ55" s="80">
        <f>'04-ZTI - Zdravotně techni...'!$F$30</f>
        <v>0</v>
      </c>
      <c r="BA55" s="80">
        <f>'04-ZTI - Zdravotně techni...'!$F$31</f>
        <v>0</v>
      </c>
      <c r="BB55" s="80">
        <f>'04-ZTI - Zdravotně techni...'!$F$32</f>
        <v>0</v>
      </c>
      <c r="BC55" s="80">
        <f>'04-ZTI - Zdravotně techni...'!$F$33</f>
        <v>0</v>
      </c>
      <c r="BD55" s="82">
        <f>'04-ZTI - Zdravotně techni...'!$F$34</f>
        <v>0</v>
      </c>
      <c r="BT55" s="74" t="s">
        <v>20</v>
      </c>
      <c r="BV55" s="74" t="s">
        <v>75</v>
      </c>
      <c r="BW55" s="74" t="s">
        <v>90</v>
      </c>
      <c r="BX55" s="74" t="s">
        <v>4</v>
      </c>
      <c r="CM55" s="74" t="s">
        <v>81</v>
      </c>
    </row>
    <row r="56" spans="1:91" s="74" customFormat="1" ht="28.5" customHeight="1" x14ac:dyDescent="0.3">
      <c r="A56" s="212" t="s">
        <v>1423</v>
      </c>
      <c r="B56" s="75"/>
      <c r="C56" s="76"/>
      <c r="D56" s="327" t="s">
        <v>91</v>
      </c>
      <c r="E56" s="328"/>
      <c r="F56" s="328"/>
      <c r="G56" s="328"/>
      <c r="H56" s="328"/>
      <c r="I56" s="76"/>
      <c r="J56" s="327" t="s">
        <v>92</v>
      </c>
      <c r="K56" s="328"/>
      <c r="L56" s="328"/>
      <c r="M56" s="328"/>
      <c r="N56" s="328"/>
      <c r="O56" s="328"/>
      <c r="P56" s="328"/>
      <c r="Q56" s="328"/>
      <c r="R56" s="328"/>
      <c r="S56" s="328"/>
      <c r="T56" s="328"/>
      <c r="U56" s="328"/>
      <c r="V56" s="328"/>
      <c r="W56" s="328"/>
      <c r="X56" s="328"/>
      <c r="Y56" s="328"/>
      <c r="Z56" s="328"/>
      <c r="AA56" s="328"/>
      <c r="AB56" s="328"/>
      <c r="AC56" s="328"/>
      <c r="AD56" s="328"/>
      <c r="AE56" s="328"/>
      <c r="AF56" s="328"/>
      <c r="AG56" s="325">
        <f>'05-EL - Elektroinstalace'!$J$27</f>
        <v>0</v>
      </c>
      <c r="AH56" s="326"/>
      <c r="AI56" s="326"/>
      <c r="AJ56" s="326"/>
      <c r="AK56" s="326"/>
      <c r="AL56" s="326"/>
      <c r="AM56" s="326"/>
      <c r="AN56" s="325">
        <f>ROUND(SUM($AG$56,$AT$56),2)</f>
        <v>0</v>
      </c>
      <c r="AO56" s="326"/>
      <c r="AP56" s="326"/>
      <c r="AQ56" s="77" t="s">
        <v>79</v>
      </c>
      <c r="AR56" s="78"/>
      <c r="AS56" s="79">
        <v>0</v>
      </c>
      <c r="AT56" s="80">
        <f>ROUND(SUM($AV$56:$AW$56),2)</f>
        <v>0</v>
      </c>
      <c r="AU56" s="81">
        <f>'05-EL - Elektroinstalace'!$P$86</f>
        <v>0</v>
      </c>
      <c r="AV56" s="80">
        <f>'05-EL - Elektroinstalace'!$J$30</f>
        <v>0</v>
      </c>
      <c r="AW56" s="80">
        <f>'05-EL - Elektroinstalace'!$J$31</f>
        <v>0</v>
      </c>
      <c r="AX56" s="80">
        <f>'05-EL - Elektroinstalace'!$J$32</f>
        <v>0</v>
      </c>
      <c r="AY56" s="80">
        <f>'05-EL - Elektroinstalace'!$J$33</f>
        <v>0</v>
      </c>
      <c r="AZ56" s="80">
        <f>'05-EL - Elektroinstalace'!$F$30</f>
        <v>0</v>
      </c>
      <c r="BA56" s="80">
        <f>'05-EL - Elektroinstalace'!$F$31</f>
        <v>0</v>
      </c>
      <c r="BB56" s="80">
        <f>'05-EL - Elektroinstalace'!$F$32</f>
        <v>0</v>
      </c>
      <c r="BC56" s="80">
        <f>'05-EL - Elektroinstalace'!$F$33</f>
        <v>0</v>
      </c>
      <c r="BD56" s="82">
        <f>'05-EL - Elektroinstalace'!$F$34</f>
        <v>0</v>
      </c>
      <c r="BT56" s="74" t="s">
        <v>20</v>
      </c>
      <c r="BV56" s="74" t="s">
        <v>75</v>
      </c>
      <c r="BW56" s="74" t="s">
        <v>93</v>
      </c>
      <c r="BX56" s="74" t="s">
        <v>4</v>
      </c>
      <c r="CM56" s="74" t="s">
        <v>81</v>
      </c>
    </row>
    <row r="57" spans="1:91" s="74" customFormat="1" ht="28.5" customHeight="1" x14ac:dyDescent="0.3">
      <c r="A57" s="212" t="s">
        <v>1423</v>
      </c>
      <c r="B57" s="75"/>
      <c r="C57" s="76"/>
      <c r="D57" s="327" t="s">
        <v>94</v>
      </c>
      <c r="E57" s="328"/>
      <c r="F57" s="328"/>
      <c r="G57" s="328"/>
      <c r="H57" s="328"/>
      <c r="I57" s="76"/>
      <c r="J57" s="327" t="s">
        <v>95</v>
      </c>
      <c r="K57" s="328"/>
      <c r="L57" s="328"/>
      <c r="M57" s="328"/>
      <c r="N57" s="328"/>
      <c r="O57" s="328"/>
      <c r="P57" s="328"/>
      <c r="Q57" s="328"/>
      <c r="R57" s="328"/>
      <c r="S57" s="328"/>
      <c r="T57" s="328"/>
      <c r="U57" s="328"/>
      <c r="V57" s="328"/>
      <c r="W57" s="328"/>
      <c r="X57" s="328"/>
      <c r="Y57" s="328"/>
      <c r="Z57" s="328"/>
      <c r="AA57" s="328"/>
      <c r="AB57" s="328"/>
      <c r="AC57" s="328"/>
      <c r="AD57" s="328"/>
      <c r="AE57" s="328"/>
      <c r="AF57" s="328"/>
      <c r="AG57" s="325">
        <f>'06-PO - Požární bezpečnost'!$J$27</f>
        <v>0</v>
      </c>
      <c r="AH57" s="326"/>
      <c r="AI57" s="326"/>
      <c r="AJ57" s="326"/>
      <c r="AK57" s="326"/>
      <c r="AL57" s="326"/>
      <c r="AM57" s="326"/>
      <c r="AN57" s="325">
        <f>ROUND(SUM($AG$57,$AT$57),2)</f>
        <v>0</v>
      </c>
      <c r="AO57" s="326"/>
      <c r="AP57" s="326"/>
      <c r="AQ57" s="77" t="s">
        <v>79</v>
      </c>
      <c r="AR57" s="78"/>
      <c r="AS57" s="79">
        <v>0</v>
      </c>
      <c r="AT57" s="80">
        <f>ROUND(SUM($AV$57:$AW$57),2)</f>
        <v>0</v>
      </c>
      <c r="AU57" s="81">
        <f>'06-PO - Požární bezpečnost'!$P$79</f>
        <v>0</v>
      </c>
      <c r="AV57" s="80">
        <f>'06-PO - Požární bezpečnost'!$J$30</f>
        <v>0</v>
      </c>
      <c r="AW57" s="80">
        <f>'06-PO - Požární bezpečnost'!$J$31</f>
        <v>0</v>
      </c>
      <c r="AX57" s="80">
        <f>'06-PO - Požární bezpečnost'!$J$32</f>
        <v>0</v>
      </c>
      <c r="AY57" s="80">
        <f>'06-PO - Požární bezpečnost'!$J$33</f>
        <v>0</v>
      </c>
      <c r="AZ57" s="80">
        <f>'06-PO - Požární bezpečnost'!$F$30</f>
        <v>0</v>
      </c>
      <c r="BA57" s="80">
        <f>'06-PO - Požární bezpečnost'!$F$31</f>
        <v>0</v>
      </c>
      <c r="BB57" s="80">
        <f>'06-PO - Požární bezpečnost'!$F$32</f>
        <v>0</v>
      </c>
      <c r="BC57" s="80">
        <f>'06-PO - Požární bezpečnost'!$F$33</f>
        <v>0</v>
      </c>
      <c r="BD57" s="82">
        <f>'06-PO - Požární bezpečnost'!$F$34</f>
        <v>0</v>
      </c>
      <c r="BT57" s="74" t="s">
        <v>20</v>
      </c>
      <c r="BV57" s="74" t="s">
        <v>75</v>
      </c>
      <c r="BW57" s="74" t="s">
        <v>96</v>
      </c>
      <c r="BX57" s="74" t="s">
        <v>4</v>
      </c>
      <c r="CM57" s="74" t="s">
        <v>81</v>
      </c>
    </row>
    <row r="58" spans="1:91" s="74" customFormat="1" ht="28.5" customHeight="1" x14ac:dyDescent="0.3">
      <c r="A58" s="212" t="s">
        <v>1423</v>
      </c>
      <c r="B58" s="75"/>
      <c r="C58" s="76"/>
      <c r="D58" s="327" t="s">
        <v>97</v>
      </c>
      <c r="E58" s="328"/>
      <c r="F58" s="328"/>
      <c r="G58" s="328"/>
      <c r="H58" s="328"/>
      <c r="I58" s="76"/>
      <c r="J58" s="327" t="s">
        <v>98</v>
      </c>
      <c r="K58" s="328"/>
      <c r="L58" s="328"/>
      <c r="M58" s="328"/>
      <c r="N58" s="328"/>
      <c r="O58" s="328"/>
      <c r="P58" s="328"/>
      <c r="Q58" s="328"/>
      <c r="R58" s="328"/>
      <c r="S58" s="328"/>
      <c r="T58" s="328"/>
      <c r="U58" s="328"/>
      <c r="V58" s="328"/>
      <c r="W58" s="328"/>
      <c r="X58" s="328"/>
      <c r="Y58" s="328"/>
      <c r="Z58" s="328"/>
      <c r="AA58" s="328"/>
      <c r="AB58" s="328"/>
      <c r="AC58" s="328"/>
      <c r="AD58" s="328"/>
      <c r="AE58" s="328"/>
      <c r="AF58" s="328"/>
      <c r="AG58" s="325">
        <f>'07-OVN - Ostatní a vedlej...'!$J$27</f>
        <v>0</v>
      </c>
      <c r="AH58" s="326"/>
      <c r="AI58" s="326"/>
      <c r="AJ58" s="326"/>
      <c r="AK58" s="326"/>
      <c r="AL58" s="326"/>
      <c r="AM58" s="326"/>
      <c r="AN58" s="325">
        <f>ROUND(SUM($AG$58,$AT$58),2)</f>
        <v>0</v>
      </c>
      <c r="AO58" s="326"/>
      <c r="AP58" s="326"/>
      <c r="AQ58" s="77" t="s">
        <v>99</v>
      </c>
      <c r="AR58" s="78"/>
      <c r="AS58" s="83">
        <v>0</v>
      </c>
      <c r="AT58" s="84">
        <f>ROUND(SUM($AV$58:$AW$58),2)</f>
        <v>0</v>
      </c>
      <c r="AU58" s="85">
        <f>'07-OVN - Ostatní a vedlej...'!$P$78</f>
        <v>0</v>
      </c>
      <c r="AV58" s="84">
        <f>'07-OVN - Ostatní a vedlej...'!$J$30</f>
        <v>0</v>
      </c>
      <c r="AW58" s="84">
        <f>'07-OVN - Ostatní a vedlej...'!$J$31</f>
        <v>0</v>
      </c>
      <c r="AX58" s="84">
        <f>'07-OVN - Ostatní a vedlej...'!$J$32</f>
        <v>0</v>
      </c>
      <c r="AY58" s="84">
        <f>'07-OVN - Ostatní a vedlej...'!$J$33</f>
        <v>0</v>
      </c>
      <c r="AZ58" s="84">
        <f>'07-OVN - Ostatní a vedlej...'!$F$30</f>
        <v>0</v>
      </c>
      <c r="BA58" s="84">
        <f>'07-OVN - Ostatní a vedlej...'!$F$31</f>
        <v>0</v>
      </c>
      <c r="BB58" s="84">
        <f>'07-OVN - Ostatní a vedlej...'!$F$32</f>
        <v>0</v>
      </c>
      <c r="BC58" s="84">
        <f>'07-OVN - Ostatní a vedlej...'!$F$33</f>
        <v>0</v>
      </c>
      <c r="BD58" s="86">
        <f>'07-OVN - Ostatní a vedlej...'!$F$34</f>
        <v>0</v>
      </c>
      <c r="BT58" s="74" t="s">
        <v>20</v>
      </c>
      <c r="BV58" s="74" t="s">
        <v>75</v>
      </c>
      <c r="BW58" s="74" t="s">
        <v>100</v>
      </c>
      <c r="BX58" s="74" t="s">
        <v>4</v>
      </c>
      <c r="CM58" s="74" t="s">
        <v>81</v>
      </c>
    </row>
    <row r="59" spans="1:91" s="6" customFormat="1" ht="30.75" customHeight="1" x14ac:dyDescent="0.3">
      <c r="B59" s="23"/>
      <c r="C59" s="24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4"/>
      <c r="AA59" s="24"/>
      <c r="AB59" s="24"/>
      <c r="AC59" s="24"/>
      <c r="AD59" s="24"/>
      <c r="AE59" s="24"/>
      <c r="AF59" s="24"/>
      <c r="AG59" s="24"/>
      <c r="AH59" s="24"/>
      <c r="AI59" s="24"/>
      <c r="AJ59" s="24"/>
      <c r="AK59" s="24"/>
      <c r="AL59" s="24"/>
      <c r="AM59" s="24"/>
      <c r="AN59" s="24"/>
      <c r="AO59" s="24"/>
      <c r="AP59" s="24"/>
      <c r="AQ59" s="24"/>
      <c r="AR59" s="43"/>
    </row>
    <row r="60" spans="1:91" s="6" customFormat="1" ht="7.5" customHeight="1" x14ac:dyDescent="0.3">
      <c r="B60" s="38"/>
      <c r="C60" s="39"/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39"/>
      <c r="W60" s="39"/>
      <c r="X60" s="39"/>
      <c r="Y60" s="39"/>
      <c r="Z60" s="39"/>
      <c r="AA60" s="39"/>
      <c r="AB60" s="39"/>
      <c r="AC60" s="39"/>
      <c r="AD60" s="39"/>
      <c r="AE60" s="39"/>
      <c r="AF60" s="39"/>
      <c r="AG60" s="39"/>
      <c r="AH60" s="39"/>
      <c r="AI60" s="39"/>
      <c r="AJ60" s="39"/>
      <c r="AK60" s="39"/>
      <c r="AL60" s="39"/>
      <c r="AM60" s="39"/>
      <c r="AN60" s="39"/>
      <c r="AO60" s="39"/>
      <c r="AP60" s="39"/>
      <c r="AQ60" s="39"/>
      <c r="AR60" s="43"/>
    </row>
  </sheetData>
  <sheetProtection password="CC35" sheet="1" objects="1" scenarios="1" formatColumns="0" formatRows="0" sort="0" autoFilter="0"/>
  <mergeCells count="65">
    <mergeCell ref="AR2:BE2"/>
    <mergeCell ref="AN57:AP57"/>
    <mergeCell ref="AG57:AM57"/>
    <mergeCell ref="D57:H57"/>
    <mergeCell ref="J57:AF57"/>
    <mergeCell ref="AN58:AP58"/>
    <mergeCell ref="AG58:AM58"/>
    <mergeCell ref="D58:H58"/>
    <mergeCell ref="J58:AF58"/>
    <mergeCell ref="AN55:AP55"/>
    <mergeCell ref="AG55:AM55"/>
    <mergeCell ref="D55:H55"/>
    <mergeCell ref="J55:AF55"/>
    <mergeCell ref="AN56:AP56"/>
    <mergeCell ref="AG56:AM56"/>
    <mergeCell ref="D56:H56"/>
    <mergeCell ref="J56:AF56"/>
    <mergeCell ref="AN53:AP53"/>
    <mergeCell ref="AG53:AM53"/>
    <mergeCell ref="D53:H53"/>
    <mergeCell ref="J53:AF53"/>
    <mergeCell ref="AN54:AP54"/>
    <mergeCell ref="AG54:AM54"/>
    <mergeCell ref="D54:H54"/>
    <mergeCell ref="J54:AF54"/>
    <mergeCell ref="C49:G49"/>
    <mergeCell ref="I49:AF49"/>
    <mergeCell ref="AG49:AM49"/>
    <mergeCell ref="AN49:AP49"/>
    <mergeCell ref="AN52:AP52"/>
    <mergeCell ref="AG52:AM52"/>
    <mergeCell ref="D52:H52"/>
    <mergeCell ref="J52:AF52"/>
    <mergeCell ref="AG51:AM51"/>
    <mergeCell ref="AN51:AP51"/>
    <mergeCell ref="X32:AB32"/>
    <mergeCell ref="AK32:AO32"/>
    <mergeCell ref="L42:AO42"/>
    <mergeCell ref="AM44:AN44"/>
    <mergeCell ref="AM46:AP46"/>
    <mergeCell ref="AS46:AT48"/>
    <mergeCell ref="L29:O29"/>
    <mergeCell ref="W29:AE29"/>
    <mergeCell ref="AK29:AO29"/>
    <mergeCell ref="L30:O30"/>
    <mergeCell ref="W30:AE30"/>
    <mergeCell ref="AK30:AO30"/>
    <mergeCell ref="W26:AE26"/>
    <mergeCell ref="AK26:AO26"/>
    <mergeCell ref="L27:O27"/>
    <mergeCell ref="W27:AE27"/>
    <mergeCell ref="AK27:AO27"/>
    <mergeCell ref="L28:O28"/>
    <mergeCell ref="W28:AE28"/>
    <mergeCell ref="AK28:AO28"/>
    <mergeCell ref="BE5:BE32"/>
    <mergeCell ref="K5:AO5"/>
    <mergeCell ref="K6:AO6"/>
    <mergeCell ref="E14:AJ14"/>
    <mergeCell ref="E20:AN20"/>
    <mergeCell ref="AK23:AO23"/>
    <mergeCell ref="L25:O25"/>
    <mergeCell ref="W25:AE25"/>
    <mergeCell ref="AK25:AO25"/>
    <mergeCell ref="L26:O26"/>
  </mergeCells>
  <hyperlinks>
    <hyperlink ref="K1:S1" location="C2" tooltip="Rekapitulace stavby" display="1) Rekapitulace stavby"/>
    <hyperlink ref="W1:AI1" location="C51" tooltip="Rekapitulace objektů stavby a soupisů prací" display="2) Rekapitulace objektů stavby a soupisů prací"/>
    <hyperlink ref="A52" location="'01-ST - Stavební část'!C2" tooltip="01-ST - Stavební část" display="/"/>
    <hyperlink ref="A53" location="'02-UT - Zařízení pro vytá...'!C2" tooltip="02-UT - Zařízení pro vytá..." display="/"/>
    <hyperlink ref="A54" location="'03-MAR - Měření a regulace'!C2" tooltip="03-MAR - Měření a regulace" display="/"/>
    <hyperlink ref="A55" location="'04-ZTI - Zdravotně techni...'!C2" tooltip="04-ZTI - Zdravotně techni..." display="/"/>
    <hyperlink ref="A56" location="'05-EL - Elektroinstalace'!C2" tooltip="05-EL - Elektroinstalace" display="/"/>
    <hyperlink ref="A57" location="'06-PO - Požární bezpečnost'!C2" tooltip="06-PO - Požární bezpečnost" display="/"/>
    <hyperlink ref="A58" location="'07-OVN - Ostatní a vedlej...'!C2" tooltip="07-OVN - Ostatní a vedlej..." display="/"/>
  </hyperlinks>
  <pageMargins left="0.59027779102325439" right="0.59027779102325439" top="0.59027779102325439" bottom="0.59027779102325439" header="0" footer="0"/>
  <pageSetup paperSize="9" fitToHeight="100" orientation="landscape" blackAndWhite="1" r:id="rId1"/>
  <headerFooter alignWithMargins="0">
    <oddFooter>&amp;CStrana &amp;P z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169"/>
  <sheetViews>
    <sheetView showGridLines="0" workbookViewId="0">
      <pane ySplit="1" topLeftCell="A2" activePane="bottomLeft" state="frozenSplit"/>
      <selection pane="bottomLeft"/>
    </sheetView>
  </sheetViews>
  <sheetFormatPr defaultColWidth="10.5" defaultRowHeight="14.25" customHeight="1" x14ac:dyDescent="0.3"/>
  <cols>
    <col min="1" max="1" width="8.33203125" style="2" customWidth="1"/>
    <col min="2" max="2" width="1.6640625" style="2" customWidth="1"/>
    <col min="3" max="3" width="4.1640625" style="2" customWidth="1"/>
    <col min="4" max="4" width="4.33203125" style="2" customWidth="1"/>
    <col min="5" max="5" width="17.1640625" style="2" customWidth="1"/>
    <col min="6" max="6" width="90.83203125" style="2" customWidth="1"/>
    <col min="7" max="7" width="8.6640625" style="2" customWidth="1"/>
    <col min="8" max="8" width="11.1640625" style="2" customWidth="1"/>
    <col min="9" max="9" width="12.6640625" style="2" customWidth="1"/>
    <col min="10" max="10" width="23.5" style="2" customWidth="1"/>
    <col min="11" max="11" width="15.5" style="2" customWidth="1"/>
    <col min="12" max="12" width="10.5" style="1" customWidth="1"/>
    <col min="13" max="18" width="10.5" style="2" hidden="1" customWidth="1"/>
    <col min="19" max="19" width="8.1640625" style="2" hidden="1" customWidth="1"/>
    <col min="20" max="20" width="29.6640625" style="2" hidden="1" customWidth="1"/>
    <col min="21" max="21" width="16.33203125" style="2" hidden="1" customWidth="1"/>
    <col min="22" max="22" width="12.33203125" style="2" customWidth="1"/>
    <col min="23" max="23" width="16.33203125" style="2" customWidth="1"/>
    <col min="24" max="24" width="12.1640625" style="2" customWidth="1"/>
    <col min="25" max="25" width="15" style="2" customWidth="1"/>
    <col min="26" max="26" width="11" style="2" customWidth="1"/>
    <col min="27" max="27" width="15" style="2" customWidth="1"/>
    <col min="28" max="28" width="16.33203125" style="2" customWidth="1"/>
    <col min="29" max="29" width="11" style="2" customWidth="1"/>
    <col min="30" max="30" width="15" style="2" customWidth="1"/>
    <col min="31" max="31" width="16.33203125" style="2" customWidth="1"/>
    <col min="32" max="43" width="10.5" style="1" customWidth="1"/>
    <col min="44" max="65" width="10.5" style="2" hidden="1" customWidth="1"/>
    <col min="66" max="16384" width="10.5" style="1"/>
  </cols>
  <sheetData>
    <row r="1" spans="1:256" s="3" customFormat="1" ht="22.5" customHeight="1" x14ac:dyDescent="0.3">
      <c r="A1" s="5"/>
      <c r="B1" s="214"/>
      <c r="C1" s="214"/>
      <c r="D1" s="213" t="s">
        <v>1</v>
      </c>
      <c r="E1" s="214"/>
      <c r="F1" s="215" t="s">
        <v>1424</v>
      </c>
      <c r="G1" s="332" t="s">
        <v>1425</v>
      </c>
      <c r="H1" s="332"/>
      <c r="I1" s="214"/>
      <c r="J1" s="215" t="s">
        <v>1426</v>
      </c>
      <c r="K1" s="213" t="s">
        <v>101</v>
      </c>
      <c r="L1" s="215" t="s">
        <v>1427</v>
      </c>
      <c r="M1" s="215"/>
      <c r="N1" s="215"/>
      <c r="O1" s="215"/>
      <c r="P1" s="215"/>
      <c r="Q1" s="215"/>
      <c r="R1" s="215"/>
      <c r="S1" s="215"/>
      <c r="T1" s="215"/>
      <c r="U1" s="211"/>
      <c r="V1" s="211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  <c r="FC1" s="5"/>
      <c r="FD1" s="5"/>
      <c r="FE1" s="5"/>
      <c r="FF1" s="5"/>
      <c r="FG1" s="5"/>
      <c r="FH1" s="5"/>
      <c r="FI1" s="5"/>
      <c r="FJ1" s="5"/>
      <c r="FK1" s="5"/>
      <c r="FL1" s="5"/>
      <c r="FM1" s="5"/>
      <c r="FN1" s="5"/>
      <c r="FO1" s="5"/>
      <c r="FP1" s="5"/>
      <c r="FQ1" s="5"/>
      <c r="FR1" s="5"/>
      <c r="FS1" s="5"/>
      <c r="FT1" s="5"/>
      <c r="FU1" s="5"/>
      <c r="FV1" s="5"/>
      <c r="FW1" s="5"/>
      <c r="FX1" s="5"/>
      <c r="FY1" s="5"/>
      <c r="FZ1" s="5"/>
      <c r="GA1" s="5"/>
      <c r="GB1" s="5"/>
      <c r="GC1" s="5"/>
      <c r="GD1" s="5"/>
      <c r="GE1" s="5"/>
      <c r="GF1" s="5"/>
      <c r="GG1" s="5"/>
      <c r="GH1" s="5"/>
      <c r="GI1" s="5"/>
      <c r="GJ1" s="5"/>
      <c r="GK1" s="5"/>
      <c r="GL1" s="5"/>
      <c r="GM1" s="5"/>
      <c r="GN1" s="5"/>
      <c r="GO1" s="5"/>
      <c r="GP1" s="5"/>
      <c r="GQ1" s="5"/>
      <c r="GR1" s="5"/>
      <c r="GS1" s="5"/>
      <c r="GT1" s="5"/>
      <c r="GU1" s="5"/>
      <c r="GV1" s="5"/>
      <c r="GW1" s="5"/>
      <c r="GX1" s="5"/>
      <c r="GY1" s="5"/>
      <c r="GZ1" s="5"/>
      <c r="HA1" s="5"/>
      <c r="HB1" s="5"/>
      <c r="HC1" s="5"/>
      <c r="HD1" s="5"/>
      <c r="HE1" s="5"/>
      <c r="HF1" s="5"/>
      <c r="HG1" s="5"/>
      <c r="HH1" s="5"/>
      <c r="HI1" s="5"/>
      <c r="HJ1" s="5"/>
      <c r="HK1" s="5"/>
      <c r="HL1" s="5"/>
      <c r="HM1" s="5"/>
      <c r="HN1" s="5"/>
      <c r="HO1" s="5"/>
      <c r="HP1" s="5"/>
      <c r="HQ1" s="5"/>
      <c r="HR1" s="5"/>
      <c r="HS1" s="5"/>
      <c r="HT1" s="5"/>
      <c r="HU1" s="5"/>
      <c r="HV1" s="5"/>
      <c r="HW1" s="5"/>
      <c r="HX1" s="5"/>
      <c r="HY1" s="5"/>
      <c r="HZ1" s="5"/>
      <c r="IA1" s="5"/>
      <c r="IB1" s="5"/>
      <c r="IC1" s="5"/>
      <c r="ID1" s="5"/>
      <c r="IE1" s="5"/>
      <c r="IF1" s="5"/>
      <c r="IG1" s="5"/>
      <c r="IH1" s="5"/>
      <c r="II1" s="5"/>
      <c r="IJ1" s="5"/>
      <c r="IK1" s="5"/>
      <c r="IL1" s="5"/>
      <c r="IM1" s="5"/>
      <c r="IN1" s="5"/>
      <c r="IO1" s="5"/>
      <c r="IP1" s="5"/>
      <c r="IQ1" s="5"/>
      <c r="IR1" s="5"/>
      <c r="IS1" s="5"/>
      <c r="IT1" s="5"/>
      <c r="IU1" s="5"/>
      <c r="IV1" s="5"/>
    </row>
    <row r="2" spans="1:256" s="2" customFormat="1" ht="37.5" customHeight="1" x14ac:dyDescent="0.3">
      <c r="L2" s="331"/>
      <c r="M2" s="296"/>
      <c r="N2" s="296"/>
      <c r="O2" s="296"/>
      <c r="P2" s="296"/>
      <c r="Q2" s="296"/>
      <c r="R2" s="296"/>
      <c r="S2" s="296"/>
      <c r="T2" s="296"/>
      <c r="U2" s="296"/>
      <c r="V2" s="296"/>
      <c r="AT2" s="2" t="s">
        <v>80</v>
      </c>
    </row>
    <row r="3" spans="1:256" s="2" customFormat="1" ht="7.5" customHeight="1" x14ac:dyDescent="0.3">
      <c r="B3" s="7"/>
      <c r="C3" s="8"/>
      <c r="D3" s="8"/>
      <c r="E3" s="8"/>
      <c r="F3" s="8"/>
      <c r="G3" s="8"/>
      <c r="H3" s="8"/>
      <c r="I3" s="87"/>
      <c r="J3" s="8"/>
      <c r="K3" s="9"/>
      <c r="AT3" s="2" t="s">
        <v>81</v>
      </c>
    </row>
    <row r="4" spans="1:256" s="2" customFormat="1" ht="37.5" customHeight="1" x14ac:dyDescent="0.3">
      <c r="B4" s="10"/>
      <c r="C4" s="11"/>
      <c r="D4" s="12" t="s">
        <v>102</v>
      </c>
      <c r="E4" s="11"/>
      <c r="F4" s="11"/>
      <c r="G4" s="11"/>
      <c r="H4" s="11"/>
      <c r="J4" s="11"/>
      <c r="K4" s="13"/>
      <c r="M4" s="14" t="s">
        <v>9</v>
      </c>
      <c r="AT4" s="2" t="s">
        <v>3</v>
      </c>
    </row>
    <row r="5" spans="1:256" s="2" customFormat="1" ht="7.5" customHeight="1" x14ac:dyDescent="0.3">
      <c r="B5" s="10"/>
      <c r="C5" s="11"/>
      <c r="D5" s="11"/>
      <c r="E5" s="11"/>
      <c r="F5" s="11"/>
      <c r="G5" s="11"/>
      <c r="H5" s="11"/>
      <c r="J5" s="11"/>
      <c r="K5" s="13"/>
    </row>
    <row r="6" spans="1:256" s="2" customFormat="1" ht="15.75" customHeight="1" x14ac:dyDescent="0.3">
      <c r="B6" s="10"/>
      <c r="C6" s="11"/>
      <c r="D6" s="19" t="s">
        <v>15</v>
      </c>
      <c r="E6" s="11"/>
      <c r="F6" s="11"/>
      <c r="G6" s="11"/>
      <c r="H6" s="11"/>
      <c r="J6" s="11"/>
      <c r="K6" s="13"/>
    </row>
    <row r="7" spans="1:256" s="2" customFormat="1" ht="15.75" customHeight="1" x14ac:dyDescent="0.3">
      <c r="B7" s="10"/>
      <c r="C7" s="11"/>
      <c r="D7" s="11"/>
      <c r="E7" s="333" t="str">
        <f>'Rekapitulace stavby'!$K$6</f>
        <v>Rekonsturkce výměníkové a předávací stanice v areálu kasáren Strakonice</v>
      </c>
      <c r="F7" s="300"/>
      <c r="G7" s="300"/>
      <c r="H7" s="300"/>
      <c r="J7" s="11"/>
      <c r="K7" s="13"/>
    </row>
    <row r="8" spans="1:256" s="6" customFormat="1" ht="15.75" customHeight="1" x14ac:dyDescent="0.3">
      <c r="B8" s="23"/>
      <c r="C8" s="24"/>
      <c r="D8" s="19" t="s">
        <v>103</v>
      </c>
      <c r="E8" s="24"/>
      <c r="F8" s="24"/>
      <c r="G8" s="24"/>
      <c r="H8" s="24"/>
      <c r="J8" s="24"/>
      <c r="K8" s="27"/>
    </row>
    <row r="9" spans="1:256" s="6" customFormat="1" ht="37.5" customHeight="1" x14ac:dyDescent="0.3">
      <c r="B9" s="23"/>
      <c r="C9" s="24"/>
      <c r="D9" s="24"/>
      <c r="E9" s="315" t="s">
        <v>104</v>
      </c>
      <c r="F9" s="307"/>
      <c r="G9" s="307"/>
      <c r="H9" s="307"/>
      <c r="J9" s="24"/>
      <c r="K9" s="27"/>
    </row>
    <row r="10" spans="1:256" s="6" customFormat="1" ht="14.25" customHeight="1" x14ac:dyDescent="0.3">
      <c r="B10" s="23"/>
      <c r="C10" s="24"/>
      <c r="D10" s="24"/>
      <c r="E10" s="24"/>
      <c r="F10" s="24"/>
      <c r="G10" s="24"/>
      <c r="H10" s="24"/>
      <c r="J10" s="24"/>
      <c r="K10" s="27"/>
    </row>
    <row r="11" spans="1:256" s="6" customFormat="1" ht="15" customHeight="1" x14ac:dyDescent="0.3">
      <c r="B11" s="23"/>
      <c r="C11" s="24"/>
      <c r="D11" s="19" t="s">
        <v>18</v>
      </c>
      <c r="E11" s="24"/>
      <c r="F11" s="17"/>
      <c r="G11" s="24"/>
      <c r="H11" s="24"/>
      <c r="I11" s="88" t="s">
        <v>19</v>
      </c>
      <c r="J11" s="17"/>
      <c r="K11" s="27"/>
    </row>
    <row r="12" spans="1:256" s="6" customFormat="1" ht="15" customHeight="1" x14ac:dyDescent="0.3">
      <c r="B12" s="23"/>
      <c r="C12" s="24"/>
      <c r="D12" s="19" t="s">
        <v>21</v>
      </c>
      <c r="E12" s="24"/>
      <c r="F12" s="17" t="s">
        <v>22</v>
      </c>
      <c r="G12" s="24"/>
      <c r="H12" s="24"/>
      <c r="I12" s="88" t="s">
        <v>23</v>
      </c>
      <c r="J12" s="52" t="str">
        <f>'Rekapitulace stavby'!$AN$8</f>
        <v>27.01.2014</v>
      </c>
      <c r="K12" s="27"/>
    </row>
    <row r="13" spans="1:256" s="6" customFormat="1" ht="12" customHeight="1" x14ac:dyDescent="0.3">
      <c r="B13" s="23"/>
      <c r="C13" s="24"/>
      <c r="D13" s="24"/>
      <c r="E13" s="24"/>
      <c r="F13" s="24"/>
      <c r="G13" s="24"/>
      <c r="H13" s="24"/>
      <c r="J13" s="24"/>
      <c r="K13" s="27"/>
    </row>
    <row r="14" spans="1:256" s="6" customFormat="1" ht="15" customHeight="1" x14ac:dyDescent="0.3">
      <c r="B14" s="23"/>
      <c r="C14" s="24"/>
      <c r="D14" s="19" t="s">
        <v>27</v>
      </c>
      <c r="E14" s="24"/>
      <c r="F14" s="24"/>
      <c r="G14" s="24"/>
      <c r="H14" s="24"/>
      <c r="I14" s="88" t="s">
        <v>28</v>
      </c>
      <c r="J14" s="17"/>
      <c r="K14" s="27"/>
    </row>
    <row r="15" spans="1:256" s="6" customFormat="1" ht="18.75" customHeight="1" x14ac:dyDescent="0.3">
      <c r="B15" s="23"/>
      <c r="C15" s="24"/>
      <c r="D15" s="24"/>
      <c r="E15" s="17" t="s">
        <v>29</v>
      </c>
      <c r="F15" s="24"/>
      <c r="G15" s="24"/>
      <c r="H15" s="24"/>
      <c r="I15" s="88" t="s">
        <v>30</v>
      </c>
      <c r="J15" s="17"/>
      <c r="K15" s="27"/>
    </row>
    <row r="16" spans="1:256" s="6" customFormat="1" ht="7.5" customHeight="1" x14ac:dyDescent="0.3">
      <c r="B16" s="23"/>
      <c r="C16" s="24"/>
      <c r="D16" s="24"/>
      <c r="E16" s="24"/>
      <c r="F16" s="24"/>
      <c r="G16" s="24"/>
      <c r="H16" s="24"/>
      <c r="J16" s="24"/>
      <c r="K16" s="27"/>
    </row>
    <row r="17" spans="2:11" s="6" customFormat="1" ht="15" customHeight="1" x14ac:dyDescent="0.3">
      <c r="B17" s="23"/>
      <c r="C17" s="24"/>
      <c r="D17" s="19" t="s">
        <v>31</v>
      </c>
      <c r="E17" s="24"/>
      <c r="F17" s="24"/>
      <c r="G17" s="24"/>
      <c r="H17" s="24"/>
      <c r="I17" s="88" t="s">
        <v>28</v>
      </c>
      <c r="J17" s="17" t="str">
        <f>IF('Rekapitulace stavby'!$AN$13="Vyplň údaj","",IF('Rekapitulace stavby'!$AN$13="","",'Rekapitulace stavby'!$AN$13))</f>
        <v/>
      </c>
      <c r="K17" s="27"/>
    </row>
    <row r="18" spans="2:11" s="6" customFormat="1" ht="18.75" customHeight="1" x14ac:dyDescent="0.3">
      <c r="B18" s="23"/>
      <c r="C18" s="24"/>
      <c r="D18" s="24"/>
      <c r="E18" s="17" t="str">
        <f>IF('Rekapitulace stavby'!$E$14="Vyplň údaj","",IF('Rekapitulace stavby'!$E$14="","",'Rekapitulace stavby'!$E$14))</f>
        <v/>
      </c>
      <c r="F18" s="24"/>
      <c r="G18" s="24"/>
      <c r="H18" s="24"/>
      <c r="I18" s="88" t="s">
        <v>30</v>
      </c>
      <c r="J18" s="17" t="str">
        <f>IF('Rekapitulace stavby'!$AN$14="Vyplň údaj","",IF('Rekapitulace stavby'!$AN$14="","",'Rekapitulace stavby'!$AN$14))</f>
        <v/>
      </c>
      <c r="K18" s="27"/>
    </row>
    <row r="19" spans="2:11" s="6" customFormat="1" ht="7.5" customHeight="1" x14ac:dyDescent="0.3">
      <c r="B19" s="23"/>
      <c r="C19" s="24"/>
      <c r="D19" s="24"/>
      <c r="E19" s="24"/>
      <c r="F19" s="24"/>
      <c r="G19" s="24"/>
      <c r="H19" s="24"/>
      <c r="J19" s="24"/>
      <c r="K19" s="27"/>
    </row>
    <row r="20" spans="2:11" s="6" customFormat="1" ht="15" customHeight="1" x14ac:dyDescent="0.3">
      <c r="B20" s="23"/>
      <c r="C20" s="24"/>
      <c r="D20" s="19" t="s">
        <v>33</v>
      </c>
      <c r="E20" s="24"/>
      <c r="F20" s="24"/>
      <c r="G20" s="24"/>
      <c r="H20" s="24"/>
      <c r="I20" s="88" t="s">
        <v>28</v>
      </c>
      <c r="J20" s="17" t="s">
        <v>34</v>
      </c>
      <c r="K20" s="27"/>
    </row>
    <row r="21" spans="2:11" s="6" customFormat="1" ht="18.75" customHeight="1" x14ac:dyDescent="0.3">
      <c r="B21" s="23"/>
      <c r="C21" s="24"/>
      <c r="D21" s="24"/>
      <c r="E21" s="17" t="s">
        <v>35</v>
      </c>
      <c r="F21" s="24"/>
      <c r="G21" s="24"/>
      <c r="H21" s="24"/>
      <c r="I21" s="88" t="s">
        <v>30</v>
      </c>
      <c r="J21" s="17" t="s">
        <v>36</v>
      </c>
      <c r="K21" s="27"/>
    </row>
    <row r="22" spans="2:11" s="6" customFormat="1" ht="7.5" customHeight="1" x14ac:dyDescent="0.3">
      <c r="B22" s="23"/>
      <c r="C22" s="24"/>
      <c r="D22" s="24"/>
      <c r="E22" s="24"/>
      <c r="F22" s="24"/>
      <c r="G22" s="24"/>
      <c r="H22" s="24"/>
      <c r="J22" s="24"/>
      <c r="K22" s="27"/>
    </row>
    <row r="23" spans="2:11" s="6" customFormat="1" ht="15" customHeight="1" x14ac:dyDescent="0.3">
      <c r="B23" s="23"/>
      <c r="C23" s="24"/>
      <c r="D23" s="19" t="s">
        <v>38</v>
      </c>
      <c r="E23" s="24"/>
      <c r="F23" s="24"/>
      <c r="G23" s="24"/>
      <c r="H23" s="24"/>
      <c r="J23" s="24"/>
      <c r="K23" s="27"/>
    </row>
    <row r="24" spans="2:11" s="89" customFormat="1" ht="15.75" customHeight="1" x14ac:dyDescent="0.3">
      <c r="B24" s="90"/>
      <c r="C24" s="91"/>
      <c r="D24" s="91"/>
      <c r="E24" s="303"/>
      <c r="F24" s="334"/>
      <c r="G24" s="334"/>
      <c r="H24" s="334"/>
      <c r="J24" s="91"/>
      <c r="K24" s="92"/>
    </row>
    <row r="25" spans="2:11" s="6" customFormat="1" ht="7.5" customHeight="1" x14ac:dyDescent="0.3">
      <c r="B25" s="23"/>
      <c r="C25" s="24"/>
      <c r="D25" s="24"/>
      <c r="E25" s="24"/>
      <c r="F25" s="24"/>
      <c r="G25" s="24"/>
      <c r="H25" s="24"/>
      <c r="J25" s="24"/>
      <c r="K25" s="27"/>
    </row>
    <row r="26" spans="2:11" s="6" customFormat="1" ht="7.5" customHeight="1" x14ac:dyDescent="0.3">
      <c r="B26" s="23"/>
      <c r="C26" s="24"/>
      <c r="D26" s="64"/>
      <c r="E26" s="64"/>
      <c r="F26" s="64"/>
      <c r="G26" s="64"/>
      <c r="H26" s="64"/>
      <c r="I26" s="53"/>
      <c r="J26" s="64"/>
      <c r="K26" s="93"/>
    </row>
    <row r="27" spans="2:11" s="6" customFormat="1" ht="26.25" customHeight="1" x14ac:dyDescent="0.3">
      <c r="B27" s="23"/>
      <c r="C27" s="24"/>
      <c r="D27" s="94" t="s">
        <v>39</v>
      </c>
      <c r="E27" s="24"/>
      <c r="F27" s="24"/>
      <c r="G27" s="24"/>
      <c r="H27" s="24"/>
      <c r="J27" s="67">
        <f>ROUND($J$86,2)</f>
        <v>0</v>
      </c>
      <c r="K27" s="27"/>
    </row>
    <row r="28" spans="2:11" s="6" customFormat="1" ht="7.5" customHeight="1" x14ac:dyDescent="0.3">
      <c r="B28" s="23"/>
      <c r="C28" s="24"/>
      <c r="D28" s="64"/>
      <c r="E28" s="64"/>
      <c r="F28" s="64"/>
      <c r="G28" s="64"/>
      <c r="H28" s="64"/>
      <c r="I28" s="53"/>
      <c r="J28" s="64"/>
      <c r="K28" s="93"/>
    </row>
    <row r="29" spans="2:11" s="6" customFormat="1" ht="15" customHeight="1" x14ac:dyDescent="0.3">
      <c r="B29" s="23"/>
      <c r="C29" s="24"/>
      <c r="D29" s="24"/>
      <c r="E29" s="24"/>
      <c r="F29" s="28" t="s">
        <v>41</v>
      </c>
      <c r="G29" s="24"/>
      <c r="H29" s="24"/>
      <c r="I29" s="95" t="s">
        <v>40</v>
      </c>
      <c r="J29" s="28" t="s">
        <v>42</v>
      </c>
      <c r="K29" s="27"/>
    </row>
    <row r="30" spans="2:11" s="6" customFormat="1" ht="15" customHeight="1" x14ac:dyDescent="0.3">
      <c r="B30" s="23"/>
      <c r="C30" s="24"/>
      <c r="D30" s="30" t="s">
        <v>43</v>
      </c>
      <c r="E30" s="30" t="s">
        <v>44</v>
      </c>
      <c r="F30" s="96">
        <f>ROUND(SUM($BE$86:$BE$167),2)</f>
        <v>0</v>
      </c>
      <c r="G30" s="24"/>
      <c r="H30" s="24"/>
      <c r="I30" s="97">
        <v>0.21</v>
      </c>
      <c r="J30" s="96">
        <f>ROUND(SUM($BE$86:$BE$167)*$I$30,2)</f>
        <v>0</v>
      </c>
      <c r="K30" s="27"/>
    </row>
    <row r="31" spans="2:11" s="6" customFormat="1" ht="15" customHeight="1" x14ac:dyDescent="0.3">
      <c r="B31" s="23"/>
      <c r="C31" s="24"/>
      <c r="D31" s="24"/>
      <c r="E31" s="30" t="s">
        <v>45</v>
      </c>
      <c r="F31" s="96">
        <f>ROUND(SUM($BF$86:$BF$167),2)</f>
        <v>0</v>
      </c>
      <c r="G31" s="24"/>
      <c r="H31" s="24"/>
      <c r="I31" s="97">
        <v>0.15</v>
      </c>
      <c r="J31" s="96">
        <f>ROUND(SUM($BF$86:$BF$167)*$I$31,2)</f>
        <v>0</v>
      </c>
      <c r="K31" s="27"/>
    </row>
    <row r="32" spans="2:11" s="6" customFormat="1" ht="15" hidden="1" customHeight="1" x14ac:dyDescent="0.3">
      <c r="B32" s="23"/>
      <c r="C32" s="24"/>
      <c r="D32" s="24"/>
      <c r="E32" s="30" t="s">
        <v>46</v>
      </c>
      <c r="F32" s="96">
        <f>ROUND(SUM($BG$86:$BG$167),2)</f>
        <v>0</v>
      </c>
      <c r="G32" s="24"/>
      <c r="H32" s="24"/>
      <c r="I32" s="97">
        <v>0.21</v>
      </c>
      <c r="J32" s="96">
        <v>0</v>
      </c>
      <c r="K32" s="27"/>
    </row>
    <row r="33" spans="2:11" s="6" customFormat="1" ht="15" hidden="1" customHeight="1" x14ac:dyDescent="0.3">
      <c r="B33" s="23"/>
      <c r="C33" s="24"/>
      <c r="D33" s="24"/>
      <c r="E33" s="30" t="s">
        <v>47</v>
      </c>
      <c r="F33" s="96">
        <f>ROUND(SUM($BH$86:$BH$167),2)</f>
        <v>0</v>
      </c>
      <c r="G33" s="24"/>
      <c r="H33" s="24"/>
      <c r="I33" s="97">
        <v>0.15</v>
      </c>
      <c r="J33" s="96">
        <v>0</v>
      </c>
      <c r="K33" s="27"/>
    </row>
    <row r="34" spans="2:11" s="6" customFormat="1" ht="15" hidden="1" customHeight="1" x14ac:dyDescent="0.3">
      <c r="B34" s="23"/>
      <c r="C34" s="24"/>
      <c r="D34" s="24"/>
      <c r="E34" s="30" t="s">
        <v>48</v>
      </c>
      <c r="F34" s="96">
        <f>ROUND(SUM($BI$86:$BI$167),2)</f>
        <v>0</v>
      </c>
      <c r="G34" s="24"/>
      <c r="H34" s="24"/>
      <c r="I34" s="97">
        <v>0</v>
      </c>
      <c r="J34" s="96">
        <v>0</v>
      </c>
      <c r="K34" s="27"/>
    </row>
    <row r="35" spans="2:11" s="6" customFormat="1" ht="7.5" customHeight="1" x14ac:dyDescent="0.3">
      <c r="B35" s="23"/>
      <c r="C35" s="24"/>
      <c r="D35" s="24"/>
      <c r="E35" s="24"/>
      <c r="F35" s="24"/>
      <c r="G35" s="24"/>
      <c r="H35" s="24"/>
      <c r="J35" s="24"/>
      <c r="K35" s="27"/>
    </row>
    <row r="36" spans="2:11" s="6" customFormat="1" ht="26.25" customHeight="1" x14ac:dyDescent="0.3">
      <c r="B36" s="23"/>
      <c r="C36" s="32"/>
      <c r="D36" s="33" t="s">
        <v>49</v>
      </c>
      <c r="E36" s="34"/>
      <c r="F36" s="34"/>
      <c r="G36" s="98" t="s">
        <v>50</v>
      </c>
      <c r="H36" s="35" t="s">
        <v>51</v>
      </c>
      <c r="I36" s="99"/>
      <c r="J36" s="36">
        <f>ROUND(SUM($J$27:$J$34),2)</f>
        <v>0</v>
      </c>
      <c r="K36" s="100"/>
    </row>
    <row r="37" spans="2:11" s="6" customFormat="1" ht="15" customHeight="1" x14ac:dyDescent="0.3">
      <c r="B37" s="38"/>
      <c r="C37" s="39"/>
      <c r="D37" s="39"/>
      <c r="E37" s="39"/>
      <c r="F37" s="39"/>
      <c r="G37" s="39"/>
      <c r="H37" s="39"/>
      <c r="I37" s="101"/>
      <c r="J37" s="39"/>
      <c r="K37" s="40"/>
    </row>
    <row r="41" spans="2:11" s="6" customFormat="1" ht="7.5" customHeight="1" x14ac:dyDescent="0.3">
      <c r="B41" s="102"/>
      <c r="C41" s="103"/>
      <c r="D41" s="103"/>
      <c r="E41" s="103"/>
      <c r="F41" s="103"/>
      <c r="G41" s="103"/>
      <c r="H41" s="103"/>
      <c r="I41" s="103"/>
      <c r="J41" s="103"/>
      <c r="K41" s="104"/>
    </row>
    <row r="42" spans="2:11" s="6" customFormat="1" ht="37.5" customHeight="1" x14ac:dyDescent="0.3">
      <c r="B42" s="23"/>
      <c r="C42" s="12" t="s">
        <v>105</v>
      </c>
      <c r="D42" s="24"/>
      <c r="E42" s="24"/>
      <c r="F42" s="24"/>
      <c r="G42" s="24"/>
      <c r="H42" s="24"/>
      <c r="J42" s="24"/>
      <c r="K42" s="27"/>
    </row>
    <row r="43" spans="2:11" s="6" customFormat="1" ht="7.5" customHeight="1" x14ac:dyDescent="0.3">
      <c r="B43" s="23"/>
      <c r="C43" s="24"/>
      <c r="D43" s="24"/>
      <c r="E43" s="24"/>
      <c r="F43" s="24"/>
      <c r="G43" s="24"/>
      <c r="H43" s="24"/>
      <c r="J43" s="24"/>
      <c r="K43" s="27"/>
    </row>
    <row r="44" spans="2:11" s="6" customFormat="1" ht="15" customHeight="1" x14ac:dyDescent="0.3">
      <c r="B44" s="23"/>
      <c r="C44" s="19" t="s">
        <v>15</v>
      </c>
      <c r="D44" s="24"/>
      <c r="E44" s="24"/>
      <c r="F44" s="24"/>
      <c r="G44" s="24"/>
      <c r="H44" s="24"/>
      <c r="J44" s="24"/>
      <c r="K44" s="27"/>
    </row>
    <row r="45" spans="2:11" s="6" customFormat="1" ht="16.5" customHeight="1" x14ac:dyDescent="0.3">
      <c r="B45" s="23"/>
      <c r="C45" s="24"/>
      <c r="D45" s="24"/>
      <c r="E45" s="333" t="str">
        <f>$E$7</f>
        <v>Rekonsturkce výměníkové a předávací stanice v areálu kasáren Strakonice</v>
      </c>
      <c r="F45" s="307"/>
      <c r="G45" s="307"/>
      <c r="H45" s="307"/>
      <c r="J45" s="24"/>
      <c r="K45" s="27"/>
    </row>
    <row r="46" spans="2:11" s="6" customFormat="1" ht="15" customHeight="1" x14ac:dyDescent="0.3">
      <c r="B46" s="23"/>
      <c r="C46" s="19" t="s">
        <v>103</v>
      </c>
      <c r="D46" s="24"/>
      <c r="E46" s="24"/>
      <c r="F46" s="24"/>
      <c r="G46" s="24"/>
      <c r="H46" s="24"/>
      <c r="J46" s="24"/>
      <c r="K46" s="27"/>
    </row>
    <row r="47" spans="2:11" s="6" customFormat="1" ht="19.5" customHeight="1" x14ac:dyDescent="0.3">
      <c r="B47" s="23"/>
      <c r="C47" s="24"/>
      <c r="D47" s="24"/>
      <c r="E47" s="315" t="str">
        <f>$E$9</f>
        <v>01-ST - Stavební část</v>
      </c>
      <c r="F47" s="307"/>
      <c r="G47" s="307"/>
      <c r="H47" s="307"/>
      <c r="J47" s="24"/>
      <c r="K47" s="27"/>
    </row>
    <row r="48" spans="2:11" s="6" customFormat="1" ht="7.5" customHeight="1" x14ac:dyDescent="0.3">
      <c r="B48" s="23"/>
      <c r="C48" s="24"/>
      <c r="D48" s="24"/>
      <c r="E48" s="24"/>
      <c r="F48" s="24"/>
      <c r="G48" s="24"/>
      <c r="H48" s="24"/>
      <c r="J48" s="24"/>
      <c r="K48" s="27"/>
    </row>
    <row r="49" spans="2:47" s="6" customFormat="1" ht="18.75" customHeight="1" x14ac:dyDescent="0.3">
      <c r="B49" s="23"/>
      <c r="C49" s="19" t="s">
        <v>21</v>
      </c>
      <c r="D49" s="24"/>
      <c r="E49" s="24"/>
      <c r="F49" s="17" t="str">
        <f>$F$12</f>
        <v>Strakonice</v>
      </c>
      <c r="G49" s="24"/>
      <c r="H49" s="24"/>
      <c r="I49" s="88" t="s">
        <v>23</v>
      </c>
      <c r="J49" s="52" t="str">
        <f>IF($J$12="","",$J$12)</f>
        <v>27.01.2014</v>
      </c>
      <c r="K49" s="27"/>
    </row>
    <row r="50" spans="2:47" s="6" customFormat="1" ht="7.5" customHeight="1" x14ac:dyDescent="0.3">
      <c r="B50" s="23"/>
      <c r="C50" s="24"/>
      <c r="D50" s="24"/>
      <c r="E50" s="24"/>
      <c r="F50" s="24"/>
      <c r="G50" s="24"/>
      <c r="H50" s="24"/>
      <c r="J50" s="24"/>
      <c r="K50" s="27"/>
    </row>
    <row r="51" spans="2:47" s="6" customFormat="1" ht="15.75" customHeight="1" x14ac:dyDescent="0.3">
      <c r="B51" s="23"/>
      <c r="C51" s="19" t="s">
        <v>27</v>
      </c>
      <c r="D51" s="24"/>
      <c r="E51" s="24"/>
      <c r="F51" s="17" t="str">
        <f>$E$15</f>
        <v>Armádní servisní, příspěvková organizace</v>
      </c>
      <c r="G51" s="24"/>
      <c r="H51" s="24"/>
      <c r="I51" s="88" t="s">
        <v>33</v>
      </c>
      <c r="J51" s="17" t="str">
        <f>$E$21</f>
        <v>DABONA s.r.o.</v>
      </c>
      <c r="K51" s="27"/>
    </row>
    <row r="52" spans="2:47" s="6" customFormat="1" ht="15" customHeight="1" x14ac:dyDescent="0.3">
      <c r="B52" s="23"/>
      <c r="C52" s="19" t="s">
        <v>31</v>
      </c>
      <c r="D52" s="24"/>
      <c r="E52" s="24"/>
      <c r="F52" s="17" t="str">
        <f>IF($E$18="","",$E$18)</f>
        <v/>
      </c>
      <c r="G52" s="24"/>
      <c r="H52" s="24"/>
      <c r="J52" s="24"/>
      <c r="K52" s="27"/>
    </row>
    <row r="53" spans="2:47" s="6" customFormat="1" ht="11.25" customHeight="1" x14ac:dyDescent="0.3">
      <c r="B53" s="23"/>
      <c r="C53" s="24"/>
      <c r="D53" s="24"/>
      <c r="E53" s="24"/>
      <c r="F53" s="24"/>
      <c r="G53" s="24"/>
      <c r="H53" s="24"/>
      <c r="J53" s="24"/>
      <c r="K53" s="27"/>
    </row>
    <row r="54" spans="2:47" s="6" customFormat="1" ht="30" customHeight="1" x14ac:dyDescent="0.3">
      <c r="B54" s="23"/>
      <c r="C54" s="105" t="s">
        <v>106</v>
      </c>
      <c r="D54" s="32"/>
      <c r="E54" s="32"/>
      <c r="F54" s="32"/>
      <c r="G54" s="32"/>
      <c r="H54" s="32"/>
      <c r="I54" s="106"/>
      <c r="J54" s="107" t="s">
        <v>107</v>
      </c>
      <c r="K54" s="37"/>
    </row>
    <row r="55" spans="2:47" s="6" customFormat="1" ht="11.25" customHeight="1" x14ac:dyDescent="0.3">
      <c r="B55" s="23"/>
      <c r="C55" s="24"/>
      <c r="D55" s="24"/>
      <c r="E55" s="24"/>
      <c r="F55" s="24"/>
      <c r="G55" s="24"/>
      <c r="H55" s="24"/>
      <c r="J55" s="24"/>
      <c r="K55" s="27"/>
    </row>
    <row r="56" spans="2:47" s="6" customFormat="1" ht="30" customHeight="1" x14ac:dyDescent="0.3">
      <c r="B56" s="23"/>
      <c r="C56" s="66" t="s">
        <v>108</v>
      </c>
      <c r="D56" s="24"/>
      <c r="E56" s="24"/>
      <c r="F56" s="24"/>
      <c r="G56" s="24"/>
      <c r="H56" s="24"/>
      <c r="J56" s="67">
        <f>ROUND($J$86,2)</f>
        <v>0</v>
      </c>
      <c r="K56" s="27"/>
      <c r="AU56" s="6" t="s">
        <v>109</v>
      </c>
    </row>
    <row r="57" spans="2:47" s="73" customFormat="1" ht="25.5" customHeight="1" x14ac:dyDescent="0.3">
      <c r="B57" s="108"/>
      <c r="C57" s="109"/>
      <c r="D57" s="110" t="s">
        <v>110</v>
      </c>
      <c r="E57" s="110"/>
      <c r="F57" s="110"/>
      <c r="G57" s="110"/>
      <c r="H57" s="110"/>
      <c r="I57" s="111"/>
      <c r="J57" s="112">
        <f>ROUND($J$87,2)</f>
        <v>0</v>
      </c>
      <c r="K57" s="113"/>
    </row>
    <row r="58" spans="2:47" s="114" customFormat="1" ht="21" customHeight="1" x14ac:dyDescent="0.3">
      <c r="B58" s="115"/>
      <c r="C58" s="116"/>
      <c r="D58" s="117" t="s">
        <v>111</v>
      </c>
      <c r="E58" s="117"/>
      <c r="F58" s="117"/>
      <c r="G58" s="117"/>
      <c r="H58" s="117"/>
      <c r="I58" s="118"/>
      <c r="J58" s="119">
        <f>ROUND($J$88,2)</f>
        <v>0</v>
      </c>
      <c r="K58" s="120"/>
    </row>
    <row r="59" spans="2:47" s="114" customFormat="1" ht="21" customHeight="1" x14ac:dyDescent="0.3">
      <c r="B59" s="115"/>
      <c r="C59" s="116"/>
      <c r="D59" s="117" t="s">
        <v>112</v>
      </c>
      <c r="E59" s="117"/>
      <c r="F59" s="117"/>
      <c r="G59" s="117"/>
      <c r="H59" s="117"/>
      <c r="I59" s="118"/>
      <c r="J59" s="119">
        <f>ROUND($J$98,2)</f>
        <v>0</v>
      </c>
      <c r="K59" s="120"/>
    </row>
    <row r="60" spans="2:47" s="114" customFormat="1" ht="21" customHeight="1" x14ac:dyDescent="0.3">
      <c r="B60" s="115"/>
      <c r="C60" s="116"/>
      <c r="D60" s="117" t="s">
        <v>113</v>
      </c>
      <c r="E60" s="117"/>
      <c r="F60" s="117"/>
      <c r="G60" s="117"/>
      <c r="H60" s="117"/>
      <c r="I60" s="118"/>
      <c r="J60" s="119">
        <f>ROUND($J$111,2)</f>
        <v>0</v>
      </c>
      <c r="K60" s="120"/>
    </row>
    <row r="61" spans="2:47" s="114" customFormat="1" ht="21" customHeight="1" x14ac:dyDescent="0.3">
      <c r="B61" s="115"/>
      <c r="C61" s="116"/>
      <c r="D61" s="117" t="s">
        <v>114</v>
      </c>
      <c r="E61" s="117"/>
      <c r="F61" s="117"/>
      <c r="G61" s="117"/>
      <c r="H61" s="117"/>
      <c r="I61" s="118"/>
      <c r="J61" s="119">
        <f>ROUND($J$119,2)</f>
        <v>0</v>
      </c>
      <c r="K61" s="120"/>
    </row>
    <row r="62" spans="2:47" s="73" customFormat="1" ht="25.5" customHeight="1" x14ac:dyDescent="0.3">
      <c r="B62" s="108"/>
      <c r="C62" s="109"/>
      <c r="D62" s="110" t="s">
        <v>115</v>
      </c>
      <c r="E62" s="110"/>
      <c r="F62" s="110"/>
      <c r="G62" s="110"/>
      <c r="H62" s="110"/>
      <c r="I62" s="111"/>
      <c r="J62" s="112">
        <f>ROUND($J$122,2)</f>
        <v>0</v>
      </c>
      <c r="K62" s="113"/>
    </row>
    <row r="63" spans="2:47" s="114" customFormat="1" ht="21" customHeight="1" x14ac:dyDescent="0.3">
      <c r="B63" s="115"/>
      <c r="C63" s="116"/>
      <c r="D63" s="117" t="s">
        <v>116</v>
      </c>
      <c r="E63" s="117"/>
      <c r="F63" s="117"/>
      <c r="G63" s="117"/>
      <c r="H63" s="117"/>
      <c r="I63" s="118"/>
      <c r="J63" s="119">
        <f>ROUND($J$123,2)</f>
        <v>0</v>
      </c>
      <c r="K63" s="120"/>
    </row>
    <row r="64" spans="2:47" s="114" customFormat="1" ht="21" customHeight="1" x14ac:dyDescent="0.3">
      <c r="B64" s="115"/>
      <c r="C64" s="116"/>
      <c r="D64" s="117" t="s">
        <v>117</v>
      </c>
      <c r="E64" s="117"/>
      <c r="F64" s="117"/>
      <c r="G64" s="117"/>
      <c r="H64" s="117"/>
      <c r="I64" s="118"/>
      <c r="J64" s="119">
        <f>ROUND($J$137,2)</f>
        <v>0</v>
      </c>
      <c r="K64" s="120"/>
    </row>
    <row r="65" spans="2:12" s="114" customFormat="1" ht="21" customHeight="1" x14ac:dyDescent="0.3">
      <c r="B65" s="115"/>
      <c r="C65" s="116"/>
      <c r="D65" s="117" t="s">
        <v>118</v>
      </c>
      <c r="E65" s="117"/>
      <c r="F65" s="117"/>
      <c r="G65" s="117"/>
      <c r="H65" s="117"/>
      <c r="I65" s="118"/>
      <c r="J65" s="119">
        <f>ROUND($J$145,2)</f>
        <v>0</v>
      </c>
      <c r="K65" s="120"/>
    </row>
    <row r="66" spans="2:12" s="114" customFormat="1" ht="21" customHeight="1" x14ac:dyDescent="0.3">
      <c r="B66" s="115"/>
      <c r="C66" s="116"/>
      <c r="D66" s="117" t="s">
        <v>119</v>
      </c>
      <c r="E66" s="117"/>
      <c r="F66" s="117"/>
      <c r="G66" s="117"/>
      <c r="H66" s="117"/>
      <c r="I66" s="118"/>
      <c r="J66" s="119">
        <f>ROUND($J$156,2)</f>
        <v>0</v>
      </c>
      <c r="K66" s="120"/>
    </row>
    <row r="67" spans="2:12" s="6" customFormat="1" ht="22.5" customHeight="1" x14ac:dyDescent="0.3">
      <c r="B67" s="23"/>
      <c r="C67" s="24"/>
      <c r="D67" s="24"/>
      <c r="E67" s="24"/>
      <c r="F67" s="24"/>
      <c r="G67" s="24"/>
      <c r="H67" s="24"/>
      <c r="J67" s="24"/>
      <c r="K67" s="27"/>
    </row>
    <row r="68" spans="2:12" s="6" customFormat="1" ht="7.5" customHeight="1" x14ac:dyDescent="0.3">
      <c r="B68" s="38"/>
      <c r="C68" s="39"/>
      <c r="D68" s="39"/>
      <c r="E68" s="39"/>
      <c r="F68" s="39"/>
      <c r="G68" s="39"/>
      <c r="H68" s="39"/>
      <c r="I68" s="101"/>
      <c r="J68" s="39"/>
      <c r="K68" s="40"/>
    </row>
    <row r="72" spans="2:12" s="6" customFormat="1" ht="7.5" customHeight="1" x14ac:dyDescent="0.3">
      <c r="B72" s="41"/>
      <c r="C72" s="42"/>
      <c r="D72" s="42"/>
      <c r="E72" s="42"/>
      <c r="F72" s="42"/>
      <c r="G72" s="42"/>
      <c r="H72" s="42"/>
      <c r="I72" s="103"/>
      <c r="J72" s="42"/>
      <c r="K72" s="42"/>
      <c r="L72" s="43"/>
    </row>
    <row r="73" spans="2:12" s="6" customFormat="1" ht="37.5" customHeight="1" x14ac:dyDescent="0.3">
      <c r="B73" s="23"/>
      <c r="C73" s="12" t="s">
        <v>120</v>
      </c>
      <c r="D73" s="24"/>
      <c r="E73" s="24"/>
      <c r="F73" s="24"/>
      <c r="G73" s="24"/>
      <c r="H73" s="24"/>
      <c r="J73" s="24"/>
      <c r="K73" s="24"/>
      <c r="L73" s="43"/>
    </row>
    <row r="74" spans="2:12" s="6" customFormat="1" ht="7.5" customHeight="1" x14ac:dyDescent="0.3">
      <c r="B74" s="23"/>
      <c r="C74" s="24"/>
      <c r="D74" s="24"/>
      <c r="E74" s="24"/>
      <c r="F74" s="24"/>
      <c r="G74" s="24"/>
      <c r="H74" s="24"/>
      <c r="J74" s="24"/>
      <c r="K74" s="24"/>
      <c r="L74" s="43"/>
    </row>
    <row r="75" spans="2:12" s="6" customFormat="1" ht="15" customHeight="1" x14ac:dyDescent="0.3">
      <c r="B75" s="23"/>
      <c r="C75" s="19" t="s">
        <v>15</v>
      </c>
      <c r="D75" s="24"/>
      <c r="E75" s="24"/>
      <c r="F75" s="24"/>
      <c r="G75" s="24"/>
      <c r="H75" s="24"/>
      <c r="J75" s="24"/>
      <c r="K75" s="24"/>
      <c r="L75" s="43"/>
    </row>
    <row r="76" spans="2:12" s="6" customFormat="1" ht="16.5" customHeight="1" x14ac:dyDescent="0.3">
      <c r="B76" s="23"/>
      <c r="C76" s="24"/>
      <c r="D76" s="24"/>
      <c r="E76" s="333" t="str">
        <f>$E$7</f>
        <v>Rekonsturkce výměníkové a předávací stanice v areálu kasáren Strakonice</v>
      </c>
      <c r="F76" s="307"/>
      <c r="G76" s="307"/>
      <c r="H76" s="307"/>
      <c r="J76" s="24"/>
      <c r="K76" s="24"/>
      <c r="L76" s="43"/>
    </row>
    <row r="77" spans="2:12" s="6" customFormat="1" ht="15" customHeight="1" x14ac:dyDescent="0.3">
      <c r="B77" s="23"/>
      <c r="C77" s="19" t="s">
        <v>103</v>
      </c>
      <c r="D77" s="24"/>
      <c r="E77" s="24"/>
      <c r="F77" s="24"/>
      <c r="G77" s="24"/>
      <c r="H77" s="24"/>
      <c r="J77" s="24"/>
      <c r="K77" s="24"/>
      <c r="L77" s="43"/>
    </row>
    <row r="78" spans="2:12" s="6" customFormat="1" ht="19.5" customHeight="1" x14ac:dyDescent="0.3">
      <c r="B78" s="23"/>
      <c r="C78" s="24"/>
      <c r="D78" s="24"/>
      <c r="E78" s="315" t="str">
        <f>$E$9</f>
        <v>01-ST - Stavební část</v>
      </c>
      <c r="F78" s="307"/>
      <c r="G78" s="307"/>
      <c r="H78" s="307"/>
      <c r="J78" s="24"/>
      <c r="K78" s="24"/>
      <c r="L78" s="43"/>
    </row>
    <row r="79" spans="2:12" s="6" customFormat="1" ht="7.5" customHeight="1" x14ac:dyDescent="0.3">
      <c r="B79" s="23"/>
      <c r="C79" s="24"/>
      <c r="D79" s="24"/>
      <c r="E79" s="24"/>
      <c r="F79" s="24"/>
      <c r="G79" s="24"/>
      <c r="H79" s="24"/>
      <c r="J79" s="24"/>
      <c r="K79" s="24"/>
      <c r="L79" s="43"/>
    </row>
    <row r="80" spans="2:12" s="6" customFormat="1" ht="18.75" customHeight="1" x14ac:dyDescent="0.3">
      <c r="B80" s="23"/>
      <c r="C80" s="19" t="s">
        <v>21</v>
      </c>
      <c r="D80" s="24"/>
      <c r="E80" s="24"/>
      <c r="F80" s="17" t="str">
        <f>$F$12</f>
        <v>Strakonice</v>
      </c>
      <c r="G80" s="24"/>
      <c r="H80" s="24"/>
      <c r="I80" s="88" t="s">
        <v>23</v>
      </c>
      <c r="J80" s="52" t="str">
        <f>IF($J$12="","",$J$12)</f>
        <v>27.01.2014</v>
      </c>
      <c r="K80" s="24"/>
      <c r="L80" s="43"/>
    </row>
    <row r="81" spans="2:65" s="6" customFormat="1" ht="7.5" customHeight="1" x14ac:dyDescent="0.3">
      <c r="B81" s="23"/>
      <c r="C81" s="24"/>
      <c r="D81" s="24"/>
      <c r="E81" s="24"/>
      <c r="F81" s="24"/>
      <c r="G81" s="24"/>
      <c r="H81" s="24"/>
      <c r="J81" s="24"/>
      <c r="K81" s="24"/>
      <c r="L81" s="43"/>
    </row>
    <row r="82" spans="2:65" s="6" customFormat="1" ht="15.75" customHeight="1" x14ac:dyDescent="0.3">
      <c r="B82" s="23"/>
      <c r="C82" s="19" t="s">
        <v>27</v>
      </c>
      <c r="D82" s="24"/>
      <c r="E82" s="24"/>
      <c r="F82" s="17" t="str">
        <f>$E$15</f>
        <v>Armádní servisní, příspěvková organizace</v>
      </c>
      <c r="G82" s="24"/>
      <c r="H82" s="24"/>
      <c r="I82" s="88" t="s">
        <v>33</v>
      </c>
      <c r="J82" s="17" t="str">
        <f>$E$21</f>
        <v>DABONA s.r.o.</v>
      </c>
      <c r="K82" s="24"/>
      <c r="L82" s="43"/>
    </row>
    <row r="83" spans="2:65" s="6" customFormat="1" ht="15" customHeight="1" x14ac:dyDescent="0.3">
      <c r="B83" s="23"/>
      <c r="C83" s="19" t="s">
        <v>31</v>
      </c>
      <c r="D83" s="24"/>
      <c r="E83" s="24"/>
      <c r="F83" s="17" t="str">
        <f>IF($E$18="","",$E$18)</f>
        <v/>
      </c>
      <c r="G83" s="24"/>
      <c r="H83" s="24"/>
      <c r="J83" s="24"/>
      <c r="K83" s="24"/>
      <c r="L83" s="43"/>
    </row>
    <row r="84" spans="2:65" s="6" customFormat="1" ht="11.25" customHeight="1" x14ac:dyDescent="0.3">
      <c r="B84" s="23"/>
      <c r="C84" s="24"/>
      <c r="D84" s="24"/>
      <c r="E84" s="24"/>
      <c r="F84" s="24"/>
      <c r="G84" s="24"/>
      <c r="H84" s="24"/>
      <c r="J84" s="24"/>
      <c r="K84" s="24"/>
      <c r="L84" s="43"/>
    </row>
    <row r="85" spans="2:65" s="121" customFormat="1" ht="30" customHeight="1" x14ac:dyDescent="0.3">
      <c r="B85" s="122"/>
      <c r="C85" s="123" t="s">
        <v>121</v>
      </c>
      <c r="D85" s="124" t="s">
        <v>58</v>
      </c>
      <c r="E85" s="124" t="s">
        <v>54</v>
      </c>
      <c r="F85" s="124" t="s">
        <v>122</v>
      </c>
      <c r="G85" s="124" t="s">
        <v>123</v>
      </c>
      <c r="H85" s="124" t="s">
        <v>124</v>
      </c>
      <c r="I85" s="125" t="s">
        <v>125</v>
      </c>
      <c r="J85" s="124" t="s">
        <v>126</v>
      </c>
      <c r="K85" s="126" t="s">
        <v>127</v>
      </c>
      <c r="L85" s="127"/>
      <c r="M85" s="59" t="s">
        <v>128</v>
      </c>
      <c r="N85" s="60" t="s">
        <v>43</v>
      </c>
      <c r="O85" s="60" t="s">
        <v>129</v>
      </c>
      <c r="P85" s="60" t="s">
        <v>130</v>
      </c>
      <c r="Q85" s="60" t="s">
        <v>131</v>
      </c>
      <c r="R85" s="60" t="s">
        <v>132</v>
      </c>
      <c r="S85" s="60" t="s">
        <v>133</v>
      </c>
      <c r="T85" s="61" t="s">
        <v>134</v>
      </c>
    </row>
    <row r="86" spans="2:65" s="6" customFormat="1" ht="30" customHeight="1" x14ac:dyDescent="0.35">
      <c r="B86" s="23"/>
      <c r="C86" s="66" t="s">
        <v>108</v>
      </c>
      <c r="D86" s="24"/>
      <c r="E86" s="24"/>
      <c r="F86" s="24"/>
      <c r="G86" s="24"/>
      <c r="H86" s="24"/>
      <c r="J86" s="128">
        <f>$BK$86</f>
        <v>0</v>
      </c>
      <c r="K86" s="24"/>
      <c r="L86" s="43"/>
      <c r="M86" s="63"/>
      <c r="N86" s="64"/>
      <c r="O86" s="64"/>
      <c r="P86" s="129">
        <f>$P$87+$P$122</f>
        <v>0</v>
      </c>
      <c r="Q86" s="64"/>
      <c r="R86" s="129">
        <f>$R$87+$R$122</f>
        <v>1.6068442699999999</v>
      </c>
      <c r="S86" s="64"/>
      <c r="T86" s="130">
        <f>$T$87+$T$122</f>
        <v>4.1261999999999999</v>
      </c>
      <c r="AT86" s="6" t="s">
        <v>72</v>
      </c>
      <c r="AU86" s="6" t="s">
        <v>109</v>
      </c>
      <c r="BK86" s="131">
        <f>$BK$87+$BK$122</f>
        <v>0</v>
      </c>
    </row>
    <row r="87" spans="2:65" s="132" customFormat="1" ht="37.5" customHeight="1" x14ac:dyDescent="0.35">
      <c r="B87" s="133"/>
      <c r="C87" s="134"/>
      <c r="D87" s="134" t="s">
        <v>72</v>
      </c>
      <c r="E87" s="135" t="s">
        <v>135</v>
      </c>
      <c r="F87" s="135" t="s">
        <v>136</v>
      </c>
      <c r="G87" s="134"/>
      <c r="H87" s="134"/>
      <c r="J87" s="136">
        <f>$BK$87</f>
        <v>0</v>
      </c>
      <c r="K87" s="134"/>
      <c r="L87" s="137"/>
      <c r="M87" s="138"/>
      <c r="N87" s="134"/>
      <c r="O87" s="134"/>
      <c r="P87" s="139">
        <f>$P$88+$P$98+$P$111+$P$119</f>
        <v>0</v>
      </c>
      <c r="Q87" s="134"/>
      <c r="R87" s="139">
        <f>$R$88+$R$98+$R$111+$R$119</f>
        <v>0.61649847999999996</v>
      </c>
      <c r="S87" s="134"/>
      <c r="T87" s="140">
        <f>$T$88+$T$98+$T$111+$T$119</f>
        <v>4.1261999999999999</v>
      </c>
      <c r="AR87" s="141" t="s">
        <v>20</v>
      </c>
      <c r="AT87" s="141" t="s">
        <v>72</v>
      </c>
      <c r="AU87" s="141" t="s">
        <v>73</v>
      </c>
      <c r="AY87" s="141" t="s">
        <v>137</v>
      </c>
      <c r="BK87" s="142">
        <f>$BK$88+$BK$98+$BK$111+$BK$119</f>
        <v>0</v>
      </c>
    </row>
    <row r="88" spans="2:65" s="132" customFormat="1" ht="21" customHeight="1" x14ac:dyDescent="0.3">
      <c r="B88" s="133"/>
      <c r="C88" s="134"/>
      <c r="D88" s="134" t="s">
        <v>72</v>
      </c>
      <c r="E88" s="143" t="s">
        <v>138</v>
      </c>
      <c r="F88" s="143" t="s">
        <v>139</v>
      </c>
      <c r="G88" s="134"/>
      <c r="H88" s="134"/>
      <c r="J88" s="144">
        <f>$BK$88</f>
        <v>0</v>
      </c>
      <c r="K88" s="134"/>
      <c r="L88" s="137"/>
      <c r="M88" s="138"/>
      <c r="N88" s="134"/>
      <c r="O88" s="134"/>
      <c r="P88" s="139">
        <f>SUM($P$89:$P$97)</f>
        <v>0</v>
      </c>
      <c r="Q88" s="134"/>
      <c r="R88" s="139">
        <f>SUM($R$89:$R$97)</f>
        <v>0.61649847999999996</v>
      </c>
      <c r="S88" s="134"/>
      <c r="T88" s="140">
        <f>SUM($T$89:$T$97)</f>
        <v>0</v>
      </c>
      <c r="AR88" s="141" t="s">
        <v>20</v>
      </c>
      <c r="AT88" s="141" t="s">
        <v>72</v>
      </c>
      <c r="AU88" s="141" t="s">
        <v>20</v>
      </c>
      <c r="AY88" s="141" t="s">
        <v>137</v>
      </c>
      <c r="BK88" s="142">
        <f>SUM($BK$89:$BK$97)</f>
        <v>0</v>
      </c>
    </row>
    <row r="89" spans="2:65" s="6" customFormat="1" ht="15.75" customHeight="1" x14ac:dyDescent="0.3">
      <c r="B89" s="23"/>
      <c r="C89" s="145" t="s">
        <v>140</v>
      </c>
      <c r="D89" s="145" t="s">
        <v>141</v>
      </c>
      <c r="E89" s="146" t="s">
        <v>142</v>
      </c>
      <c r="F89" s="147" t="s">
        <v>143</v>
      </c>
      <c r="G89" s="148" t="s">
        <v>144</v>
      </c>
      <c r="H89" s="149">
        <v>5.3860000000000001</v>
      </c>
      <c r="I89" s="150"/>
      <c r="J89" s="151">
        <f>ROUND($I$89*$H$89,2)</f>
        <v>0</v>
      </c>
      <c r="K89" s="147" t="s">
        <v>145</v>
      </c>
      <c r="L89" s="43"/>
      <c r="M89" s="152"/>
      <c r="N89" s="153" t="s">
        <v>44</v>
      </c>
      <c r="O89" s="24"/>
      <c r="P89" s="24"/>
      <c r="Q89" s="154">
        <v>9.8680000000000004E-2</v>
      </c>
      <c r="R89" s="154">
        <f>$Q$89*$H$89</f>
        <v>0.53149047999999999</v>
      </c>
      <c r="S89" s="154">
        <v>0</v>
      </c>
      <c r="T89" s="155">
        <f>$S$89*$H$89</f>
        <v>0</v>
      </c>
      <c r="AR89" s="89" t="s">
        <v>146</v>
      </c>
      <c r="AT89" s="89" t="s">
        <v>141</v>
      </c>
      <c r="AU89" s="89" t="s">
        <v>81</v>
      </c>
      <c r="AY89" s="6" t="s">
        <v>137</v>
      </c>
      <c r="BE89" s="156">
        <f>IF($N$89="základní",$J$89,0)</f>
        <v>0</v>
      </c>
      <c r="BF89" s="156">
        <f>IF($N$89="snížená",$J$89,0)</f>
        <v>0</v>
      </c>
      <c r="BG89" s="156">
        <f>IF($N$89="zákl. přenesená",$J$89,0)</f>
        <v>0</v>
      </c>
      <c r="BH89" s="156">
        <f>IF($N$89="sníž. přenesená",$J$89,0)</f>
        <v>0</v>
      </c>
      <c r="BI89" s="156">
        <f>IF($N$89="nulová",$J$89,0)</f>
        <v>0</v>
      </c>
      <c r="BJ89" s="89" t="s">
        <v>20</v>
      </c>
      <c r="BK89" s="156">
        <f>ROUND($I$89*$H$89,2)</f>
        <v>0</v>
      </c>
      <c r="BL89" s="89" t="s">
        <v>146</v>
      </c>
      <c r="BM89" s="89" t="s">
        <v>147</v>
      </c>
    </row>
    <row r="90" spans="2:65" s="6" customFormat="1" ht="16.5" customHeight="1" x14ac:dyDescent="0.3">
      <c r="B90" s="23"/>
      <c r="C90" s="24"/>
      <c r="D90" s="157" t="s">
        <v>148</v>
      </c>
      <c r="E90" s="24"/>
      <c r="F90" s="158" t="s">
        <v>149</v>
      </c>
      <c r="G90" s="24"/>
      <c r="H90" s="24"/>
      <c r="J90" s="24"/>
      <c r="K90" s="24"/>
      <c r="L90" s="43"/>
      <c r="M90" s="56"/>
      <c r="N90" s="24"/>
      <c r="O90" s="24"/>
      <c r="P90" s="24"/>
      <c r="Q90" s="24"/>
      <c r="R90" s="24"/>
      <c r="S90" s="24"/>
      <c r="T90" s="57"/>
      <c r="AT90" s="6" t="s">
        <v>148</v>
      </c>
      <c r="AU90" s="6" t="s">
        <v>81</v>
      </c>
    </row>
    <row r="91" spans="2:65" s="6" customFormat="1" ht="15.75" customHeight="1" x14ac:dyDescent="0.3">
      <c r="B91" s="159"/>
      <c r="C91" s="160"/>
      <c r="D91" s="161" t="s">
        <v>150</v>
      </c>
      <c r="E91" s="160"/>
      <c r="F91" s="162" t="s">
        <v>151</v>
      </c>
      <c r="G91" s="160"/>
      <c r="H91" s="163">
        <v>3.036</v>
      </c>
      <c r="J91" s="160"/>
      <c r="K91" s="160"/>
      <c r="L91" s="164"/>
      <c r="M91" s="165"/>
      <c r="N91" s="160"/>
      <c r="O91" s="160"/>
      <c r="P91" s="160"/>
      <c r="Q91" s="160"/>
      <c r="R91" s="160"/>
      <c r="S91" s="160"/>
      <c r="T91" s="166"/>
      <c r="AT91" s="167" t="s">
        <v>150</v>
      </c>
      <c r="AU91" s="167" t="s">
        <v>81</v>
      </c>
      <c r="AV91" s="167" t="s">
        <v>81</v>
      </c>
      <c r="AW91" s="167" t="s">
        <v>109</v>
      </c>
      <c r="AX91" s="167" t="s">
        <v>73</v>
      </c>
      <c r="AY91" s="167" t="s">
        <v>137</v>
      </c>
    </row>
    <row r="92" spans="2:65" s="6" customFormat="1" ht="15.75" customHeight="1" x14ac:dyDescent="0.3">
      <c r="B92" s="159"/>
      <c r="C92" s="160"/>
      <c r="D92" s="161" t="s">
        <v>150</v>
      </c>
      <c r="E92" s="160"/>
      <c r="F92" s="162" t="s">
        <v>152</v>
      </c>
      <c r="G92" s="160"/>
      <c r="H92" s="163">
        <v>1.6</v>
      </c>
      <c r="J92" s="160"/>
      <c r="K92" s="160"/>
      <c r="L92" s="164"/>
      <c r="M92" s="165"/>
      <c r="N92" s="160"/>
      <c r="O92" s="160"/>
      <c r="P92" s="160"/>
      <c r="Q92" s="160"/>
      <c r="R92" s="160"/>
      <c r="S92" s="160"/>
      <c r="T92" s="166"/>
      <c r="AT92" s="167" t="s">
        <v>150</v>
      </c>
      <c r="AU92" s="167" t="s">
        <v>81</v>
      </c>
      <c r="AV92" s="167" t="s">
        <v>81</v>
      </c>
      <c r="AW92" s="167" t="s">
        <v>109</v>
      </c>
      <c r="AX92" s="167" t="s">
        <v>73</v>
      </c>
      <c r="AY92" s="167" t="s">
        <v>137</v>
      </c>
    </row>
    <row r="93" spans="2:65" s="6" customFormat="1" ht="15.75" customHeight="1" x14ac:dyDescent="0.3">
      <c r="B93" s="159"/>
      <c r="C93" s="160"/>
      <c r="D93" s="161" t="s">
        <v>150</v>
      </c>
      <c r="E93" s="160"/>
      <c r="F93" s="162" t="s">
        <v>153</v>
      </c>
      <c r="G93" s="160"/>
      <c r="H93" s="163">
        <v>0.75</v>
      </c>
      <c r="J93" s="160"/>
      <c r="K93" s="160"/>
      <c r="L93" s="164"/>
      <c r="M93" s="165"/>
      <c r="N93" s="160"/>
      <c r="O93" s="160"/>
      <c r="P93" s="160"/>
      <c r="Q93" s="160"/>
      <c r="R93" s="160"/>
      <c r="S93" s="160"/>
      <c r="T93" s="166"/>
      <c r="AT93" s="167" t="s">
        <v>150</v>
      </c>
      <c r="AU93" s="167" t="s">
        <v>81</v>
      </c>
      <c r="AV93" s="167" t="s">
        <v>81</v>
      </c>
      <c r="AW93" s="167" t="s">
        <v>109</v>
      </c>
      <c r="AX93" s="167" t="s">
        <v>73</v>
      </c>
      <c r="AY93" s="167" t="s">
        <v>137</v>
      </c>
    </row>
    <row r="94" spans="2:65" s="6" customFormat="1" ht="15.75" customHeight="1" x14ac:dyDescent="0.3">
      <c r="B94" s="168"/>
      <c r="C94" s="169"/>
      <c r="D94" s="161" t="s">
        <v>150</v>
      </c>
      <c r="E94" s="169"/>
      <c r="F94" s="170" t="s">
        <v>154</v>
      </c>
      <c r="G94" s="169"/>
      <c r="H94" s="171">
        <v>5.3860000000000001</v>
      </c>
      <c r="J94" s="169"/>
      <c r="K94" s="169"/>
      <c r="L94" s="172"/>
      <c r="M94" s="173"/>
      <c r="N94" s="169"/>
      <c r="O94" s="169"/>
      <c r="P94" s="169"/>
      <c r="Q94" s="169"/>
      <c r="R94" s="169"/>
      <c r="S94" s="169"/>
      <c r="T94" s="174"/>
      <c r="AT94" s="175" t="s">
        <v>150</v>
      </c>
      <c r="AU94" s="175" t="s">
        <v>81</v>
      </c>
      <c r="AV94" s="175" t="s">
        <v>146</v>
      </c>
      <c r="AW94" s="175" t="s">
        <v>109</v>
      </c>
      <c r="AX94" s="175" t="s">
        <v>20</v>
      </c>
      <c r="AY94" s="175" t="s">
        <v>137</v>
      </c>
    </row>
    <row r="95" spans="2:65" s="6" customFormat="1" ht="15.75" customHeight="1" x14ac:dyDescent="0.3">
      <c r="B95" s="23"/>
      <c r="C95" s="145" t="s">
        <v>25</v>
      </c>
      <c r="D95" s="145" t="s">
        <v>141</v>
      </c>
      <c r="E95" s="146" t="s">
        <v>155</v>
      </c>
      <c r="F95" s="147" t="s">
        <v>156</v>
      </c>
      <c r="G95" s="148" t="s">
        <v>144</v>
      </c>
      <c r="H95" s="149">
        <v>1.6</v>
      </c>
      <c r="I95" s="150"/>
      <c r="J95" s="151">
        <f>ROUND($I$95*$H$95,2)</f>
        <v>0</v>
      </c>
      <c r="K95" s="147" t="s">
        <v>145</v>
      </c>
      <c r="L95" s="43"/>
      <c r="M95" s="152"/>
      <c r="N95" s="153" t="s">
        <v>44</v>
      </c>
      <c r="O95" s="24"/>
      <c r="P95" s="24"/>
      <c r="Q95" s="154">
        <v>5.3129999999999997E-2</v>
      </c>
      <c r="R95" s="154">
        <f>$Q$95*$H$95</f>
        <v>8.5008E-2</v>
      </c>
      <c r="S95" s="154">
        <v>0</v>
      </c>
      <c r="T95" s="155">
        <f>$S$95*$H$95</f>
        <v>0</v>
      </c>
      <c r="AR95" s="89" t="s">
        <v>146</v>
      </c>
      <c r="AT95" s="89" t="s">
        <v>141</v>
      </c>
      <c r="AU95" s="89" t="s">
        <v>81</v>
      </c>
      <c r="AY95" s="6" t="s">
        <v>137</v>
      </c>
      <c r="BE95" s="156">
        <f>IF($N$95="základní",$J$95,0)</f>
        <v>0</v>
      </c>
      <c r="BF95" s="156">
        <f>IF($N$95="snížená",$J$95,0)</f>
        <v>0</v>
      </c>
      <c r="BG95" s="156">
        <f>IF($N$95="zákl. přenesená",$J$95,0)</f>
        <v>0</v>
      </c>
      <c r="BH95" s="156">
        <f>IF($N$95="sníž. přenesená",$J$95,0)</f>
        <v>0</v>
      </c>
      <c r="BI95" s="156">
        <f>IF($N$95="nulová",$J$95,0)</f>
        <v>0</v>
      </c>
      <c r="BJ95" s="89" t="s">
        <v>20</v>
      </c>
      <c r="BK95" s="156">
        <f>ROUND($I$95*$H$95,2)</f>
        <v>0</v>
      </c>
      <c r="BL95" s="89" t="s">
        <v>146</v>
      </c>
      <c r="BM95" s="89" t="s">
        <v>157</v>
      </c>
    </row>
    <row r="96" spans="2:65" s="6" customFormat="1" ht="16.5" customHeight="1" x14ac:dyDescent="0.3">
      <c r="B96" s="23"/>
      <c r="C96" s="24"/>
      <c r="D96" s="157" t="s">
        <v>148</v>
      </c>
      <c r="E96" s="24"/>
      <c r="F96" s="158" t="s">
        <v>158</v>
      </c>
      <c r="G96" s="24"/>
      <c r="H96" s="24"/>
      <c r="J96" s="24"/>
      <c r="K96" s="24"/>
      <c r="L96" s="43"/>
      <c r="M96" s="56"/>
      <c r="N96" s="24"/>
      <c r="O96" s="24"/>
      <c r="P96" s="24"/>
      <c r="Q96" s="24"/>
      <c r="R96" s="24"/>
      <c r="S96" s="24"/>
      <c r="T96" s="57"/>
      <c r="AT96" s="6" t="s">
        <v>148</v>
      </c>
      <c r="AU96" s="6" t="s">
        <v>81</v>
      </c>
    </row>
    <row r="97" spans="2:65" s="6" customFormat="1" ht="15.75" customHeight="1" x14ac:dyDescent="0.3">
      <c r="B97" s="159"/>
      <c r="C97" s="160"/>
      <c r="D97" s="161" t="s">
        <v>150</v>
      </c>
      <c r="E97" s="160"/>
      <c r="F97" s="162" t="s">
        <v>159</v>
      </c>
      <c r="G97" s="160"/>
      <c r="H97" s="163">
        <v>1.6</v>
      </c>
      <c r="J97" s="160"/>
      <c r="K97" s="160"/>
      <c r="L97" s="164"/>
      <c r="M97" s="165"/>
      <c r="N97" s="160"/>
      <c r="O97" s="160"/>
      <c r="P97" s="160"/>
      <c r="Q97" s="160"/>
      <c r="R97" s="160"/>
      <c r="S97" s="160"/>
      <c r="T97" s="166"/>
      <c r="AT97" s="167" t="s">
        <v>150</v>
      </c>
      <c r="AU97" s="167" t="s">
        <v>81</v>
      </c>
      <c r="AV97" s="167" t="s">
        <v>81</v>
      </c>
      <c r="AW97" s="167" t="s">
        <v>109</v>
      </c>
      <c r="AX97" s="167" t="s">
        <v>20</v>
      </c>
      <c r="AY97" s="167" t="s">
        <v>137</v>
      </c>
    </row>
    <row r="98" spans="2:65" s="132" customFormat="1" ht="30.75" customHeight="1" x14ac:dyDescent="0.3">
      <c r="B98" s="133"/>
      <c r="C98" s="134"/>
      <c r="D98" s="134" t="s">
        <v>72</v>
      </c>
      <c r="E98" s="143" t="s">
        <v>160</v>
      </c>
      <c r="F98" s="143" t="s">
        <v>161</v>
      </c>
      <c r="G98" s="134"/>
      <c r="H98" s="134"/>
      <c r="J98" s="144">
        <f>$BK$98</f>
        <v>0</v>
      </c>
      <c r="K98" s="134"/>
      <c r="L98" s="137"/>
      <c r="M98" s="138"/>
      <c r="N98" s="134"/>
      <c r="O98" s="134"/>
      <c r="P98" s="139">
        <f>SUM($P$99:$P$110)</f>
        <v>0</v>
      </c>
      <c r="Q98" s="134"/>
      <c r="R98" s="139">
        <f>SUM($R$99:$R$110)</f>
        <v>0</v>
      </c>
      <c r="S98" s="134"/>
      <c r="T98" s="140">
        <f>SUM($T$99:$T$110)</f>
        <v>4.1261999999999999</v>
      </c>
      <c r="AR98" s="141" t="s">
        <v>20</v>
      </c>
      <c r="AT98" s="141" t="s">
        <v>72</v>
      </c>
      <c r="AU98" s="141" t="s">
        <v>20</v>
      </c>
      <c r="AY98" s="141" t="s">
        <v>137</v>
      </c>
      <c r="BK98" s="142">
        <f>SUM($BK$99:$BK$110)</f>
        <v>0</v>
      </c>
    </row>
    <row r="99" spans="2:65" s="6" customFormat="1" ht="15.75" customHeight="1" x14ac:dyDescent="0.3">
      <c r="B99" s="23"/>
      <c r="C99" s="145" t="s">
        <v>20</v>
      </c>
      <c r="D99" s="145" t="s">
        <v>141</v>
      </c>
      <c r="E99" s="146" t="s">
        <v>162</v>
      </c>
      <c r="F99" s="147" t="s">
        <v>163</v>
      </c>
      <c r="G99" s="148" t="s">
        <v>164</v>
      </c>
      <c r="H99" s="149">
        <v>1.831</v>
      </c>
      <c r="I99" s="150"/>
      <c r="J99" s="151">
        <f>ROUND($I$99*$H$99,2)</f>
        <v>0</v>
      </c>
      <c r="K99" s="147" t="s">
        <v>145</v>
      </c>
      <c r="L99" s="43"/>
      <c r="M99" s="152"/>
      <c r="N99" s="153" t="s">
        <v>44</v>
      </c>
      <c r="O99" s="24"/>
      <c r="P99" s="24"/>
      <c r="Q99" s="154">
        <v>0</v>
      </c>
      <c r="R99" s="154">
        <f>$Q$99*$H$99</f>
        <v>0</v>
      </c>
      <c r="S99" s="154">
        <v>2</v>
      </c>
      <c r="T99" s="155">
        <f>$S$99*$H$99</f>
        <v>3.6619999999999999</v>
      </c>
      <c r="AR99" s="89" t="s">
        <v>146</v>
      </c>
      <c r="AT99" s="89" t="s">
        <v>141</v>
      </c>
      <c r="AU99" s="89" t="s">
        <v>81</v>
      </c>
      <c r="AY99" s="6" t="s">
        <v>137</v>
      </c>
      <c r="BE99" s="156">
        <f>IF($N$99="základní",$J$99,0)</f>
        <v>0</v>
      </c>
      <c r="BF99" s="156">
        <f>IF($N$99="snížená",$J$99,0)</f>
        <v>0</v>
      </c>
      <c r="BG99" s="156">
        <f>IF($N$99="zákl. přenesená",$J$99,0)</f>
        <v>0</v>
      </c>
      <c r="BH99" s="156">
        <f>IF($N$99="sníž. přenesená",$J$99,0)</f>
        <v>0</v>
      </c>
      <c r="BI99" s="156">
        <f>IF($N$99="nulová",$J$99,0)</f>
        <v>0</v>
      </c>
      <c r="BJ99" s="89" t="s">
        <v>20</v>
      </c>
      <c r="BK99" s="156">
        <f>ROUND($I$99*$H$99,2)</f>
        <v>0</v>
      </c>
      <c r="BL99" s="89" t="s">
        <v>146</v>
      </c>
      <c r="BM99" s="89" t="s">
        <v>165</v>
      </c>
    </row>
    <row r="100" spans="2:65" s="6" customFormat="1" ht="16.5" customHeight="1" x14ac:dyDescent="0.3">
      <c r="B100" s="23"/>
      <c r="C100" s="24"/>
      <c r="D100" s="157" t="s">
        <v>148</v>
      </c>
      <c r="E100" s="24"/>
      <c r="F100" s="158" t="s">
        <v>166</v>
      </c>
      <c r="G100" s="24"/>
      <c r="H100" s="24"/>
      <c r="J100" s="24"/>
      <c r="K100" s="24"/>
      <c r="L100" s="43"/>
      <c r="M100" s="56"/>
      <c r="N100" s="24"/>
      <c r="O100" s="24"/>
      <c r="P100" s="24"/>
      <c r="Q100" s="24"/>
      <c r="R100" s="24"/>
      <c r="S100" s="24"/>
      <c r="T100" s="57"/>
      <c r="AT100" s="6" t="s">
        <v>148</v>
      </c>
      <c r="AU100" s="6" t="s">
        <v>81</v>
      </c>
    </row>
    <row r="101" spans="2:65" s="6" customFormat="1" ht="15.75" customHeight="1" x14ac:dyDescent="0.3">
      <c r="B101" s="159"/>
      <c r="C101" s="160"/>
      <c r="D101" s="161" t="s">
        <v>150</v>
      </c>
      <c r="E101" s="160"/>
      <c r="F101" s="162" t="s">
        <v>167</v>
      </c>
      <c r="G101" s="160"/>
      <c r="H101" s="163">
        <v>0.91100000000000003</v>
      </c>
      <c r="J101" s="160"/>
      <c r="K101" s="160"/>
      <c r="L101" s="164"/>
      <c r="M101" s="165"/>
      <c r="N101" s="160"/>
      <c r="O101" s="160"/>
      <c r="P101" s="160"/>
      <c r="Q101" s="160"/>
      <c r="R101" s="160"/>
      <c r="S101" s="160"/>
      <c r="T101" s="166"/>
      <c r="AT101" s="167" t="s">
        <v>150</v>
      </c>
      <c r="AU101" s="167" t="s">
        <v>81</v>
      </c>
      <c r="AV101" s="167" t="s">
        <v>81</v>
      </c>
      <c r="AW101" s="167" t="s">
        <v>109</v>
      </c>
      <c r="AX101" s="167" t="s">
        <v>73</v>
      </c>
      <c r="AY101" s="167" t="s">
        <v>137</v>
      </c>
    </row>
    <row r="102" spans="2:65" s="6" customFormat="1" ht="15.75" customHeight="1" x14ac:dyDescent="0.3">
      <c r="B102" s="159"/>
      <c r="C102" s="160"/>
      <c r="D102" s="161" t="s">
        <v>150</v>
      </c>
      <c r="E102" s="160"/>
      <c r="F102" s="162" t="s">
        <v>168</v>
      </c>
      <c r="G102" s="160"/>
      <c r="H102" s="163">
        <v>0.32</v>
      </c>
      <c r="J102" s="160"/>
      <c r="K102" s="160"/>
      <c r="L102" s="164"/>
      <c r="M102" s="165"/>
      <c r="N102" s="160"/>
      <c r="O102" s="160"/>
      <c r="P102" s="160"/>
      <c r="Q102" s="160"/>
      <c r="R102" s="160"/>
      <c r="S102" s="160"/>
      <c r="T102" s="166"/>
      <c r="AT102" s="167" t="s">
        <v>150</v>
      </c>
      <c r="AU102" s="167" t="s">
        <v>81</v>
      </c>
      <c r="AV102" s="167" t="s">
        <v>81</v>
      </c>
      <c r="AW102" s="167" t="s">
        <v>109</v>
      </c>
      <c r="AX102" s="167" t="s">
        <v>73</v>
      </c>
      <c r="AY102" s="167" t="s">
        <v>137</v>
      </c>
    </row>
    <row r="103" spans="2:65" s="6" customFormat="1" ht="15.75" customHeight="1" x14ac:dyDescent="0.3">
      <c r="B103" s="159"/>
      <c r="C103" s="160"/>
      <c r="D103" s="161" t="s">
        <v>150</v>
      </c>
      <c r="E103" s="160"/>
      <c r="F103" s="162" t="s">
        <v>169</v>
      </c>
      <c r="G103" s="160"/>
      <c r="H103" s="163">
        <v>0.6</v>
      </c>
      <c r="J103" s="160"/>
      <c r="K103" s="160"/>
      <c r="L103" s="164"/>
      <c r="M103" s="165"/>
      <c r="N103" s="160"/>
      <c r="O103" s="160"/>
      <c r="P103" s="160"/>
      <c r="Q103" s="160"/>
      <c r="R103" s="160"/>
      <c r="S103" s="160"/>
      <c r="T103" s="166"/>
      <c r="AT103" s="167" t="s">
        <v>150</v>
      </c>
      <c r="AU103" s="167" t="s">
        <v>81</v>
      </c>
      <c r="AV103" s="167" t="s">
        <v>81</v>
      </c>
      <c r="AW103" s="167" t="s">
        <v>109</v>
      </c>
      <c r="AX103" s="167" t="s">
        <v>73</v>
      </c>
      <c r="AY103" s="167" t="s">
        <v>137</v>
      </c>
    </row>
    <row r="104" spans="2:65" s="6" customFormat="1" ht="15.75" customHeight="1" x14ac:dyDescent="0.3">
      <c r="B104" s="168"/>
      <c r="C104" s="169"/>
      <c r="D104" s="161" t="s">
        <v>150</v>
      </c>
      <c r="E104" s="169"/>
      <c r="F104" s="170" t="s">
        <v>154</v>
      </c>
      <c r="G104" s="169"/>
      <c r="H104" s="171">
        <v>1.831</v>
      </c>
      <c r="J104" s="169"/>
      <c r="K104" s="169"/>
      <c r="L104" s="172"/>
      <c r="M104" s="173"/>
      <c r="N104" s="169"/>
      <c r="O104" s="169"/>
      <c r="P104" s="169"/>
      <c r="Q104" s="169"/>
      <c r="R104" s="169"/>
      <c r="S104" s="169"/>
      <c r="T104" s="174"/>
      <c r="AT104" s="175" t="s">
        <v>150</v>
      </c>
      <c r="AU104" s="175" t="s">
        <v>81</v>
      </c>
      <c r="AV104" s="175" t="s">
        <v>146</v>
      </c>
      <c r="AW104" s="175" t="s">
        <v>109</v>
      </c>
      <c r="AX104" s="175" t="s">
        <v>20</v>
      </c>
      <c r="AY104" s="175" t="s">
        <v>137</v>
      </c>
    </row>
    <row r="105" spans="2:65" s="6" customFormat="1" ht="15.75" customHeight="1" x14ac:dyDescent="0.3">
      <c r="B105" s="23"/>
      <c r="C105" s="145" t="s">
        <v>81</v>
      </c>
      <c r="D105" s="145" t="s">
        <v>141</v>
      </c>
      <c r="E105" s="146" t="s">
        <v>170</v>
      </c>
      <c r="F105" s="147" t="s">
        <v>171</v>
      </c>
      <c r="G105" s="148" t="s">
        <v>164</v>
      </c>
      <c r="H105" s="149">
        <v>0.21099999999999999</v>
      </c>
      <c r="I105" s="150"/>
      <c r="J105" s="151">
        <f>ROUND($I$105*$H$105,2)</f>
        <v>0</v>
      </c>
      <c r="K105" s="147"/>
      <c r="L105" s="43"/>
      <c r="M105" s="152"/>
      <c r="N105" s="153" t="s">
        <v>44</v>
      </c>
      <c r="O105" s="24"/>
      <c r="P105" s="24"/>
      <c r="Q105" s="154">
        <v>0</v>
      </c>
      <c r="R105" s="154">
        <f>$Q$105*$H$105</f>
        <v>0</v>
      </c>
      <c r="S105" s="154">
        <v>2.2000000000000002</v>
      </c>
      <c r="T105" s="155">
        <f>$S$105*$H$105</f>
        <v>0.4642</v>
      </c>
      <c r="AR105" s="89" t="s">
        <v>146</v>
      </c>
      <c r="AT105" s="89" t="s">
        <v>141</v>
      </c>
      <c r="AU105" s="89" t="s">
        <v>81</v>
      </c>
      <c r="AY105" s="6" t="s">
        <v>137</v>
      </c>
      <c r="BE105" s="156">
        <f>IF($N$105="základní",$J$105,0)</f>
        <v>0</v>
      </c>
      <c r="BF105" s="156">
        <f>IF($N$105="snížená",$J$105,0)</f>
        <v>0</v>
      </c>
      <c r="BG105" s="156">
        <f>IF($N$105="zákl. přenesená",$J$105,0)</f>
        <v>0</v>
      </c>
      <c r="BH105" s="156">
        <f>IF($N$105="sníž. přenesená",$J$105,0)</f>
        <v>0</v>
      </c>
      <c r="BI105" s="156">
        <f>IF($N$105="nulová",$J$105,0)</f>
        <v>0</v>
      </c>
      <c r="BJ105" s="89" t="s">
        <v>20</v>
      </c>
      <c r="BK105" s="156">
        <f>ROUND($I$105*$H$105,2)</f>
        <v>0</v>
      </c>
      <c r="BL105" s="89" t="s">
        <v>146</v>
      </c>
      <c r="BM105" s="89" t="s">
        <v>172</v>
      </c>
    </row>
    <row r="106" spans="2:65" s="6" customFormat="1" ht="16.5" customHeight="1" x14ac:dyDescent="0.3">
      <c r="B106" s="23"/>
      <c r="C106" s="24"/>
      <c r="D106" s="157" t="s">
        <v>148</v>
      </c>
      <c r="E106" s="24"/>
      <c r="F106" s="158" t="s">
        <v>173</v>
      </c>
      <c r="G106" s="24"/>
      <c r="H106" s="24"/>
      <c r="J106" s="24"/>
      <c r="K106" s="24"/>
      <c r="L106" s="43"/>
      <c r="M106" s="56"/>
      <c r="N106" s="24"/>
      <c r="O106" s="24"/>
      <c r="P106" s="24"/>
      <c r="Q106" s="24"/>
      <c r="R106" s="24"/>
      <c r="S106" s="24"/>
      <c r="T106" s="57"/>
      <c r="AT106" s="6" t="s">
        <v>148</v>
      </c>
      <c r="AU106" s="6" t="s">
        <v>81</v>
      </c>
    </row>
    <row r="107" spans="2:65" s="6" customFormat="1" ht="15.75" customHeight="1" x14ac:dyDescent="0.3">
      <c r="B107" s="159"/>
      <c r="C107" s="160"/>
      <c r="D107" s="161" t="s">
        <v>150</v>
      </c>
      <c r="E107" s="160"/>
      <c r="F107" s="162" t="s">
        <v>174</v>
      </c>
      <c r="G107" s="160"/>
      <c r="H107" s="163">
        <v>0.21099999999999999</v>
      </c>
      <c r="J107" s="160"/>
      <c r="K107" s="160"/>
      <c r="L107" s="164"/>
      <c r="M107" s="165"/>
      <c r="N107" s="160"/>
      <c r="O107" s="160"/>
      <c r="P107" s="160"/>
      <c r="Q107" s="160"/>
      <c r="R107" s="160"/>
      <c r="S107" s="160"/>
      <c r="T107" s="166"/>
      <c r="AT107" s="167" t="s">
        <v>150</v>
      </c>
      <c r="AU107" s="167" t="s">
        <v>81</v>
      </c>
      <c r="AV107" s="167" t="s">
        <v>81</v>
      </c>
      <c r="AW107" s="167" t="s">
        <v>109</v>
      </c>
      <c r="AX107" s="167" t="s">
        <v>73</v>
      </c>
      <c r="AY107" s="167" t="s">
        <v>137</v>
      </c>
    </row>
    <row r="108" spans="2:65" s="6" customFormat="1" ht="15.75" customHeight="1" x14ac:dyDescent="0.3">
      <c r="B108" s="168"/>
      <c r="C108" s="169"/>
      <c r="D108" s="161" t="s">
        <v>150</v>
      </c>
      <c r="E108" s="169"/>
      <c r="F108" s="170" t="s">
        <v>154</v>
      </c>
      <c r="G108" s="169"/>
      <c r="H108" s="171">
        <v>0.21099999999999999</v>
      </c>
      <c r="J108" s="169"/>
      <c r="K108" s="169"/>
      <c r="L108" s="172"/>
      <c r="M108" s="173"/>
      <c r="N108" s="169"/>
      <c r="O108" s="169"/>
      <c r="P108" s="169"/>
      <c r="Q108" s="169"/>
      <c r="R108" s="169"/>
      <c r="S108" s="169"/>
      <c r="T108" s="174"/>
      <c r="AT108" s="175" t="s">
        <v>150</v>
      </c>
      <c r="AU108" s="175" t="s">
        <v>81</v>
      </c>
      <c r="AV108" s="175" t="s">
        <v>146</v>
      </c>
      <c r="AW108" s="175" t="s">
        <v>109</v>
      </c>
      <c r="AX108" s="175" t="s">
        <v>20</v>
      </c>
      <c r="AY108" s="175" t="s">
        <v>137</v>
      </c>
    </row>
    <row r="109" spans="2:65" s="6" customFormat="1" ht="15.75" customHeight="1" x14ac:dyDescent="0.3">
      <c r="B109" s="23"/>
      <c r="C109" s="145" t="s">
        <v>175</v>
      </c>
      <c r="D109" s="145" t="s">
        <v>141</v>
      </c>
      <c r="E109" s="146" t="s">
        <v>176</v>
      </c>
      <c r="F109" s="147" t="s">
        <v>177</v>
      </c>
      <c r="G109" s="148" t="s">
        <v>164</v>
      </c>
      <c r="H109" s="149">
        <v>0.21099999999999999</v>
      </c>
      <c r="I109" s="150"/>
      <c r="J109" s="151">
        <f>ROUND($I$109*$H$109,2)</f>
        <v>0</v>
      </c>
      <c r="K109" s="147" t="s">
        <v>145</v>
      </c>
      <c r="L109" s="43"/>
      <c r="M109" s="152"/>
      <c r="N109" s="153" t="s">
        <v>44</v>
      </c>
      <c r="O109" s="24"/>
      <c r="P109" s="24"/>
      <c r="Q109" s="154">
        <v>0</v>
      </c>
      <c r="R109" s="154">
        <f>$Q$109*$H$109</f>
        <v>0</v>
      </c>
      <c r="S109" s="154">
        <v>0</v>
      </c>
      <c r="T109" s="155">
        <f>$S$109*$H$109</f>
        <v>0</v>
      </c>
      <c r="AR109" s="89" t="s">
        <v>146</v>
      </c>
      <c r="AT109" s="89" t="s">
        <v>141</v>
      </c>
      <c r="AU109" s="89" t="s">
        <v>81</v>
      </c>
      <c r="AY109" s="6" t="s">
        <v>137</v>
      </c>
      <c r="BE109" s="156">
        <f>IF($N$109="základní",$J$109,0)</f>
        <v>0</v>
      </c>
      <c r="BF109" s="156">
        <f>IF($N$109="snížená",$J$109,0)</f>
        <v>0</v>
      </c>
      <c r="BG109" s="156">
        <f>IF($N$109="zákl. přenesená",$J$109,0)</f>
        <v>0</v>
      </c>
      <c r="BH109" s="156">
        <f>IF($N$109="sníž. přenesená",$J$109,0)</f>
        <v>0</v>
      </c>
      <c r="BI109" s="156">
        <f>IF($N$109="nulová",$J$109,0)</f>
        <v>0</v>
      </c>
      <c r="BJ109" s="89" t="s">
        <v>20</v>
      </c>
      <c r="BK109" s="156">
        <f>ROUND($I$109*$H$109,2)</f>
        <v>0</v>
      </c>
      <c r="BL109" s="89" t="s">
        <v>146</v>
      </c>
      <c r="BM109" s="89" t="s">
        <v>178</v>
      </c>
    </row>
    <row r="110" spans="2:65" s="6" customFormat="1" ht="27" customHeight="1" x14ac:dyDescent="0.3">
      <c r="B110" s="23"/>
      <c r="C110" s="24"/>
      <c r="D110" s="157" t="s">
        <v>148</v>
      </c>
      <c r="E110" s="24"/>
      <c r="F110" s="158" t="s">
        <v>179</v>
      </c>
      <c r="G110" s="24"/>
      <c r="H110" s="24"/>
      <c r="J110" s="24"/>
      <c r="K110" s="24"/>
      <c r="L110" s="43"/>
      <c r="M110" s="56"/>
      <c r="N110" s="24"/>
      <c r="O110" s="24"/>
      <c r="P110" s="24"/>
      <c r="Q110" s="24"/>
      <c r="R110" s="24"/>
      <c r="S110" s="24"/>
      <c r="T110" s="57"/>
      <c r="AT110" s="6" t="s">
        <v>148</v>
      </c>
      <c r="AU110" s="6" t="s">
        <v>81</v>
      </c>
    </row>
    <row r="111" spans="2:65" s="132" customFormat="1" ht="30.75" customHeight="1" x14ac:dyDescent="0.3">
      <c r="B111" s="133"/>
      <c r="C111" s="134"/>
      <c r="D111" s="134" t="s">
        <v>72</v>
      </c>
      <c r="E111" s="143" t="s">
        <v>180</v>
      </c>
      <c r="F111" s="143" t="s">
        <v>181</v>
      </c>
      <c r="G111" s="134"/>
      <c r="H111" s="134"/>
      <c r="J111" s="144">
        <f>$BK$111</f>
        <v>0</v>
      </c>
      <c r="K111" s="134"/>
      <c r="L111" s="137"/>
      <c r="M111" s="138"/>
      <c r="N111" s="134"/>
      <c r="O111" s="134"/>
      <c r="P111" s="139">
        <f>SUM($P$112:$P$118)</f>
        <v>0</v>
      </c>
      <c r="Q111" s="134"/>
      <c r="R111" s="139">
        <f>SUM($R$112:$R$118)</f>
        <v>0</v>
      </c>
      <c r="S111" s="134"/>
      <c r="T111" s="140">
        <f>SUM($T$112:$T$118)</f>
        <v>0</v>
      </c>
      <c r="AR111" s="141" t="s">
        <v>20</v>
      </c>
      <c r="AT111" s="141" t="s">
        <v>72</v>
      </c>
      <c r="AU111" s="141" t="s">
        <v>20</v>
      </c>
      <c r="AY111" s="141" t="s">
        <v>137</v>
      </c>
      <c r="BK111" s="142">
        <f>SUM($BK$112:$BK$118)</f>
        <v>0</v>
      </c>
    </row>
    <row r="112" spans="2:65" s="6" customFormat="1" ht="15.75" customHeight="1" x14ac:dyDescent="0.3">
      <c r="B112" s="23"/>
      <c r="C112" s="145" t="s">
        <v>182</v>
      </c>
      <c r="D112" s="145" t="s">
        <v>141</v>
      </c>
      <c r="E112" s="146" t="s">
        <v>183</v>
      </c>
      <c r="F112" s="147" t="s">
        <v>184</v>
      </c>
      <c r="G112" s="148" t="s">
        <v>185</v>
      </c>
      <c r="H112" s="149">
        <v>4.1260000000000003</v>
      </c>
      <c r="I112" s="150"/>
      <c r="J112" s="151">
        <f>ROUND($I$112*$H$112,2)</f>
        <v>0</v>
      </c>
      <c r="K112" s="147" t="s">
        <v>145</v>
      </c>
      <c r="L112" s="43"/>
      <c r="M112" s="152"/>
      <c r="N112" s="153" t="s">
        <v>44</v>
      </c>
      <c r="O112" s="24"/>
      <c r="P112" s="24"/>
      <c r="Q112" s="154">
        <v>0</v>
      </c>
      <c r="R112" s="154">
        <f>$Q$112*$H$112</f>
        <v>0</v>
      </c>
      <c r="S112" s="154">
        <v>0</v>
      </c>
      <c r="T112" s="155">
        <f>$S$112*$H$112</f>
        <v>0</v>
      </c>
      <c r="AR112" s="89" t="s">
        <v>146</v>
      </c>
      <c r="AT112" s="89" t="s">
        <v>141</v>
      </c>
      <c r="AU112" s="89" t="s">
        <v>81</v>
      </c>
      <c r="AY112" s="6" t="s">
        <v>137</v>
      </c>
      <c r="BE112" s="156">
        <f>IF($N$112="základní",$J$112,0)</f>
        <v>0</v>
      </c>
      <c r="BF112" s="156">
        <f>IF($N$112="snížená",$J$112,0)</f>
        <v>0</v>
      </c>
      <c r="BG112" s="156">
        <f>IF($N$112="zákl. přenesená",$J$112,0)</f>
        <v>0</v>
      </c>
      <c r="BH112" s="156">
        <f>IF($N$112="sníž. přenesená",$J$112,0)</f>
        <v>0</v>
      </c>
      <c r="BI112" s="156">
        <f>IF($N$112="nulová",$J$112,0)</f>
        <v>0</v>
      </c>
      <c r="BJ112" s="89" t="s">
        <v>20</v>
      </c>
      <c r="BK112" s="156">
        <f>ROUND($I$112*$H$112,2)</f>
        <v>0</v>
      </c>
      <c r="BL112" s="89" t="s">
        <v>146</v>
      </c>
      <c r="BM112" s="89" t="s">
        <v>186</v>
      </c>
    </row>
    <row r="113" spans="2:65" s="6" customFormat="1" ht="27" customHeight="1" x14ac:dyDescent="0.3">
      <c r="B113" s="23"/>
      <c r="C113" s="24"/>
      <c r="D113" s="157" t="s">
        <v>148</v>
      </c>
      <c r="E113" s="24"/>
      <c r="F113" s="158" t="s">
        <v>187</v>
      </c>
      <c r="G113" s="24"/>
      <c r="H113" s="24"/>
      <c r="J113" s="24"/>
      <c r="K113" s="24"/>
      <c r="L113" s="43"/>
      <c r="M113" s="56"/>
      <c r="N113" s="24"/>
      <c r="O113" s="24"/>
      <c r="P113" s="24"/>
      <c r="Q113" s="24"/>
      <c r="R113" s="24"/>
      <c r="S113" s="24"/>
      <c r="T113" s="57"/>
      <c r="AT113" s="6" t="s">
        <v>148</v>
      </c>
      <c r="AU113" s="6" t="s">
        <v>81</v>
      </c>
    </row>
    <row r="114" spans="2:65" s="6" customFormat="1" ht="15.75" customHeight="1" x14ac:dyDescent="0.3">
      <c r="B114" s="23"/>
      <c r="C114" s="145" t="s">
        <v>138</v>
      </c>
      <c r="D114" s="145" t="s">
        <v>141</v>
      </c>
      <c r="E114" s="146" t="s">
        <v>188</v>
      </c>
      <c r="F114" s="147" t="s">
        <v>189</v>
      </c>
      <c r="G114" s="148" t="s">
        <v>185</v>
      </c>
      <c r="H114" s="149">
        <v>4.1260000000000003</v>
      </c>
      <c r="I114" s="150"/>
      <c r="J114" s="151">
        <f>ROUND($I$114*$H$114,2)</f>
        <v>0</v>
      </c>
      <c r="K114" s="147" t="s">
        <v>145</v>
      </c>
      <c r="L114" s="43"/>
      <c r="M114" s="152"/>
      <c r="N114" s="153" t="s">
        <v>44</v>
      </c>
      <c r="O114" s="24"/>
      <c r="P114" s="24"/>
      <c r="Q114" s="154">
        <v>0</v>
      </c>
      <c r="R114" s="154">
        <f>$Q$114*$H$114</f>
        <v>0</v>
      </c>
      <c r="S114" s="154">
        <v>0</v>
      </c>
      <c r="T114" s="155">
        <f>$S$114*$H$114</f>
        <v>0</v>
      </c>
      <c r="AR114" s="89" t="s">
        <v>146</v>
      </c>
      <c r="AT114" s="89" t="s">
        <v>141</v>
      </c>
      <c r="AU114" s="89" t="s">
        <v>81</v>
      </c>
      <c r="AY114" s="6" t="s">
        <v>137</v>
      </c>
      <c r="BE114" s="156">
        <f>IF($N$114="základní",$J$114,0)</f>
        <v>0</v>
      </c>
      <c r="BF114" s="156">
        <f>IF($N$114="snížená",$J$114,0)</f>
        <v>0</v>
      </c>
      <c r="BG114" s="156">
        <f>IF($N$114="zákl. přenesená",$J$114,0)</f>
        <v>0</v>
      </c>
      <c r="BH114" s="156">
        <f>IF($N$114="sníž. přenesená",$J$114,0)</f>
        <v>0</v>
      </c>
      <c r="BI114" s="156">
        <f>IF($N$114="nulová",$J$114,0)</f>
        <v>0</v>
      </c>
      <c r="BJ114" s="89" t="s">
        <v>20</v>
      </c>
      <c r="BK114" s="156">
        <f>ROUND($I$114*$H$114,2)</f>
        <v>0</v>
      </c>
      <c r="BL114" s="89" t="s">
        <v>146</v>
      </c>
      <c r="BM114" s="89" t="s">
        <v>190</v>
      </c>
    </row>
    <row r="115" spans="2:65" s="6" customFormat="1" ht="16.5" customHeight="1" x14ac:dyDescent="0.3">
      <c r="B115" s="23"/>
      <c r="C115" s="24"/>
      <c r="D115" s="157" t="s">
        <v>148</v>
      </c>
      <c r="E115" s="24"/>
      <c r="F115" s="158" t="s">
        <v>191</v>
      </c>
      <c r="G115" s="24"/>
      <c r="H115" s="24"/>
      <c r="J115" s="24"/>
      <c r="K115" s="24"/>
      <c r="L115" s="43"/>
      <c r="M115" s="56"/>
      <c r="N115" s="24"/>
      <c r="O115" s="24"/>
      <c r="P115" s="24"/>
      <c r="Q115" s="24"/>
      <c r="R115" s="24"/>
      <c r="S115" s="24"/>
      <c r="T115" s="57"/>
      <c r="AT115" s="6" t="s">
        <v>148</v>
      </c>
      <c r="AU115" s="6" t="s">
        <v>81</v>
      </c>
    </row>
    <row r="116" spans="2:65" s="6" customFormat="1" ht="15.75" customHeight="1" x14ac:dyDescent="0.3">
      <c r="B116" s="23"/>
      <c r="C116" s="145" t="s">
        <v>192</v>
      </c>
      <c r="D116" s="145" t="s">
        <v>141</v>
      </c>
      <c r="E116" s="146" t="s">
        <v>193</v>
      </c>
      <c r="F116" s="147" t="s">
        <v>194</v>
      </c>
      <c r="G116" s="148" t="s">
        <v>185</v>
      </c>
      <c r="H116" s="149">
        <v>4.1260000000000003</v>
      </c>
      <c r="I116" s="150"/>
      <c r="J116" s="151">
        <f>ROUND($I$116*$H$116,2)</f>
        <v>0</v>
      </c>
      <c r="K116" s="147" t="s">
        <v>145</v>
      </c>
      <c r="L116" s="43"/>
      <c r="M116" s="152"/>
      <c r="N116" s="153" t="s">
        <v>44</v>
      </c>
      <c r="O116" s="24"/>
      <c r="P116" s="24"/>
      <c r="Q116" s="154">
        <v>0</v>
      </c>
      <c r="R116" s="154">
        <f>$Q$116*$H$116</f>
        <v>0</v>
      </c>
      <c r="S116" s="154">
        <v>0</v>
      </c>
      <c r="T116" s="155">
        <f>$S$116*$H$116</f>
        <v>0</v>
      </c>
      <c r="AR116" s="89" t="s">
        <v>146</v>
      </c>
      <c r="AT116" s="89" t="s">
        <v>141</v>
      </c>
      <c r="AU116" s="89" t="s">
        <v>81</v>
      </c>
      <c r="AY116" s="6" t="s">
        <v>137</v>
      </c>
      <c r="BE116" s="156">
        <f>IF($N$116="základní",$J$116,0)</f>
        <v>0</v>
      </c>
      <c r="BF116" s="156">
        <f>IF($N$116="snížená",$J$116,0)</f>
        <v>0</v>
      </c>
      <c r="BG116" s="156">
        <f>IF($N$116="zákl. přenesená",$J$116,0)</f>
        <v>0</v>
      </c>
      <c r="BH116" s="156">
        <f>IF($N$116="sníž. přenesená",$J$116,0)</f>
        <v>0</v>
      </c>
      <c r="BI116" s="156">
        <f>IF($N$116="nulová",$J$116,0)</f>
        <v>0</v>
      </c>
      <c r="BJ116" s="89" t="s">
        <v>20</v>
      </c>
      <c r="BK116" s="156">
        <f>ROUND($I$116*$H$116,2)</f>
        <v>0</v>
      </c>
      <c r="BL116" s="89" t="s">
        <v>146</v>
      </c>
      <c r="BM116" s="89" t="s">
        <v>195</v>
      </c>
    </row>
    <row r="117" spans="2:65" s="6" customFormat="1" ht="27" customHeight="1" x14ac:dyDescent="0.3">
      <c r="B117" s="23"/>
      <c r="C117" s="24"/>
      <c r="D117" s="157" t="s">
        <v>148</v>
      </c>
      <c r="E117" s="24"/>
      <c r="F117" s="158" t="s">
        <v>196</v>
      </c>
      <c r="G117" s="24"/>
      <c r="H117" s="24"/>
      <c r="J117" s="24"/>
      <c r="K117" s="24"/>
      <c r="L117" s="43"/>
      <c r="M117" s="56"/>
      <c r="N117" s="24"/>
      <c r="O117" s="24"/>
      <c r="P117" s="24"/>
      <c r="Q117" s="24"/>
      <c r="R117" s="24"/>
      <c r="S117" s="24"/>
      <c r="T117" s="57"/>
      <c r="AT117" s="6" t="s">
        <v>148</v>
      </c>
      <c r="AU117" s="6" t="s">
        <v>81</v>
      </c>
    </row>
    <row r="118" spans="2:65" s="6" customFormat="1" ht="30.75" customHeight="1" x14ac:dyDescent="0.3">
      <c r="B118" s="23"/>
      <c r="C118" s="24"/>
      <c r="D118" s="161" t="s">
        <v>197</v>
      </c>
      <c r="E118" s="24"/>
      <c r="F118" s="176" t="s">
        <v>198</v>
      </c>
      <c r="G118" s="24"/>
      <c r="H118" s="24"/>
      <c r="J118" s="24"/>
      <c r="K118" s="24"/>
      <c r="L118" s="43"/>
      <c r="M118" s="56"/>
      <c r="N118" s="24"/>
      <c r="O118" s="24"/>
      <c r="P118" s="24"/>
      <c r="Q118" s="24"/>
      <c r="R118" s="24"/>
      <c r="S118" s="24"/>
      <c r="T118" s="57"/>
      <c r="AT118" s="6" t="s">
        <v>197</v>
      </c>
      <c r="AU118" s="6" t="s">
        <v>81</v>
      </c>
    </row>
    <row r="119" spans="2:65" s="132" customFormat="1" ht="30.75" customHeight="1" x14ac:dyDescent="0.3">
      <c r="B119" s="133"/>
      <c r="C119" s="134"/>
      <c r="D119" s="134" t="s">
        <v>72</v>
      </c>
      <c r="E119" s="143" t="s">
        <v>199</v>
      </c>
      <c r="F119" s="143" t="s">
        <v>200</v>
      </c>
      <c r="G119" s="134"/>
      <c r="H119" s="134"/>
      <c r="J119" s="144">
        <f>$BK$119</f>
        <v>0</v>
      </c>
      <c r="K119" s="134"/>
      <c r="L119" s="137"/>
      <c r="M119" s="138"/>
      <c r="N119" s="134"/>
      <c r="O119" s="134"/>
      <c r="P119" s="139">
        <f>SUM($P$120:$P$121)</f>
        <v>0</v>
      </c>
      <c r="Q119" s="134"/>
      <c r="R119" s="139">
        <f>SUM($R$120:$R$121)</f>
        <v>0</v>
      </c>
      <c r="S119" s="134"/>
      <c r="T119" s="140">
        <f>SUM($T$120:$T$121)</f>
        <v>0</v>
      </c>
      <c r="AR119" s="141" t="s">
        <v>20</v>
      </c>
      <c r="AT119" s="141" t="s">
        <v>72</v>
      </c>
      <c r="AU119" s="141" t="s">
        <v>20</v>
      </c>
      <c r="AY119" s="141" t="s">
        <v>137</v>
      </c>
      <c r="BK119" s="142">
        <f>SUM($BK$120:$BK$121)</f>
        <v>0</v>
      </c>
    </row>
    <row r="120" spans="2:65" s="6" customFormat="1" ht="15.75" customHeight="1" x14ac:dyDescent="0.3">
      <c r="B120" s="23"/>
      <c r="C120" s="145" t="s">
        <v>201</v>
      </c>
      <c r="D120" s="145" t="s">
        <v>141</v>
      </c>
      <c r="E120" s="146" t="s">
        <v>202</v>
      </c>
      <c r="F120" s="147" t="s">
        <v>203</v>
      </c>
      <c r="G120" s="148" t="s">
        <v>185</v>
      </c>
      <c r="H120" s="149">
        <v>0.61599999999999999</v>
      </c>
      <c r="I120" s="150"/>
      <c r="J120" s="151">
        <f>ROUND($I$120*$H$120,2)</f>
        <v>0</v>
      </c>
      <c r="K120" s="147" t="s">
        <v>145</v>
      </c>
      <c r="L120" s="43"/>
      <c r="M120" s="152"/>
      <c r="N120" s="153" t="s">
        <v>44</v>
      </c>
      <c r="O120" s="24"/>
      <c r="P120" s="24"/>
      <c r="Q120" s="154">
        <v>0</v>
      </c>
      <c r="R120" s="154">
        <f>$Q$120*$H$120</f>
        <v>0</v>
      </c>
      <c r="S120" s="154">
        <v>0</v>
      </c>
      <c r="T120" s="155">
        <f>$S$120*$H$120</f>
        <v>0</v>
      </c>
      <c r="AR120" s="89" t="s">
        <v>146</v>
      </c>
      <c r="AT120" s="89" t="s">
        <v>141</v>
      </c>
      <c r="AU120" s="89" t="s">
        <v>81</v>
      </c>
      <c r="AY120" s="6" t="s">
        <v>137</v>
      </c>
      <c r="BE120" s="156">
        <f>IF($N$120="základní",$J$120,0)</f>
        <v>0</v>
      </c>
      <c r="BF120" s="156">
        <f>IF($N$120="snížená",$J$120,0)</f>
        <v>0</v>
      </c>
      <c r="BG120" s="156">
        <f>IF($N$120="zákl. přenesená",$J$120,0)</f>
        <v>0</v>
      </c>
      <c r="BH120" s="156">
        <f>IF($N$120="sníž. přenesená",$J$120,0)</f>
        <v>0</v>
      </c>
      <c r="BI120" s="156">
        <f>IF($N$120="nulová",$J$120,0)</f>
        <v>0</v>
      </c>
      <c r="BJ120" s="89" t="s">
        <v>20</v>
      </c>
      <c r="BK120" s="156">
        <f>ROUND($I$120*$H$120,2)</f>
        <v>0</v>
      </c>
      <c r="BL120" s="89" t="s">
        <v>146</v>
      </c>
      <c r="BM120" s="89" t="s">
        <v>204</v>
      </c>
    </row>
    <row r="121" spans="2:65" s="6" customFormat="1" ht="27" customHeight="1" x14ac:dyDescent="0.3">
      <c r="B121" s="23"/>
      <c r="C121" s="24"/>
      <c r="D121" s="157" t="s">
        <v>148</v>
      </c>
      <c r="E121" s="24"/>
      <c r="F121" s="158" t="s">
        <v>205</v>
      </c>
      <c r="G121" s="24"/>
      <c r="H121" s="24"/>
      <c r="J121" s="24"/>
      <c r="K121" s="24"/>
      <c r="L121" s="43"/>
      <c r="M121" s="56"/>
      <c r="N121" s="24"/>
      <c r="O121" s="24"/>
      <c r="P121" s="24"/>
      <c r="Q121" s="24"/>
      <c r="R121" s="24"/>
      <c r="S121" s="24"/>
      <c r="T121" s="57"/>
      <c r="AT121" s="6" t="s">
        <v>148</v>
      </c>
      <c r="AU121" s="6" t="s">
        <v>81</v>
      </c>
    </row>
    <row r="122" spans="2:65" s="132" customFormat="1" ht="37.5" customHeight="1" x14ac:dyDescent="0.35">
      <c r="B122" s="133"/>
      <c r="C122" s="134"/>
      <c r="D122" s="134" t="s">
        <v>72</v>
      </c>
      <c r="E122" s="135" t="s">
        <v>206</v>
      </c>
      <c r="F122" s="135" t="s">
        <v>207</v>
      </c>
      <c r="G122" s="134"/>
      <c r="H122" s="134"/>
      <c r="J122" s="136">
        <f>$BK$122</f>
        <v>0</v>
      </c>
      <c r="K122" s="134"/>
      <c r="L122" s="137"/>
      <c r="M122" s="138"/>
      <c r="N122" s="134"/>
      <c r="O122" s="134"/>
      <c r="P122" s="139">
        <f>$P$123+$P$137+$P$145+$P$156</f>
        <v>0</v>
      </c>
      <c r="Q122" s="134"/>
      <c r="R122" s="139">
        <f>$R$123+$R$137+$R$145+$R$156</f>
        <v>0.99034578999999989</v>
      </c>
      <c r="S122" s="134"/>
      <c r="T122" s="140">
        <f>$T$123+$T$137+$T$145+$T$156</f>
        <v>0</v>
      </c>
      <c r="AR122" s="141" t="s">
        <v>81</v>
      </c>
      <c r="AT122" s="141" t="s">
        <v>72</v>
      </c>
      <c r="AU122" s="141" t="s">
        <v>73</v>
      </c>
      <c r="AY122" s="141" t="s">
        <v>137</v>
      </c>
      <c r="BK122" s="142">
        <f>$BK$123+$BK$137+$BK$145+$BK$156</f>
        <v>0</v>
      </c>
    </row>
    <row r="123" spans="2:65" s="132" customFormat="1" ht="21" customHeight="1" x14ac:dyDescent="0.3">
      <c r="B123" s="133"/>
      <c r="C123" s="134"/>
      <c r="D123" s="134" t="s">
        <v>72</v>
      </c>
      <c r="E123" s="143" t="s">
        <v>208</v>
      </c>
      <c r="F123" s="143" t="s">
        <v>209</v>
      </c>
      <c r="G123" s="134"/>
      <c r="H123" s="134"/>
      <c r="J123" s="144">
        <f>$BK$123</f>
        <v>0</v>
      </c>
      <c r="K123" s="134"/>
      <c r="L123" s="137"/>
      <c r="M123" s="138"/>
      <c r="N123" s="134"/>
      <c r="O123" s="134"/>
      <c r="P123" s="139">
        <f>SUM($P$124:$P$136)</f>
        <v>0</v>
      </c>
      <c r="Q123" s="134"/>
      <c r="R123" s="139">
        <f>SUM($R$124:$R$136)</f>
        <v>0.45083699999999999</v>
      </c>
      <c r="S123" s="134"/>
      <c r="T123" s="140">
        <f>SUM($T$124:$T$136)</f>
        <v>0</v>
      </c>
      <c r="AR123" s="141" t="s">
        <v>81</v>
      </c>
      <c r="AT123" s="141" t="s">
        <v>72</v>
      </c>
      <c r="AU123" s="141" t="s">
        <v>20</v>
      </c>
      <c r="AY123" s="141" t="s">
        <v>137</v>
      </c>
      <c r="BK123" s="142">
        <f>SUM($BK$124:$BK$136)</f>
        <v>0</v>
      </c>
    </row>
    <row r="124" spans="2:65" s="6" customFormat="1" ht="15.75" customHeight="1" x14ac:dyDescent="0.3">
      <c r="B124" s="23"/>
      <c r="C124" s="145" t="s">
        <v>210</v>
      </c>
      <c r="D124" s="145" t="s">
        <v>141</v>
      </c>
      <c r="E124" s="146" t="s">
        <v>211</v>
      </c>
      <c r="F124" s="147" t="s">
        <v>212</v>
      </c>
      <c r="G124" s="148" t="s">
        <v>144</v>
      </c>
      <c r="H124" s="149">
        <v>5.3860000000000001</v>
      </c>
      <c r="I124" s="150"/>
      <c r="J124" s="151">
        <f>ROUND($I$124*$H$124,2)</f>
        <v>0</v>
      </c>
      <c r="K124" s="147" t="s">
        <v>145</v>
      </c>
      <c r="L124" s="43"/>
      <c r="M124" s="152"/>
      <c r="N124" s="153" t="s">
        <v>44</v>
      </c>
      <c r="O124" s="24"/>
      <c r="P124" s="24"/>
      <c r="Q124" s="154">
        <v>4.4999999999999997E-3</v>
      </c>
      <c r="R124" s="154">
        <f>$Q$124*$H$124</f>
        <v>2.4236999999999998E-2</v>
      </c>
      <c r="S124" s="154">
        <v>0</v>
      </c>
      <c r="T124" s="155">
        <f>$S$124*$H$124</f>
        <v>0</v>
      </c>
      <c r="AR124" s="89" t="s">
        <v>213</v>
      </c>
      <c r="AT124" s="89" t="s">
        <v>141</v>
      </c>
      <c r="AU124" s="89" t="s">
        <v>81</v>
      </c>
      <c r="AY124" s="6" t="s">
        <v>137</v>
      </c>
      <c r="BE124" s="156">
        <f>IF($N$124="základní",$J$124,0)</f>
        <v>0</v>
      </c>
      <c r="BF124" s="156">
        <f>IF($N$124="snížená",$J$124,0)</f>
        <v>0</v>
      </c>
      <c r="BG124" s="156">
        <f>IF($N$124="zákl. přenesená",$J$124,0)</f>
        <v>0</v>
      </c>
      <c r="BH124" s="156">
        <f>IF($N$124="sníž. přenesená",$J$124,0)</f>
        <v>0</v>
      </c>
      <c r="BI124" s="156">
        <f>IF($N$124="nulová",$J$124,0)</f>
        <v>0</v>
      </c>
      <c r="BJ124" s="89" t="s">
        <v>20</v>
      </c>
      <c r="BK124" s="156">
        <f>ROUND($I$124*$H$124,2)</f>
        <v>0</v>
      </c>
      <c r="BL124" s="89" t="s">
        <v>213</v>
      </c>
      <c r="BM124" s="89" t="s">
        <v>214</v>
      </c>
    </row>
    <row r="125" spans="2:65" s="6" customFormat="1" ht="16.5" customHeight="1" x14ac:dyDescent="0.3">
      <c r="B125" s="23"/>
      <c r="C125" s="24"/>
      <c r="D125" s="157" t="s">
        <v>148</v>
      </c>
      <c r="E125" s="24"/>
      <c r="F125" s="158" t="s">
        <v>215</v>
      </c>
      <c r="G125" s="24"/>
      <c r="H125" s="24"/>
      <c r="J125" s="24"/>
      <c r="K125" s="24"/>
      <c r="L125" s="43"/>
      <c r="M125" s="56"/>
      <c r="N125" s="24"/>
      <c r="O125" s="24"/>
      <c r="P125" s="24"/>
      <c r="Q125" s="24"/>
      <c r="R125" s="24"/>
      <c r="S125" s="24"/>
      <c r="T125" s="57"/>
      <c r="AT125" s="6" t="s">
        <v>148</v>
      </c>
      <c r="AU125" s="6" t="s">
        <v>81</v>
      </c>
    </row>
    <row r="126" spans="2:65" s="6" customFormat="1" ht="15.75" customHeight="1" x14ac:dyDescent="0.3">
      <c r="B126" s="159"/>
      <c r="C126" s="160"/>
      <c r="D126" s="161" t="s">
        <v>150</v>
      </c>
      <c r="E126" s="160"/>
      <c r="F126" s="162" t="s">
        <v>151</v>
      </c>
      <c r="G126" s="160"/>
      <c r="H126" s="163">
        <v>3.036</v>
      </c>
      <c r="J126" s="160"/>
      <c r="K126" s="160"/>
      <c r="L126" s="164"/>
      <c r="M126" s="165"/>
      <c r="N126" s="160"/>
      <c r="O126" s="160"/>
      <c r="P126" s="160"/>
      <c r="Q126" s="160"/>
      <c r="R126" s="160"/>
      <c r="S126" s="160"/>
      <c r="T126" s="166"/>
      <c r="AT126" s="167" t="s">
        <v>150</v>
      </c>
      <c r="AU126" s="167" t="s">
        <v>81</v>
      </c>
      <c r="AV126" s="167" t="s">
        <v>81</v>
      </c>
      <c r="AW126" s="167" t="s">
        <v>109</v>
      </c>
      <c r="AX126" s="167" t="s">
        <v>73</v>
      </c>
      <c r="AY126" s="167" t="s">
        <v>137</v>
      </c>
    </row>
    <row r="127" spans="2:65" s="6" customFormat="1" ht="15.75" customHeight="1" x14ac:dyDescent="0.3">
      <c r="B127" s="159"/>
      <c r="C127" s="160"/>
      <c r="D127" s="161" t="s">
        <v>150</v>
      </c>
      <c r="E127" s="160"/>
      <c r="F127" s="162" t="s">
        <v>152</v>
      </c>
      <c r="G127" s="160"/>
      <c r="H127" s="163">
        <v>1.6</v>
      </c>
      <c r="J127" s="160"/>
      <c r="K127" s="160"/>
      <c r="L127" s="164"/>
      <c r="M127" s="165"/>
      <c r="N127" s="160"/>
      <c r="O127" s="160"/>
      <c r="P127" s="160"/>
      <c r="Q127" s="160"/>
      <c r="R127" s="160"/>
      <c r="S127" s="160"/>
      <c r="T127" s="166"/>
      <c r="AT127" s="167" t="s">
        <v>150</v>
      </c>
      <c r="AU127" s="167" t="s">
        <v>81</v>
      </c>
      <c r="AV127" s="167" t="s">
        <v>81</v>
      </c>
      <c r="AW127" s="167" t="s">
        <v>109</v>
      </c>
      <c r="AX127" s="167" t="s">
        <v>73</v>
      </c>
      <c r="AY127" s="167" t="s">
        <v>137</v>
      </c>
    </row>
    <row r="128" spans="2:65" s="6" customFormat="1" ht="15.75" customHeight="1" x14ac:dyDescent="0.3">
      <c r="B128" s="159"/>
      <c r="C128" s="160"/>
      <c r="D128" s="161" t="s">
        <v>150</v>
      </c>
      <c r="E128" s="160"/>
      <c r="F128" s="162" t="s">
        <v>153</v>
      </c>
      <c r="G128" s="160"/>
      <c r="H128" s="163">
        <v>0.75</v>
      </c>
      <c r="J128" s="160"/>
      <c r="K128" s="160"/>
      <c r="L128" s="164"/>
      <c r="M128" s="165"/>
      <c r="N128" s="160"/>
      <c r="O128" s="160"/>
      <c r="P128" s="160"/>
      <c r="Q128" s="160"/>
      <c r="R128" s="160"/>
      <c r="S128" s="160"/>
      <c r="T128" s="166"/>
      <c r="AT128" s="167" t="s">
        <v>150</v>
      </c>
      <c r="AU128" s="167" t="s">
        <v>81</v>
      </c>
      <c r="AV128" s="167" t="s">
        <v>81</v>
      </c>
      <c r="AW128" s="167" t="s">
        <v>109</v>
      </c>
      <c r="AX128" s="167" t="s">
        <v>73</v>
      </c>
      <c r="AY128" s="167" t="s">
        <v>137</v>
      </c>
    </row>
    <row r="129" spans="2:65" s="6" customFormat="1" ht="15.75" customHeight="1" x14ac:dyDescent="0.3">
      <c r="B129" s="168"/>
      <c r="C129" s="169"/>
      <c r="D129" s="161" t="s">
        <v>150</v>
      </c>
      <c r="E129" s="169"/>
      <c r="F129" s="170" t="s">
        <v>154</v>
      </c>
      <c r="G129" s="169"/>
      <c r="H129" s="171">
        <v>5.3860000000000001</v>
      </c>
      <c r="J129" s="169"/>
      <c r="K129" s="169"/>
      <c r="L129" s="172"/>
      <c r="M129" s="173"/>
      <c r="N129" s="169"/>
      <c r="O129" s="169"/>
      <c r="P129" s="169"/>
      <c r="Q129" s="169"/>
      <c r="R129" s="169"/>
      <c r="S129" s="169"/>
      <c r="T129" s="174"/>
      <c r="AT129" s="175" t="s">
        <v>150</v>
      </c>
      <c r="AU129" s="175" t="s">
        <v>81</v>
      </c>
      <c r="AV129" s="175" t="s">
        <v>146</v>
      </c>
      <c r="AW129" s="175" t="s">
        <v>109</v>
      </c>
      <c r="AX129" s="175" t="s">
        <v>20</v>
      </c>
      <c r="AY129" s="175" t="s">
        <v>137</v>
      </c>
    </row>
    <row r="130" spans="2:65" s="6" customFormat="1" ht="15.75" customHeight="1" x14ac:dyDescent="0.3">
      <c r="B130" s="23"/>
      <c r="C130" s="177" t="s">
        <v>160</v>
      </c>
      <c r="D130" s="177" t="s">
        <v>216</v>
      </c>
      <c r="E130" s="178" t="s">
        <v>217</v>
      </c>
      <c r="F130" s="179" t="s">
        <v>218</v>
      </c>
      <c r="G130" s="180" t="s">
        <v>144</v>
      </c>
      <c r="H130" s="181">
        <v>5.9249999999999998</v>
      </c>
      <c r="I130" s="182"/>
      <c r="J130" s="183">
        <f>ROUND($I$130*$H$130,2)</f>
        <v>0</v>
      </c>
      <c r="K130" s="179" t="s">
        <v>145</v>
      </c>
      <c r="L130" s="184"/>
      <c r="M130" s="185"/>
      <c r="N130" s="186" t="s">
        <v>44</v>
      </c>
      <c r="O130" s="24"/>
      <c r="P130" s="24"/>
      <c r="Q130" s="154">
        <v>7.1999999999999995E-2</v>
      </c>
      <c r="R130" s="154">
        <f>$Q$130*$H$130</f>
        <v>0.42659999999999998</v>
      </c>
      <c r="S130" s="154">
        <v>0</v>
      </c>
      <c r="T130" s="155">
        <f>$S$130*$H$130</f>
        <v>0</v>
      </c>
      <c r="AR130" s="89" t="s">
        <v>219</v>
      </c>
      <c r="AT130" s="89" t="s">
        <v>216</v>
      </c>
      <c r="AU130" s="89" t="s">
        <v>81</v>
      </c>
      <c r="AY130" s="6" t="s">
        <v>137</v>
      </c>
      <c r="BE130" s="156">
        <f>IF($N$130="základní",$J$130,0)</f>
        <v>0</v>
      </c>
      <c r="BF130" s="156">
        <f>IF($N$130="snížená",$J$130,0)</f>
        <v>0</v>
      </c>
      <c r="BG130" s="156">
        <f>IF($N$130="zákl. přenesená",$J$130,0)</f>
        <v>0</v>
      </c>
      <c r="BH130" s="156">
        <f>IF($N$130="sníž. přenesená",$J$130,0)</f>
        <v>0</v>
      </c>
      <c r="BI130" s="156">
        <f>IF($N$130="nulová",$J$130,0)</f>
        <v>0</v>
      </c>
      <c r="BJ130" s="89" t="s">
        <v>20</v>
      </c>
      <c r="BK130" s="156">
        <f>ROUND($I$130*$H$130,2)</f>
        <v>0</v>
      </c>
      <c r="BL130" s="89" t="s">
        <v>213</v>
      </c>
      <c r="BM130" s="89" t="s">
        <v>220</v>
      </c>
    </row>
    <row r="131" spans="2:65" s="6" customFormat="1" ht="16.5" customHeight="1" x14ac:dyDescent="0.3">
      <c r="B131" s="23"/>
      <c r="C131" s="24"/>
      <c r="D131" s="157" t="s">
        <v>148</v>
      </c>
      <c r="E131" s="24"/>
      <c r="F131" s="158" t="s">
        <v>221</v>
      </c>
      <c r="G131" s="24"/>
      <c r="H131" s="24"/>
      <c r="J131" s="24"/>
      <c r="K131" s="24"/>
      <c r="L131" s="43"/>
      <c r="M131" s="56"/>
      <c r="N131" s="24"/>
      <c r="O131" s="24"/>
      <c r="P131" s="24"/>
      <c r="Q131" s="24"/>
      <c r="R131" s="24"/>
      <c r="S131" s="24"/>
      <c r="T131" s="57"/>
      <c r="AT131" s="6" t="s">
        <v>148</v>
      </c>
      <c r="AU131" s="6" t="s">
        <v>81</v>
      </c>
    </row>
    <row r="132" spans="2:65" s="6" customFormat="1" ht="15.75" customHeight="1" x14ac:dyDescent="0.3">
      <c r="B132" s="159"/>
      <c r="C132" s="160"/>
      <c r="D132" s="161" t="s">
        <v>150</v>
      </c>
      <c r="E132" s="160"/>
      <c r="F132" s="162" t="s">
        <v>222</v>
      </c>
      <c r="G132" s="160"/>
      <c r="H132" s="163">
        <v>5.9249999999999998</v>
      </c>
      <c r="J132" s="160"/>
      <c r="K132" s="160"/>
      <c r="L132" s="164"/>
      <c r="M132" s="165"/>
      <c r="N132" s="160"/>
      <c r="O132" s="160"/>
      <c r="P132" s="160"/>
      <c r="Q132" s="160"/>
      <c r="R132" s="160"/>
      <c r="S132" s="160"/>
      <c r="T132" s="166"/>
      <c r="AT132" s="167" t="s">
        <v>150</v>
      </c>
      <c r="AU132" s="167" t="s">
        <v>81</v>
      </c>
      <c r="AV132" s="167" t="s">
        <v>81</v>
      </c>
      <c r="AW132" s="167" t="s">
        <v>73</v>
      </c>
      <c r="AX132" s="167" t="s">
        <v>20</v>
      </c>
      <c r="AY132" s="167" t="s">
        <v>137</v>
      </c>
    </row>
    <row r="133" spans="2:65" s="6" customFormat="1" ht="15.75" customHeight="1" x14ac:dyDescent="0.3">
      <c r="B133" s="23"/>
      <c r="C133" s="145" t="s">
        <v>223</v>
      </c>
      <c r="D133" s="145" t="s">
        <v>141</v>
      </c>
      <c r="E133" s="146" t="s">
        <v>224</v>
      </c>
      <c r="F133" s="147" t="s">
        <v>225</v>
      </c>
      <c r="G133" s="148" t="s">
        <v>185</v>
      </c>
      <c r="H133" s="149">
        <v>0.45100000000000001</v>
      </c>
      <c r="I133" s="150"/>
      <c r="J133" s="151">
        <f>ROUND($I$133*$H$133,2)</f>
        <v>0</v>
      </c>
      <c r="K133" s="147" t="s">
        <v>145</v>
      </c>
      <c r="L133" s="43"/>
      <c r="M133" s="152"/>
      <c r="N133" s="153" t="s">
        <v>44</v>
      </c>
      <c r="O133" s="24"/>
      <c r="P133" s="24"/>
      <c r="Q133" s="154">
        <v>0</v>
      </c>
      <c r="R133" s="154">
        <f>$Q$133*$H$133</f>
        <v>0</v>
      </c>
      <c r="S133" s="154">
        <v>0</v>
      </c>
      <c r="T133" s="155">
        <f>$S$133*$H$133</f>
        <v>0</v>
      </c>
      <c r="AR133" s="89" t="s">
        <v>213</v>
      </c>
      <c r="AT133" s="89" t="s">
        <v>141</v>
      </c>
      <c r="AU133" s="89" t="s">
        <v>81</v>
      </c>
      <c r="AY133" s="6" t="s">
        <v>137</v>
      </c>
      <c r="BE133" s="156">
        <f>IF($N$133="základní",$J$133,0)</f>
        <v>0</v>
      </c>
      <c r="BF133" s="156">
        <f>IF($N$133="snížená",$J$133,0)</f>
        <v>0</v>
      </c>
      <c r="BG133" s="156">
        <f>IF($N$133="zákl. přenesená",$J$133,0)</f>
        <v>0</v>
      </c>
      <c r="BH133" s="156">
        <f>IF($N$133="sníž. přenesená",$J$133,0)</f>
        <v>0</v>
      </c>
      <c r="BI133" s="156">
        <f>IF($N$133="nulová",$J$133,0)</f>
        <v>0</v>
      </c>
      <c r="BJ133" s="89" t="s">
        <v>20</v>
      </c>
      <c r="BK133" s="156">
        <f>ROUND($I$133*$H$133,2)</f>
        <v>0</v>
      </c>
      <c r="BL133" s="89" t="s">
        <v>213</v>
      </c>
      <c r="BM133" s="89" t="s">
        <v>226</v>
      </c>
    </row>
    <row r="134" spans="2:65" s="6" customFormat="1" ht="27" customHeight="1" x14ac:dyDescent="0.3">
      <c r="B134" s="23"/>
      <c r="C134" s="24"/>
      <c r="D134" s="157" t="s">
        <v>148</v>
      </c>
      <c r="E134" s="24"/>
      <c r="F134" s="158" t="s">
        <v>227</v>
      </c>
      <c r="G134" s="24"/>
      <c r="H134" s="24"/>
      <c r="J134" s="24"/>
      <c r="K134" s="24"/>
      <c r="L134" s="43"/>
      <c r="M134" s="56"/>
      <c r="N134" s="24"/>
      <c r="O134" s="24"/>
      <c r="P134" s="24"/>
      <c r="Q134" s="24"/>
      <c r="R134" s="24"/>
      <c r="S134" s="24"/>
      <c r="T134" s="57"/>
      <c r="AT134" s="6" t="s">
        <v>148</v>
      </c>
      <c r="AU134" s="6" t="s">
        <v>81</v>
      </c>
    </row>
    <row r="135" spans="2:65" s="6" customFormat="1" ht="15.75" customHeight="1" x14ac:dyDescent="0.3">
      <c r="B135" s="23"/>
      <c r="C135" s="145" t="s">
        <v>228</v>
      </c>
      <c r="D135" s="145" t="s">
        <v>141</v>
      </c>
      <c r="E135" s="146" t="s">
        <v>229</v>
      </c>
      <c r="F135" s="147" t="s">
        <v>230</v>
      </c>
      <c r="G135" s="148" t="s">
        <v>185</v>
      </c>
      <c r="H135" s="149">
        <v>0.45100000000000001</v>
      </c>
      <c r="I135" s="150"/>
      <c r="J135" s="151">
        <f>ROUND($I$135*$H$135,2)</f>
        <v>0</v>
      </c>
      <c r="K135" s="147" t="s">
        <v>145</v>
      </c>
      <c r="L135" s="43"/>
      <c r="M135" s="152"/>
      <c r="N135" s="153" t="s">
        <v>44</v>
      </c>
      <c r="O135" s="24"/>
      <c r="P135" s="24"/>
      <c r="Q135" s="154">
        <v>0</v>
      </c>
      <c r="R135" s="154">
        <f>$Q$135*$H$135</f>
        <v>0</v>
      </c>
      <c r="S135" s="154">
        <v>0</v>
      </c>
      <c r="T135" s="155">
        <f>$S$135*$H$135</f>
        <v>0</v>
      </c>
      <c r="AR135" s="89" t="s">
        <v>213</v>
      </c>
      <c r="AT135" s="89" t="s">
        <v>141</v>
      </c>
      <c r="AU135" s="89" t="s">
        <v>81</v>
      </c>
      <c r="AY135" s="6" t="s">
        <v>137</v>
      </c>
      <c r="BE135" s="156">
        <f>IF($N$135="základní",$J$135,0)</f>
        <v>0</v>
      </c>
      <c r="BF135" s="156">
        <f>IF($N$135="snížená",$J$135,0)</f>
        <v>0</v>
      </c>
      <c r="BG135" s="156">
        <f>IF($N$135="zákl. přenesená",$J$135,0)</f>
        <v>0</v>
      </c>
      <c r="BH135" s="156">
        <f>IF($N$135="sníž. přenesená",$J$135,0)</f>
        <v>0</v>
      </c>
      <c r="BI135" s="156">
        <f>IF($N$135="nulová",$J$135,0)</f>
        <v>0</v>
      </c>
      <c r="BJ135" s="89" t="s">
        <v>20</v>
      </c>
      <c r="BK135" s="156">
        <f>ROUND($I$135*$H$135,2)</f>
        <v>0</v>
      </c>
      <c r="BL135" s="89" t="s">
        <v>213</v>
      </c>
      <c r="BM135" s="89" t="s">
        <v>231</v>
      </c>
    </row>
    <row r="136" spans="2:65" s="6" customFormat="1" ht="27" customHeight="1" x14ac:dyDescent="0.3">
      <c r="B136" s="23"/>
      <c r="C136" s="24"/>
      <c r="D136" s="157" t="s">
        <v>148</v>
      </c>
      <c r="E136" s="24"/>
      <c r="F136" s="158" t="s">
        <v>232</v>
      </c>
      <c r="G136" s="24"/>
      <c r="H136" s="24"/>
      <c r="J136" s="24"/>
      <c r="K136" s="24"/>
      <c r="L136" s="43"/>
      <c r="M136" s="56"/>
      <c r="N136" s="24"/>
      <c r="O136" s="24"/>
      <c r="P136" s="24"/>
      <c r="Q136" s="24"/>
      <c r="R136" s="24"/>
      <c r="S136" s="24"/>
      <c r="T136" s="57"/>
      <c r="AT136" s="6" t="s">
        <v>148</v>
      </c>
      <c r="AU136" s="6" t="s">
        <v>81</v>
      </c>
    </row>
    <row r="137" spans="2:65" s="132" customFormat="1" ht="30.75" customHeight="1" x14ac:dyDescent="0.3">
      <c r="B137" s="133"/>
      <c r="C137" s="134"/>
      <c r="D137" s="134" t="s">
        <v>72</v>
      </c>
      <c r="E137" s="143" t="s">
        <v>233</v>
      </c>
      <c r="F137" s="143" t="s">
        <v>234</v>
      </c>
      <c r="G137" s="134"/>
      <c r="H137" s="134"/>
      <c r="J137" s="144">
        <f>$BK$137</f>
        <v>0</v>
      </c>
      <c r="K137" s="134"/>
      <c r="L137" s="137"/>
      <c r="M137" s="138"/>
      <c r="N137" s="134"/>
      <c r="O137" s="134"/>
      <c r="P137" s="139">
        <f>SUM($P$138:$P$144)</f>
        <v>0</v>
      </c>
      <c r="Q137" s="134"/>
      <c r="R137" s="139">
        <f>SUM($R$138:$R$144)</f>
        <v>5.8863599999999988E-2</v>
      </c>
      <c r="S137" s="134"/>
      <c r="T137" s="140">
        <f>SUM($T$138:$T$144)</f>
        <v>0</v>
      </c>
      <c r="AR137" s="141" t="s">
        <v>81</v>
      </c>
      <c r="AT137" s="141" t="s">
        <v>72</v>
      </c>
      <c r="AU137" s="141" t="s">
        <v>20</v>
      </c>
      <c r="AY137" s="141" t="s">
        <v>137</v>
      </c>
      <c r="BK137" s="142">
        <f>SUM($BK$138:$BK$144)</f>
        <v>0</v>
      </c>
    </row>
    <row r="138" spans="2:65" s="6" customFormat="1" ht="15.75" customHeight="1" x14ac:dyDescent="0.3">
      <c r="B138" s="23"/>
      <c r="C138" s="145" t="s">
        <v>235</v>
      </c>
      <c r="D138" s="145" t="s">
        <v>141</v>
      </c>
      <c r="E138" s="146" t="s">
        <v>236</v>
      </c>
      <c r="F138" s="147" t="s">
        <v>237</v>
      </c>
      <c r="G138" s="148" t="s">
        <v>144</v>
      </c>
      <c r="H138" s="149">
        <v>49.052999999999997</v>
      </c>
      <c r="I138" s="150"/>
      <c r="J138" s="151">
        <f>ROUND($I$138*$H$138,2)</f>
        <v>0</v>
      </c>
      <c r="K138" s="147" t="s">
        <v>145</v>
      </c>
      <c r="L138" s="43"/>
      <c r="M138" s="152"/>
      <c r="N138" s="153" t="s">
        <v>44</v>
      </c>
      <c r="O138" s="24"/>
      <c r="P138" s="24"/>
      <c r="Q138" s="154">
        <v>1.1999999999999999E-3</v>
      </c>
      <c r="R138" s="154">
        <f>$Q$138*$H$138</f>
        <v>5.8863599999999988E-2</v>
      </c>
      <c r="S138" s="154">
        <v>0</v>
      </c>
      <c r="T138" s="155">
        <f>$S$138*$H$138</f>
        <v>0</v>
      </c>
      <c r="AR138" s="89" t="s">
        <v>213</v>
      </c>
      <c r="AT138" s="89" t="s">
        <v>141</v>
      </c>
      <c r="AU138" s="89" t="s">
        <v>81</v>
      </c>
      <c r="AY138" s="6" t="s">
        <v>137</v>
      </c>
      <c r="BE138" s="156">
        <f>IF($N$138="základní",$J$138,0)</f>
        <v>0</v>
      </c>
      <c r="BF138" s="156">
        <f>IF($N$138="snížená",$J$138,0)</f>
        <v>0</v>
      </c>
      <c r="BG138" s="156">
        <f>IF($N$138="zákl. přenesená",$J$138,0)</f>
        <v>0</v>
      </c>
      <c r="BH138" s="156">
        <f>IF($N$138="sníž. přenesená",$J$138,0)</f>
        <v>0</v>
      </c>
      <c r="BI138" s="156">
        <f>IF($N$138="nulová",$J$138,0)</f>
        <v>0</v>
      </c>
      <c r="BJ138" s="89" t="s">
        <v>20</v>
      </c>
      <c r="BK138" s="156">
        <f>ROUND($I$138*$H$138,2)</f>
        <v>0</v>
      </c>
      <c r="BL138" s="89" t="s">
        <v>213</v>
      </c>
      <c r="BM138" s="89" t="s">
        <v>238</v>
      </c>
    </row>
    <row r="139" spans="2:65" s="6" customFormat="1" ht="16.5" customHeight="1" x14ac:dyDescent="0.3">
      <c r="B139" s="23"/>
      <c r="C139" s="24"/>
      <c r="D139" s="157" t="s">
        <v>148</v>
      </c>
      <c r="E139" s="24"/>
      <c r="F139" s="158" t="s">
        <v>239</v>
      </c>
      <c r="G139" s="24"/>
      <c r="H139" s="24"/>
      <c r="J139" s="24"/>
      <c r="K139" s="24"/>
      <c r="L139" s="43"/>
      <c r="M139" s="56"/>
      <c r="N139" s="24"/>
      <c r="O139" s="24"/>
      <c r="P139" s="24"/>
      <c r="Q139" s="24"/>
      <c r="R139" s="24"/>
      <c r="S139" s="24"/>
      <c r="T139" s="57"/>
      <c r="AT139" s="6" t="s">
        <v>148</v>
      </c>
      <c r="AU139" s="6" t="s">
        <v>81</v>
      </c>
    </row>
    <row r="140" spans="2:65" s="6" customFormat="1" ht="15.75" customHeight="1" x14ac:dyDescent="0.3">
      <c r="B140" s="159"/>
      <c r="C140" s="160"/>
      <c r="D140" s="161" t="s">
        <v>150</v>
      </c>
      <c r="E140" s="160"/>
      <c r="F140" s="162" t="s">
        <v>240</v>
      </c>
      <c r="G140" s="160"/>
      <c r="H140" s="163">
        <v>49.052999999999997</v>
      </c>
      <c r="J140" s="160"/>
      <c r="K140" s="160"/>
      <c r="L140" s="164"/>
      <c r="M140" s="165"/>
      <c r="N140" s="160"/>
      <c r="O140" s="160"/>
      <c r="P140" s="160"/>
      <c r="Q140" s="160"/>
      <c r="R140" s="160"/>
      <c r="S140" s="160"/>
      <c r="T140" s="166"/>
      <c r="AT140" s="167" t="s">
        <v>150</v>
      </c>
      <c r="AU140" s="167" t="s">
        <v>81</v>
      </c>
      <c r="AV140" s="167" t="s">
        <v>81</v>
      </c>
      <c r="AW140" s="167" t="s">
        <v>109</v>
      </c>
      <c r="AX140" s="167" t="s">
        <v>20</v>
      </c>
      <c r="AY140" s="167" t="s">
        <v>137</v>
      </c>
    </row>
    <row r="141" spans="2:65" s="6" customFormat="1" ht="15.75" customHeight="1" x14ac:dyDescent="0.3">
      <c r="B141" s="23"/>
      <c r="C141" s="145" t="s">
        <v>6</v>
      </c>
      <c r="D141" s="145" t="s">
        <v>141</v>
      </c>
      <c r="E141" s="146" t="s">
        <v>241</v>
      </c>
      <c r="F141" s="147" t="s">
        <v>242</v>
      </c>
      <c r="G141" s="148" t="s">
        <v>185</v>
      </c>
      <c r="H141" s="149">
        <v>5.8999999999999997E-2</v>
      </c>
      <c r="I141" s="150"/>
      <c r="J141" s="151">
        <f>ROUND($I$141*$H$141,2)</f>
        <v>0</v>
      </c>
      <c r="K141" s="147" t="s">
        <v>145</v>
      </c>
      <c r="L141" s="43"/>
      <c r="M141" s="152"/>
      <c r="N141" s="153" t="s">
        <v>44</v>
      </c>
      <c r="O141" s="24"/>
      <c r="P141" s="24"/>
      <c r="Q141" s="154">
        <v>0</v>
      </c>
      <c r="R141" s="154">
        <f>$Q$141*$H$141</f>
        <v>0</v>
      </c>
      <c r="S141" s="154">
        <v>0</v>
      </c>
      <c r="T141" s="155">
        <f>$S$141*$H$141</f>
        <v>0</v>
      </c>
      <c r="AR141" s="89" t="s">
        <v>213</v>
      </c>
      <c r="AT141" s="89" t="s">
        <v>141</v>
      </c>
      <c r="AU141" s="89" t="s">
        <v>81</v>
      </c>
      <c r="AY141" s="6" t="s">
        <v>137</v>
      </c>
      <c r="BE141" s="156">
        <f>IF($N$141="základní",$J$141,0)</f>
        <v>0</v>
      </c>
      <c r="BF141" s="156">
        <f>IF($N$141="snížená",$J$141,0)</f>
        <v>0</v>
      </c>
      <c r="BG141" s="156">
        <f>IF($N$141="zákl. přenesená",$J$141,0)</f>
        <v>0</v>
      </c>
      <c r="BH141" s="156">
        <f>IF($N$141="sníž. přenesená",$J$141,0)</f>
        <v>0</v>
      </c>
      <c r="BI141" s="156">
        <f>IF($N$141="nulová",$J$141,0)</f>
        <v>0</v>
      </c>
      <c r="BJ141" s="89" t="s">
        <v>20</v>
      </c>
      <c r="BK141" s="156">
        <f>ROUND($I$141*$H$141,2)</f>
        <v>0</v>
      </c>
      <c r="BL141" s="89" t="s">
        <v>213</v>
      </c>
      <c r="BM141" s="89" t="s">
        <v>243</v>
      </c>
    </row>
    <row r="142" spans="2:65" s="6" customFormat="1" ht="27" customHeight="1" x14ac:dyDescent="0.3">
      <c r="B142" s="23"/>
      <c r="C142" s="24"/>
      <c r="D142" s="157" t="s">
        <v>148</v>
      </c>
      <c r="E142" s="24"/>
      <c r="F142" s="158" t="s">
        <v>244</v>
      </c>
      <c r="G142" s="24"/>
      <c r="H142" s="24"/>
      <c r="J142" s="24"/>
      <c r="K142" s="24"/>
      <c r="L142" s="43"/>
      <c r="M142" s="56"/>
      <c r="N142" s="24"/>
      <c r="O142" s="24"/>
      <c r="P142" s="24"/>
      <c r="Q142" s="24"/>
      <c r="R142" s="24"/>
      <c r="S142" s="24"/>
      <c r="T142" s="57"/>
      <c r="AT142" s="6" t="s">
        <v>148</v>
      </c>
      <c r="AU142" s="6" t="s">
        <v>81</v>
      </c>
    </row>
    <row r="143" spans="2:65" s="6" customFormat="1" ht="15.75" customHeight="1" x14ac:dyDescent="0.3">
      <c r="B143" s="23"/>
      <c r="C143" s="145" t="s">
        <v>245</v>
      </c>
      <c r="D143" s="145" t="s">
        <v>141</v>
      </c>
      <c r="E143" s="146" t="s">
        <v>246</v>
      </c>
      <c r="F143" s="147" t="s">
        <v>247</v>
      </c>
      <c r="G143" s="148" t="s">
        <v>185</v>
      </c>
      <c r="H143" s="149">
        <v>5.8999999999999997E-2</v>
      </c>
      <c r="I143" s="150"/>
      <c r="J143" s="151">
        <f>ROUND($I$143*$H$143,2)</f>
        <v>0</v>
      </c>
      <c r="K143" s="147" t="s">
        <v>145</v>
      </c>
      <c r="L143" s="43"/>
      <c r="M143" s="152"/>
      <c r="N143" s="153" t="s">
        <v>44</v>
      </c>
      <c r="O143" s="24"/>
      <c r="P143" s="24"/>
      <c r="Q143" s="154">
        <v>0</v>
      </c>
      <c r="R143" s="154">
        <f>$Q$143*$H$143</f>
        <v>0</v>
      </c>
      <c r="S143" s="154">
        <v>0</v>
      </c>
      <c r="T143" s="155">
        <f>$S$143*$H$143</f>
        <v>0</v>
      </c>
      <c r="AR143" s="89" t="s">
        <v>213</v>
      </c>
      <c r="AT143" s="89" t="s">
        <v>141</v>
      </c>
      <c r="AU143" s="89" t="s">
        <v>81</v>
      </c>
      <c r="AY143" s="6" t="s">
        <v>137</v>
      </c>
      <c r="BE143" s="156">
        <f>IF($N$143="základní",$J$143,0)</f>
        <v>0</v>
      </c>
      <c r="BF143" s="156">
        <f>IF($N$143="snížená",$J$143,0)</f>
        <v>0</v>
      </c>
      <c r="BG143" s="156">
        <f>IF($N$143="zákl. přenesená",$J$143,0)</f>
        <v>0</v>
      </c>
      <c r="BH143" s="156">
        <f>IF($N$143="sníž. přenesená",$J$143,0)</f>
        <v>0</v>
      </c>
      <c r="BI143" s="156">
        <f>IF($N$143="nulová",$J$143,0)</f>
        <v>0</v>
      </c>
      <c r="BJ143" s="89" t="s">
        <v>20</v>
      </c>
      <c r="BK143" s="156">
        <f>ROUND($I$143*$H$143,2)</f>
        <v>0</v>
      </c>
      <c r="BL143" s="89" t="s">
        <v>213</v>
      </c>
      <c r="BM143" s="89" t="s">
        <v>248</v>
      </c>
    </row>
    <row r="144" spans="2:65" s="6" customFormat="1" ht="27" customHeight="1" x14ac:dyDescent="0.3">
      <c r="B144" s="23"/>
      <c r="C144" s="24"/>
      <c r="D144" s="157" t="s">
        <v>148</v>
      </c>
      <c r="E144" s="24"/>
      <c r="F144" s="158" t="s">
        <v>249</v>
      </c>
      <c r="G144" s="24"/>
      <c r="H144" s="24"/>
      <c r="J144" s="24"/>
      <c r="K144" s="24"/>
      <c r="L144" s="43"/>
      <c r="M144" s="56"/>
      <c r="N144" s="24"/>
      <c r="O144" s="24"/>
      <c r="P144" s="24"/>
      <c r="Q144" s="24"/>
      <c r="R144" s="24"/>
      <c r="S144" s="24"/>
      <c r="T144" s="57"/>
      <c r="AT144" s="6" t="s">
        <v>148</v>
      </c>
      <c r="AU144" s="6" t="s">
        <v>81</v>
      </c>
    </row>
    <row r="145" spans="2:65" s="132" customFormat="1" ht="30.75" customHeight="1" x14ac:dyDescent="0.3">
      <c r="B145" s="133"/>
      <c r="C145" s="134"/>
      <c r="D145" s="134" t="s">
        <v>72</v>
      </c>
      <c r="E145" s="143" t="s">
        <v>250</v>
      </c>
      <c r="F145" s="143" t="s">
        <v>251</v>
      </c>
      <c r="G145" s="134"/>
      <c r="H145" s="134"/>
      <c r="J145" s="144">
        <f>$BK$145</f>
        <v>0</v>
      </c>
      <c r="K145" s="134"/>
      <c r="L145" s="137"/>
      <c r="M145" s="138"/>
      <c r="N145" s="134"/>
      <c r="O145" s="134"/>
      <c r="P145" s="139">
        <f>SUM($P$146:$P$155)</f>
        <v>0</v>
      </c>
      <c r="Q145" s="134"/>
      <c r="R145" s="139">
        <f>SUM($R$146:$R$155)</f>
        <v>0.18807840000000003</v>
      </c>
      <c r="S145" s="134"/>
      <c r="T145" s="140">
        <f>SUM($T$146:$T$155)</f>
        <v>0</v>
      </c>
      <c r="AR145" s="141" t="s">
        <v>81</v>
      </c>
      <c r="AT145" s="141" t="s">
        <v>72</v>
      </c>
      <c r="AU145" s="141" t="s">
        <v>20</v>
      </c>
      <c r="AY145" s="141" t="s">
        <v>137</v>
      </c>
      <c r="BK145" s="142">
        <f>SUM($BK$146:$BK$155)</f>
        <v>0</v>
      </c>
    </row>
    <row r="146" spans="2:65" s="6" customFormat="1" ht="15.75" customHeight="1" x14ac:dyDescent="0.3">
      <c r="B146" s="23"/>
      <c r="C146" s="145" t="s">
        <v>252</v>
      </c>
      <c r="D146" s="145" t="s">
        <v>141</v>
      </c>
      <c r="E146" s="146" t="s">
        <v>253</v>
      </c>
      <c r="F146" s="147" t="s">
        <v>254</v>
      </c>
      <c r="G146" s="148" t="s">
        <v>144</v>
      </c>
      <c r="H146" s="149">
        <v>10</v>
      </c>
      <c r="I146" s="150"/>
      <c r="J146" s="151">
        <f>ROUND($I$146*$H$146,2)</f>
        <v>0</v>
      </c>
      <c r="K146" s="147" t="s">
        <v>145</v>
      </c>
      <c r="L146" s="43"/>
      <c r="M146" s="152"/>
      <c r="N146" s="153" t="s">
        <v>44</v>
      </c>
      <c r="O146" s="24"/>
      <c r="P146" s="24"/>
      <c r="Q146" s="154">
        <v>2.4000000000000001E-4</v>
      </c>
      <c r="R146" s="154">
        <f>$Q$146*$H$146</f>
        <v>2.4000000000000002E-3</v>
      </c>
      <c r="S146" s="154">
        <v>0</v>
      </c>
      <c r="T146" s="155">
        <f>$S$146*$H$146</f>
        <v>0</v>
      </c>
      <c r="AR146" s="89" t="s">
        <v>213</v>
      </c>
      <c r="AT146" s="89" t="s">
        <v>141</v>
      </c>
      <c r="AU146" s="89" t="s">
        <v>81</v>
      </c>
      <c r="AY146" s="6" t="s">
        <v>137</v>
      </c>
      <c r="BE146" s="156">
        <f>IF($N$146="základní",$J$146,0)</f>
        <v>0</v>
      </c>
      <c r="BF146" s="156">
        <f>IF($N$146="snížená",$J$146,0)</f>
        <v>0</v>
      </c>
      <c r="BG146" s="156">
        <f>IF($N$146="zákl. přenesená",$J$146,0)</f>
        <v>0</v>
      </c>
      <c r="BH146" s="156">
        <f>IF($N$146="sníž. přenesená",$J$146,0)</f>
        <v>0</v>
      </c>
      <c r="BI146" s="156">
        <f>IF($N$146="nulová",$J$146,0)</f>
        <v>0</v>
      </c>
      <c r="BJ146" s="89" t="s">
        <v>20</v>
      </c>
      <c r="BK146" s="156">
        <f>ROUND($I$146*$H$146,2)</f>
        <v>0</v>
      </c>
      <c r="BL146" s="89" t="s">
        <v>213</v>
      </c>
      <c r="BM146" s="89" t="s">
        <v>255</v>
      </c>
    </row>
    <row r="147" spans="2:65" s="6" customFormat="1" ht="16.5" customHeight="1" x14ac:dyDescent="0.3">
      <c r="B147" s="23"/>
      <c r="C147" s="24"/>
      <c r="D147" s="157" t="s">
        <v>148</v>
      </c>
      <c r="E147" s="24"/>
      <c r="F147" s="158" t="s">
        <v>256</v>
      </c>
      <c r="G147" s="24"/>
      <c r="H147" s="24"/>
      <c r="J147" s="24"/>
      <c r="K147" s="24"/>
      <c r="L147" s="43"/>
      <c r="M147" s="56"/>
      <c r="N147" s="24"/>
      <c r="O147" s="24"/>
      <c r="P147" s="24"/>
      <c r="Q147" s="24"/>
      <c r="R147" s="24"/>
      <c r="S147" s="24"/>
      <c r="T147" s="57"/>
      <c r="AT147" s="6" t="s">
        <v>148</v>
      </c>
      <c r="AU147" s="6" t="s">
        <v>81</v>
      </c>
    </row>
    <row r="148" spans="2:65" s="6" customFormat="1" ht="44.25" customHeight="1" x14ac:dyDescent="0.3">
      <c r="B148" s="23"/>
      <c r="C148" s="24"/>
      <c r="D148" s="161" t="s">
        <v>197</v>
      </c>
      <c r="E148" s="24"/>
      <c r="F148" s="176" t="s">
        <v>257</v>
      </c>
      <c r="G148" s="24"/>
      <c r="H148" s="24"/>
      <c r="J148" s="24"/>
      <c r="K148" s="24"/>
      <c r="L148" s="43"/>
      <c r="M148" s="56"/>
      <c r="N148" s="24"/>
      <c r="O148" s="24"/>
      <c r="P148" s="24"/>
      <c r="Q148" s="24"/>
      <c r="R148" s="24"/>
      <c r="S148" s="24"/>
      <c r="T148" s="57"/>
      <c r="AT148" s="6" t="s">
        <v>197</v>
      </c>
      <c r="AU148" s="6" t="s">
        <v>81</v>
      </c>
    </row>
    <row r="149" spans="2:65" s="6" customFormat="1" ht="15.75" customHeight="1" x14ac:dyDescent="0.3">
      <c r="B149" s="159"/>
      <c r="C149" s="160"/>
      <c r="D149" s="161" t="s">
        <v>150</v>
      </c>
      <c r="E149" s="160"/>
      <c r="F149" s="162" t="s">
        <v>258</v>
      </c>
      <c r="G149" s="160"/>
      <c r="H149" s="163">
        <v>10</v>
      </c>
      <c r="J149" s="160"/>
      <c r="K149" s="160"/>
      <c r="L149" s="164"/>
      <c r="M149" s="165"/>
      <c r="N149" s="160"/>
      <c r="O149" s="160"/>
      <c r="P149" s="160"/>
      <c r="Q149" s="160"/>
      <c r="R149" s="160"/>
      <c r="S149" s="160"/>
      <c r="T149" s="166"/>
      <c r="AT149" s="167" t="s">
        <v>150</v>
      </c>
      <c r="AU149" s="167" t="s">
        <v>81</v>
      </c>
      <c r="AV149" s="167" t="s">
        <v>81</v>
      </c>
      <c r="AW149" s="167" t="s">
        <v>109</v>
      </c>
      <c r="AX149" s="167" t="s">
        <v>20</v>
      </c>
      <c r="AY149" s="167" t="s">
        <v>137</v>
      </c>
    </row>
    <row r="150" spans="2:65" s="6" customFormat="1" ht="15.75" customHeight="1" x14ac:dyDescent="0.3">
      <c r="B150" s="23"/>
      <c r="C150" s="145" t="s">
        <v>259</v>
      </c>
      <c r="D150" s="145" t="s">
        <v>141</v>
      </c>
      <c r="E150" s="146" t="s">
        <v>260</v>
      </c>
      <c r="F150" s="147" t="s">
        <v>261</v>
      </c>
      <c r="G150" s="148" t="s">
        <v>144</v>
      </c>
      <c r="H150" s="149">
        <v>183.84</v>
      </c>
      <c r="I150" s="150"/>
      <c r="J150" s="151">
        <f>ROUND($I$150*$H$150,2)</f>
        <v>0</v>
      </c>
      <c r="K150" s="147"/>
      <c r="L150" s="43"/>
      <c r="M150" s="152"/>
      <c r="N150" s="153" t="s">
        <v>44</v>
      </c>
      <c r="O150" s="24"/>
      <c r="P150" s="24"/>
      <c r="Q150" s="154">
        <v>1.01E-3</v>
      </c>
      <c r="R150" s="154">
        <f>$Q$150*$H$150</f>
        <v>0.18567840000000002</v>
      </c>
      <c r="S150" s="154">
        <v>0</v>
      </c>
      <c r="T150" s="155">
        <f>$S$150*$H$150</f>
        <v>0</v>
      </c>
      <c r="AR150" s="89" t="s">
        <v>213</v>
      </c>
      <c r="AT150" s="89" t="s">
        <v>141</v>
      </c>
      <c r="AU150" s="89" t="s">
        <v>81</v>
      </c>
      <c r="AY150" s="6" t="s">
        <v>137</v>
      </c>
      <c r="BE150" s="156">
        <f>IF($N$150="základní",$J$150,0)</f>
        <v>0</v>
      </c>
      <c r="BF150" s="156">
        <f>IF($N$150="snížená",$J$150,0)</f>
        <v>0</v>
      </c>
      <c r="BG150" s="156">
        <f>IF($N$150="zákl. přenesená",$J$150,0)</f>
        <v>0</v>
      </c>
      <c r="BH150" s="156">
        <f>IF($N$150="sníž. přenesená",$J$150,0)</f>
        <v>0</v>
      </c>
      <c r="BI150" s="156">
        <f>IF($N$150="nulová",$J$150,0)</f>
        <v>0</v>
      </c>
      <c r="BJ150" s="89" t="s">
        <v>20</v>
      </c>
      <c r="BK150" s="156">
        <f>ROUND($I$150*$H$150,2)</f>
        <v>0</v>
      </c>
      <c r="BL150" s="89" t="s">
        <v>213</v>
      </c>
      <c r="BM150" s="89" t="s">
        <v>262</v>
      </c>
    </row>
    <row r="151" spans="2:65" s="6" customFormat="1" ht="16.5" customHeight="1" x14ac:dyDescent="0.3">
      <c r="B151" s="23"/>
      <c r="C151" s="24"/>
      <c r="D151" s="157" t="s">
        <v>148</v>
      </c>
      <c r="E151" s="24"/>
      <c r="F151" s="158" t="s">
        <v>263</v>
      </c>
      <c r="G151" s="24"/>
      <c r="H151" s="24"/>
      <c r="J151" s="24"/>
      <c r="K151" s="24"/>
      <c r="L151" s="43"/>
      <c r="M151" s="56"/>
      <c r="N151" s="24"/>
      <c r="O151" s="24"/>
      <c r="P151" s="24"/>
      <c r="Q151" s="24"/>
      <c r="R151" s="24"/>
      <c r="S151" s="24"/>
      <c r="T151" s="57"/>
      <c r="AT151" s="6" t="s">
        <v>148</v>
      </c>
      <c r="AU151" s="6" t="s">
        <v>81</v>
      </c>
    </row>
    <row r="152" spans="2:65" s="6" customFormat="1" ht="30.75" customHeight="1" x14ac:dyDescent="0.3">
      <c r="B152" s="23"/>
      <c r="C152" s="24"/>
      <c r="D152" s="161" t="s">
        <v>197</v>
      </c>
      <c r="E152" s="24"/>
      <c r="F152" s="176" t="s">
        <v>264</v>
      </c>
      <c r="G152" s="24"/>
      <c r="H152" s="24"/>
      <c r="J152" s="24"/>
      <c r="K152" s="24"/>
      <c r="L152" s="43"/>
      <c r="M152" s="56"/>
      <c r="N152" s="24"/>
      <c r="O152" s="24"/>
      <c r="P152" s="24"/>
      <c r="Q152" s="24"/>
      <c r="R152" s="24"/>
      <c r="S152" s="24"/>
      <c r="T152" s="57"/>
      <c r="AT152" s="6" t="s">
        <v>197</v>
      </c>
      <c r="AU152" s="6" t="s">
        <v>81</v>
      </c>
    </row>
    <row r="153" spans="2:65" s="6" customFormat="1" ht="15.75" customHeight="1" x14ac:dyDescent="0.3">
      <c r="B153" s="159"/>
      <c r="C153" s="160"/>
      <c r="D153" s="161" t="s">
        <v>150</v>
      </c>
      <c r="E153" s="160"/>
      <c r="F153" s="162" t="s">
        <v>265</v>
      </c>
      <c r="G153" s="160"/>
      <c r="H153" s="163">
        <v>19.14</v>
      </c>
      <c r="J153" s="160"/>
      <c r="K153" s="160"/>
      <c r="L153" s="164"/>
      <c r="M153" s="165"/>
      <c r="N153" s="160"/>
      <c r="O153" s="160"/>
      <c r="P153" s="160"/>
      <c r="Q153" s="160"/>
      <c r="R153" s="160"/>
      <c r="S153" s="160"/>
      <c r="T153" s="166"/>
      <c r="AT153" s="167" t="s">
        <v>150</v>
      </c>
      <c r="AU153" s="167" t="s">
        <v>81</v>
      </c>
      <c r="AV153" s="167" t="s">
        <v>81</v>
      </c>
      <c r="AW153" s="167" t="s">
        <v>109</v>
      </c>
      <c r="AX153" s="167" t="s">
        <v>73</v>
      </c>
      <c r="AY153" s="167" t="s">
        <v>137</v>
      </c>
    </row>
    <row r="154" spans="2:65" s="6" customFormat="1" ht="15.75" customHeight="1" x14ac:dyDescent="0.3">
      <c r="B154" s="159"/>
      <c r="C154" s="160"/>
      <c r="D154" s="161" t="s">
        <v>150</v>
      </c>
      <c r="E154" s="160"/>
      <c r="F154" s="162" t="s">
        <v>266</v>
      </c>
      <c r="G154" s="160"/>
      <c r="H154" s="163">
        <v>164.7</v>
      </c>
      <c r="J154" s="160"/>
      <c r="K154" s="160"/>
      <c r="L154" s="164"/>
      <c r="M154" s="165"/>
      <c r="N154" s="160"/>
      <c r="O154" s="160"/>
      <c r="P154" s="160"/>
      <c r="Q154" s="160"/>
      <c r="R154" s="160"/>
      <c r="S154" s="160"/>
      <c r="T154" s="166"/>
      <c r="AT154" s="167" t="s">
        <v>150</v>
      </c>
      <c r="AU154" s="167" t="s">
        <v>81</v>
      </c>
      <c r="AV154" s="167" t="s">
        <v>81</v>
      </c>
      <c r="AW154" s="167" t="s">
        <v>109</v>
      </c>
      <c r="AX154" s="167" t="s">
        <v>73</v>
      </c>
      <c r="AY154" s="167" t="s">
        <v>137</v>
      </c>
    </row>
    <row r="155" spans="2:65" s="6" customFormat="1" ht="15.75" customHeight="1" x14ac:dyDescent="0.3">
      <c r="B155" s="168"/>
      <c r="C155" s="169"/>
      <c r="D155" s="161" t="s">
        <v>150</v>
      </c>
      <c r="E155" s="169"/>
      <c r="F155" s="170" t="s">
        <v>154</v>
      </c>
      <c r="G155" s="169"/>
      <c r="H155" s="171">
        <v>183.84</v>
      </c>
      <c r="J155" s="169"/>
      <c r="K155" s="169"/>
      <c r="L155" s="172"/>
      <c r="M155" s="173"/>
      <c r="N155" s="169"/>
      <c r="O155" s="169"/>
      <c r="P155" s="169"/>
      <c r="Q155" s="169"/>
      <c r="R155" s="169"/>
      <c r="S155" s="169"/>
      <c r="T155" s="174"/>
      <c r="AT155" s="175" t="s">
        <v>150</v>
      </c>
      <c r="AU155" s="175" t="s">
        <v>81</v>
      </c>
      <c r="AV155" s="175" t="s">
        <v>146</v>
      </c>
      <c r="AW155" s="175" t="s">
        <v>109</v>
      </c>
      <c r="AX155" s="175" t="s">
        <v>20</v>
      </c>
      <c r="AY155" s="175" t="s">
        <v>137</v>
      </c>
    </row>
    <row r="156" spans="2:65" s="132" customFormat="1" ht="30.75" customHeight="1" x14ac:dyDescent="0.3">
      <c r="B156" s="133"/>
      <c r="C156" s="134"/>
      <c r="D156" s="134" t="s">
        <v>72</v>
      </c>
      <c r="E156" s="143" t="s">
        <v>267</v>
      </c>
      <c r="F156" s="143" t="s">
        <v>268</v>
      </c>
      <c r="G156" s="134"/>
      <c r="H156" s="134"/>
      <c r="J156" s="144">
        <f>$BK$156</f>
        <v>0</v>
      </c>
      <c r="K156" s="134"/>
      <c r="L156" s="137"/>
      <c r="M156" s="138"/>
      <c r="N156" s="134"/>
      <c r="O156" s="134"/>
      <c r="P156" s="139">
        <f>SUM($P$157:$P$167)</f>
        <v>0</v>
      </c>
      <c r="Q156" s="134"/>
      <c r="R156" s="139">
        <f>SUM($R$157:$R$167)</f>
        <v>0.29256678999999997</v>
      </c>
      <c r="S156" s="134"/>
      <c r="T156" s="140">
        <f>SUM($T$157:$T$167)</f>
        <v>0</v>
      </c>
      <c r="AR156" s="141" t="s">
        <v>81</v>
      </c>
      <c r="AT156" s="141" t="s">
        <v>72</v>
      </c>
      <c r="AU156" s="141" t="s">
        <v>20</v>
      </c>
      <c r="AY156" s="141" t="s">
        <v>137</v>
      </c>
      <c r="BK156" s="142">
        <f>SUM($BK$157:$BK$167)</f>
        <v>0</v>
      </c>
    </row>
    <row r="157" spans="2:65" s="6" customFormat="1" ht="15.75" customHeight="1" x14ac:dyDescent="0.3">
      <c r="B157" s="23"/>
      <c r="C157" s="145" t="s">
        <v>269</v>
      </c>
      <c r="D157" s="145" t="s">
        <v>141</v>
      </c>
      <c r="E157" s="146" t="s">
        <v>270</v>
      </c>
      <c r="F157" s="147" t="s">
        <v>271</v>
      </c>
      <c r="G157" s="148" t="s">
        <v>144</v>
      </c>
      <c r="H157" s="149">
        <v>103.73099999999999</v>
      </c>
      <c r="I157" s="150"/>
      <c r="J157" s="151">
        <f>ROUND($I$157*$H$157,2)</f>
        <v>0</v>
      </c>
      <c r="K157" s="147" t="s">
        <v>145</v>
      </c>
      <c r="L157" s="43"/>
      <c r="M157" s="152"/>
      <c r="N157" s="153" t="s">
        <v>44</v>
      </c>
      <c r="O157" s="24"/>
      <c r="P157" s="24"/>
      <c r="Q157" s="154">
        <v>2.9E-4</v>
      </c>
      <c r="R157" s="154">
        <f>$Q$157*$H$157</f>
        <v>3.0081989999999999E-2</v>
      </c>
      <c r="S157" s="154">
        <v>0</v>
      </c>
      <c r="T157" s="155">
        <f>$S$157*$H$157</f>
        <v>0</v>
      </c>
      <c r="AR157" s="89" t="s">
        <v>213</v>
      </c>
      <c r="AT157" s="89" t="s">
        <v>141</v>
      </c>
      <c r="AU157" s="89" t="s">
        <v>81</v>
      </c>
      <c r="AY157" s="6" t="s">
        <v>137</v>
      </c>
      <c r="BE157" s="156">
        <f>IF($N$157="základní",$J$157,0)</f>
        <v>0</v>
      </c>
      <c r="BF157" s="156">
        <f>IF($N$157="snížená",$J$157,0)</f>
        <v>0</v>
      </c>
      <c r="BG157" s="156">
        <f>IF($N$157="zákl. přenesená",$J$157,0)</f>
        <v>0</v>
      </c>
      <c r="BH157" s="156">
        <f>IF($N$157="sníž. přenesená",$J$157,0)</f>
        <v>0</v>
      </c>
      <c r="BI157" s="156">
        <f>IF($N$157="nulová",$J$157,0)</f>
        <v>0</v>
      </c>
      <c r="BJ157" s="89" t="s">
        <v>20</v>
      </c>
      <c r="BK157" s="156">
        <f>ROUND($I$157*$H$157,2)</f>
        <v>0</v>
      </c>
      <c r="BL157" s="89" t="s">
        <v>213</v>
      </c>
      <c r="BM157" s="89" t="s">
        <v>272</v>
      </c>
    </row>
    <row r="158" spans="2:65" s="6" customFormat="1" ht="27" customHeight="1" x14ac:dyDescent="0.3">
      <c r="B158" s="23"/>
      <c r="C158" s="24"/>
      <c r="D158" s="157" t="s">
        <v>148</v>
      </c>
      <c r="E158" s="24"/>
      <c r="F158" s="158" t="s">
        <v>273</v>
      </c>
      <c r="G158" s="24"/>
      <c r="H158" s="24"/>
      <c r="J158" s="24"/>
      <c r="K158" s="24"/>
      <c r="L158" s="43"/>
      <c r="M158" s="56"/>
      <c r="N158" s="24"/>
      <c r="O158" s="24"/>
      <c r="P158" s="24"/>
      <c r="Q158" s="24"/>
      <c r="R158" s="24"/>
      <c r="S158" s="24"/>
      <c r="T158" s="57"/>
      <c r="AT158" s="6" t="s">
        <v>148</v>
      </c>
      <c r="AU158" s="6" t="s">
        <v>81</v>
      </c>
    </row>
    <row r="159" spans="2:65" s="6" customFormat="1" ht="15.75" customHeight="1" x14ac:dyDescent="0.3">
      <c r="B159" s="159"/>
      <c r="C159" s="160"/>
      <c r="D159" s="161" t="s">
        <v>150</v>
      </c>
      <c r="E159" s="160"/>
      <c r="F159" s="162" t="s">
        <v>274</v>
      </c>
      <c r="G159" s="160"/>
      <c r="H159" s="163">
        <v>103.73099999999999</v>
      </c>
      <c r="J159" s="160"/>
      <c r="K159" s="160"/>
      <c r="L159" s="164"/>
      <c r="M159" s="165"/>
      <c r="N159" s="160"/>
      <c r="O159" s="160"/>
      <c r="P159" s="160"/>
      <c r="Q159" s="160"/>
      <c r="R159" s="160"/>
      <c r="S159" s="160"/>
      <c r="T159" s="166"/>
      <c r="AT159" s="167" t="s">
        <v>150</v>
      </c>
      <c r="AU159" s="167" t="s">
        <v>81</v>
      </c>
      <c r="AV159" s="167" t="s">
        <v>81</v>
      </c>
      <c r="AW159" s="167" t="s">
        <v>109</v>
      </c>
      <c r="AX159" s="167" t="s">
        <v>20</v>
      </c>
      <c r="AY159" s="167" t="s">
        <v>137</v>
      </c>
    </row>
    <row r="160" spans="2:65" s="6" customFormat="1" ht="15.75" customHeight="1" x14ac:dyDescent="0.3">
      <c r="B160" s="23"/>
      <c r="C160" s="145" t="s">
        <v>7</v>
      </c>
      <c r="D160" s="145" t="s">
        <v>141</v>
      </c>
      <c r="E160" s="146" t="s">
        <v>275</v>
      </c>
      <c r="F160" s="147" t="s">
        <v>276</v>
      </c>
      <c r="G160" s="148" t="s">
        <v>144</v>
      </c>
      <c r="H160" s="149">
        <v>826.17</v>
      </c>
      <c r="I160" s="150"/>
      <c r="J160" s="151">
        <f>ROUND($I$160*$H$160,2)</f>
        <v>0</v>
      </c>
      <c r="K160" s="147" t="s">
        <v>145</v>
      </c>
      <c r="L160" s="43"/>
      <c r="M160" s="152"/>
      <c r="N160" s="153" t="s">
        <v>44</v>
      </c>
      <c r="O160" s="24"/>
      <c r="P160" s="24"/>
      <c r="Q160" s="154">
        <v>2.9E-4</v>
      </c>
      <c r="R160" s="154">
        <f>$Q$160*$H$160</f>
        <v>0.23958929999999998</v>
      </c>
      <c r="S160" s="154">
        <v>0</v>
      </c>
      <c r="T160" s="155">
        <f>$S$160*$H$160</f>
        <v>0</v>
      </c>
      <c r="AR160" s="89" t="s">
        <v>213</v>
      </c>
      <c r="AT160" s="89" t="s">
        <v>141</v>
      </c>
      <c r="AU160" s="89" t="s">
        <v>81</v>
      </c>
      <c r="AY160" s="6" t="s">
        <v>137</v>
      </c>
      <c r="BE160" s="156">
        <f>IF($N$160="základní",$J$160,0)</f>
        <v>0</v>
      </c>
      <c r="BF160" s="156">
        <f>IF($N$160="snížená",$J$160,0)</f>
        <v>0</v>
      </c>
      <c r="BG160" s="156">
        <f>IF($N$160="zákl. přenesená",$J$160,0)</f>
        <v>0</v>
      </c>
      <c r="BH160" s="156">
        <f>IF($N$160="sníž. přenesená",$J$160,0)</f>
        <v>0</v>
      </c>
      <c r="BI160" s="156">
        <f>IF($N$160="nulová",$J$160,0)</f>
        <v>0</v>
      </c>
      <c r="BJ160" s="89" t="s">
        <v>20</v>
      </c>
      <c r="BK160" s="156">
        <f>ROUND($I$160*$H$160,2)</f>
        <v>0</v>
      </c>
      <c r="BL160" s="89" t="s">
        <v>213</v>
      </c>
      <c r="BM160" s="89" t="s">
        <v>277</v>
      </c>
    </row>
    <row r="161" spans="2:65" s="6" customFormat="1" ht="27" customHeight="1" x14ac:dyDescent="0.3">
      <c r="B161" s="23"/>
      <c r="C161" s="24"/>
      <c r="D161" s="157" t="s">
        <v>148</v>
      </c>
      <c r="E161" s="24"/>
      <c r="F161" s="158" t="s">
        <v>278</v>
      </c>
      <c r="G161" s="24"/>
      <c r="H161" s="24"/>
      <c r="J161" s="24"/>
      <c r="K161" s="24"/>
      <c r="L161" s="43"/>
      <c r="M161" s="56"/>
      <c r="N161" s="24"/>
      <c r="O161" s="24"/>
      <c r="P161" s="24"/>
      <c r="Q161" s="24"/>
      <c r="R161" s="24"/>
      <c r="S161" s="24"/>
      <c r="T161" s="57"/>
      <c r="AT161" s="6" t="s">
        <v>148</v>
      </c>
      <c r="AU161" s="6" t="s">
        <v>81</v>
      </c>
    </row>
    <row r="162" spans="2:65" s="6" customFormat="1" ht="15.75" customHeight="1" x14ac:dyDescent="0.3">
      <c r="B162" s="159"/>
      <c r="C162" s="160"/>
      <c r="D162" s="161" t="s">
        <v>150</v>
      </c>
      <c r="E162" s="160"/>
      <c r="F162" s="162" t="s">
        <v>279</v>
      </c>
      <c r="G162" s="160"/>
      <c r="H162" s="163">
        <v>158.5</v>
      </c>
      <c r="J162" s="160"/>
      <c r="K162" s="160"/>
      <c r="L162" s="164"/>
      <c r="M162" s="165"/>
      <c r="N162" s="160"/>
      <c r="O162" s="160"/>
      <c r="P162" s="160"/>
      <c r="Q162" s="160"/>
      <c r="R162" s="160"/>
      <c r="S162" s="160"/>
      <c r="T162" s="166"/>
      <c r="AT162" s="167" t="s">
        <v>150</v>
      </c>
      <c r="AU162" s="167" t="s">
        <v>81</v>
      </c>
      <c r="AV162" s="167" t="s">
        <v>81</v>
      </c>
      <c r="AW162" s="167" t="s">
        <v>109</v>
      </c>
      <c r="AX162" s="167" t="s">
        <v>73</v>
      </c>
      <c r="AY162" s="167" t="s">
        <v>137</v>
      </c>
    </row>
    <row r="163" spans="2:65" s="6" customFormat="1" ht="39" customHeight="1" x14ac:dyDescent="0.3">
      <c r="B163" s="159"/>
      <c r="C163" s="160"/>
      <c r="D163" s="161" t="s">
        <v>150</v>
      </c>
      <c r="E163" s="160"/>
      <c r="F163" s="162" t="s">
        <v>280</v>
      </c>
      <c r="G163" s="160"/>
      <c r="H163" s="163">
        <v>667.67</v>
      </c>
      <c r="J163" s="160"/>
      <c r="K163" s="160"/>
      <c r="L163" s="164"/>
      <c r="M163" s="165"/>
      <c r="N163" s="160"/>
      <c r="O163" s="160"/>
      <c r="P163" s="160"/>
      <c r="Q163" s="160"/>
      <c r="R163" s="160"/>
      <c r="S163" s="160"/>
      <c r="T163" s="166"/>
      <c r="AT163" s="167" t="s">
        <v>150</v>
      </c>
      <c r="AU163" s="167" t="s">
        <v>81</v>
      </c>
      <c r="AV163" s="167" t="s">
        <v>81</v>
      </c>
      <c r="AW163" s="167" t="s">
        <v>109</v>
      </c>
      <c r="AX163" s="167" t="s">
        <v>73</v>
      </c>
      <c r="AY163" s="167" t="s">
        <v>137</v>
      </c>
    </row>
    <row r="164" spans="2:65" s="6" customFormat="1" ht="15.75" customHeight="1" x14ac:dyDescent="0.3">
      <c r="B164" s="168"/>
      <c r="C164" s="169"/>
      <c r="D164" s="161" t="s">
        <v>150</v>
      </c>
      <c r="E164" s="169"/>
      <c r="F164" s="170" t="s">
        <v>154</v>
      </c>
      <c r="G164" s="169"/>
      <c r="H164" s="171">
        <v>826.17</v>
      </c>
      <c r="J164" s="169"/>
      <c r="K164" s="169"/>
      <c r="L164" s="172"/>
      <c r="M164" s="173"/>
      <c r="N164" s="169"/>
      <c r="O164" s="169"/>
      <c r="P164" s="169"/>
      <c r="Q164" s="169"/>
      <c r="R164" s="169"/>
      <c r="S164" s="169"/>
      <c r="T164" s="174"/>
      <c r="AT164" s="175" t="s">
        <v>150</v>
      </c>
      <c r="AU164" s="175" t="s">
        <v>81</v>
      </c>
      <c r="AV164" s="175" t="s">
        <v>146</v>
      </c>
      <c r="AW164" s="175" t="s">
        <v>109</v>
      </c>
      <c r="AX164" s="175" t="s">
        <v>20</v>
      </c>
      <c r="AY164" s="175" t="s">
        <v>137</v>
      </c>
    </row>
    <row r="165" spans="2:65" s="6" customFormat="1" ht="15.75" customHeight="1" x14ac:dyDescent="0.3">
      <c r="B165" s="23"/>
      <c r="C165" s="145" t="s">
        <v>213</v>
      </c>
      <c r="D165" s="145" t="s">
        <v>141</v>
      </c>
      <c r="E165" s="146" t="s">
        <v>281</v>
      </c>
      <c r="F165" s="147" t="s">
        <v>282</v>
      </c>
      <c r="G165" s="148" t="s">
        <v>144</v>
      </c>
      <c r="H165" s="149">
        <v>78.95</v>
      </c>
      <c r="I165" s="150"/>
      <c r="J165" s="151">
        <f>ROUND($I$165*$H$165,2)</f>
        <v>0</v>
      </c>
      <c r="K165" s="147" t="s">
        <v>145</v>
      </c>
      <c r="L165" s="43"/>
      <c r="M165" s="152"/>
      <c r="N165" s="153" t="s">
        <v>44</v>
      </c>
      <c r="O165" s="24"/>
      <c r="P165" s="24"/>
      <c r="Q165" s="154">
        <v>2.9E-4</v>
      </c>
      <c r="R165" s="154">
        <f>$Q$165*$H$165</f>
        <v>2.2895500000000003E-2</v>
      </c>
      <c r="S165" s="154">
        <v>0</v>
      </c>
      <c r="T165" s="155">
        <f>$S$165*$H$165</f>
        <v>0</v>
      </c>
      <c r="AR165" s="89" t="s">
        <v>213</v>
      </c>
      <c r="AT165" s="89" t="s">
        <v>141</v>
      </c>
      <c r="AU165" s="89" t="s">
        <v>81</v>
      </c>
      <c r="AY165" s="6" t="s">
        <v>137</v>
      </c>
      <c r="BE165" s="156">
        <f>IF($N$165="základní",$J$165,0)</f>
        <v>0</v>
      </c>
      <c r="BF165" s="156">
        <f>IF($N$165="snížená",$J$165,0)</f>
        <v>0</v>
      </c>
      <c r="BG165" s="156">
        <f>IF($N$165="zákl. přenesená",$J$165,0)</f>
        <v>0</v>
      </c>
      <c r="BH165" s="156">
        <f>IF($N$165="sníž. přenesená",$J$165,0)</f>
        <v>0</v>
      </c>
      <c r="BI165" s="156">
        <f>IF($N$165="nulová",$J$165,0)</f>
        <v>0</v>
      </c>
      <c r="BJ165" s="89" t="s">
        <v>20</v>
      </c>
      <c r="BK165" s="156">
        <f>ROUND($I$165*$H$165,2)</f>
        <v>0</v>
      </c>
      <c r="BL165" s="89" t="s">
        <v>213</v>
      </c>
      <c r="BM165" s="89" t="s">
        <v>283</v>
      </c>
    </row>
    <row r="166" spans="2:65" s="6" customFormat="1" ht="27" customHeight="1" x14ac:dyDescent="0.3">
      <c r="B166" s="23"/>
      <c r="C166" s="24"/>
      <c r="D166" s="157" t="s">
        <v>148</v>
      </c>
      <c r="E166" s="24"/>
      <c r="F166" s="158" t="s">
        <v>284</v>
      </c>
      <c r="G166" s="24"/>
      <c r="H166" s="24"/>
      <c r="J166" s="24"/>
      <c r="K166" s="24"/>
      <c r="L166" s="43"/>
      <c r="M166" s="56"/>
      <c r="N166" s="24"/>
      <c r="O166" s="24"/>
      <c r="P166" s="24"/>
      <c r="Q166" s="24"/>
      <c r="R166" s="24"/>
      <c r="S166" s="24"/>
      <c r="T166" s="57"/>
      <c r="AT166" s="6" t="s">
        <v>148</v>
      </c>
      <c r="AU166" s="6" t="s">
        <v>81</v>
      </c>
    </row>
    <row r="167" spans="2:65" s="6" customFormat="1" ht="15.75" customHeight="1" x14ac:dyDescent="0.3">
      <c r="B167" s="159"/>
      <c r="C167" s="160"/>
      <c r="D167" s="161" t="s">
        <v>150</v>
      </c>
      <c r="E167" s="160"/>
      <c r="F167" s="162" t="s">
        <v>285</v>
      </c>
      <c r="G167" s="160"/>
      <c r="H167" s="163">
        <v>78.95</v>
      </c>
      <c r="J167" s="160"/>
      <c r="K167" s="160"/>
      <c r="L167" s="164"/>
      <c r="M167" s="187"/>
      <c r="N167" s="188"/>
      <c r="O167" s="188"/>
      <c r="P167" s="188"/>
      <c r="Q167" s="188"/>
      <c r="R167" s="188"/>
      <c r="S167" s="188"/>
      <c r="T167" s="189"/>
      <c r="AT167" s="167" t="s">
        <v>150</v>
      </c>
      <c r="AU167" s="167" t="s">
        <v>81</v>
      </c>
      <c r="AV167" s="167" t="s">
        <v>81</v>
      </c>
      <c r="AW167" s="167" t="s">
        <v>109</v>
      </c>
      <c r="AX167" s="167" t="s">
        <v>20</v>
      </c>
      <c r="AY167" s="167" t="s">
        <v>137</v>
      </c>
    </row>
    <row r="168" spans="2:65" s="6" customFormat="1" ht="7.5" customHeight="1" x14ac:dyDescent="0.3">
      <c r="B168" s="38"/>
      <c r="C168" s="39"/>
      <c r="D168" s="39"/>
      <c r="E168" s="39"/>
      <c r="F168" s="39"/>
      <c r="G168" s="39"/>
      <c r="H168" s="39"/>
      <c r="I168" s="101"/>
      <c r="J168" s="39"/>
      <c r="K168" s="39"/>
      <c r="L168" s="43"/>
    </row>
    <row r="169" spans="2:65" s="2" customFormat="1" ht="14.25" customHeight="1" x14ac:dyDescent="0.3"/>
  </sheetData>
  <sheetProtection password="CC35" sheet="1" objects="1" scenarios="1" formatColumns="0" formatRows="0" sort="0" autoFilter="0"/>
  <autoFilter ref="C85:K85"/>
  <mergeCells count="9">
    <mergeCell ref="E78:H78"/>
    <mergeCell ref="G1:H1"/>
    <mergeCell ref="L2:V2"/>
    <mergeCell ref="E7:H7"/>
    <mergeCell ref="E9:H9"/>
    <mergeCell ref="E24:H24"/>
    <mergeCell ref="E45:H45"/>
    <mergeCell ref="E47:H47"/>
    <mergeCell ref="E76:H76"/>
  </mergeCells>
  <hyperlinks>
    <hyperlink ref="F1:G1" location="C2" tooltip="Krycí list soupisu" display="1) Krycí list soupisu"/>
    <hyperlink ref="G1:H1" location="C54" tooltip="Rekapitulace" display="2) Rekapitulace"/>
    <hyperlink ref="J1" location="C85" tooltip="Soupis prací" display="3) Soupis prací"/>
    <hyperlink ref="L1:V1" location="'Rekapitulace stavby'!C2" tooltip="Rekapitulace stavby" display="Rekapitulace stavby"/>
  </hyperlinks>
  <pageMargins left="0.59027779102325439" right="0.59027779102325439" top="0.59027779102325439" bottom="0.59027779102325439" header="0" footer="0"/>
  <pageSetup paperSize="9" scale="95" fitToHeight="100" orientation="landscape" blackAndWhite="1" r:id="rId1"/>
  <headerFooter alignWithMargins="0">
    <oddFooter>&amp;CStrana &amp;P z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462"/>
  <sheetViews>
    <sheetView showGridLines="0" workbookViewId="0">
      <pane ySplit="1" topLeftCell="A2" activePane="bottomLeft" state="frozenSplit"/>
      <selection pane="bottomLeft"/>
    </sheetView>
  </sheetViews>
  <sheetFormatPr defaultColWidth="10.5" defaultRowHeight="14.25" customHeight="1" x14ac:dyDescent="0.3"/>
  <cols>
    <col min="1" max="1" width="8.33203125" style="2" customWidth="1"/>
    <col min="2" max="2" width="1.6640625" style="2" customWidth="1"/>
    <col min="3" max="3" width="4.1640625" style="2" customWidth="1"/>
    <col min="4" max="4" width="4.33203125" style="2" customWidth="1"/>
    <col min="5" max="5" width="17.1640625" style="2" customWidth="1"/>
    <col min="6" max="6" width="90.83203125" style="2" customWidth="1"/>
    <col min="7" max="7" width="8.6640625" style="2" customWidth="1"/>
    <col min="8" max="8" width="11.1640625" style="2" customWidth="1"/>
    <col min="9" max="9" width="12.6640625" style="2" customWidth="1"/>
    <col min="10" max="10" width="23.5" style="2" customWidth="1"/>
    <col min="11" max="11" width="15.5" style="2" customWidth="1"/>
    <col min="12" max="12" width="10.5" style="1" customWidth="1"/>
    <col min="13" max="18" width="10.5" style="2" hidden="1" customWidth="1"/>
    <col min="19" max="19" width="8.1640625" style="2" hidden="1" customWidth="1"/>
    <col min="20" max="20" width="29.6640625" style="2" hidden="1" customWidth="1"/>
    <col min="21" max="21" width="16.33203125" style="2" hidden="1" customWidth="1"/>
    <col min="22" max="22" width="12.33203125" style="2" customWidth="1"/>
    <col min="23" max="23" width="16.33203125" style="2" customWidth="1"/>
    <col min="24" max="24" width="12.1640625" style="2" customWidth="1"/>
    <col min="25" max="25" width="15" style="2" customWidth="1"/>
    <col min="26" max="26" width="11" style="2" customWidth="1"/>
    <col min="27" max="27" width="15" style="2" customWidth="1"/>
    <col min="28" max="28" width="16.33203125" style="2" customWidth="1"/>
    <col min="29" max="29" width="11" style="2" customWidth="1"/>
    <col min="30" max="30" width="15" style="2" customWidth="1"/>
    <col min="31" max="31" width="16.33203125" style="2" customWidth="1"/>
    <col min="32" max="43" width="10.5" style="1" customWidth="1"/>
    <col min="44" max="65" width="10.5" style="2" hidden="1" customWidth="1"/>
    <col min="66" max="16384" width="10.5" style="1"/>
  </cols>
  <sheetData>
    <row r="1" spans="1:256" s="3" customFormat="1" ht="22.5" customHeight="1" x14ac:dyDescent="0.3">
      <c r="A1" s="5"/>
      <c r="B1" s="214"/>
      <c r="C1" s="214"/>
      <c r="D1" s="213" t="s">
        <v>1</v>
      </c>
      <c r="E1" s="214"/>
      <c r="F1" s="215" t="s">
        <v>1424</v>
      </c>
      <c r="G1" s="332" t="s">
        <v>1425</v>
      </c>
      <c r="H1" s="332"/>
      <c r="I1" s="214"/>
      <c r="J1" s="215" t="s">
        <v>1426</v>
      </c>
      <c r="K1" s="213" t="s">
        <v>101</v>
      </c>
      <c r="L1" s="215" t="s">
        <v>1427</v>
      </c>
      <c r="M1" s="215"/>
      <c r="N1" s="215"/>
      <c r="O1" s="215"/>
      <c r="P1" s="215"/>
      <c r="Q1" s="215"/>
      <c r="R1" s="215"/>
      <c r="S1" s="215"/>
      <c r="T1" s="215"/>
      <c r="U1" s="211"/>
      <c r="V1" s="211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  <c r="FC1" s="5"/>
      <c r="FD1" s="5"/>
      <c r="FE1" s="5"/>
      <c r="FF1" s="5"/>
      <c r="FG1" s="5"/>
      <c r="FH1" s="5"/>
      <c r="FI1" s="5"/>
      <c r="FJ1" s="5"/>
      <c r="FK1" s="5"/>
      <c r="FL1" s="5"/>
      <c r="FM1" s="5"/>
      <c r="FN1" s="5"/>
      <c r="FO1" s="5"/>
      <c r="FP1" s="5"/>
      <c r="FQ1" s="5"/>
      <c r="FR1" s="5"/>
      <c r="FS1" s="5"/>
      <c r="FT1" s="5"/>
      <c r="FU1" s="5"/>
      <c r="FV1" s="5"/>
      <c r="FW1" s="5"/>
      <c r="FX1" s="5"/>
      <c r="FY1" s="5"/>
      <c r="FZ1" s="5"/>
      <c r="GA1" s="5"/>
      <c r="GB1" s="5"/>
      <c r="GC1" s="5"/>
      <c r="GD1" s="5"/>
      <c r="GE1" s="5"/>
      <c r="GF1" s="5"/>
      <c r="GG1" s="5"/>
      <c r="GH1" s="5"/>
      <c r="GI1" s="5"/>
      <c r="GJ1" s="5"/>
      <c r="GK1" s="5"/>
      <c r="GL1" s="5"/>
      <c r="GM1" s="5"/>
      <c r="GN1" s="5"/>
      <c r="GO1" s="5"/>
      <c r="GP1" s="5"/>
      <c r="GQ1" s="5"/>
      <c r="GR1" s="5"/>
      <c r="GS1" s="5"/>
      <c r="GT1" s="5"/>
      <c r="GU1" s="5"/>
      <c r="GV1" s="5"/>
      <c r="GW1" s="5"/>
      <c r="GX1" s="5"/>
      <c r="GY1" s="5"/>
      <c r="GZ1" s="5"/>
      <c r="HA1" s="5"/>
      <c r="HB1" s="5"/>
      <c r="HC1" s="5"/>
      <c r="HD1" s="5"/>
      <c r="HE1" s="5"/>
      <c r="HF1" s="5"/>
      <c r="HG1" s="5"/>
      <c r="HH1" s="5"/>
      <c r="HI1" s="5"/>
      <c r="HJ1" s="5"/>
      <c r="HK1" s="5"/>
      <c r="HL1" s="5"/>
      <c r="HM1" s="5"/>
      <c r="HN1" s="5"/>
      <c r="HO1" s="5"/>
      <c r="HP1" s="5"/>
      <c r="HQ1" s="5"/>
      <c r="HR1" s="5"/>
      <c r="HS1" s="5"/>
      <c r="HT1" s="5"/>
      <c r="HU1" s="5"/>
      <c r="HV1" s="5"/>
      <c r="HW1" s="5"/>
      <c r="HX1" s="5"/>
      <c r="HY1" s="5"/>
      <c r="HZ1" s="5"/>
      <c r="IA1" s="5"/>
      <c r="IB1" s="5"/>
      <c r="IC1" s="5"/>
      <c r="ID1" s="5"/>
      <c r="IE1" s="5"/>
      <c r="IF1" s="5"/>
      <c r="IG1" s="5"/>
      <c r="IH1" s="5"/>
      <c r="II1" s="5"/>
      <c r="IJ1" s="5"/>
      <c r="IK1" s="5"/>
      <c r="IL1" s="5"/>
      <c r="IM1" s="5"/>
      <c r="IN1" s="5"/>
      <c r="IO1" s="5"/>
      <c r="IP1" s="5"/>
      <c r="IQ1" s="5"/>
      <c r="IR1" s="5"/>
      <c r="IS1" s="5"/>
      <c r="IT1" s="5"/>
      <c r="IU1" s="5"/>
      <c r="IV1" s="5"/>
    </row>
    <row r="2" spans="1:256" s="2" customFormat="1" ht="37.5" customHeight="1" x14ac:dyDescent="0.3">
      <c r="L2" s="331"/>
      <c r="M2" s="296"/>
      <c r="N2" s="296"/>
      <c r="O2" s="296"/>
      <c r="P2" s="296"/>
      <c r="Q2" s="296"/>
      <c r="R2" s="296"/>
      <c r="S2" s="296"/>
      <c r="T2" s="296"/>
      <c r="U2" s="296"/>
      <c r="V2" s="296"/>
      <c r="AT2" s="2" t="s">
        <v>84</v>
      </c>
    </row>
    <row r="3" spans="1:256" s="2" customFormat="1" ht="7.5" customHeight="1" x14ac:dyDescent="0.3">
      <c r="B3" s="7"/>
      <c r="C3" s="8"/>
      <c r="D3" s="8"/>
      <c r="E3" s="8"/>
      <c r="F3" s="8"/>
      <c r="G3" s="8"/>
      <c r="H3" s="8"/>
      <c r="I3" s="87"/>
      <c r="J3" s="8"/>
      <c r="K3" s="9"/>
      <c r="AT3" s="2" t="s">
        <v>81</v>
      </c>
    </row>
    <row r="4" spans="1:256" s="2" customFormat="1" ht="37.5" customHeight="1" x14ac:dyDescent="0.3">
      <c r="B4" s="10"/>
      <c r="C4" s="11"/>
      <c r="D4" s="12" t="s">
        <v>102</v>
      </c>
      <c r="E4" s="11"/>
      <c r="F4" s="11"/>
      <c r="G4" s="11"/>
      <c r="H4" s="11"/>
      <c r="J4" s="11"/>
      <c r="K4" s="13"/>
      <c r="M4" s="14" t="s">
        <v>9</v>
      </c>
      <c r="AT4" s="2" t="s">
        <v>3</v>
      </c>
    </row>
    <row r="5" spans="1:256" s="2" customFormat="1" ht="7.5" customHeight="1" x14ac:dyDescent="0.3">
      <c r="B5" s="10"/>
      <c r="C5" s="11"/>
      <c r="D5" s="11"/>
      <c r="E5" s="11"/>
      <c r="F5" s="11"/>
      <c r="G5" s="11"/>
      <c r="H5" s="11"/>
      <c r="J5" s="11"/>
      <c r="K5" s="13"/>
    </row>
    <row r="6" spans="1:256" s="2" customFormat="1" ht="15.75" customHeight="1" x14ac:dyDescent="0.3">
      <c r="B6" s="10"/>
      <c r="C6" s="11"/>
      <c r="D6" s="19" t="s">
        <v>15</v>
      </c>
      <c r="E6" s="11"/>
      <c r="F6" s="11"/>
      <c r="G6" s="11"/>
      <c r="H6" s="11"/>
      <c r="J6" s="11"/>
      <c r="K6" s="13"/>
    </row>
    <row r="7" spans="1:256" s="2" customFormat="1" ht="15.75" customHeight="1" x14ac:dyDescent="0.3">
      <c r="B7" s="10"/>
      <c r="C7" s="11"/>
      <c r="D7" s="11"/>
      <c r="E7" s="333" t="str">
        <f>'Rekapitulace stavby'!$K$6</f>
        <v>Rekonsturkce výměníkové a předávací stanice v areálu kasáren Strakonice</v>
      </c>
      <c r="F7" s="300"/>
      <c r="G7" s="300"/>
      <c r="H7" s="300"/>
      <c r="J7" s="11"/>
      <c r="K7" s="13"/>
    </row>
    <row r="8" spans="1:256" s="6" customFormat="1" ht="15.75" customHeight="1" x14ac:dyDescent="0.3">
      <c r="B8" s="23"/>
      <c r="C8" s="24"/>
      <c r="D8" s="19" t="s">
        <v>103</v>
      </c>
      <c r="E8" s="24"/>
      <c r="F8" s="24"/>
      <c r="G8" s="24"/>
      <c r="H8" s="24"/>
      <c r="J8" s="24"/>
      <c r="K8" s="27"/>
    </row>
    <row r="9" spans="1:256" s="6" customFormat="1" ht="37.5" customHeight="1" x14ac:dyDescent="0.3">
      <c r="B9" s="23"/>
      <c r="C9" s="24"/>
      <c r="D9" s="24"/>
      <c r="E9" s="315" t="s">
        <v>286</v>
      </c>
      <c r="F9" s="307"/>
      <c r="G9" s="307"/>
      <c r="H9" s="307"/>
      <c r="J9" s="24"/>
      <c r="K9" s="27"/>
    </row>
    <row r="10" spans="1:256" s="6" customFormat="1" ht="14.25" customHeight="1" x14ac:dyDescent="0.3">
      <c r="B10" s="23"/>
      <c r="C10" s="24"/>
      <c r="D10" s="24"/>
      <c r="E10" s="24"/>
      <c r="F10" s="24"/>
      <c r="G10" s="24"/>
      <c r="H10" s="24"/>
      <c r="J10" s="24"/>
      <c r="K10" s="27"/>
    </row>
    <row r="11" spans="1:256" s="6" customFormat="1" ht="15" customHeight="1" x14ac:dyDescent="0.3">
      <c r="B11" s="23"/>
      <c r="C11" s="24"/>
      <c r="D11" s="19" t="s">
        <v>18</v>
      </c>
      <c r="E11" s="24"/>
      <c r="F11" s="17"/>
      <c r="G11" s="24"/>
      <c r="H11" s="24"/>
      <c r="I11" s="88" t="s">
        <v>19</v>
      </c>
      <c r="J11" s="17"/>
      <c r="K11" s="27"/>
    </row>
    <row r="12" spans="1:256" s="6" customFormat="1" ht="15" customHeight="1" x14ac:dyDescent="0.3">
      <c r="B12" s="23"/>
      <c r="C12" s="24"/>
      <c r="D12" s="19" t="s">
        <v>21</v>
      </c>
      <c r="E12" s="24"/>
      <c r="F12" s="17" t="s">
        <v>22</v>
      </c>
      <c r="G12" s="24"/>
      <c r="H12" s="24"/>
      <c r="I12" s="88" t="s">
        <v>23</v>
      </c>
      <c r="J12" s="52" t="str">
        <f>'Rekapitulace stavby'!$AN$8</f>
        <v>27.01.2014</v>
      </c>
      <c r="K12" s="27"/>
    </row>
    <row r="13" spans="1:256" s="6" customFormat="1" ht="12" customHeight="1" x14ac:dyDescent="0.3">
      <c r="B13" s="23"/>
      <c r="C13" s="24"/>
      <c r="D13" s="24"/>
      <c r="E13" s="24"/>
      <c r="F13" s="24"/>
      <c r="G13" s="24"/>
      <c r="H13" s="24"/>
      <c r="J13" s="24"/>
      <c r="K13" s="27"/>
    </row>
    <row r="14" spans="1:256" s="6" customFormat="1" ht="15" customHeight="1" x14ac:dyDescent="0.3">
      <c r="B14" s="23"/>
      <c r="C14" s="24"/>
      <c r="D14" s="19" t="s">
        <v>27</v>
      </c>
      <c r="E14" s="24"/>
      <c r="F14" s="24"/>
      <c r="G14" s="24"/>
      <c r="H14" s="24"/>
      <c r="I14" s="88" t="s">
        <v>28</v>
      </c>
      <c r="J14" s="17"/>
      <c r="K14" s="27"/>
    </row>
    <row r="15" spans="1:256" s="6" customFormat="1" ht="18.75" customHeight="1" x14ac:dyDescent="0.3">
      <c r="B15" s="23"/>
      <c r="C15" s="24"/>
      <c r="D15" s="24"/>
      <c r="E15" s="17" t="s">
        <v>29</v>
      </c>
      <c r="F15" s="24"/>
      <c r="G15" s="24"/>
      <c r="H15" s="24"/>
      <c r="I15" s="88" t="s">
        <v>30</v>
      </c>
      <c r="J15" s="17"/>
      <c r="K15" s="27"/>
    </row>
    <row r="16" spans="1:256" s="6" customFormat="1" ht="7.5" customHeight="1" x14ac:dyDescent="0.3">
      <c r="B16" s="23"/>
      <c r="C16" s="24"/>
      <c r="D16" s="24"/>
      <c r="E16" s="24"/>
      <c r="F16" s="24"/>
      <c r="G16" s="24"/>
      <c r="H16" s="24"/>
      <c r="J16" s="24"/>
      <c r="K16" s="27"/>
    </row>
    <row r="17" spans="2:11" s="6" customFormat="1" ht="15" customHeight="1" x14ac:dyDescent="0.3">
      <c r="B17" s="23"/>
      <c r="C17" s="24"/>
      <c r="D17" s="19" t="s">
        <v>31</v>
      </c>
      <c r="E17" s="24"/>
      <c r="F17" s="24"/>
      <c r="G17" s="24"/>
      <c r="H17" s="24"/>
      <c r="I17" s="88" t="s">
        <v>28</v>
      </c>
      <c r="J17" s="17" t="str">
        <f>IF('Rekapitulace stavby'!$AN$13="Vyplň údaj","",IF('Rekapitulace stavby'!$AN$13="","",'Rekapitulace stavby'!$AN$13))</f>
        <v/>
      </c>
      <c r="K17" s="27"/>
    </row>
    <row r="18" spans="2:11" s="6" customFormat="1" ht="18.75" customHeight="1" x14ac:dyDescent="0.3">
      <c r="B18" s="23"/>
      <c r="C18" s="24"/>
      <c r="D18" s="24"/>
      <c r="E18" s="17" t="str">
        <f>IF('Rekapitulace stavby'!$E$14="Vyplň údaj","",IF('Rekapitulace stavby'!$E$14="","",'Rekapitulace stavby'!$E$14))</f>
        <v/>
      </c>
      <c r="F18" s="24"/>
      <c r="G18" s="24"/>
      <c r="H18" s="24"/>
      <c r="I18" s="88" t="s">
        <v>30</v>
      </c>
      <c r="J18" s="17" t="str">
        <f>IF('Rekapitulace stavby'!$AN$14="Vyplň údaj","",IF('Rekapitulace stavby'!$AN$14="","",'Rekapitulace stavby'!$AN$14))</f>
        <v/>
      </c>
      <c r="K18" s="27"/>
    </row>
    <row r="19" spans="2:11" s="6" customFormat="1" ht="7.5" customHeight="1" x14ac:dyDescent="0.3">
      <c r="B19" s="23"/>
      <c r="C19" s="24"/>
      <c r="D19" s="24"/>
      <c r="E19" s="24"/>
      <c r="F19" s="24"/>
      <c r="G19" s="24"/>
      <c r="H19" s="24"/>
      <c r="J19" s="24"/>
      <c r="K19" s="27"/>
    </row>
    <row r="20" spans="2:11" s="6" customFormat="1" ht="15" customHeight="1" x14ac:dyDescent="0.3">
      <c r="B20" s="23"/>
      <c r="C20" s="24"/>
      <c r="D20" s="19" t="s">
        <v>33</v>
      </c>
      <c r="E20" s="24"/>
      <c r="F20" s="24"/>
      <c r="G20" s="24"/>
      <c r="H20" s="24"/>
      <c r="I20" s="88" t="s">
        <v>28</v>
      </c>
      <c r="J20" s="17" t="s">
        <v>34</v>
      </c>
      <c r="K20" s="27"/>
    </row>
    <row r="21" spans="2:11" s="6" customFormat="1" ht="18.75" customHeight="1" x14ac:dyDescent="0.3">
      <c r="B21" s="23"/>
      <c r="C21" s="24"/>
      <c r="D21" s="24"/>
      <c r="E21" s="17" t="s">
        <v>35</v>
      </c>
      <c r="F21" s="24"/>
      <c r="G21" s="24"/>
      <c r="H21" s="24"/>
      <c r="I21" s="88" t="s">
        <v>30</v>
      </c>
      <c r="J21" s="17" t="s">
        <v>36</v>
      </c>
      <c r="K21" s="27"/>
    </row>
    <row r="22" spans="2:11" s="6" customFormat="1" ht="7.5" customHeight="1" x14ac:dyDescent="0.3">
      <c r="B22" s="23"/>
      <c r="C22" s="24"/>
      <c r="D22" s="24"/>
      <c r="E22" s="24"/>
      <c r="F22" s="24"/>
      <c r="G22" s="24"/>
      <c r="H22" s="24"/>
      <c r="J22" s="24"/>
      <c r="K22" s="27"/>
    </row>
    <row r="23" spans="2:11" s="6" customFormat="1" ht="15" customHeight="1" x14ac:dyDescent="0.3">
      <c r="B23" s="23"/>
      <c r="C23" s="24"/>
      <c r="D23" s="19" t="s">
        <v>38</v>
      </c>
      <c r="E23" s="24"/>
      <c r="F23" s="24"/>
      <c r="G23" s="24"/>
      <c r="H23" s="24"/>
      <c r="J23" s="24"/>
      <c r="K23" s="27"/>
    </row>
    <row r="24" spans="2:11" s="89" customFormat="1" ht="15.75" customHeight="1" x14ac:dyDescent="0.3">
      <c r="B24" s="90"/>
      <c r="C24" s="91"/>
      <c r="D24" s="91"/>
      <c r="E24" s="303"/>
      <c r="F24" s="334"/>
      <c r="G24" s="334"/>
      <c r="H24" s="334"/>
      <c r="J24" s="91"/>
      <c r="K24" s="92"/>
    </row>
    <row r="25" spans="2:11" s="6" customFormat="1" ht="7.5" customHeight="1" x14ac:dyDescent="0.3">
      <c r="B25" s="23"/>
      <c r="C25" s="24"/>
      <c r="D25" s="24"/>
      <c r="E25" s="24"/>
      <c r="F25" s="24"/>
      <c r="G25" s="24"/>
      <c r="H25" s="24"/>
      <c r="J25" s="24"/>
      <c r="K25" s="27"/>
    </row>
    <row r="26" spans="2:11" s="6" customFormat="1" ht="7.5" customHeight="1" x14ac:dyDescent="0.3">
      <c r="B26" s="23"/>
      <c r="C26" s="24"/>
      <c r="D26" s="64"/>
      <c r="E26" s="64"/>
      <c r="F26" s="64"/>
      <c r="G26" s="64"/>
      <c r="H26" s="64"/>
      <c r="I26" s="53"/>
      <c r="J26" s="64"/>
      <c r="K26" s="93"/>
    </row>
    <row r="27" spans="2:11" s="6" customFormat="1" ht="26.25" customHeight="1" x14ac:dyDescent="0.3">
      <c r="B27" s="23"/>
      <c r="C27" s="24"/>
      <c r="D27" s="94" t="s">
        <v>39</v>
      </c>
      <c r="E27" s="24"/>
      <c r="F27" s="24"/>
      <c r="G27" s="24"/>
      <c r="H27" s="24"/>
      <c r="J27" s="67">
        <f>ROUND($J$84,2)</f>
        <v>0</v>
      </c>
      <c r="K27" s="27"/>
    </row>
    <row r="28" spans="2:11" s="6" customFormat="1" ht="7.5" customHeight="1" x14ac:dyDescent="0.3">
      <c r="B28" s="23"/>
      <c r="C28" s="24"/>
      <c r="D28" s="64"/>
      <c r="E28" s="64"/>
      <c r="F28" s="64"/>
      <c r="G28" s="64"/>
      <c r="H28" s="64"/>
      <c r="I28" s="53"/>
      <c r="J28" s="64"/>
      <c r="K28" s="93"/>
    </row>
    <row r="29" spans="2:11" s="6" customFormat="1" ht="15" customHeight="1" x14ac:dyDescent="0.3">
      <c r="B29" s="23"/>
      <c r="C29" s="24"/>
      <c r="D29" s="24"/>
      <c r="E29" s="24"/>
      <c r="F29" s="28" t="s">
        <v>41</v>
      </c>
      <c r="G29" s="24"/>
      <c r="H29" s="24"/>
      <c r="I29" s="95" t="s">
        <v>40</v>
      </c>
      <c r="J29" s="28" t="s">
        <v>42</v>
      </c>
      <c r="K29" s="27"/>
    </row>
    <row r="30" spans="2:11" s="6" customFormat="1" ht="15" customHeight="1" x14ac:dyDescent="0.3">
      <c r="B30" s="23"/>
      <c r="C30" s="24"/>
      <c r="D30" s="30" t="s">
        <v>43</v>
      </c>
      <c r="E30" s="30" t="s">
        <v>44</v>
      </c>
      <c r="F30" s="96">
        <f>ROUND(SUM($BE$84:$BE$460),2)</f>
        <v>0</v>
      </c>
      <c r="G30" s="24"/>
      <c r="H30" s="24"/>
      <c r="I30" s="97">
        <v>0.21</v>
      </c>
      <c r="J30" s="96">
        <f>ROUND(SUM($BE$84:$BE$460)*$I$30,2)</f>
        <v>0</v>
      </c>
      <c r="K30" s="27"/>
    </row>
    <row r="31" spans="2:11" s="6" customFormat="1" ht="15" customHeight="1" x14ac:dyDescent="0.3">
      <c r="B31" s="23"/>
      <c r="C31" s="24"/>
      <c r="D31" s="24"/>
      <c r="E31" s="30" t="s">
        <v>45</v>
      </c>
      <c r="F31" s="96">
        <f>ROUND(SUM($BF$84:$BF$460),2)</f>
        <v>0</v>
      </c>
      <c r="G31" s="24"/>
      <c r="H31" s="24"/>
      <c r="I31" s="97">
        <v>0.15</v>
      </c>
      <c r="J31" s="96">
        <f>ROUND(SUM($BF$84:$BF$460)*$I$31,2)</f>
        <v>0</v>
      </c>
      <c r="K31" s="27"/>
    </row>
    <row r="32" spans="2:11" s="6" customFormat="1" ht="15" hidden="1" customHeight="1" x14ac:dyDescent="0.3">
      <c r="B32" s="23"/>
      <c r="C32" s="24"/>
      <c r="D32" s="24"/>
      <c r="E32" s="30" t="s">
        <v>46</v>
      </c>
      <c r="F32" s="96">
        <f>ROUND(SUM($BG$84:$BG$460),2)</f>
        <v>0</v>
      </c>
      <c r="G32" s="24"/>
      <c r="H32" s="24"/>
      <c r="I32" s="97">
        <v>0.21</v>
      </c>
      <c r="J32" s="96">
        <v>0</v>
      </c>
      <c r="K32" s="27"/>
    </row>
    <row r="33" spans="2:11" s="6" customFormat="1" ht="15" hidden="1" customHeight="1" x14ac:dyDescent="0.3">
      <c r="B33" s="23"/>
      <c r="C33" s="24"/>
      <c r="D33" s="24"/>
      <c r="E33" s="30" t="s">
        <v>47</v>
      </c>
      <c r="F33" s="96">
        <f>ROUND(SUM($BH$84:$BH$460),2)</f>
        <v>0</v>
      </c>
      <c r="G33" s="24"/>
      <c r="H33" s="24"/>
      <c r="I33" s="97">
        <v>0.15</v>
      </c>
      <c r="J33" s="96">
        <v>0</v>
      </c>
      <c r="K33" s="27"/>
    </row>
    <row r="34" spans="2:11" s="6" customFormat="1" ht="15" hidden="1" customHeight="1" x14ac:dyDescent="0.3">
      <c r="B34" s="23"/>
      <c r="C34" s="24"/>
      <c r="D34" s="24"/>
      <c r="E34" s="30" t="s">
        <v>48</v>
      </c>
      <c r="F34" s="96">
        <f>ROUND(SUM($BI$84:$BI$460),2)</f>
        <v>0</v>
      </c>
      <c r="G34" s="24"/>
      <c r="H34" s="24"/>
      <c r="I34" s="97">
        <v>0</v>
      </c>
      <c r="J34" s="96">
        <v>0</v>
      </c>
      <c r="K34" s="27"/>
    </row>
    <row r="35" spans="2:11" s="6" customFormat="1" ht="7.5" customHeight="1" x14ac:dyDescent="0.3">
      <c r="B35" s="23"/>
      <c r="C35" s="24"/>
      <c r="D35" s="24"/>
      <c r="E35" s="24"/>
      <c r="F35" s="24"/>
      <c r="G35" s="24"/>
      <c r="H35" s="24"/>
      <c r="J35" s="24"/>
      <c r="K35" s="27"/>
    </row>
    <row r="36" spans="2:11" s="6" customFormat="1" ht="26.25" customHeight="1" x14ac:dyDescent="0.3">
      <c r="B36" s="23"/>
      <c r="C36" s="32"/>
      <c r="D36" s="33" t="s">
        <v>49</v>
      </c>
      <c r="E36" s="34"/>
      <c r="F36" s="34"/>
      <c r="G36" s="98" t="s">
        <v>50</v>
      </c>
      <c r="H36" s="35" t="s">
        <v>51</v>
      </c>
      <c r="I36" s="99"/>
      <c r="J36" s="36">
        <f>ROUND(SUM($J$27:$J$34),2)</f>
        <v>0</v>
      </c>
      <c r="K36" s="100"/>
    </row>
    <row r="37" spans="2:11" s="6" customFormat="1" ht="15" customHeight="1" x14ac:dyDescent="0.3">
      <c r="B37" s="38"/>
      <c r="C37" s="39"/>
      <c r="D37" s="39"/>
      <c r="E37" s="39"/>
      <c r="F37" s="39"/>
      <c r="G37" s="39"/>
      <c r="H37" s="39"/>
      <c r="I37" s="101"/>
      <c r="J37" s="39"/>
      <c r="K37" s="40"/>
    </row>
    <row r="41" spans="2:11" s="6" customFormat="1" ht="7.5" customHeight="1" x14ac:dyDescent="0.3">
      <c r="B41" s="102"/>
      <c r="C41" s="103"/>
      <c r="D41" s="103"/>
      <c r="E41" s="103"/>
      <c r="F41" s="103"/>
      <c r="G41" s="103"/>
      <c r="H41" s="103"/>
      <c r="I41" s="103"/>
      <c r="J41" s="103"/>
      <c r="K41" s="104"/>
    </row>
    <row r="42" spans="2:11" s="6" customFormat="1" ht="37.5" customHeight="1" x14ac:dyDescent="0.3">
      <c r="B42" s="23"/>
      <c r="C42" s="12" t="s">
        <v>105</v>
      </c>
      <c r="D42" s="24"/>
      <c r="E42" s="24"/>
      <c r="F42" s="24"/>
      <c r="G42" s="24"/>
      <c r="H42" s="24"/>
      <c r="J42" s="24"/>
      <c r="K42" s="27"/>
    </row>
    <row r="43" spans="2:11" s="6" customFormat="1" ht="7.5" customHeight="1" x14ac:dyDescent="0.3">
      <c r="B43" s="23"/>
      <c r="C43" s="24"/>
      <c r="D43" s="24"/>
      <c r="E43" s="24"/>
      <c r="F43" s="24"/>
      <c r="G43" s="24"/>
      <c r="H43" s="24"/>
      <c r="J43" s="24"/>
      <c r="K43" s="27"/>
    </row>
    <row r="44" spans="2:11" s="6" customFormat="1" ht="15" customHeight="1" x14ac:dyDescent="0.3">
      <c r="B44" s="23"/>
      <c r="C44" s="19" t="s">
        <v>15</v>
      </c>
      <c r="D44" s="24"/>
      <c r="E44" s="24"/>
      <c r="F44" s="24"/>
      <c r="G44" s="24"/>
      <c r="H44" s="24"/>
      <c r="J44" s="24"/>
      <c r="K44" s="27"/>
    </row>
    <row r="45" spans="2:11" s="6" customFormat="1" ht="16.5" customHeight="1" x14ac:dyDescent="0.3">
      <c r="B45" s="23"/>
      <c r="C45" s="24"/>
      <c r="D45" s="24"/>
      <c r="E45" s="333" t="str">
        <f>$E$7</f>
        <v>Rekonsturkce výměníkové a předávací stanice v areálu kasáren Strakonice</v>
      </c>
      <c r="F45" s="307"/>
      <c r="G45" s="307"/>
      <c r="H45" s="307"/>
      <c r="J45" s="24"/>
      <c r="K45" s="27"/>
    </row>
    <row r="46" spans="2:11" s="6" customFormat="1" ht="15" customHeight="1" x14ac:dyDescent="0.3">
      <c r="B46" s="23"/>
      <c r="C46" s="19" t="s">
        <v>103</v>
      </c>
      <c r="D46" s="24"/>
      <c r="E46" s="24"/>
      <c r="F46" s="24"/>
      <c r="G46" s="24"/>
      <c r="H46" s="24"/>
      <c r="J46" s="24"/>
      <c r="K46" s="27"/>
    </row>
    <row r="47" spans="2:11" s="6" customFormat="1" ht="19.5" customHeight="1" x14ac:dyDescent="0.3">
      <c r="B47" s="23"/>
      <c r="C47" s="24"/>
      <c r="D47" s="24"/>
      <c r="E47" s="315" t="str">
        <f>$E$9</f>
        <v>02-UT - Zařízení pro vytápění budov</v>
      </c>
      <c r="F47" s="307"/>
      <c r="G47" s="307"/>
      <c r="H47" s="307"/>
      <c r="J47" s="24"/>
      <c r="K47" s="27"/>
    </row>
    <row r="48" spans="2:11" s="6" customFormat="1" ht="7.5" customHeight="1" x14ac:dyDescent="0.3">
      <c r="B48" s="23"/>
      <c r="C48" s="24"/>
      <c r="D48" s="24"/>
      <c r="E48" s="24"/>
      <c r="F48" s="24"/>
      <c r="G48" s="24"/>
      <c r="H48" s="24"/>
      <c r="J48" s="24"/>
      <c r="K48" s="27"/>
    </row>
    <row r="49" spans="2:47" s="6" customFormat="1" ht="18.75" customHeight="1" x14ac:dyDescent="0.3">
      <c r="B49" s="23"/>
      <c r="C49" s="19" t="s">
        <v>21</v>
      </c>
      <c r="D49" s="24"/>
      <c r="E49" s="24"/>
      <c r="F49" s="17" t="str">
        <f>$F$12</f>
        <v>Strakonice</v>
      </c>
      <c r="G49" s="24"/>
      <c r="H49" s="24"/>
      <c r="I49" s="88" t="s">
        <v>23</v>
      </c>
      <c r="J49" s="52" t="str">
        <f>IF($J$12="","",$J$12)</f>
        <v>27.01.2014</v>
      </c>
      <c r="K49" s="27"/>
    </row>
    <row r="50" spans="2:47" s="6" customFormat="1" ht="7.5" customHeight="1" x14ac:dyDescent="0.3">
      <c r="B50" s="23"/>
      <c r="C50" s="24"/>
      <c r="D50" s="24"/>
      <c r="E50" s="24"/>
      <c r="F50" s="24"/>
      <c r="G50" s="24"/>
      <c r="H50" s="24"/>
      <c r="J50" s="24"/>
      <c r="K50" s="27"/>
    </row>
    <row r="51" spans="2:47" s="6" customFormat="1" ht="15.75" customHeight="1" x14ac:dyDescent="0.3">
      <c r="B51" s="23"/>
      <c r="C51" s="19" t="s">
        <v>27</v>
      </c>
      <c r="D51" s="24"/>
      <c r="E51" s="24"/>
      <c r="F51" s="17" t="str">
        <f>$E$15</f>
        <v>Armádní servisní, příspěvková organizace</v>
      </c>
      <c r="G51" s="24"/>
      <c r="H51" s="24"/>
      <c r="I51" s="88" t="s">
        <v>33</v>
      </c>
      <c r="J51" s="17" t="str">
        <f>$E$21</f>
        <v>DABONA s.r.o.</v>
      </c>
      <c r="K51" s="27"/>
    </row>
    <row r="52" spans="2:47" s="6" customFormat="1" ht="15" customHeight="1" x14ac:dyDescent="0.3">
      <c r="B52" s="23"/>
      <c r="C52" s="19" t="s">
        <v>31</v>
      </c>
      <c r="D52" s="24"/>
      <c r="E52" s="24"/>
      <c r="F52" s="17" t="str">
        <f>IF($E$18="","",$E$18)</f>
        <v/>
      </c>
      <c r="G52" s="24"/>
      <c r="H52" s="24"/>
      <c r="J52" s="24"/>
      <c r="K52" s="27"/>
    </row>
    <row r="53" spans="2:47" s="6" customFormat="1" ht="11.25" customHeight="1" x14ac:dyDescent="0.3">
      <c r="B53" s="23"/>
      <c r="C53" s="24"/>
      <c r="D53" s="24"/>
      <c r="E53" s="24"/>
      <c r="F53" s="24"/>
      <c r="G53" s="24"/>
      <c r="H53" s="24"/>
      <c r="J53" s="24"/>
      <c r="K53" s="27"/>
    </row>
    <row r="54" spans="2:47" s="6" customFormat="1" ht="30" customHeight="1" x14ac:dyDescent="0.3">
      <c r="B54" s="23"/>
      <c r="C54" s="105" t="s">
        <v>106</v>
      </c>
      <c r="D54" s="32"/>
      <c r="E54" s="32"/>
      <c r="F54" s="32"/>
      <c r="G54" s="32"/>
      <c r="H54" s="32"/>
      <c r="I54" s="106"/>
      <c r="J54" s="107" t="s">
        <v>107</v>
      </c>
      <c r="K54" s="37"/>
    </row>
    <row r="55" spans="2:47" s="6" customFormat="1" ht="11.25" customHeight="1" x14ac:dyDescent="0.3">
      <c r="B55" s="23"/>
      <c r="C55" s="24"/>
      <c r="D55" s="24"/>
      <c r="E55" s="24"/>
      <c r="F55" s="24"/>
      <c r="G55" s="24"/>
      <c r="H55" s="24"/>
      <c r="J55" s="24"/>
      <c r="K55" s="27"/>
    </row>
    <row r="56" spans="2:47" s="6" customFormat="1" ht="30" customHeight="1" x14ac:dyDescent="0.3">
      <c r="B56" s="23"/>
      <c r="C56" s="66" t="s">
        <v>108</v>
      </c>
      <c r="D56" s="24"/>
      <c r="E56" s="24"/>
      <c r="F56" s="24"/>
      <c r="G56" s="24"/>
      <c r="H56" s="24"/>
      <c r="J56" s="67">
        <f>ROUND($J$84,2)</f>
        <v>0</v>
      </c>
      <c r="K56" s="27"/>
      <c r="AU56" s="6" t="s">
        <v>109</v>
      </c>
    </row>
    <row r="57" spans="2:47" s="73" customFormat="1" ht="25.5" customHeight="1" x14ac:dyDescent="0.3">
      <c r="B57" s="108"/>
      <c r="C57" s="109"/>
      <c r="D57" s="110" t="s">
        <v>115</v>
      </c>
      <c r="E57" s="110"/>
      <c r="F57" s="110"/>
      <c r="G57" s="110"/>
      <c r="H57" s="110"/>
      <c r="I57" s="111"/>
      <c r="J57" s="112">
        <f>ROUND($J$85,2)</f>
        <v>0</v>
      </c>
      <c r="K57" s="113"/>
    </row>
    <row r="58" spans="2:47" s="114" customFormat="1" ht="21" customHeight="1" x14ac:dyDescent="0.3">
      <c r="B58" s="115"/>
      <c r="C58" s="116"/>
      <c r="D58" s="117" t="s">
        <v>287</v>
      </c>
      <c r="E58" s="117"/>
      <c r="F58" s="117"/>
      <c r="G58" s="117"/>
      <c r="H58" s="117"/>
      <c r="I58" s="118"/>
      <c r="J58" s="119">
        <f>ROUND($J$86,2)</f>
        <v>0</v>
      </c>
      <c r="K58" s="120"/>
    </row>
    <row r="59" spans="2:47" s="114" customFormat="1" ht="21" customHeight="1" x14ac:dyDescent="0.3">
      <c r="B59" s="115"/>
      <c r="C59" s="116"/>
      <c r="D59" s="117" t="s">
        <v>288</v>
      </c>
      <c r="E59" s="117"/>
      <c r="F59" s="117"/>
      <c r="G59" s="117"/>
      <c r="H59" s="117"/>
      <c r="I59" s="118"/>
      <c r="J59" s="119">
        <f>ROUND($J$144,2)</f>
        <v>0</v>
      </c>
      <c r="K59" s="120"/>
    </row>
    <row r="60" spans="2:47" s="114" customFormat="1" ht="21" customHeight="1" x14ac:dyDescent="0.3">
      <c r="B60" s="115"/>
      <c r="C60" s="116"/>
      <c r="D60" s="117" t="s">
        <v>289</v>
      </c>
      <c r="E60" s="117"/>
      <c r="F60" s="117"/>
      <c r="G60" s="117"/>
      <c r="H60" s="117"/>
      <c r="I60" s="118"/>
      <c r="J60" s="119">
        <f>ROUND($J$280,2)</f>
        <v>0</v>
      </c>
      <c r="K60" s="120"/>
    </row>
    <row r="61" spans="2:47" s="114" customFormat="1" ht="21" customHeight="1" x14ac:dyDescent="0.3">
      <c r="B61" s="115"/>
      <c r="C61" s="116"/>
      <c r="D61" s="117" t="s">
        <v>290</v>
      </c>
      <c r="E61" s="117"/>
      <c r="F61" s="117"/>
      <c r="G61" s="117"/>
      <c r="H61" s="117"/>
      <c r="I61" s="118"/>
      <c r="J61" s="119">
        <f>ROUND($J$353,2)</f>
        <v>0</v>
      </c>
      <c r="K61" s="120"/>
    </row>
    <row r="62" spans="2:47" s="114" customFormat="1" ht="21" customHeight="1" x14ac:dyDescent="0.3">
      <c r="B62" s="115"/>
      <c r="C62" s="116"/>
      <c r="D62" s="117" t="s">
        <v>291</v>
      </c>
      <c r="E62" s="117"/>
      <c r="F62" s="117"/>
      <c r="G62" s="117"/>
      <c r="H62" s="117"/>
      <c r="I62" s="118"/>
      <c r="J62" s="119">
        <f>ROUND($J$400,2)</f>
        <v>0</v>
      </c>
      <c r="K62" s="120"/>
    </row>
    <row r="63" spans="2:47" s="114" customFormat="1" ht="21" customHeight="1" x14ac:dyDescent="0.3">
      <c r="B63" s="115"/>
      <c r="C63" s="116"/>
      <c r="D63" s="117" t="s">
        <v>118</v>
      </c>
      <c r="E63" s="117"/>
      <c r="F63" s="117"/>
      <c r="G63" s="117"/>
      <c r="H63" s="117"/>
      <c r="I63" s="118"/>
      <c r="J63" s="119">
        <f>ROUND($J$419,2)</f>
        <v>0</v>
      </c>
      <c r="K63" s="120"/>
    </row>
    <row r="64" spans="2:47" s="73" customFormat="1" ht="25.5" customHeight="1" x14ac:dyDescent="0.3">
      <c r="B64" s="108"/>
      <c r="C64" s="109"/>
      <c r="D64" s="110" t="s">
        <v>292</v>
      </c>
      <c r="E64" s="110"/>
      <c r="F64" s="110"/>
      <c r="G64" s="110"/>
      <c r="H64" s="110"/>
      <c r="I64" s="111"/>
      <c r="J64" s="112">
        <f>ROUND($J$429,2)</f>
        <v>0</v>
      </c>
      <c r="K64" s="113"/>
    </row>
    <row r="65" spans="2:12" s="6" customFormat="1" ht="22.5" customHeight="1" x14ac:dyDescent="0.3">
      <c r="B65" s="23"/>
      <c r="C65" s="24"/>
      <c r="D65" s="24"/>
      <c r="E65" s="24"/>
      <c r="F65" s="24"/>
      <c r="G65" s="24"/>
      <c r="H65" s="24"/>
      <c r="J65" s="24"/>
      <c r="K65" s="27"/>
    </row>
    <row r="66" spans="2:12" s="6" customFormat="1" ht="7.5" customHeight="1" x14ac:dyDescent="0.3">
      <c r="B66" s="38"/>
      <c r="C66" s="39"/>
      <c r="D66" s="39"/>
      <c r="E66" s="39"/>
      <c r="F66" s="39"/>
      <c r="G66" s="39"/>
      <c r="H66" s="39"/>
      <c r="I66" s="101"/>
      <c r="J66" s="39"/>
      <c r="K66" s="40"/>
    </row>
    <row r="70" spans="2:12" s="6" customFormat="1" ht="7.5" customHeight="1" x14ac:dyDescent="0.3">
      <c r="B70" s="41"/>
      <c r="C70" s="42"/>
      <c r="D70" s="42"/>
      <c r="E70" s="42"/>
      <c r="F70" s="42"/>
      <c r="G70" s="42"/>
      <c r="H70" s="42"/>
      <c r="I70" s="103"/>
      <c r="J70" s="42"/>
      <c r="K70" s="42"/>
      <c r="L70" s="43"/>
    </row>
    <row r="71" spans="2:12" s="6" customFormat="1" ht="37.5" customHeight="1" x14ac:dyDescent="0.3">
      <c r="B71" s="23"/>
      <c r="C71" s="12" t="s">
        <v>120</v>
      </c>
      <c r="D71" s="24"/>
      <c r="E71" s="24"/>
      <c r="F71" s="24"/>
      <c r="G71" s="24"/>
      <c r="H71" s="24"/>
      <c r="J71" s="24"/>
      <c r="K71" s="24"/>
      <c r="L71" s="43"/>
    </row>
    <row r="72" spans="2:12" s="6" customFormat="1" ht="7.5" customHeight="1" x14ac:dyDescent="0.3">
      <c r="B72" s="23"/>
      <c r="C72" s="24"/>
      <c r="D72" s="24"/>
      <c r="E72" s="24"/>
      <c r="F72" s="24"/>
      <c r="G72" s="24"/>
      <c r="H72" s="24"/>
      <c r="J72" s="24"/>
      <c r="K72" s="24"/>
      <c r="L72" s="43"/>
    </row>
    <row r="73" spans="2:12" s="6" customFormat="1" ht="15" customHeight="1" x14ac:dyDescent="0.3">
      <c r="B73" s="23"/>
      <c r="C73" s="19" t="s">
        <v>15</v>
      </c>
      <c r="D73" s="24"/>
      <c r="E73" s="24"/>
      <c r="F73" s="24"/>
      <c r="G73" s="24"/>
      <c r="H73" s="24"/>
      <c r="J73" s="24"/>
      <c r="K73" s="24"/>
      <c r="L73" s="43"/>
    </row>
    <row r="74" spans="2:12" s="6" customFormat="1" ht="16.5" customHeight="1" x14ac:dyDescent="0.3">
      <c r="B74" s="23"/>
      <c r="C74" s="24"/>
      <c r="D74" s="24"/>
      <c r="E74" s="333" t="str">
        <f>$E$7</f>
        <v>Rekonsturkce výměníkové a předávací stanice v areálu kasáren Strakonice</v>
      </c>
      <c r="F74" s="307"/>
      <c r="G74" s="307"/>
      <c r="H74" s="307"/>
      <c r="J74" s="24"/>
      <c r="K74" s="24"/>
      <c r="L74" s="43"/>
    </row>
    <row r="75" spans="2:12" s="6" customFormat="1" ht="15" customHeight="1" x14ac:dyDescent="0.3">
      <c r="B75" s="23"/>
      <c r="C75" s="19" t="s">
        <v>103</v>
      </c>
      <c r="D75" s="24"/>
      <c r="E75" s="24"/>
      <c r="F75" s="24"/>
      <c r="G75" s="24"/>
      <c r="H75" s="24"/>
      <c r="J75" s="24"/>
      <c r="K75" s="24"/>
      <c r="L75" s="43"/>
    </row>
    <row r="76" spans="2:12" s="6" customFormat="1" ht="19.5" customHeight="1" x14ac:dyDescent="0.3">
      <c r="B76" s="23"/>
      <c r="C76" s="24"/>
      <c r="D76" s="24"/>
      <c r="E76" s="315" t="str">
        <f>$E$9</f>
        <v>02-UT - Zařízení pro vytápění budov</v>
      </c>
      <c r="F76" s="307"/>
      <c r="G76" s="307"/>
      <c r="H76" s="307"/>
      <c r="J76" s="24"/>
      <c r="K76" s="24"/>
      <c r="L76" s="43"/>
    </row>
    <row r="77" spans="2:12" s="6" customFormat="1" ht="7.5" customHeight="1" x14ac:dyDescent="0.3">
      <c r="B77" s="23"/>
      <c r="C77" s="24"/>
      <c r="D77" s="24"/>
      <c r="E77" s="24"/>
      <c r="F77" s="24"/>
      <c r="G77" s="24"/>
      <c r="H77" s="24"/>
      <c r="J77" s="24"/>
      <c r="K77" s="24"/>
      <c r="L77" s="43"/>
    </row>
    <row r="78" spans="2:12" s="6" customFormat="1" ht="18.75" customHeight="1" x14ac:dyDescent="0.3">
      <c r="B78" s="23"/>
      <c r="C78" s="19" t="s">
        <v>21</v>
      </c>
      <c r="D78" s="24"/>
      <c r="E78" s="24"/>
      <c r="F78" s="17" t="str">
        <f>$F$12</f>
        <v>Strakonice</v>
      </c>
      <c r="G78" s="24"/>
      <c r="H78" s="24"/>
      <c r="I78" s="88" t="s">
        <v>23</v>
      </c>
      <c r="J78" s="52" t="str">
        <f>IF($J$12="","",$J$12)</f>
        <v>27.01.2014</v>
      </c>
      <c r="K78" s="24"/>
      <c r="L78" s="43"/>
    </row>
    <row r="79" spans="2:12" s="6" customFormat="1" ht="7.5" customHeight="1" x14ac:dyDescent="0.3">
      <c r="B79" s="23"/>
      <c r="C79" s="24"/>
      <c r="D79" s="24"/>
      <c r="E79" s="24"/>
      <c r="F79" s="24"/>
      <c r="G79" s="24"/>
      <c r="H79" s="24"/>
      <c r="J79" s="24"/>
      <c r="K79" s="24"/>
      <c r="L79" s="43"/>
    </row>
    <row r="80" spans="2:12" s="6" customFormat="1" ht="15.75" customHeight="1" x14ac:dyDescent="0.3">
      <c r="B80" s="23"/>
      <c r="C80" s="19" t="s">
        <v>27</v>
      </c>
      <c r="D80" s="24"/>
      <c r="E80" s="24"/>
      <c r="F80" s="17" t="str">
        <f>$E$15</f>
        <v>Armádní servisní, příspěvková organizace</v>
      </c>
      <c r="G80" s="24"/>
      <c r="H80" s="24"/>
      <c r="I80" s="88" t="s">
        <v>33</v>
      </c>
      <c r="J80" s="17" t="str">
        <f>$E$21</f>
        <v>DABONA s.r.o.</v>
      </c>
      <c r="K80" s="24"/>
      <c r="L80" s="43"/>
    </row>
    <row r="81" spans="2:65" s="6" customFormat="1" ht="15" customHeight="1" x14ac:dyDescent="0.3">
      <c r="B81" s="23"/>
      <c r="C81" s="19" t="s">
        <v>31</v>
      </c>
      <c r="D81" s="24"/>
      <c r="E81" s="24"/>
      <c r="F81" s="17" t="str">
        <f>IF($E$18="","",$E$18)</f>
        <v/>
      </c>
      <c r="G81" s="24"/>
      <c r="H81" s="24"/>
      <c r="J81" s="24"/>
      <c r="K81" s="24"/>
      <c r="L81" s="43"/>
    </row>
    <row r="82" spans="2:65" s="6" customFormat="1" ht="11.25" customHeight="1" x14ac:dyDescent="0.3">
      <c r="B82" s="23"/>
      <c r="C82" s="24"/>
      <c r="D82" s="24"/>
      <c r="E82" s="24"/>
      <c r="F82" s="24"/>
      <c r="G82" s="24"/>
      <c r="H82" s="24"/>
      <c r="J82" s="24"/>
      <c r="K82" s="24"/>
      <c r="L82" s="43"/>
    </row>
    <row r="83" spans="2:65" s="121" customFormat="1" ht="30" customHeight="1" x14ac:dyDescent="0.3">
      <c r="B83" s="122"/>
      <c r="C83" s="123" t="s">
        <v>121</v>
      </c>
      <c r="D83" s="124" t="s">
        <v>58</v>
      </c>
      <c r="E83" s="124" t="s">
        <v>54</v>
      </c>
      <c r="F83" s="124" t="s">
        <v>122</v>
      </c>
      <c r="G83" s="124" t="s">
        <v>123</v>
      </c>
      <c r="H83" s="124" t="s">
        <v>124</v>
      </c>
      <c r="I83" s="125" t="s">
        <v>125</v>
      </c>
      <c r="J83" s="124" t="s">
        <v>126</v>
      </c>
      <c r="K83" s="126" t="s">
        <v>127</v>
      </c>
      <c r="L83" s="127"/>
      <c r="M83" s="59" t="s">
        <v>128</v>
      </c>
      <c r="N83" s="60" t="s">
        <v>43</v>
      </c>
      <c r="O83" s="60" t="s">
        <v>129</v>
      </c>
      <c r="P83" s="60" t="s">
        <v>130</v>
      </c>
      <c r="Q83" s="60" t="s">
        <v>131</v>
      </c>
      <c r="R83" s="60" t="s">
        <v>132</v>
      </c>
      <c r="S83" s="60" t="s">
        <v>133</v>
      </c>
      <c r="T83" s="61" t="s">
        <v>134</v>
      </c>
    </row>
    <row r="84" spans="2:65" s="6" customFormat="1" ht="30" customHeight="1" x14ac:dyDescent="0.35">
      <c r="B84" s="23"/>
      <c r="C84" s="66" t="s">
        <v>108</v>
      </c>
      <c r="D84" s="24"/>
      <c r="E84" s="24"/>
      <c r="F84" s="24"/>
      <c r="G84" s="24"/>
      <c r="H84" s="24"/>
      <c r="J84" s="128">
        <f>$BK$84</f>
        <v>0</v>
      </c>
      <c r="K84" s="24"/>
      <c r="L84" s="43"/>
      <c r="M84" s="63"/>
      <c r="N84" s="64"/>
      <c r="O84" s="64"/>
      <c r="P84" s="129">
        <f>$P$85+$P$429</f>
        <v>0</v>
      </c>
      <c r="Q84" s="64"/>
      <c r="R84" s="129">
        <f>$R$85+$R$429</f>
        <v>15.596194999999998</v>
      </c>
      <c r="S84" s="64"/>
      <c r="T84" s="130">
        <f>$T$85+$T$429</f>
        <v>15.162220000000001</v>
      </c>
      <c r="AT84" s="6" t="s">
        <v>72</v>
      </c>
      <c r="AU84" s="6" t="s">
        <v>109</v>
      </c>
      <c r="BK84" s="131">
        <f>$BK$85+$BK$429</f>
        <v>0</v>
      </c>
    </row>
    <row r="85" spans="2:65" s="132" customFormat="1" ht="37.5" customHeight="1" x14ac:dyDescent="0.35">
      <c r="B85" s="133"/>
      <c r="C85" s="134"/>
      <c r="D85" s="134" t="s">
        <v>72</v>
      </c>
      <c r="E85" s="135" t="s">
        <v>206</v>
      </c>
      <c r="F85" s="135" t="s">
        <v>207</v>
      </c>
      <c r="G85" s="134"/>
      <c r="H85" s="134"/>
      <c r="J85" s="136">
        <f>$BK$85</f>
        <v>0</v>
      </c>
      <c r="K85" s="134"/>
      <c r="L85" s="137"/>
      <c r="M85" s="138"/>
      <c r="N85" s="134"/>
      <c r="O85" s="134"/>
      <c r="P85" s="139">
        <f>$P$86+$P$144+$P$280+$P$353+$P$400+$P$419</f>
        <v>0</v>
      </c>
      <c r="Q85" s="134"/>
      <c r="R85" s="139">
        <f>$R$86+$R$144+$R$280+$R$353+$R$400+$R$419</f>
        <v>15.596194999999998</v>
      </c>
      <c r="S85" s="134"/>
      <c r="T85" s="140">
        <f>$T$86+$T$144+$T$280+$T$353+$T$400+$T$419</f>
        <v>15.162220000000001</v>
      </c>
      <c r="AR85" s="141" t="s">
        <v>81</v>
      </c>
      <c r="AT85" s="141" t="s">
        <v>72</v>
      </c>
      <c r="AU85" s="141" t="s">
        <v>73</v>
      </c>
      <c r="AY85" s="141" t="s">
        <v>137</v>
      </c>
      <c r="BK85" s="142">
        <f>$BK$86+$BK$144+$BK$280+$BK$353+$BK$400+$BK$419</f>
        <v>0</v>
      </c>
    </row>
    <row r="86" spans="2:65" s="132" customFormat="1" ht="21" customHeight="1" x14ac:dyDescent="0.3">
      <c r="B86" s="133"/>
      <c r="C86" s="134"/>
      <c r="D86" s="134" t="s">
        <v>72</v>
      </c>
      <c r="E86" s="143" t="s">
        <v>293</v>
      </c>
      <c r="F86" s="143" t="s">
        <v>294</v>
      </c>
      <c r="G86" s="134"/>
      <c r="H86" s="134"/>
      <c r="J86" s="144">
        <f>$BK$86</f>
        <v>0</v>
      </c>
      <c r="K86" s="134"/>
      <c r="L86" s="137"/>
      <c r="M86" s="138"/>
      <c r="N86" s="134"/>
      <c r="O86" s="134"/>
      <c r="P86" s="139">
        <f>SUM($P$87:$P$143)</f>
        <v>0</v>
      </c>
      <c r="Q86" s="134"/>
      <c r="R86" s="139">
        <f>SUM($R$87:$R$143)</f>
        <v>1.5129099999999998</v>
      </c>
      <c r="S86" s="134"/>
      <c r="T86" s="140">
        <f>SUM($T$87:$T$143)</f>
        <v>0.48414999999999997</v>
      </c>
      <c r="AR86" s="141" t="s">
        <v>81</v>
      </c>
      <c r="AT86" s="141" t="s">
        <v>72</v>
      </c>
      <c r="AU86" s="141" t="s">
        <v>20</v>
      </c>
      <c r="AY86" s="141" t="s">
        <v>137</v>
      </c>
      <c r="BK86" s="142">
        <f>SUM($BK$87:$BK$143)</f>
        <v>0</v>
      </c>
    </row>
    <row r="87" spans="2:65" s="6" customFormat="1" ht="15.75" customHeight="1" x14ac:dyDescent="0.3">
      <c r="B87" s="23"/>
      <c r="C87" s="145" t="s">
        <v>20</v>
      </c>
      <c r="D87" s="145" t="s">
        <v>141</v>
      </c>
      <c r="E87" s="146" t="s">
        <v>295</v>
      </c>
      <c r="F87" s="147" t="s">
        <v>296</v>
      </c>
      <c r="G87" s="148" t="s">
        <v>297</v>
      </c>
      <c r="H87" s="149">
        <v>53.5</v>
      </c>
      <c r="I87" s="150"/>
      <c r="J87" s="151">
        <f>ROUND($I$87*$H$87,2)</f>
        <v>0</v>
      </c>
      <c r="K87" s="147" t="s">
        <v>298</v>
      </c>
      <c r="L87" s="43"/>
      <c r="M87" s="152"/>
      <c r="N87" s="153" t="s">
        <v>44</v>
      </c>
      <c r="O87" s="24"/>
      <c r="P87" s="24"/>
      <c r="Q87" s="154">
        <v>4.2000000000000002E-4</v>
      </c>
      <c r="R87" s="154">
        <f>$Q$87*$H$87</f>
        <v>2.247E-2</v>
      </c>
      <c r="S87" s="154">
        <v>0</v>
      </c>
      <c r="T87" s="155">
        <f>$S$87*$H$87</f>
        <v>0</v>
      </c>
      <c r="AR87" s="89" t="s">
        <v>213</v>
      </c>
      <c r="AT87" s="89" t="s">
        <v>141</v>
      </c>
      <c r="AU87" s="89" t="s">
        <v>81</v>
      </c>
      <c r="AY87" s="6" t="s">
        <v>137</v>
      </c>
      <c r="BE87" s="156">
        <f>IF($N$87="základní",$J$87,0)</f>
        <v>0</v>
      </c>
      <c r="BF87" s="156">
        <f>IF($N$87="snížená",$J$87,0)</f>
        <v>0</v>
      </c>
      <c r="BG87" s="156">
        <f>IF($N$87="zákl. přenesená",$J$87,0)</f>
        <v>0</v>
      </c>
      <c r="BH87" s="156">
        <f>IF($N$87="sníž. přenesená",$J$87,0)</f>
        <v>0</v>
      </c>
      <c r="BI87" s="156">
        <f>IF($N$87="nulová",$J$87,0)</f>
        <v>0</v>
      </c>
      <c r="BJ87" s="89" t="s">
        <v>20</v>
      </c>
      <c r="BK87" s="156">
        <f>ROUND($I$87*$H$87,2)</f>
        <v>0</v>
      </c>
      <c r="BL87" s="89" t="s">
        <v>213</v>
      </c>
      <c r="BM87" s="89" t="s">
        <v>299</v>
      </c>
    </row>
    <row r="88" spans="2:65" s="6" customFormat="1" ht="27" customHeight="1" x14ac:dyDescent="0.3">
      <c r="B88" s="23"/>
      <c r="C88" s="24"/>
      <c r="D88" s="157" t="s">
        <v>148</v>
      </c>
      <c r="E88" s="24"/>
      <c r="F88" s="158" t="s">
        <v>300</v>
      </c>
      <c r="G88" s="24"/>
      <c r="H88" s="24"/>
      <c r="J88" s="24"/>
      <c r="K88" s="24"/>
      <c r="L88" s="43"/>
      <c r="M88" s="56"/>
      <c r="N88" s="24"/>
      <c r="O88" s="24"/>
      <c r="P88" s="24"/>
      <c r="Q88" s="24"/>
      <c r="R88" s="24"/>
      <c r="S88" s="24"/>
      <c r="T88" s="57"/>
      <c r="AT88" s="6" t="s">
        <v>148</v>
      </c>
      <c r="AU88" s="6" t="s">
        <v>81</v>
      </c>
    </row>
    <row r="89" spans="2:65" s="6" customFormat="1" ht="15.75" customHeight="1" x14ac:dyDescent="0.3">
      <c r="B89" s="190"/>
      <c r="C89" s="191"/>
      <c r="D89" s="161" t="s">
        <v>150</v>
      </c>
      <c r="E89" s="191"/>
      <c r="F89" s="192" t="s">
        <v>301</v>
      </c>
      <c r="G89" s="191"/>
      <c r="H89" s="191"/>
      <c r="J89" s="191"/>
      <c r="K89" s="191"/>
      <c r="L89" s="193"/>
      <c r="M89" s="194"/>
      <c r="N89" s="191"/>
      <c r="O89" s="191"/>
      <c r="P89" s="191"/>
      <c r="Q89" s="191"/>
      <c r="R89" s="191"/>
      <c r="S89" s="191"/>
      <c r="T89" s="195"/>
      <c r="AT89" s="196" t="s">
        <v>150</v>
      </c>
      <c r="AU89" s="196" t="s">
        <v>81</v>
      </c>
      <c r="AV89" s="196" t="s">
        <v>20</v>
      </c>
      <c r="AW89" s="196" t="s">
        <v>109</v>
      </c>
      <c r="AX89" s="196" t="s">
        <v>73</v>
      </c>
      <c r="AY89" s="196" t="s">
        <v>137</v>
      </c>
    </row>
    <row r="90" spans="2:65" s="6" customFormat="1" ht="15.75" customHeight="1" x14ac:dyDescent="0.3">
      <c r="B90" s="159"/>
      <c r="C90" s="160"/>
      <c r="D90" s="161" t="s">
        <v>150</v>
      </c>
      <c r="E90" s="160"/>
      <c r="F90" s="162" t="s">
        <v>302</v>
      </c>
      <c r="G90" s="160"/>
      <c r="H90" s="163">
        <v>53.5</v>
      </c>
      <c r="J90" s="160"/>
      <c r="K90" s="160"/>
      <c r="L90" s="164"/>
      <c r="M90" s="165"/>
      <c r="N90" s="160"/>
      <c r="O90" s="160"/>
      <c r="P90" s="160"/>
      <c r="Q90" s="160"/>
      <c r="R90" s="160"/>
      <c r="S90" s="160"/>
      <c r="T90" s="166"/>
      <c r="AT90" s="167" t="s">
        <v>150</v>
      </c>
      <c r="AU90" s="167" t="s">
        <v>81</v>
      </c>
      <c r="AV90" s="167" t="s">
        <v>81</v>
      </c>
      <c r="AW90" s="167" t="s">
        <v>109</v>
      </c>
      <c r="AX90" s="167" t="s">
        <v>20</v>
      </c>
      <c r="AY90" s="167" t="s">
        <v>137</v>
      </c>
    </row>
    <row r="91" spans="2:65" s="6" customFormat="1" ht="15.75" customHeight="1" x14ac:dyDescent="0.3">
      <c r="B91" s="23"/>
      <c r="C91" s="145" t="s">
        <v>81</v>
      </c>
      <c r="D91" s="145" t="s">
        <v>141</v>
      </c>
      <c r="E91" s="146" t="s">
        <v>303</v>
      </c>
      <c r="F91" s="147" t="s">
        <v>304</v>
      </c>
      <c r="G91" s="148" t="s">
        <v>297</v>
      </c>
      <c r="H91" s="149">
        <v>33.5</v>
      </c>
      <c r="I91" s="150"/>
      <c r="J91" s="151">
        <f>ROUND($I$91*$H$91,2)</f>
        <v>0</v>
      </c>
      <c r="K91" s="147" t="s">
        <v>298</v>
      </c>
      <c r="L91" s="43"/>
      <c r="M91" s="152"/>
      <c r="N91" s="153" t="s">
        <v>44</v>
      </c>
      <c r="O91" s="24"/>
      <c r="P91" s="24"/>
      <c r="Q91" s="154">
        <v>6.4000000000000005E-4</v>
      </c>
      <c r="R91" s="154">
        <f>$Q$91*$H$91</f>
        <v>2.1440000000000001E-2</v>
      </c>
      <c r="S91" s="154">
        <v>0</v>
      </c>
      <c r="T91" s="155">
        <f>$S$91*$H$91</f>
        <v>0</v>
      </c>
      <c r="AR91" s="89" t="s">
        <v>213</v>
      </c>
      <c r="AT91" s="89" t="s">
        <v>141</v>
      </c>
      <c r="AU91" s="89" t="s">
        <v>81</v>
      </c>
      <c r="AY91" s="6" t="s">
        <v>137</v>
      </c>
      <c r="BE91" s="156">
        <f>IF($N$91="základní",$J$91,0)</f>
        <v>0</v>
      </c>
      <c r="BF91" s="156">
        <f>IF($N$91="snížená",$J$91,0)</f>
        <v>0</v>
      </c>
      <c r="BG91" s="156">
        <f>IF($N$91="zákl. přenesená",$J$91,0)</f>
        <v>0</v>
      </c>
      <c r="BH91" s="156">
        <f>IF($N$91="sníž. přenesená",$J$91,0)</f>
        <v>0</v>
      </c>
      <c r="BI91" s="156">
        <f>IF($N$91="nulová",$J$91,0)</f>
        <v>0</v>
      </c>
      <c r="BJ91" s="89" t="s">
        <v>20</v>
      </c>
      <c r="BK91" s="156">
        <f>ROUND($I$91*$H$91,2)</f>
        <v>0</v>
      </c>
      <c r="BL91" s="89" t="s">
        <v>213</v>
      </c>
      <c r="BM91" s="89" t="s">
        <v>305</v>
      </c>
    </row>
    <row r="92" spans="2:65" s="6" customFormat="1" ht="27" customHeight="1" x14ac:dyDescent="0.3">
      <c r="B92" s="23"/>
      <c r="C92" s="24"/>
      <c r="D92" s="157" t="s">
        <v>148</v>
      </c>
      <c r="E92" s="24"/>
      <c r="F92" s="158" t="s">
        <v>306</v>
      </c>
      <c r="G92" s="24"/>
      <c r="H92" s="24"/>
      <c r="J92" s="24"/>
      <c r="K92" s="24"/>
      <c r="L92" s="43"/>
      <c r="M92" s="56"/>
      <c r="N92" s="24"/>
      <c r="O92" s="24"/>
      <c r="P92" s="24"/>
      <c r="Q92" s="24"/>
      <c r="R92" s="24"/>
      <c r="S92" s="24"/>
      <c r="T92" s="57"/>
      <c r="AT92" s="6" t="s">
        <v>148</v>
      </c>
      <c r="AU92" s="6" t="s">
        <v>81</v>
      </c>
    </row>
    <row r="93" spans="2:65" s="6" customFormat="1" ht="15.75" customHeight="1" x14ac:dyDescent="0.3">
      <c r="B93" s="190"/>
      <c r="C93" s="191"/>
      <c r="D93" s="161" t="s">
        <v>150</v>
      </c>
      <c r="E93" s="191"/>
      <c r="F93" s="192" t="s">
        <v>301</v>
      </c>
      <c r="G93" s="191"/>
      <c r="H93" s="191"/>
      <c r="J93" s="191"/>
      <c r="K93" s="191"/>
      <c r="L93" s="193"/>
      <c r="M93" s="194"/>
      <c r="N93" s="191"/>
      <c r="O93" s="191"/>
      <c r="P93" s="191"/>
      <c r="Q93" s="191"/>
      <c r="R93" s="191"/>
      <c r="S93" s="191"/>
      <c r="T93" s="195"/>
      <c r="AT93" s="196" t="s">
        <v>150</v>
      </c>
      <c r="AU93" s="196" t="s">
        <v>81</v>
      </c>
      <c r="AV93" s="196" t="s">
        <v>20</v>
      </c>
      <c r="AW93" s="196" t="s">
        <v>109</v>
      </c>
      <c r="AX93" s="196" t="s">
        <v>73</v>
      </c>
      <c r="AY93" s="196" t="s">
        <v>137</v>
      </c>
    </row>
    <row r="94" spans="2:65" s="6" customFormat="1" ht="15.75" customHeight="1" x14ac:dyDescent="0.3">
      <c r="B94" s="159"/>
      <c r="C94" s="160"/>
      <c r="D94" s="161" t="s">
        <v>150</v>
      </c>
      <c r="E94" s="160"/>
      <c r="F94" s="162" t="s">
        <v>307</v>
      </c>
      <c r="G94" s="160"/>
      <c r="H94" s="163">
        <v>33.5</v>
      </c>
      <c r="J94" s="160"/>
      <c r="K94" s="160"/>
      <c r="L94" s="164"/>
      <c r="M94" s="165"/>
      <c r="N94" s="160"/>
      <c r="O94" s="160"/>
      <c r="P94" s="160"/>
      <c r="Q94" s="160"/>
      <c r="R94" s="160"/>
      <c r="S94" s="160"/>
      <c r="T94" s="166"/>
      <c r="AT94" s="167" t="s">
        <v>150</v>
      </c>
      <c r="AU94" s="167" t="s">
        <v>81</v>
      </c>
      <c r="AV94" s="167" t="s">
        <v>81</v>
      </c>
      <c r="AW94" s="167" t="s">
        <v>109</v>
      </c>
      <c r="AX94" s="167" t="s">
        <v>20</v>
      </c>
      <c r="AY94" s="167" t="s">
        <v>137</v>
      </c>
    </row>
    <row r="95" spans="2:65" s="6" customFormat="1" ht="15.75" customHeight="1" x14ac:dyDescent="0.3">
      <c r="B95" s="23"/>
      <c r="C95" s="145" t="s">
        <v>175</v>
      </c>
      <c r="D95" s="145" t="s">
        <v>141</v>
      </c>
      <c r="E95" s="146" t="s">
        <v>308</v>
      </c>
      <c r="F95" s="147" t="s">
        <v>309</v>
      </c>
      <c r="G95" s="148" t="s">
        <v>297</v>
      </c>
      <c r="H95" s="149">
        <v>27.5</v>
      </c>
      <c r="I95" s="150"/>
      <c r="J95" s="151">
        <f>ROUND($I$95*$H$95,2)</f>
        <v>0</v>
      </c>
      <c r="K95" s="147" t="s">
        <v>298</v>
      </c>
      <c r="L95" s="43"/>
      <c r="M95" s="152"/>
      <c r="N95" s="153" t="s">
        <v>44</v>
      </c>
      <c r="O95" s="24"/>
      <c r="P95" s="24"/>
      <c r="Q95" s="154">
        <v>6.9999999999999999E-4</v>
      </c>
      <c r="R95" s="154">
        <f>$Q$95*$H$95</f>
        <v>1.925E-2</v>
      </c>
      <c r="S95" s="154">
        <v>0</v>
      </c>
      <c r="T95" s="155">
        <f>$S$95*$H$95</f>
        <v>0</v>
      </c>
      <c r="AR95" s="89" t="s">
        <v>213</v>
      </c>
      <c r="AT95" s="89" t="s">
        <v>141</v>
      </c>
      <c r="AU95" s="89" t="s">
        <v>81</v>
      </c>
      <c r="AY95" s="6" t="s">
        <v>137</v>
      </c>
      <c r="BE95" s="156">
        <f>IF($N$95="základní",$J$95,0)</f>
        <v>0</v>
      </c>
      <c r="BF95" s="156">
        <f>IF($N$95="snížená",$J$95,0)</f>
        <v>0</v>
      </c>
      <c r="BG95" s="156">
        <f>IF($N$95="zákl. přenesená",$J$95,0)</f>
        <v>0</v>
      </c>
      <c r="BH95" s="156">
        <f>IF($N$95="sníž. přenesená",$J$95,0)</f>
        <v>0</v>
      </c>
      <c r="BI95" s="156">
        <f>IF($N$95="nulová",$J$95,0)</f>
        <v>0</v>
      </c>
      <c r="BJ95" s="89" t="s">
        <v>20</v>
      </c>
      <c r="BK95" s="156">
        <f>ROUND($I$95*$H$95,2)</f>
        <v>0</v>
      </c>
      <c r="BL95" s="89" t="s">
        <v>213</v>
      </c>
      <c r="BM95" s="89" t="s">
        <v>310</v>
      </c>
    </row>
    <row r="96" spans="2:65" s="6" customFormat="1" ht="27" customHeight="1" x14ac:dyDescent="0.3">
      <c r="B96" s="23"/>
      <c r="C96" s="24"/>
      <c r="D96" s="157" t="s">
        <v>148</v>
      </c>
      <c r="E96" s="24"/>
      <c r="F96" s="158" t="s">
        <v>311</v>
      </c>
      <c r="G96" s="24"/>
      <c r="H96" s="24"/>
      <c r="J96" s="24"/>
      <c r="K96" s="24"/>
      <c r="L96" s="43"/>
      <c r="M96" s="56"/>
      <c r="N96" s="24"/>
      <c r="O96" s="24"/>
      <c r="P96" s="24"/>
      <c r="Q96" s="24"/>
      <c r="R96" s="24"/>
      <c r="S96" s="24"/>
      <c r="T96" s="57"/>
      <c r="AT96" s="6" t="s">
        <v>148</v>
      </c>
      <c r="AU96" s="6" t="s">
        <v>81</v>
      </c>
    </row>
    <row r="97" spans="2:65" s="6" customFormat="1" ht="15.75" customHeight="1" x14ac:dyDescent="0.3">
      <c r="B97" s="190"/>
      <c r="C97" s="191"/>
      <c r="D97" s="161" t="s">
        <v>150</v>
      </c>
      <c r="E97" s="191"/>
      <c r="F97" s="192" t="s">
        <v>301</v>
      </c>
      <c r="G97" s="191"/>
      <c r="H97" s="191"/>
      <c r="J97" s="191"/>
      <c r="K97" s="191"/>
      <c r="L97" s="193"/>
      <c r="M97" s="194"/>
      <c r="N97" s="191"/>
      <c r="O97" s="191"/>
      <c r="P97" s="191"/>
      <c r="Q97" s="191"/>
      <c r="R97" s="191"/>
      <c r="S97" s="191"/>
      <c r="T97" s="195"/>
      <c r="AT97" s="196" t="s">
        <v>150</v>
      </c>
      <c r="AU97" s="196" t="s">
        <v>81</v>
      </c>
      <c r="AV97" s="196" t="s">
        <v>20</v>
      </c>
      <c r="AW97" s="196" t="s">
        <v>109</v>
      </c>
      <c r="AX97" s="196" t="s">
        <v>73</v>
      </c>
      <c r="AY97" s="196" t="s">
        <v>137</v>
      </c>
    </row>
    <row r="98" spans="2:65" s="6" customFormat="1" ht="15.75" customHeight="1" x14ac:dyDescent="0.3">
      <c r="B98" s="159"/>
      <c r="C98" s="160"/>
      <c r="D98" s="161" t="s">
        <v>150</v>
      </c>
      <c r="E98" s="160"/>
      <c r="F98" s="162" t="s">
        <v>312</v>
      </c>
      <c r="G98" s="160"/>
      <c r="H98" s="163">
        <v>27.5</v>
      </c>
      <c r="J98" s="160"/>
      <c r="K98" s="160"/>
      <c r="L98" s="164"/>
      <c r="M98" s="165"/>
      <c r="N98" s="160"/>
      <c r="O98" s="160"/>
      <c r="P98" s="160"/>
      <c r="Q98" s="160"/>
      <c r="R98" s="160"/>
      <c r="S98" s="160"/>
      <c r="T98" s="166"/>
      <c r="AT98" s="167" t="s">
        <v>150</v>
      </c>
      <c r="AU98" s="167" t="s">
        <v>81</v>
      </c>
      <c r="AV98" s="167" t="s">
        <v>81</v>
      </c>
      <c r="AW98" s="167" t="s">
        <v>109</v>
      </c>
      <c r="AX98" s="167" t="s">
        <v>20</v>
      </c>
      <c r="AY98" s="167" t="s">
        <v>137</v>
      </c>
    </row>
    <row r="99" spans="2:65" s="6" customFormat="1" ht="15.75" customHeight="1" x14ac:dyDescent="0.3">
      <c r="B99" s="23"/>
      <c r="C99" s="177" t="s">
        <v>146</v>
      </c>
      <c r="D99" s="177" t="s">
        <v>216</v>
      </c>
      <c r="E99" s="178" t="s">
        <v>313</v>
      </c>
      <c r="F99" s="179" t="s">
        <v>314</v>
      </c>
      <c r="G99" s="180" t="s">
        <v>297</v>
      </c>
      <c r="H99" s="181">
        <v>19</v>
      </c>
      <c r="I99" s="182"/>
      <c r="J99" s="183">
        <f>ROUND($I$99*$H$99,2)</f>
        <v>0</v>
      </c>
      <c r="K99" s="179"/>
      <c r="L99" s="184"/>
      <c r="M99" s="185"/>
      <c r="N99" s="186" t="s">
        <v>44</v>
      </c>
      <c r="O99" s="24"/>
      <c r="P99" s="24"/>
      <c r="Q99" s="154">
        <v>0.01</v>
      </c>
      <c r="R99" s="154">
        <f>$Q$99*$H$99</f>
        <v>0.19</v>
      </c>
      <c r="S99" s="154">
        <v>0</v>
      </c>
      <c r="T99" s="155">
        <f>$S$99*$H$99</f>
        <v>0</v>
      </c>
      <c r="AR99" s="89" t="s">
        <v>219</v>
      </c>
      <c r="AT99" s="89" t="s">
        <v>216</v>
      </c>
      <c r="AU99" s="89" t="s">
        <v>81</v>
      </c>
      <c r="AY99" s="6" t="s">
        <v>137</v>
      </c>
      <c r="BE99" s="156">
        <f>IF($N$99="základní",$J$99,0)</f>
        <v>0</v>
      </c>
      <c r="BF99" s="156">
        <f>IF($N$99="snížená",$J$99,0)</f>
        <v>0</v>
      </c>
      <c r="BG99" s="156">
        <f>IF($N$99="zákl. přenesená",$J$99,0)</f>
        <v>0</v>
      </c>
      <c r="BH99" s="156">
        <f>IF($N$99="sníž. přenesená",$J$99,0)</f>
        <v>0</v>
      </c>
      <c r="BI99" s="156">
        <f>IF($N$99="nulová",$J$99,0)</f>
        <v>0</v>
      </c>
      <c r="BJ99" s="89" t="s">
        <v>20</v>
      </c>
      <c r="BK99" s="156">
        <f>ROUND($I$99*$H$99,2)</f>
        <v>0</v>
      </c>
      <c r="BL99" s="89" t="s">
        <v>213</v>
      </c>
      <c r="BM99" s="89" t="s">
        <v>315</v>
      </c>
    </row>
    <row r="100" spans="2:65" s="6" customFormat="1" ht="16.5" customHeight="1" x14ac:dyDescent="0.3">
      <c r="B100" s="23"/>
      <c r="C100" s="24"/>
      <c r="D100" s="157" t="s">
        <v>148</v>
      </c>
      <c r="E100" s="24"/>
      <c r="F100" s="158" t="s">
        <v>314</v>
      </c>
      <c r="G100" s="24"/>
      <c r="H100" s="24"/>
      <c r="J100" s="24"/>
      <c r="K100" s="24"/>
      <c r="L100" s="43"/>
      <c r="M100" s="56"/>
      <c r="N100" s="24"/>
      <c r="O100" s="24"/>
      <c r="P100" s="24"/>
      <c r="Q100" s="24"/>
      <c r="R100" s="24"/>
      <c r="S100" s="24"/>
      <c r="T100" s="57"/>
      <c r="AT100" s="6" t="s">
        <v>148</v>
      </c>
      <c r="AU100" s="6" t="s">
        <v>81</v>
      </c>
    </row>
    <row r="101" spans="2:65" s="6" customFormat="1" ht="15.75" customHeight="1" x14ac:dyDescent="0.3">
      <c r="B101" s="190"/>
      <c r="C101" s="191"/>
      <c r="D101" s="161" t="s">
        <v>150</v>
      </c>
      <c r="E101" s="191"/>
      <c r="F101" s="192" t="s">
        <v>316</v>
      </c>
      <c r="G101" s="191"/>
      <c r="H101" s="191"/>
      <c r="J101" s="191"/>
      <c r="K101" s="191"/>
      <c r="L101" s="193"/>
      <c r="M101" s="194"/>
      <c r="N101" s="191"/>
      <c r="O101" s="191"/>
      <c r="P101" s="191"/>
      <c r="Q101" s="191"/>
      <c r="R101" s="191"/>
      <c r="S101" s="191"/>
      <c r="T101" s="195"/>
      <c r="AT101" s="196" t="s">
        <v>150</v>
      </c>
      <c r="AU101" s="196" t="s">
        <v>81</v>
      </c>
      <c r="AV101" s="196" t="s">
        <v>20</v>
      </c>
      <c r="AW101" s="196" t="s">
        <v>109</v>
      </c>
      <c r="AX101" s="196" t="s">
        <v>73</v>
      </c>
      <c r="AY101" s="196" t="s">
        <v>137</v>
      </c>
    </row>
    <row r="102" spans="2:65" s="6" customFormat="1" ht="15.75" customHeight="1" x14ac:dyDescent="0.3">
      <c r="B102" s="159"/>
      <c r="C102" s="160"/>
      <c r="D102" s="161" t="s">
        <v>150</v>
      </c>
      <c r="E102" s="160"/>
      <c r="F102" s="162" t="s">
        <v>317</v>
      </c>
      <c r="G102" s="160"/>
      <c r="H102" s="163">
        <v>19</v>
      </c>
      <c r="J102" s="160"/>
      <c r="K102" s="160"/>
      <c r="L102" s="164"/>
      <c r="M102" s="165"/>
      <c r="N102" s="160"/>
      <c r="O102" s="160"/>
      <c r="P102" s="160"/>
      <c r="Q102" s="160"/>
      <c r="R102" s="160"/>
      <c r="S102" s="160"/>
      <c r="T102" s="166"/>
      <c r="AT102" s="167" t="s">
        <v>150</v>
      </c>
      <c r="AU102" s="167" t="s">
        <v>81</v>
      </c>
      <c r="AV102" s="167" t="s">
        <v>81</v>
      </c>
      <c r="AW102" s="167" t="s">
        <v>109</v>
      </c>
      <c r="AX102" s="167" t="s">
        <v>20</v>
      </c>
      <c r="AY102" s="167" t="s">
        <v>137</v>
      </c>
    </row>
    <row r="103" spans="2:65" s="6" customFormat="1" ht="15.75" customHeight="1" x14ac:dyDescent="0.3">
      <c r="B103" s="23"/>
      <c r="C103" s="177" t="s">
        <v>318</v>
      </c>
      <c r="D103" s="177" t="s">
        <v>216</v>
      </c>
      <c r="E103" s="178" t="s">
        <v>319</v>
      </c>
      <c r="F103" s="179" t="s">
        <v>320</v>
      </c>
      <c r="G103" s="180" t="s">
        <v>297</v>
      </c>
      <c r="H103" s="181">
        <v>4.5</v>
      </c>
      <c r="I103" s="182"/>
      <c r="J103" s="183">
        <f>ROUND($I$103*$H$103,2)</f>
        <v>0</v>
      </c>
      <c r="K103" s="179"/>
      <c r="L103" s="184"/>
      <c r="M103" s="185"/>
      <c r="N103" s="186" t="s">
        <v>44</v>
      </c>
      <c r="O103" s="24"/>
      <c r="P103" s="24"/>
      <c r="Q103" s="154">
        <v>0.01</v>
      </c>
      <c r="R103" s="154">
        <f>$Q$103*$H$103</f>
        <v>4.4999999999999998E-2</v>
      </c>
      <c r="S103" s="154">
        <v>0</v>
      </c>
      <c r="T103" s="155">
        <f>$S$103*$H$103</f>
        <v>0</v>
      </c>
      <c r="AR103" s="89" t="s">
        <v>219</v>
      </c>
      <c r="AT103" s="89" t="s">
        <v>216</v>
      </c>
      <c r="AU103" s="89" t="s">
        <v>81</v>
      </c>
      <c r="AY103" s="6" t="s">
        <v>137</v>
      </c>
      <c r="BE103" s="156">
        <f>IF($N$103="základní",$J$103,0)</f>
        <v>0</v>
      </c>
      <c r="BF103" s="156">
        <f>IF($N$103="snížená",$J$103,0)</f>
        <v>0</v>
      </c>
      <c r="BG103" s="156">
        <f>IF($N$103="zákl. přenesená",$J$103,0)</f>
        <v>0</v>
      </c>
      <c r="BH103" s="156">
        <f>IF($N$103="sníž. přenesená",$J$103,0)</f>
        <v>0</v>
      </c>
      <c r="BI103" s="156">
        <f>IF($N$103="nulová",$J$103,0)</f>
        <v>0</v>
      </c>
      <c r="BJ103" s="89" t="s">
        <v>20</v>
      </c>
      <c r="BK103" s="156">
        <f>ROUND($I$103*$H$103,2)</f>
        <v>0</v>
      </c>
      <c r="BL103" s="89" t="s">
        <v>213</v>
      </c>
      <c r="BM103" s="89" t="s">
        <v>321</v>
      </c>
    </row>
    <row r="104" spans="2:65" s="6" customFormat="1" ht="16.5" customHeight="1" x14ac:dyDescent="0.3">
      <c r="B104" s="23"/>
      <c r="C104" s="24"/>
      <c r="D104" s="157" t="s">
        <v>148</v>
      </c>
      <c r="E104" s="24"/>
      <c r="F104" s="158" t="s">
        <v>320</v>
      </c>
      <c r="G104" s="24"/>
      <c r="H104" s="24"/>
      <c r="J104" s="24"/>
      <c r="K104" s="24"/>
      <c r="L104" s="43"/>
      <c r="M104" s="56"/>
      <c r="N104" s="24"/>
      <c r="O104" s="24"/>
      <c r="P104" s="24"/>
      <c r="Q104" s="24"/>
      <c r="R104" s="24"/>
      <c r="S104" s="24"/>
      <c r="T104" s="57"/>
      <c r="AT104" s="6" t="s">
        <v>148</v>
      </c>
      <c r="AU104" s="6" t="s">
        <v>81</v>
      </c>
    </row>
    <row r="105" spans="2:65" s="6" customFormat="1" ht="15.75" customHeight="1" x14ac:dyDescent="0.3">
      <c r="B105" s="190"/>
      <c r="C105" s="191"/>
      <c r="D105" s="161" t="s">
        <v>150</v>
      </c>
      <c r="E105" s="191"/>
      <c r="F105" s="192" t="s">
        <v>316</v>
      </c>
      <c r="G105" s="191"/>
      <c r="H105" s="191"/>
      <c r="J105" s="191"/>
      <c r="K105" s="191"/>
      <c r="L105" s="193"/>
      <c r="M105" s="194"/>
      <c r="N105" s="191"/>
      <c r="O105" s="191"/>
      <c r="P105" s="191"/>
      <c r="Q105" s="191"/>
      <c r="R105" s="191"/>
      <c r="S105" s="191"/>
      <c r="T105" s="195"/>
      <c r="AT105" s="196" t="s">
        <v>150</v>
      </c>
      <c r="AU105" s="196" t="s">
        <v>81</v>
      </c>
      <c r="AV105" s="196" t="s">
        <v>20</v>
      </c>
      <c r="AW105" s="196" t="s">
        <v>109</v>
      </c>
      <c r="AX105" s="196" t="s">
        <v>73</v>
      </c>
      <c r="AY105" s="196" t="s">
        <v>137</v>
      </c>
    </row>
    <row r="106" spans="2:65" s="6" customFormat="1" ht="15.75" customHeight="1" x14ac:dyDescent="0.3">
      <c r="B106" s="159"/>
      <c r="C106" s="160"/>
      <c r="D106" s="161" t="s">
        <v>150</v>
      </c>
      <c r="E106" s="160"/>
      <c r="F106" s="162" t="s">
        <v>322</v>
      </c>
      <c r="G106" s="160"/>
      <c r="H106" s="163">
        <v>4.5</v>
      </c>
      <c r="J106" s="160"/>
      <c r="K106" s="160"/>
      <c r="L106" s="164"/>
      <c r="M106" s="165"/>
      <c r="N106" s="160"/>
      <c r="O106" s="160"/>
      <c r="P106" s="160"/>
      <c r="Q106" s="160"/>
      <c r="R106" s="160"/>
      <c r="S106" s="160"/>
      <c r="T106" s="166"/>
      <c r="AT106" s="167" t="s">
        <v>150</v>
      </c>
      <c r="AU106" s="167" t="s">
        <v>81</v>
      </c>
      <c r="AV106" s="167" t="s">
        <v>81</v>
      </c>
      <c r="AW106" s="167" t="s">
        <v>109</v>
      </c>
      <c r="AX106" s="167" t="s">
        <v>20</v>
      </c>
      <c r="AY106" s="167" t="s">
        <v>137</v>
      </c>
    </row>
    <row r="107" spans="2:65" s="6" customFormat="1" ht="15.75" customHeight="1" x14ac:dyDescent="0.3">
      <c r="B107" s="23"/>
      <c r="C107" s="177" t="s">
        <v>138</v>
      </c>
      <c r="D107" s="177" t="s">
        <v>216</v>
      </c>
      <c r="E107" s="178" t="s">
        <v>323</v>
      </c>
      <c r="F107" s="179" t="s">
        <v>324</v>
      </c>
      <c r="G107" s="180" t="s">
        <v>297</v>
      </c>
      <c r="H107" s="181">
        <v>46</v>
      </c>
      <c r="I107" s="182"/>
      <c r="J107" s="183">
        <f>ROUND($I$107*$H$107,2)</f>
        <v>0</v>
      </c>
      <c r="K107" s="179"/>
      <c r="L107" s="184"/>
      <c r="M107" s="185"/>
      <c r="N107" s="186" t="s">
        <v>44</v>
      </c>
      <c r="O107" s="24"/>
      <c r="P107" s="24"/>
      <c r="Q107" s="154">
        <v>0.01</v>
      </c>
      <c r="R107" s="154">
        <f>$Q$107*$H$107</f>
        <v>0.46</v>
      </c>
      <c r="S107" s="154">
        <v>0</v>
      </c>
      <c r="T107" s="155">
        <f>$S$107*$H$107</f>
        <v>0</v>
      </c>
      <c r="AR107" s="89" t="s">
        <v>219</v>
      </c>
      <c r="AT107" s="89" t="s">
        <v>216</v>
      </c>
      <c r="AU107" s="89" t="s">
        <v>81</v>
      </c>
      <c r="AY107" s="6" t="s">
        <v>137</v>
      </c>
      <c r="BE107" s="156">
        <f>IF($N$107="základní",$J$107,0)</f>
        <v>0</v>
      </c>
      <c r="BF107" s="156">
        <f>IF($N$107="snížená",$J$107,0)</f>
        <v>0</v>
      </c>
      <c r="BG107" s="156">
        <f>IF($N$107="zákl. přenesená",$J$107,0)</f>
        <v>0</v>
      </c>
      <c r="BH107" s="156">
        <f>IF($N$107="sníž. přenesená",$J$107,0)</f>
        <v>0</v>
      </c>
      <c r="BI107" s="156">
        <f>IF($N$107="nulová",$J$107,0)</f>
        <v>0</v>
      </c>
      <c r="BJ107" s="89" t="s">
        <v>20</v>
      </c>
      <c r="BK107" s="156">
        <f>ROUND($I$107*$H$107,2)</f>
        <v>0</v>
      </c>
      <c r="BL107" s="89" t="s">
        <v>213</v>
      </c>
      <c r="BM107" s="89" t="s">
        <v>325</v>
      </c>
    </row>
    <row r="108" spans="2:65" s="6" customFormat="1" ht="16.5" customHeight="1" x14ac:dyDescent="0.3">
      <c r="B108" s="23"/>
      <c r="C108" s="24"/>
      <c r="D108" s="157" t="s">
        <v>148</v>
      </c>
      <c r="E108" s="24"/>
      <c r="F108" s="158" t="s">
        <v>324</v>
      </c>
      <c r="G108" s="24"/>
      <c r="H108" s="24"/>
      <c r="J108" s="24"/>
      <c r="K108" s="24"/>
      <c r="L108" s="43"/>
      <c r="M108" s="56"/>
      <c r="N108" s="24"/>
      <c r="O108" s="24"/>
      <c r="P108" s="24"/>
      <c r="Q108" s="24"/>
      <c r="R108" s="24"/>
      <c r="S108" s="24"/>
      <c r="T108" s="57"/>
      <c r="AT108" s="6" t="s">
        <v>148</v>
      </c>
      <c r="AU108" s="6" t="s">
        <v>81</v>
      </c>
    </row>
    <row r="109" spans="2:65" s="6" customFormat="1" ht="15.75" customHeight="1" x14ac:dyDescent="0.3">
      <c r="B109" s="190"/>
      <c r="C109" s="191"/>
      <c r="D109" s="161" t="s">
        <v>150</v>
      </c>
      <c r="E109" s="191"/>
      <c r="F109" s="192" t="s">
        <v>301</v>
      </c>
      <c r="G109" s="191"/>
      <c r="H109" s="191"/>
      <c r="J109" s="191"/>
      <c r="K109" s="191"/>
      <c r="L109" s="193"/>
      <c r="M109" s="194"/>
      <c r="N109" s="191"/>
      <c r="O109" s="191"/>
      <c r="P109" s="191"/>
      <c r="Q109" s="191"/>
      <c r="R109" s="191"/>
      <c r="S109" s="191"/>
      <c r="T109" s="195"/>
      <c r="AT109" s="196" t="s">
        <v>150</v>
      </c>
      <c r="AU109" s="196" t="s">
        <v>81</v>
      </c>
      <c r="AV109" s="196" t="s">
        <v>20</v>
      </c>
      <c r="AW109" s="196" t="s">
        <v>109</v>
      </c>
      <c r="AX109" s="196" t="s">
        <v>73</v>
      </c>
      <c r="AY109" s="196" t="s">
        <v>137</v>
      </c>
    </row>
    <row r="110" spans="2:65" s="6" customFormat="1" ht="15.75" customHeight="1" x14ac:dyDescent="0.3">
      <c r="B110" s="159"/>
      <c r="C110" s="160"/>
      <c r="D110" s="161" t="s">
        <v>150</v>
      </c>
      <c r="E110" s="160"/>
      <c r="F110" s="162" t="s">
        <v>326</v>
      </c>
      <c r="G110" s="160"/>
      <c r="H110" s="163">
        <v>46</v>
      </c>
      <c r="J110" s="160"/>
      <c r="K110" s="160"/>
      <c r="L110" s="164"/>
      <c r="M110" s="165"/>
      <c r="N110" s="160"/>
      <c r="O110" s="160"/>
      <c r="P110" s="160"/>
      <c r="Q110" s="160"/>
      <c r="R110" s="160"/>
      <c r="S110" s="160"/>
      <c r="T110" s="166"/>
      <c r="AT110" s="167" t="s">
        <v>150</v>
      </c>
      <c r="AU110" s="167" t="s">
        <v>81</v>
      </c>
      <c r="AV110" s="167" t="s">
        <v>81</v>
      </c>
      <c r="AW110" s="167" t="s">
        <v>109</v>
      </c>
      <c r="AX110" s="167" t="s">
        <v>20</v>
      </c>
      <c r="AY110" s="167" t="s">
        <v>137</v>
      </c>
    </row>
    <row r="111" spans="2:65" s="6" customFormat="1" ht="15.75" customHeight="1" x14ac:dyDescent="0.3">
      <c r="B111" s="23"/>
      <c r="C111" s="177" t="s">
        <v>192</v>
      </c>
      <c r="D111" s="177" t="s">
        <v>216</v>
      </c>
      <c r="E111" s="178" t="s">
        <v>327</v>
      </c>
      <c r="F111" s="179" t="s">
        <v>328</v>
      </c>
      <c r="G111" s="180" t="s">
        <v>297</v>
      </c>
      <c r="H111" s="181">
        <v>8.5</v>
      </c>
      <c r="I111" s="182"/>
      <c r="J111" s="183">
        <f>ROUND($I$111*$H$111,2)</f>
        <v>0</v>
      </c>
      <c r="K111" s="179"/>
      <c r="L111" s="184"/>
      <c r="M111" s="185"/>
      <c r="N111" s="186" t="s">
        <v>44</v>
      </c>
      <c r="O111" s="24"/>
      <c r="P111" s="24"/>
      <c r="Q111" s="154">
        <v>0.01</v>
      </c>
      <c r="R111" s="154">
        <f>$Q$111*$H$111</f>
        <v>8.5000000000000006E-2</v>
      </c>
      <c r="S111" s="154">
        <v>0</v>
      </c>
      <c r="T111" s="155">
        <f>$S$111*$H$111</f>
        <v>0</v>
      </c>
      <c r="AR111" s="89" t="s">
        <v>219</v>
      </c>
      <c r="AT111" s="89" t="s">
        <v>216</v>
      </c>
      <c r="AU111" s="89" t="s">
        <v>81</v>
      </c>
      <c r="AY111" s="6" t="s">
        <v>137</v>
      </c>
      <c r="BE111" s="156">
        <f>IF($N$111="základní",$J$111,0)</f>
        <v>0</v>
      </c>
      <c r="BF111" s="156">
        <f>IF($N$111="snížená",$J$111,0)</f>
        <v>0</v>
      </c>
      <c r="BG111" s="156">
        <f>IF($N$111="zákl. přenesená",$J$111,0)</f>
        <v>0</v>
      </c>
      <c r="BH111" s="156">
        <f>IF($N$111="sníž. přenesená",$J$111,0)</f>
        <v>0</v>
      </c>
      <c r="BI111" s="156">
        <f>IF($N$111="nulová",$J$111,0)</f>
        <v>0</v>
      </c>
      <c r="BJ111" s="89" t="s">
        <v>20</v>
      </c>
      <c r="BK111" s="156">
        <f>ROUND($I$111*$H$111,2)</f>
        <v>0</v>
      </c>
      <c r="BL111" s="89" t="s">
        <v>213</v>
      </c>
      <c r="BM111" s="89" t="s">
        <v>329</v>
      </c>
    </row>
    <row r="112" spans="2:65" s="6" customFormat="1" ht="16.5" customHeight="1" x14ac:dyDescent="0.3">
      <c r="B112" s="23"/>
      <c r="C112" s="24"/>
      <c r="D112" s="157" t="s">
        <v>148</v>
      </c>
      <c r="E112" s="24"/>
      <c r="F112" s="158" t="s">
        <v>328</v>
      </c>
      <c r="G112" s="24"/>
      <c r="H112" s="24"/>
      <c r="J112" s="24"/>
      <c r="K112" s="24"/>
      <c r="L112" s="43"/>
      <c r="M112" s="56"/>
      <c r="N112" s="24"/>
      <c r="O112" s="24"/>
      <c r="P112" s="24"/>
      <c r="Q112" s="24"/>
      <c r="R112" s="24"/>
      <c r="S112" s="24"/>
      <c r="T112" s="57"/>
      <c r="AT112" s="6" t="s">
        <v>148</v>
      </c>
      <c r="AU112" s="6" t="s">
        <v>81</v>
      </c>
    </row>
    <row r="113" spans="2:65" s="6" customFormat="1" ht="15.75" customHeight="1" x14ac:dyDescent="0.3">
      <c r="B113" s="190"/>
      <c r="C113" s="191"/>
      <c r="D113" s="161" t="s">
        <v>150</v>
      </c>
      <c r="E113" s="191"/>
      <c r="F113" s="192" t="s">
        <v>301</v>
      </c>
      <c r="G113" s="191"/>
      <c r="H113" s="191"/>
      <c r="J113" s="191"/>
      <c r="K113" s="191"/>
      <c r="L113" s="193"/>
      <c r="M113" s="194"/>
      <c r="N113" s="191"/>
      <c r="O113" s="191"/>
      <c r="P113" s="191"/>
      <c r="Q113" s="191"/>
      <c r="R113" s="191"/>
      <c r="S113" s="191"/>
      <c r="T113" s="195"/>
      <c r="AT113" s="196" t="s">
        <v>150</v>
      </c>
      <c r="AU113" s="196" t="s">
        <v>81</v>
      </c>
      <c r="AV113" s="196" t="s">
        <v>20</v>
      </c>
      <c r="AW113" s="196" t="s">
        <v>109</v>
      </c>
      <c r="AX113" s="196" t="s">
        <v>73</v>
      </c>
      <c r="AY113" s="196" t="s">
        <v>137</v>
      </c>
    </row>
    <row r="114" spans="2:65" s="6" customFormat="1" ht="15.75" customHeight="1" x14ac:dyDescent="0.3">
      <c r="B114" s="159"/>
      <c r="C114" s="160"/>
      <c r="D114" s="161" t="s">
        <v>150</v>
      </c>
      <c r="E114" s="160"/>
      <c r="F114" s="162" t="s">
        <v>330</v>
      </c>
      <c r="G114" s="160"/>
      <c r="H114" s="163">
        <v>8.5</v>
      </c>
      <c r="J114" s="160"/>
      <c r="K114" s="160"/>
      <c r="L114" s="164"/>
      <c r="M114" s="165"/>
      <c r="N114" s="160"/>
      <c r="O114" s="160"/>
      <c r="P114" s="160"/>
      <c r="Q114" s="160"/>
      <c r="R114" s="160"/>
      <c r="S114" s="160"/>
      <c r="T114" s="166"/>
      <c r="AT114" s="167" t="s">
        <v>150</v>
      </c>
      <c r="AU114" s="167" t="s">
        <v>81</v>
      </c>
      <c r="AV114" s="167" t="s">
        <v>81</v>
      </c>
      <c r="AW114" s="167" t="s">
        <v>109</v>
      </c>
      <c r="AX114" s="167" t="s">
        <v>20</v>
      </c>
      <c r="AY114" s="167" t="s">
        <v>137</v>
      </c>
    </row>
    <row r="115" spans="2:65" s="6" customFormat="1" ht="15.75" customHeight="1" x14ac:dyDescent="0.3">
      <c r="B115" s="23"/>
      <c r="C115" s="177" t="s">
        <v>210</v>
      </c>
      <c r="D115" s="177" t="s">
        <v>216</v>
      </c>
      <c r="E115" s="178" t="s">
        <v>331</v>
      </c>
      <c r="F115" s="179" t="s">
        <v>332</v>
      </c>
      <c r="G115" s="180" t="s">
        <v>297</v>
      </c>
      <c r="H115" s="181">
        <v>29</v>
      </c>
      <c r="I115" s="182"/>
      <c r="J115" s="183">
        <f>ROUND($I$115*$H$115,2)</f>
        <v>0</v>
      </c>
      <c r="K115" s="179"/>
      <c r="L115" s="184"/>
      <c r="M115" s="185"/>
      <c r="N115" s="186" t="s">
        <v>44</v>
      </c>
      <c r="O115" s="24"/>
      <c r="P115" s="24"/>
      <c r="Q115" s="154">
        <v>0.01</v>
      </c>
      <c r="R115" s="154">
        <f>$Q$115*$H$115</f>
        <v>0.28999999999999998</v>
      </c>
      <c r="S115" s="154">
        <v>0</v>
      </c>
      <c r="T115" s="155">
        <f>$S$115*$H$115</f>
        <v>0</v>
      </c>
      <c r="AR115" s="89" t="s">
        <v>219</v>
      </c>
      <c r="AT115" s="89" t="s">
        <v>216</v>
      </c>
      <c r="AU115" s="89" t="s">
        <v>81</v>
      </c>
      <c r="AY115" s="6" t="s">
        <v>137</v>
      </c>
      <c r="BE115" s="156">
        <f>IF($N$115="základní",$J$115,0)</f>
        <v>0</v>
      </c>
      <c r="BF115" s="156">
        <f>IF($N$115="snížená",$J$115,0)</f>
        <v>0</v>
      </c>
      <c r="BG115" s="156">
        <f>IF($N$115="zákl. přenesená",$J$115,0)</f>
        <v>0</v>
      </c>
      <c r="BH115" s="156">
        <f>IF($N$115="sníž. přenesená",$J$115,0)</f>
        <v>0</v>
      </c>
      <c r="BI115" s="156">
        <f>IF($N$115="nulová",$J$115,0)</f>
        <v>0</v>
      </c>
      <c r="BJ115" s="89" t="s">
        <v>20</v>
      </c>
      <c r="BK115" s="156">
        <f>ROUND($I$115*$H$115,2)</f>
        <v>0</v>
      </c>
      <c r="BL115" s="89" t="s">
        <v>213</v>
      </c>
      <c r="BM115" s="89" t="s">
        <v>333</v>
      </c>
    </row>
    <row r="116" spans="2:65" s="6" customFormat="1" ht="16.5" customHeight="1" x14ac:dyDescent="0.3">
      <c r="B116" s="23"/>
      <c r="C116" s="24"/>
      <c r="D116" s="157" t="s">
        <v>148</v>
      </c>
      <c r="E116" s="24"/>
      <c r="F116" s="158" t="s">
        <v>332</v>
      </c>
      <c r="G116" s="24"/>
      <c r="H116" s="24"/>
      <c r="J116" s="24"/>
      <c r="K116" s="24"/>
      <c r="L116" s="43"/>
      <c r="M116" s="56"/>
      <c r="N116" s="24"/>
      <c r="O116" s="24"/>
      <c r="P116" s="24"/>
      <c r="Q116" s="24"/>
      <c r="R116" s="24"/>
      <c r="S116" s="24"/>
      <c r="T116" s="57"/>
      <c r="AT116" s="6" t="s">
        <v>148</v>
      </c>
      <c r="AU116" s="6" t="s">
        <v>81</v>
      </c>
    </row>
    <row r="117" spans="2:65" s="6" customFormat="1" ht="15.75" customHeight="1" x14ac:dyDescent="0.3">
      <c r="B117" s="190"/>
      <c r="C117" s="191"/>
      <c r="D117" s="161" t="s">
        <v>150</v>
      </c>
      <c r="E117" s="191"/>
      <c r="F117" s="192" t="s">
        <v>301</v>
      </c>
      <c r="G117" s="191"/>
      <c r="H117" s="191"/>
      <c r="J117" s="191"/>
      <c r="K117" s="191"/>
      <c r="L117" s="193"/>
      <c r="M117" s="194"/>
      <c r="N117" s="191"/>
      <c r="O117" s="191"/>
      <c r="P117" s="191"/>
      <c r="Q117" s="191"/>
      <c r="R117" s="191"/>
      <c r="S117" s="191"/>
      <c r="T117" s="195"/>
      <c r="AT117" s="196" t="s">
        <v>150</v>
      </c>
      <c r="AU117" s="196" t="s">
        <v>81</v>
      </c>
      <c r="AV117" s="196" t="s">
        <v>20</v>
      </c>
      <c r="AW117" s="196" t="s">
        <v>109</v>
      </c>
      <c r="AX117" s="196" t="s">
        <v>73</v>
      </c>
      <c r="AY117" s="196" t="s">
        <v>137</v>
      </c>
    </row>
    <row r="118" spans="2:65" s="6" customFormat="1" ht="15.75" customHeight="1" x14ac:dyDescent="0.3">
      <c r="B118" s="159"/>
      <c r="C118" s="160"/>
      <c r="D118" s="161" t="s">
        <v>150</v>
      </c>
      <c r="E118" s="160"/>
      <c r="F118" s="162" t="s">
        <v>334</v>
      </c>
      <c r="G118" s="160"/>
      <c r="H118" s="163">
        <v>29</v>
      </c>
      <c r="J118" s="160"/>
      <c r="K118" s="160"/>
      <c r="L118" s="164"/>
      <c r="M118" s="165"/>
      <c r="N118" s="160"/>
      <c r="O118" s="160"/>
      <c r="P118" s="160"/>
      <c r="Q118" s="160"/>
      <c r="R118" s="160"/>
      <c r="S118" s="160"/>
      <c r="T118" s="166"/>
      <c r="AT118" s="167" t="s">
        <v>150</v>
      </c>
      <c r="AU118" s="167" t="s">
        <v>81</v>
      </c>
      <c r="AV118" s="167" t="s">
        <v>81</v>
      </c>
      <c r="AW118" s="167" t="s">
        <v>109</v>
      </c>
      <c r="AX118" s="167" t="s">
        <v>20</v>
      </c>
      <c r="AY118" s="167" t="s">
        <v>137</v>
      </c>
    </row>
    <row r="119" spans="2:65" s="6" customFormat="1" ht="15.75" customHeight="1" x14ac:dyDescent="0.3">
      <c r="B119" s="23"/>
      <c r="C119" s="177" t="s">
        <v>160</v>
      </c>
      <c r="D119" s="177" t="s">
        <v>216</v>
      </c>
      <c r="E119" s="178" t="s">
        <v>335</v>
      </c>
      <c r="F119" s="179" t="s">
        <v>336</v>
      </c>
      <c r="G119" s="180" t="s">
        <v>297</v>
      </c>
      <c r="H119" s="181">
        <v>7.5</v>
      </c>
      <c r="I119" s="182"/>
      <c r="J119" s="183">
        <f>ROUND($I$119*$H$119,2)</f>
        <v>0</v>
      </c>
      <c r="K119" s="179"/>
      <c r="L119" s="184"/>
      <c r="M119" s="185"/>
      <c r="N119" s="186" t="s">
        <v>44</v>
      </c>
      <c r="O119" s="24"/>
      <c r="P119" s="24"/>
      <c r="Q119" s="154">
        <v>0.01</v>
      </c>
      <c r="R119" s="154">
        <f>$Q$119*$H$119</f>
        <v>7.4999999999999997E-2</v>
      </c>
      <c r="S119" s="154">
        <v>0</v>
      </c>
      <c r="T119" s="155">
        <f>$S$119*$H$119</f>
        <v>0</v>
      </c>
      <c r="AR119" s="89" t="s">
        <v>219</v>
      </c>
      <c r="AT119" s="89" t="s">
        <v>216</v>
      </c>
      <c r="AU119" s="89" t="s">
        <v>81</v>
      </c>
      <c r="AY119" s="6" t="s">
        <v>137</v>
      </c>
      <c r="BE119" s="156">
        <f>IF($N$119="základní",$J$119,0)</f>
        <v>0</v>
      </c>
      <c r="BF119" s="156">
        <f>IF($N$119="snížená",$J$119,0)</f>
        <v>0</v>
      </c>
      <c r="BG119" s="156">
        <f>IF($N$119="zákl. přenesená",$J$119,0)</f>
        <v>0</v>
      </c>
      <c r="BH119" s="156">
        <f>IF($N$119="sníž. přenesená",$J$119,0)</f>
        <v>0</v>
      </c>
      <c r="BI119" s="156">
        <f>IF($N$119="nulová",$J$119,0)</f>
        <v>0</v>
      </c>
      <c r="BJ119" s="89" t="s">
        <v>20</v>
      </c>
      <c r="BK119" s="156">
        <f>ROUND($I$119*$H$119,2)</f>
        <v>0</v>
      </c>
      <c r="BL119" s="89" t="s">
        <v>213</v>
      </c>
      <c r="BM119" s="89" t="s">
        <v>337</v>
      </c>
    </row>
    <row r="120" spans="2:65" s="6" customFormat="1" ht="16.5" customHeight="1" x14ac:dyDescent="0.3">
      <c r="B120" s="23"/>
      <c r="C120" s="24"/>
      <c r="D120" s="157" t="s">
        <v>148</v>
      </c>
      <c r="E120" s="24"/>
      <c r="F120" s="158" t="s">
        <v>336</v>
      </c>
      <c r="G120" s="24"/>
      <c r="H120" s="24"/>
      <c r="J120" s="24"/>
      <c r="K120" s="24"/>
      <c r="L120" s="43"/>
      <c r="M120" s="56"/>
      <c r="N120" s="24"/>
      <c r="O120" s="24"/>
      <c r="P120" s="24"/>
      <c r="Q120" s="24"/>
      <c r="R120" s="24"/>
      <c r="S120" s="24"/>
      <c r="T120" s="57"/>
      <c r="AT120" s="6" t="s">
        <v>148</v>
      </c>
      <c r="AU120" s="6" t="s">
        <v>81</v>
      </c>
    </row>
    <row r="121" spans="2:65" s="6" customFormat="1" ht="15.75" customHeight="1" x14ac:dyDescent="0.3">
      <c r="B121" s="190"/>
      <c r="C121" s="191"/>
      <c r="D121" s="161" t="s">
        <v>150</v>
      </c>
      <c r="E121" s="191"/>
      <c r="F121" s="192" t="s">
        <v>301</v>
      </c>
      <c r="G121" s="191"/>
      <c r="H121" s="191"/>
      <c r="J121" s="191"/>
      <c r="K121" s="191"/>
      <c r="L121" s="193"/>
      <c r="M121" s="194"/>
      <c r="N121" s="191"/>
      <c r="O121" s="191"/>
      <c r="P121" s="191"/>
      <c r="Q121" s="191"/>
      <c r="R121" s="191"/>
      <c r="S121" s="191"/>
      <c r="T121" s="195"/>
      <c r="AT121" s="196" t="s">
        <v>150</v>
      </c>
      <c r="AU121" s="196" t="s">
        <v>81</v>
      </c>
      <c r="AV121" s="196" t="s">
        <v>20</v>
      </c>
      <c r="AW121" s="196" t="s">
        <v>109</v>
      </c>
      <c r="AX121" s="196" t="s">
        <v>73</v>
      </c>
      <c r="AY121" s="196" t="s">
        <v>137</v>
      </c>
    </row>
    <row r="122" spans="2:65" s="6" customFormat="1" ht="15.75" customHeight="1" x14ac:dyDescent="0.3">
      <c r="B122" s="159"/>
      <c r="C122" s="160"/>
      <c r="D122" s="161" t="s">
        <v>150</v>
      </c>
      <c r="E122" s="160"/>
      <c r="F122" s="162" t="s">
        <v>338</v>
      </c>
      <c r="G122" s="160"/>
      <c r="H122" s="163">
        <v>7.5</v>
      </c>
      <c r="J122" s="160"/>
      <c r="K122" s="160"/>
      <c r="L122" s="164"/>
      <c r="M122" s="165"/>
      <c r="N122" s="160"/>
      <c r="O122" s="160"/>
      <c r="P122" s="160"/>
      <c r="Q122" s="160"/>
      <c r="R122" s="160"/>
      <c r="S122" s="160"/>
      <c r="T122" s="166"/>
      <c r="AT122" s="167" t="s">
        <v>150</v>
      </c>
      <c r="AU122" s="167" t="s">
        <v>81</v>
      </c>
      <c r="AV122" s="167" t="s">
        <v>81</v>
      </c>
      <c r="AW122" s="167" t="s">
        <v>109</v>
      </c>
      <c r="AX122" s="167" t="s">
        <v>20</v>
      </c>
      <c r="AY122" s="167" t="s">
        <v>137</v>
      </c>
    </row>
    <row r="123" spans="2:65" s="6" customFormat="1" ht="15.75" customHeight="1" x14ac:dyDescent="0.3">
      <c r="B123" s="23"/>
      <c r="C123" s="145" t="s">
        <v>25</v>
      </c>
      <c r="D123" s="145" t="s">
        <v>141</v>
      </c>
      <c r="E123" s="146" t="s">
        <v>339</v>
      </c>
      <c r="F123" s="147" t="s">
        <v>340</v>
      </c>
      <c r="G123" s="148" t="s">
        <v>297</v>
      </c>
      <c r="H123" s="149">
        <v>155</v>
      </c>
      <c r="I123" s="150"/>
      <c r="J123" s="151">
        <f>ROUND($I$123*$H$123,2)</f>
        <v>0</v>
      </c>
      <c r="K123" s="147" t="s">
        <v>298</v>
      </c>
      <c r="L123" s="43"/>
      <c r="M123" s="152"/>
      <c r="N123" s="153" t="s">
        <v>44</v>
      </c>
      <c r="O123" s="24"/>
      <c r="P123" s="24"/>
      <c r="Q123" s="154">
        <v>0</v>
      </c>
      <c r="R123" s="154">
        <f>$Q$123*$H$123</f>
        <v>0</v>
      </c>
      <c r="S123" s="154">
        <v>2.1299999999999999E-3</v>
      </c>
      <c r="T123" s="155">
        <f>$S$123*$H$123</f>
        <v>0.33015</v>
      </c>
      <c r="AR123" s="89" t="s">
        <v>213</v>
      </c>
      <c r="AT123" s="89" t="s">
        <v>141</v>
      </c>
      <c r="AU123" s="89" t="s">
        <v>81</v>
      </c>
      <c r="AY123" s="6" t="s">
        <v>137</v>
      </c>
      <c r="BE123" s="156">
        <f>IF($N$123="základní",$J$123,0)</f>
        <v>0</v>
      </c>
      <c r="BF123" s="156">
        <f>IF($N$123="snížená",$J$123,0)</f>
        <v>0</v>
      </c>
      <c r="BG123" s="156">
        <f>IF($N$123="zákl. přenesená",$J$123,0)</f>
        <v>0</v>
      </c>
      <c r="BH123" s="156">
        <f>IF($N$123="sníž. přenesená",$J$123,0)</f>
        <v>0</v>
      </c>
      <c r="BI123" s="156">
        <f>IF($N$123="nulová",$J$123,0)</f>
        <v>0</v>
      </c>
      <c r="BJ123" s="89" t="s">
        <v>20</v>
      </c>
      <c r="BK123" s="156">
        <f>ROUND($I$123*$H$123,2)</f>
        <v>0</v>
      </c>
      <c r="BL123" s="89" t="s">
        <v>213</v>
      </c>
      <c r="BM123" s="89" t="s">
        <v>341</v>
      </c>
    </row>
    <row r="124" spans="2:65" s="6" customFormat="1" ht="27" customHeight="1" x14ac:dyDescent="0.3">
      <c r="B124" s="23"/>
      <c r="C124" s="24"/>
      <c r="D124" s="157" t="s">
        <v>148</v>
      </c>
      <c r="E124" s="24"/>
      <c r="F124" s="158" t="s">
        <v>342</v>
      </c>
      <c r="G124" s="24"/>
      <c r="H124" s="24"/>
      <c r="J124" s="24"/>
      <c r="K124" s="24"/>
      <c r="L124" s="43"/>
      <c r="M124" s="56"/>
      <c r="N124" s="24"/>
      <c r="O124" s="24"/>
      <c r="P124" s="24"/>
      <c r="Q124" s="24"/>
      <c r="R124" s="24"/>
      <c r="S124" s="24"/>
      <c r="T124" s="57"/>
      <c r="AT124" s="6" t="s">
        <v>148</v>
      </c>
      <c r="AU124" s="6" t="s">
        <v>81</v>
      </c>
    </row>
    <row r="125" spans="2:65" s="6" customFormat="1" ht="15.75" customHeight="1" x14ac:dyDescent="0.3">
      <c r="B125" s="190"/>
      <c r="C125" s="191"/>
      <c r="D125" s="161" t="s">
        <v>150</v>
      </c>
      <c r="E125" s="191"/>
      <c r="F125" s="192" t="s">
        <v>343</v>
      </c>
      <c r="G125" s="191"/>
      <c r="H125" s="191"/>
      <c r="J125" s="191"/>
      <c r="K125" s="191"/>
      <c r="L125" s="193"/>
      <c r="M125" s="194"/>
      <c r="N125" s="191"/>
      <c r="O125" s="191"/>
      <c r="P125" s="191"/>
      <c r="Q125" s="191"/>
      <c r="R125" s="191"/>
      <c r="S125" s="191"/>
      <c r="T125" s="195"/>
      <c r="AT125" s="196" t="s">
        <v>150</v>
      </c>
      <c r="AU125" s="196" t="s">
        <v>81</v>
      </c>
      <c r="AV125" s="196" t="s">
        <v>20</v>
      </c>
      <c r="AW125" s="196" t="s">
        <v>109</v>
      </c>
      <c r="AX125" s="196" t="s">
        <v>73</v>
      </c>
      <c r="AY125" s="196" t="s">
        <v>137</v>
      </c>
    </row>
    <row r="126" spans="2:65" s="6" customFormat="1" ht="15.75" customHeight="1" x14ac:dyDescent="0.3">
      <c r="B126" s="190"/>
      <c r="C126" s="191"/>
      <c r="D126" s="161" t="s">
        <v>150</v>
      </c>
      <c r="E126" s="191"/>
      <c r="F126" s="192" t="s">
        <v>344</v>
      </c>
      <c r="G126" s="191"/>
      <c r="H126" s="191"/>
      <c r="J126" s="191"/>
      <c r="K126" s="191"/>
      <c r="L126" s="193"/>
      <c r="M126" s="194"/>
      <c r="N126" s="191"/>
      <c r="O126" s="191"/>
      <c r="P126" s="191"/>
      <c r="Q126" s="191"/>
      <c r="R126" s="191"/>
      <c r="S126" s="191"/>
      <c r="T126" s="195"/>
      <c r="AT126" s="196" t="s">
        <v>150</v>
      </c>
      <c r="AU126" s="196" t="s">
        <v>81</v>
      </c>
      <c r="AV126" s="196" t="s">
        <v>20</v>
      </c>
      <c r="AW126" s="196" t="s">
        <v>109</v>
      </c>
      <c r="AX126" s="196" t="s">
        <v>73</v>
      </c>
      <c r="AY126" s="196" t="s">
        <v>137</v>
      </c>
    </row>
    <row r="127" spans="2:65" s="6" customFormat="1" ht="15.75" customHeight="1" x14ac:dyDescent="0.3">
      <c r="B127" s="159"/>
      <c r="C127" s="160"/>
      <c r="D127" s="161" t="s">
        <v>150</v>
      </c>
      <c r="E127" s="160"/>
      <c r="F127" s="162" t="s">
        <v>345</v>
      </c>
      <c r="G127" s="160"/>
      <c r="H127" s="163">
        <v>155</v>
      </c>
      <c r="J127" s="160"/>
      <c r="K127" s="160"/>
      <c r="L127" s="164"/>
      <c r="M127" s="165"/>
      <c r="N127" s="160"/>
      <c r="O127" s="160"/>
      <c r="P127" s="160"/>
      <c r="Q127" s="160"/>
      <c r="R127" s="160"/>
      <c r="S127" s="160"/>
      <c r="T127" s="166"/>
      <c r="AT127" s="167" t="s">
        <v>150</v>
      </c>
      <c r="AU127" s="167" t="s">
        <v>81</v>
      </c>
      <c r="AV127" s="167" t="s">
        <v>81</v>
      </c>
      <c r="AW127" s="167" t="s">
        <v>109</v>
      </c>
      <c r="AX127" s="167" t="s">
        <v>20</v>
      </c>
      <c r="AY127" s="167" t="s">
        <v>137</v>
      </c>
    </row>
    <row r="128" spans="2:65" s="6" customFormat="1" ht="15.75" customHeight="1" x14ac:dyDescent="0.3">
      <c r="B128" s="23"/>
      <c r="C128" s="145" t="s">
        <v>140</v>
      </c>
      <c r="D128" s="145" t="s">
        <v>141</v>
      </c>
      <c r="E128" s="146" t="s">
        <v>346</v>
      </c>
      <c r="F128" s="147" t="s">
        <v>347</v>
      </c>
      <c r="G128" s="148" t="s">
        <v>297</v>
      </c>
      <c r="H128" s="149">
        <v>70</v>
      </c>
      <c r="I128" s="150"/>
      <c r="J128" s="151">
        <f>ROUND($I$128*$H$128,2)</f>
        <v>0</v>
      </c>
      <c r="K128" s="147" t="s">
        <v>298</v>
      </c>
      <c r="L128" s="43"/>
      <c r="M128" s="152"/>
      <c r="N128" s="153" t="s">
        <v>44</v>
      </c>
      <c r="O128" s="24"/>
      <c r="P128" s="24"/>
      <c r="Q128" s="154">
        <v>0</v>
      </c>
      <c r="R128" s="154">
        <f>$Q$128*$H$128</f>
        <v>0</v>
      </c>
      <c r="S128" s="154">
        <v>2.2000000000000001E-3</v>
      </c>
      <c r="T128" s="155">
        <f>$S$128*$H$128</f>
        <v>0.154</v>
      </c>
      <c r="AR128" s="89" t="s">
        <v>213</v>
      </c>
      <c r="AT128" s="89" t="s">
        <v>141</v>
      </c>
      <c r="AU128" s="89" t="s">
        <v>81</v>
      </c>
      <c r="AY128" s="6" t="s">
        <v>137</v>
      </c>
      <c r="BE128" s="156">
        <f>IF($N$128="základní",$J$128,0)</f>
        <v>0</v>
      </c>
      <c r="BF128" s="156">
        <f>IF($N$128="snížená",$J$128,0)</f>
        <v>0</v>
      </c>
      <c r="BG128" s="156">
        <f>IF($N$128="zákl. přenesená",$J$128,0)</f>
        <v>0</v>
      </c>
      <c r="BH128" s="156">
        <f>IF($N$128="sníž. přenesená",$J$128,0)</f>
        <v>0</v>
      </c>
      <c r="BI128" s="156">
        <f>IF($N$128="nulová",$J$128,0)</f>
        <v>0</v>
      </c>
      <c r="BJ128" s="89" t="s">
        <v>20</v>
      </c>
      <c r="BK128" s="156">
        <f>ROUND($I$128*$H$128,2)</f>
        <v>0</v>
      </c>
      <c r="BL128" s="89" t="s">
        <v>213</v>
      </c>
      <c r="BM128" s="89" t="s">
        <v>348</v>
      </c>
    </row>
    <row r="129" spans="2:65" s="6" customFormat="1" ht="27" customHeight="1" x14ac:dyDescent="0.3">
      <c r="B129" s="23"/>
      <c r="C129" s="24"/>
      <c r="D129" s="157" t="s">
        <v>148</v>
      </c>
      <c r="E129" s="24"/>
      <c r="F129" s="158" t="s">
        <v>349</v>
      </c>
      <c r="G129" s="24"/>
      <c r="H129" s="24"/>
      <c r="J129" s="24"/>
      <c r="K129" s="24"/>
      <c r="L129" s="43"/>
      <c r="M129" s="56"/>
      <c r="N129" s="24"/>
      <c r="O129" s="24"/>
      <c r="P129" s="24"/>
      <c r="Q129" s="24"/>
      <c r="R129" s="24"/>
      <c r="S129" s="24"/>
      <c r="T129" s="57"/>
      <c r="AT129" s="6" t="s">
        <v>148</v>
      </c>
      <c r="AU129" s="6" t="s">
        <v>81</v>
      </c>
    </row>
    <row r="130" spans="2:65" s="6" customFormat="1" ht="15.75" customHeight="1" x14ac:dyDescent="0.3">
      <c r="B130" s="190"/>
      <c r="C130" s="191"/>
      <c r="D130" s="161" t="s">
        <v>150</v>
      </c>
      <c r="E130" s="191"/>
      <c r="F130" s="192" t="s">
        <v>343</v>
      </c>
      <c r="G130" s="191"/>
      <c r="H130" s="191"/>
      <c r="J130" s="191"/>
      <c r="K130" s="191"/>
      <c r="L130" s="193"/>
      <c r="M130" s="194"/>
      <c r="N130" s="191"/>
      <c r="O130" s="191"/>
      <c r="P130" s="191"/>
      <c r="Q130" s="191"/>
      <c r="R130" s="191"/>
      <c r="S130" s="191"/>
      <c r="T130" s="195"/>
      <c r="AT130" s="196" t="s">
        <v>150</v>
      </c>
      <c r="AU130" s="196" t="s">
        <v>81</v>
      </c>
      <c r="AV130" s="196" t="s">
        <v>20</v>
      </c>
      <c r="AW130" s="196" t="s">
        <v>109</v>
      </c>
      <c r="AX130" s="196" t="s">
        <v>73</v>
      </c>
      <c r="AY130" s="196" t="s">
        <v>137</v>
      </c>
    </row>
    <row r="131" spans="2:65" s="6" customFormat="1" ht="15.75" customHeight="1" x14ac:dyDescent="0.3">
      <c r="B131" s="190"/>
      <c r="C131" s="191"/>
      <c r="D131" s="161" t="s">
        <v>150</v>
      </c>
      <c r="E131" s="191"/>
      <c r="F131" s="192" t="s">
        <v>344</v>
      </c>
      <c r="G131" s="191"/>
      <c r="H131" s="191"/>
      <c r="J131" s="191"/>
      <c r="K131" s="191"/>
      <c r="L131" s="193"/>
      <c r="M131" s="194"/>
      <c r="N131" s="191"/>
      <c r="O131" s="191"/>
      <c r="P131" s="191"/>
      <c r="Q131" s="191"/>
      <c r="R131" s="191"/>
      <c r="S131" s="191"/>
      <c r="T131" s="195"/>
      <c r="AT131" s="196" t="s">
        <v>150</v>
      </c>
      <c r="AU131" s="196" t="s">
        <v>81</v>
      </c>
      <c r="AV131" s="196" t="s">
        <v>20</v>
      </c>
      <c r="AW131" s="196" t="s">
        <v>109</v>
      </c>
      <c r="AX131" s="196" t="s">
        <v>73</v>
      </c>
      <c r="AY131" s="196" t="s">
        <v>137</v>
      </c>
    </row>
    <row r="132" spans="2:65" s="6" customFormat="1" ht="15.75" customHeight="1" x14ac:dyDescent="0.3">
      <c r="B132" s="159"/>
      <c r="C132" s="160"/>
      <c r="D132" s="161" t="s">
        <v>150</v>
      </c>
      <c r="E132" s="160"/>
      <c r="F132" s="162" t="s">
        <v>350</v>
      </c>
      <c r="G132" s="160"/>
      <c r="H132" s="163">
        <v>70</v>
      </c>
      <c r="J132" s="160"/>
      <c r="K132" s="160"/>
      <c r="L132" s="164"/>
      <c r="M132" s="165"/>
      <c r="N132" s="160"/>
      <c r="O132" s="160"/>
      <c r="P132" s="160"/>
      <c r="Q132" s="160"/>
      <c r="R132" s="160"/>
      <c r="S132" s="160"/>
      <c r="T132" s="166"/>
      <c r="AT132" s="167" t="s">
        <v>150</v>
      </c>
      <c r="AU132" s="167" t="s">
        <v>81</v>
      </c>
      <c r="AV132" s="167" t="s">
        <v>81</v>
      </c>
      <c r="AW132" s="167" t="s">
        <v>109</v>
      </c>
      <c r="AX132" s="167" t="s">
        <v>20</v>
      </c>
      <c r="AY132" s="167" t="s">
        <v>137</v>
      </c>
    </row>
    <row r="133" spans="2:65" s="6" customFormat="1" ht="15.75" customHeight="1" x14ac:dyDescent="0.3">
      <c r="B133" s="23"/>
      <c r="C133" s="145" t="s">
        <v>235</v>
      </c>
      <c r="D133" s="145" t="s">
        <v>141</v>
      </c>
      <c r="E133" s="146" t="s">
        <v>351</v>
      </c>
      <c r="F133" s="147" t="s">
        <v>352</v>
      </c>
      <c r="G133" s="148" t="s">
        <v>144</v>
      </c>
      <c r="H133" s="149">
        <v>125</v>
      </c>
      <c r="I133" s="150"/>
      <c r="J133" s="151">
        <f>ROUND($I$133*$H$133,2)</f>
        <v>0</v>
      </c>
      <c r="K133" s="147" t="s">
        <v>298</v>
      </c>
      <c r="L133" s="43"/>
      <c r="M133" s="152"/>
      <c r="N133" s="153" t="s">
        <v>44</v>
      </c>
      <c r="O133" s="24"/>
      <c r="P133" s="24"/>
      <c r="Q133" s="154">
        <v>3.0000000000000001E-5</v>
      </c>
      <c r="R133" s="154">
        <f>$Q$133*$H$133</f>
        <v>3.7500000000000003E-3</v>
      </c>
      <c r="S133" s="154">
        <v>0</v>
      </c>
      <c r="T133" s="155">
        <f>$S$133*$H$133</f>
        <v>0</v>
      </c>
      <c r="AR133" s="89" t="s">
        <v>213</v>
      </c>
      <c r="AT133" s="89" t="s">
        <v>141</v>
      </c>
      <c r="AU133" s="89" t="s">
        <v>81</v>
      </c>
      <c r="AY133" s="6" t="s">
        <v>137</v>
      </c>
      <c r="BE133" s="156">
        <f>IF($N$133="základní",$J$133,0)</f>
        <v>0</v>
      </c>
      <c r="BF133" s="156">
        <f>IF($N$133="snížená",$J$133,0)</f>
        <v>0</v>
      </c>
      <c r="BG133" s="156">
        <f>IF($N$133="zákl. přenesená",$J$133,0)</f>
        <v>0</v>
      </c>
      <c r="BH133" s="156">
        <f>IF($N$133="sníž. přenesená",$J$133,0)</f>
        <v>0</v>
      </c>
      <c r="BI133" s="156">
        <f>IF($N$133="nulová",$J$133,0)</f>
        <v>0</v>
      </c>
      <c r="BJ133" s="89" t="s">
        <v>20</v>
      </c>
      <c r="BK133" s="156">
        <f>ROUND($I$133*$H$133,2)</f>
        <v>0</v>
      </c>
      <c r="BL133" s="89" t="s">
        <v>213</v>
      </c>
      <c r="BM133" s="89" t="s">
        <v>353</v>
      </c>
    </row>
    <row r="134" spans="2:65" s="6" customFormat="1" ht="27" customHeight="1" x14ac:dyDescent="0.3">
      <c r="B134" s="23"/>
      <c r="C134" s="24"/>
      <c r="D134" s="157" t="s">
        <v>148</v>
      </c>
      <c r="E134" s="24"/>
      <c r="F134" s="158" t="s">
        <v>354</v>
      </c>
      <c r="G134" s="24"/>
      <c r="H134" s="24"/>
      <c r="J134" s="24"/>
      <c r="K134" s="24"/>
      <c r="L134" s="43"/>
      <c r="M134" s="56"/>
      <c r="N134" s="24"/>
      <c r="O134" s="24"/>
      <c r="P134" s="24"/>
      <c r="Q134" s="24"/>
      <c r="R134" s="24"/>
      <c r="S134" s="24"/>
      <c r="T134" s="57"/>
      <c r="AT134" s="6" t="s">
        <v>148</v>
      </c>
      <c r="AU134" s="6" t="s">
        <v>81</v>
      </c>
    </row>
    <row r="135" spans="2:65" s="6" customFormat="1" ht="15.75" customHeight="1" x14ac:dyDescent="0.3">
      <c r="B135" s="159"/>
      <c r="C135" s="160"/>
      <c r="D135" s="161" t="s">
        <v>150</v>
      </c>
      <c r="E135" s="160"/>
      <c r="F135" s="162" t="s">
        <v>355</v>
      </c>
      <c r="G135" s="160"/>
      <c r="H135" s="163">
        <v>125</v>
      </c>
      <c r="J135" s="160"/>
      <c r="K135" s="160"/>
      <c r="L135" s="164"/>
      <c r="M135" s="165"/>
      <c r="N135" s="160"/>
      <c r="O135" s="160"/>
      <c r="P135" s="160"/>
      <c r="Q135" s="160"/>
      <c r="R135" s="160"/>
      <c r="S135" s="160"/>
      <c r="T135" s="166"/>
      <c r="AT135" s="167" t="s">
        <v>150</v>
      </c>
      <c r="AU135" s="167" t="s">
        <v>81</v>
      </c>
      <c r="AV135" s="167" t="s">
        <v>81</v>
      </c>
      <c r="AW135" s="167" t="s">
        <v>109</v>
      </c>
      <c r="AX135" s="167" t="s">
        <v>20</v>
      </c>
      <c r="AY135" s="167" t="s">
        <v>137</v>
      </c>
    </row>
    <row r="136" spans="2:65" s="6" customFormat="1" ht="15.75" customHeight="1" x14ac:dyDescent="0.3">
      <c r="B136" s="23"/>
      <c r="C136" s="145" t="s">
        <v>259</v>
      </c>
      <c r="D136" s="145" t="s">
        <v>141</v>
      </c>
      <c r="E136" s="146" t="s">
        <v>356</v>
      </c>
      <c r="F136" s="147" t="s">
        <v>357</v>
      </c>
      <c r="G136" s="148" t="s">
        <v>144</v>
      </c>
      <c r="H136" s="149">
        <v>20</v>
      </c>
      <c r="I136" s="150"/>
      <c r="J136" s="151">
        <f>ROUND($I$136*$H$136,2)</f>
        <v>0</v>
      </c>
      <c r="K136" s="147" t="s">
        <v>298</v>
      </c>
      <c r="L136" s="43"/>
      <c r="M136" s="152"/>
      <c r="N136" s="153" t="s">
        <v>44</v>
      </c>
      <c r="O136" s="24"/>
      <c r="P136" s="24"/>
      <c r="Q136" s="154">
        <v>5.0000000000000002E-5</v>
      </c>
      <c r="R136" s="154">
        <f>$Q$136*$H$136</f>
        <v>1E-3</v>
      </c>
      <c r="S136" s="154">
        <v>0</v>
      </c>
      <c r="T136" s="155">
        <f>$S$136*$H$136</f>
        <v>0</v>
      </c>
      <c r="AR136" s="89" t="s">
        <v>213</v>
      </c>
      <c r="AT136" s="89" t="s">
        <v>141</v>
      </c>
      <c r="AU136" s="89" t="s">
        <v>81</v>
      </c>
      <c r="AY136" s="6" t="s">
        <v>137</v>
      </c>
      <c r="BE136" s="156">
        <f>IF($N$136="základní",$J$136,0)</f>
        <v>0</v>
      </c>
      <c r="BF136" s="156">
        <f>IF($N$136="snížená",$J$136,0)</f>
        <v>0</v>
      </c>
      <c r="BG136" s="156">
        <f>IF($N$136="zákl. přenesená",$J$136,0)</f>
        <v>0</v>
      </c>
      <c r="BH136" s="156">
        <f>IF($N$136="sníž. přenesená",$J$136,0)</f>
        <v>0</v>
      </c>
      <c r="BI136" s="156">
        <f>IF($N$136="nulová",$J$136,0)</f>
        <v>0</v>
      </c>
      <c r="BJ136" s="89" t="s">
        <v>20</v>
      </c>
      <c r="BK136" s="156">
        <f>ROUND($I$136*$H$136,2)</f>
        <v>0</v>
      </c>
      <c r="BL136" s="89" t="s">
        <v>213</v>
      </c>
      <c r="BM136" s="89" t="s">
        <v>358</v>
      </c>
    </row>
    <row r="137" spans="2:65" s="6" customFormat="1" ht="27" customHeight="1" x14ac:dyDescent="0.3">
      <c r="B137" s="23"/>
      <c r="C137" s="24"/>
      <c r="D137" s="157" t="s">
        <v>148</v>
      </c>
      <c r="E137" s="24"/>
      <c r="F137" s="158" t="s">
        <v>359</v>
      </c>
      <c r="G137" s="24"/>
      <c r="H137" s="24"/>
      <c r="J137" s="24"/>
      <c r="K137" s="24"/>
      <c r="L137" s="43"/>
      <c r="M137" s="56"/>
      <c r="N137" s="24"/>
      <c r="O137" s="24"/>
      <c r="P137" s="24"/>
      <c r="Q137" s="24"/>
      <c r="R137" s="24"/>
      <c r="S137" s="24"/>
      <c r="T137" s="57"/>
      <c r="AT137" s="6" t="s">
        <v>148</v>
      </c>
      <c r="AU137" s="6" t="s">
        <v>81</v>
      </c>
    </row>
    <row r="138" spans="2:65" s="6" customFormat="1" ht="15.75" customHeight="1" x14ac:dyDescent="0.3">
      <c r="B138" s="159"/>
      <c r="C138" s="160"/>
      <c r="D138" s="161" t="s">
        <v>150</v>
      </c>
      <c r="E138" s="160"/>
      <c r="F138" s="162" t="s">
        <v>360</v>
      </c>
      <c r="G138" s="160"/>
      <c r="H138" s="163">
        <v>20</v>
      </c>
      <c r="J138" s="160"/>
      <c r="K138" s="160"/>
      <c r="L138" s="164"/>
      <c r="M138" s="165"/>
      <c r="N138" s="160"/>
      <c r="O138" s="160"/>
      <c r="P138" s="160"/>
      <c r="Q138" s="160"/>
      <c r="R138" s="160"/>
      <c r="S138" s="160"/>
      <c r="T138" s="166"/>
      <c r="AT138" s="167" t="s">
        <v>150</v>
      </c>
      <c r="AU138" s="167" t="s">
        <v>81</v>
      </c>
      <c r="AV138" s="167" t="s">
        <v>81</v>
      </c>
      <c r="AW138" s="167" t="s">
        <v>109</v>
      </c>
      <c r="AX138" s="167" t="s">
        <v>20</v>
      </c>
      <c r="AY138" s="167" t="s">
        <v>137</v>
      </c>
    </row>
    <row r="139" spans="2:65" s="6" customFormat="1" ht="15.75" customHeight="1" x14ac:dyDescent="0.3">
      <c r="B139" s="23"/>
      <c r="C139" s="177" t="s">
        <v>269</v>
      </c>
      <c r="D139" s="177" t="s">
        <v>216</v>
      </c>
      <c r="E139" s="178" t="s">
        <v>361</v>
      </c>
      <c r="F139" s="179" t="s">
        <v>362</v>
      </c>
      <c r="G139" s="180" t="s">
        <v>363</v>
      </c>
      <c r="H139" s="181">
        <v>300</v>
      </c>
      <c r="I139" s="182"/>
      <c r="J139" s="183">
        <f>ROUND($I$139*$H$139,2)</f>
        <v>0</v>
      </c>
      <c r="K139" s="179" t="s">
        <v>298</v>
      </c>
      <c r="L139" s="184"/>
      <c r="M139" s="185"/>
      <c r="N139" s="186" t="s">
        <v>44</v>
      </c>
      <c r="O139" s="24"/>
      <c r="P139" s="24"/>
      <c r="Q139" s="154">
        <v>1E-3</v>
      </c>
      <c r="R139" s="154">
        <f>$Q$139*$H$139</f>
        <v>0.3</v>
      </c>
      <c r="S139" s="154">
        <v>0</v>
      </c>
      <c r="T139" s="155">
        <f>$S$139*$H$139</f>
        <v>0</v>
      </c>
      <c r="AR139" s="89" t="s">
        <v>219</v>
      </c>
      <c r="AT139" s="89" t="s">
        <v>216</v>
      </c>
      <c r="AU139" s="89" t="s">
        <v>81</v>
      </c>
      <c r="AY139" s="6" t="s">
        <v>137</v>
      </c>
      <c r="BE139" s="156">
        <f>IF($N$139="základní",$J$139,0)</f>
        <v>0</v>
      </c>
      <c r="BF139" s="156">
        <f>IF($N$139="snížená",$J$139,0)</f>
        <v>0</v>
      </c>
      <c r="BG139" s="156">
        <f>IF($N$139="zákl. přenesená",$J$139,0)</f>
        <v>0</v>
      </c>
      <c r="BH139" s="156">
        <f>IF($N$139="sníž. přenesená",$J$139,0)</f>
        <v>0</v>
      </c>
      <c r="BI139" s="156">
        <f>IF($N$139="nulová",$J$139,0)</f>
        <v>0</v>
      </c>
      <c r="BJ139" s="89" t="s">
        <v>20</v>
      </c>
      <c r="BK139" s="156">
        <f>ROUND($I$139*$H$139,2)</f>
        <v>0</v>
      </c>
      <c r="BL139" s="89" t="s">
        <v>213</v>
      </c>
      <c r="BM139" s="89" t="s">
        <v>364</v>
      </c>
    </row>
    <row r="140" spans="2:65" s="6" customFormat="1" ht="16.5" customHeight="1" x14ac:dyDescent="0.3">
      <c r="B140" s="23"/>
      <c r="C140" s="24"/>
      <c r="D140" s="157" t="s">
        <v>148</v>
      </c>
      <c r="E140" s="24"/>
      <c r="F140" s="158" t="s">
        <v>365</v>
      </c>
      <c r="G140" s="24"/>
      <c r="H140" s="24"/>
      <c r="J140" s="24"/>
      <c r="K140" s="24"/>
      <c r="L140" s="43"/>
      <c r="M140" s="56"/>
      <c r="N140" s="24"/>
      <c r="O140" s="24"/>
      <c r="P140" s="24"/>
      <c r="Q140" s="24"/>
      <c r="R140" s="24"/>
      <c r="S140" s="24"/>
      <c r="T140" s="57"/>
      <c r="AT140" s="6" t="s">
        <v>148</v>
      </c>
      <c r="AU140" s="6" t="s">
        <v>81</v>
      </c>
    </row>
    <row r="141" spans="2:65" s="6" customFormat="1" ht="15.75" customHeight="1" x14ac:dyDescent="0.3">
      <c r="B141" s="159"/>
      <c r="C141" s="160"/>
      <c r="D141" s="161" t="s">
        <v>150</v>
      </c>
      <c r="E141" s="160"/>
      <c r="F141" s="162" t="s">
        <v>366</v>
      </c>
      <c r="G141" s="160"/>
      <c r="H141" s="163">
        <v>300</v>
      </c>
      <c r="J141" s="160"/>
      <c r="K141" s="160"/>
      <c r="L141" s="164"/>
      <c r="M141" s="165"/>
      <c r="N141" s="160"/>
      <c r="O141" s="160"/>
      <c r="P141" s="160"/>
      <c r="Q141" s="160"/>
      <c r="R141" s="160"/>
      <c r="S141" s="160"/>
      <c r="T141" s="166"/>
      <c r="AT141" s="167" t="s">
        <v>150</v>
      </c>
      <c r="AU141" s="167" t="s">
        <v>81</v>
      </c>
      <c r="AV141" s="167" t="s">
        <v>81</v>
      </c>
      <c r="AW141" s="167" t="s">
        <v>109</v>
      </c>
      <c r="AX141" s="167" t="s">
        <v>20</v>
      </c>
      <c r="AY141" s="167" t="s">
        <v>137</v>
      </c>
    </row>
    <row r="142" spans="2:65" s="6" customFormat="1" ht="15.75" customHeight="1" x14ac:dyDescent="0.3">
      <c r="B142" s="23"/>
      <c r="C142" s="145" t="s">
        <v>7</v>
      </c>
      <c r="D142" s="145" t="s">
        <v>141</v>
      </c>
      <c r="E142" s="146" t="s">
        <v>367</v>
      </c>
      <c r="F142" s="147" t="s">
        <v>368</v>
      </c>
      <c r="G142" s="148" t="s">
        <v>185</v>
      </c>
      <c r="H142" s="149">
        <v>1.5129999999999999</v>
      </c>
      <c r="I142" s="150"/>
      <c r="J142" s="151">
        <f>ROUND($I$142*$H$142,2)</f>
        <v>0</v>
      </c>
      <c r="K142" s="147" t="s">
        <v>298</v>
      </c>
      <c r="L142" s="43"/>
      <c r="M142" s="152"/>
      <c r="N142" s="153" t="s">
        <v>44</v>
      </c>
      <c r="O142" s="24"/>
      <c r="P142" s="24"/>
      <c r="Q142" s="154">
        <v>0</v>
      </c>
      <c r="R142" s="154">
        <f>$Q$142*$H$142</f>
        <v>0</v>
      </c>
      <c r="S142" s="154">
        <v>0</v>
      </c>
      <c r="T142" s="155">
        <f>$S$142*$H$142</f>
        <v>0</v>
      </c>
      <c r="AR142" s="89" t="s">
        <v>213</v>
      </c>
      <c r="AT142" s="89" t="s">
        <v>141</v>
      </c>
      <c r="AU142" s="89" t="s">
        <v>81</v>
      </c>
      <c r="AY142" s="6" t="s">
        <v>137</v>
      </c>
      <c r="BE142" s="156">
        <f>IF($N$142="základní",$J$142,0)</f>
        <v>0</v>
      </c>
      <c r="BF142" s="156">
        <f>IF($N$142="snížená",$J$142,0)</f>
        <v>0</v>
      </c>
      <c r="BG142" s="156">
        <f>IF($N$142="zákl. přenesená",$J$142,0)</f>
        <v>0</v>
      </c>
      <c r="BH142" s="156">
        <f>IF($N$142="sníž. přenesená",$J$142,0)</f>
        <v>0</v>
      </c>
      <c r="BI142" s="156">
        <f>IF($N$142="nulová",$J$142,0)</f>
        <v>0</v>
      </c>
      <c r="BJ142" s="89" t="s">
        <v>20</v>
      </c>
      <c r="BK142" s="156">
        <f>ROUND($I$142*$H$142,2)</f>
        <v>0</v>
      </c>
      <c r="BL142" s="89" t="s">
        <v>213</v>
      </c>
      <c r="BM142" s="89" t="s">
        <v>369</v>
      </c>
    </row>
    <row r="143" spans="2:65" s="6" customFormat="1" ht="27" customHeight="1" x14ac:dyDescent="0.3">
      <c r="B143" s="23"/>
      <c r="C143" s="24"/>
      <c r="D143" s="157" t="s">
        <v>148</v>
      </c>
      <c r="E143" s="24"/>
      <c r="F143" s="158" t="s">
        <v>370</v>
      </c>
      <c r="G143" s="24"/>
      <c r="H143" s="24"/>
      <c r="J143" s="24"/>
      <c r="K143" s="24"/>
      <c r="L143" s="43"/>
      <c r="M143" s="56"/>
      <c r="N143" s="24"/>
      <c r="O143" s="24"/>
      <c r="P143" s="24"/>
      <c r="Q143" s="24"/>
      <c r="R143" s="24"/>
      <c r="S143" s="24"/>
      <c r="T143" s="57"/>
      <c r="AT143" s="6" t="s">
        <v>148</v>
      </c>
      <c r="AU143" s="6" t="s">
        <v>81</v>
      </c>
    </row>
    <row r="144" spans="2:65" s="132" customFormat="1" ht="30.75" customHeight="1" x14ac:dyDescent="0.3">
      <c r="B144" s="133"/>
      <c r="C144" s="134"/>
      <c r="D144" s="134" t="s">
        <v>72</v>
      </c>
      <c r="E144" s="143" t="s">
        <v>371</v>
      </c>
      <c r="F144" s="143" t="s">
        <v>372</v>
      </c>
      <c r="G144" s="134"/>
      <c r="H144" s="134"/>
      <c r="J144" s="144">
        <f>$BK$144</f>
        <v>0</v>
      </c>
      <c r="K144" s="134"/>
      <c r="L144" s="137"/>
      <c r="M144" s="138"/>
      <c r="N144" s="134"/>
      <c r="O144" s="134"/>
      <c r="P144" s="139">
        <f>SUM($P$145:$P$279)</f>
        <v>0</v>
      </c>
      <c r="Q144" s="134"/>
      <c r="R144" s="139">
        <f>SUM($R$145:$R$279)</f>
        <v>11.346499999999999</v>
      </c>
      <c r="S144" s="134"/>
      <c r="T144" s="140">
        <f>SUM($T$145:$T$279)</f>
        <v>3.6013699999999997</v>
      </c>
      <c r="AR144" s="141" t="s">
        <v>81</v>
      </c>
      <c r="AT144" s="141" t="s">
        <v>72</v>
      </c>
      <c r="AU144" s="141" t="s">
        <v>20</v>
      </c>
      <c r="AY144" s="141" t="s">
        <v>137</v>
      </c>
      <c r="BK144" s="142">
        <f>SUM($BK$145:$BK$279)</f>
        <v>0</v>
      </c>
    </row>
    <row r="145" spans="2:65" s="6" customFormat="1" ht="15.75" customHeight="1" x14ac:dyDescent="0.3">
      <c r="B145" s="23"/>
      <c r="C145" s="145" t="s">
        <v>213</v>
      </c>
      <c r="D145" s="145" t="s">
        <v>141</v>
      </c>
      <c r="E145" s="146" t="s">
        <v>373</v>
      </c>
      <c r="F145" s="147" t="s">
        <v>374</v>
      </c>
      <c r="G145" s="148" t="s">
        <v>375</v>
      </c>
      <c r="H145" s="149">
        <v>1</v>
      </c>
      <c r="I145" s="150"/>
      <c r="J145" s="151">
        <f>ROUND($I$145*$H$145,2)</f>
        <v>0</v>
      </c>
      <c r="K145" s="147"/>
      <c r="L145" s="43"/>
      <c r="M145" s="152"/>
      <c r="N145" s="153" t="s">
        <v>44</v>
      </c>
      <c r="O145" s="24"/>
      <c r="P145" s="24"/>
      <c r="Q145" s="154">
        <v>0.1</v>
      </c>
      <c r="R145" s="154">
        <f>$Q$145*$H$145</f>
        <v>0.1</v>
      </c>
      <c r="S145" s="154">
        <v>0</v>
      </c>
      <c r="T145" s="155">
        <f>$S$145*$H$145</f>
        <v>0</v>
      </c>
      <c r="AR145" s="89" t="s">
        <v>213</v>
      </c>
      <c r="AT145" s="89" t="s">
        <v>141</v>
      </c>
      <c r="AU145" s="89" t="s">
        <v>81</v>
      </c>
      <c r="AY145" s="6" t="s">
        <v>137</v>
      </c>
      <c r="BE145" s="156">
        <f>IF($N$145="základní",$J$145,0)</f>
        <v>0</v>
      </c>
      <c r="BF145" s="156">
        <f>IF($N$145="snížená",$J$145,0)</f>
        <v>0</v>
      </c>
      <c r="BG145" s="156">
        <f>IF($N$145="zákl. přenesená",$J$145,0)</f>
        <v>0</v>
      </c>
      <c r="BH145" s="156">
        <f>IF($N$145="sníž. přenesená",$J$145,0)</f>
        <v>0</v>
      </c>
      <c r="BI145" s="156">
        <f>IF($N$145="nulová",$J$145,0)</f>
        <v>0</v>
      </c>
      <c r="BJ145" s="89" t="s">
        <v>20</v>
      </c>
      <c r="BK145" s="156">
        <f>ROUND($I$145*$H$145,2)</f>
        <v>0</v>
      </c>
      <c r="BL145" s="89" t="s">
        <v>213</v>
      </c>
      <c r="BM145" s="89" t="s">
        <v>376</v>
      </c>
    </row>
    <row r="146" spans="2:65" s="6" customFormat="1" ht="15.75" customHeight="1" x14ac:dyDescent="0.3">
      <c r="B146" s="190"/>
      <c r="C146" s="191"/>
      <c r="D146" s="157" t="s">
        <v>150</v>
      </c>
      <c r="E146" s="192"/>
      <c r="F146" s="192" t="s">
        <v>377</v>
      </c>
      <c r="G146" s="191"/>
      <c r="H146" s="191"/>
      <c r="J146" s="191"/>
      <c r="K146" s="191"/>
      <c r="L146" s="193"/>
      <c r="M146" s="194"/>
      <c r="N146" s="191"/>
      <c r="O146" s="191"/>
      <c r="P146" s="191"/>
      <c r="Q146" s="191"/>
      <c r="R146" s="191"/>
      <c r="S146" s="191"/>
      <c r="T146" s="195"/>
      <c r="AT146" s="196" t="s">
        <v>150</v>
      </c>
      <c r="AU146" s="196" t="s">
        <v>81</v>
      </c>
      <c r="AV146" s="196" t="s">
        <v>20</v>
      </c>
      <c r="AW146" s="196" t="s">
        <v>109</v>
      </c>
      <c r="AX146" s="196" t="s">
        <v>73</v>
      </c>
      <c r="AY146" s="196" t="s">
        <v>137</v>
      </c>
    </row>
    <row r="147" spans="2:65" s="6" customFormat="1" ht="15.75" customHeight="1" x14ac:dyDescent="0.3">
      <c r="B147" s="190"/>
      <c r="C147" s="191"/>
      <c r="D147" s="161" t="s">
        <v>150</v>
      </c>
      <c r="E147" s="191"/>
      <c r="F147" s="192" t="s">
        <v>378</v>
      </c>
      <c r="G147" s="191"/>
      <c r="H147" s="191"/>
      <c r="J147" s="191"/>
      <c r="K147" s="191"/>
      <c r="L147" s="193"/>
      <c r="M147" s="194"/>
      <c r="N147" s="191"/>
      <c r="O147" s="191"/>
      <c r="P147" s="191"/>
      <c r="Q147" s="191"/>
      <c r="R147" s="191"/>
      <c r="S147" s="191"/>
      <c r="T147" s="195"/>
      <c r="AT147" s="196" t="s">
        <v>150</v>
      </c>
      <c r="AU147" s="196" t="s">
        <v>81</v>
      </c>
      <c r="AV147" s="196" t="s">
        <v>20</v>
      </c>
      <c r="AW147" s="196" t="s">
        <v>109</v>
      </c>
      <c r="AX147" s="196" t="s">
        <v>73</v>
      </c>
      <c r="AY147" s="196" t="s">
        <v>137</v>
      </c>
    </row>
    <row r="148" spans="2:65" s="6" customFormat="1" ht="15.75" customHeight="1" x14ac:dyDescent="0.3">
      <c r="B148" s="190"/>
      <c r="C148" s="191"/>
      <c r="D148" s="161" t="s">
        <v>150</v>
      </c>
      <c r="E148" s="191"/>
      <c r="F148" s="192" t="s">
        <v>379</v>
      </c>
      <c r="G148" s="191"/>
      <c r="H148" s="191"/>
      <c r="J148" s="191"/>
      <c r="K148" s="191"/>
      <c r="L148" s="193"/>
      <c r="M148" s="194"/>
      <c r="N148" s="191"/>
      <c r="O148" s="191"/>
      <c r="P148" s="191"/>
      <c r="Q148" s="191"/>
      <c r="R148" s="191"/>
      <c r="S148" s="191"/>
      <c r="T148" s="195"/>
      <c r="AT148" s="196" t="s">
        <v>150</v>
      </c>
      <c r="AU148" s="196" t="s">
        <v>81</v>
      </c>
      <c r="AV148" s="196" t="s">
        <v>20</v>
      </c>
      <c r="AW148" s="196" t="s">
        <v>109</v>
      </c>
      <c r="AX148" s="196" t="s">
        <v>73</v>
      </c>
      <c r="AY148" s="196" t="s">
        <v>137</v>
      </c>
    </row>
    <row r="149" spans="2:65" s="6" customFormat="1" ht="15.75" customHeight="1" x14ac:dyDescent="0.3">
      <c r="B149" s="190"/>
      <c r="C149" s="191"/>
      <c r="D149" s="161" t="s">
        <v>150</v>
      </c>
      <c r="E149" s="191"/>
      <c r="F149" s="192" t="s">
        <v>380</v>
      </c>
      <c r="G149" s="191"/>
      <c r="H149" s="191"/>
      <c r="J149" s="191"/>
      <c r="K149" s="191"/>
      <c r="L149" s="193"/>
      <c r="M149" s="194"/>
      <c r="N149" s="191"/>
      <c r="O149" s="191"/>
      <c r="P149" s="191"/>
      <c r="Q149" s="191"/>
      <c r="R149" s="191"/>
      <c r="S149" s="191"/>
      <c r="T149" s="195"/>
      <c r="AT149" s="196" t="s">
        <v>150</v>
      </c>
      <c r="AU149" s="196" t="s">
        <v>81</v>
      </c>
      <c r="AV149" s="196" t="s">
        <v>20</v>
      </c>
      <c r="AW149" s="196" t="s">
        <v>109</v>
      </c>
      <c r="AX149" s="196" t="s">
        <v>73</v>
      </c>
      <c r="AY149" s="196" t="s">
        <v>137</v>
      </c>
    </row>
    <row r="150" spans="2:65" s="6" customFormat="1" ht="15.75" customHeight="1" x14ac:dyDescent="0.3">
      <c r="B150" s="190"/>
      <c r="C150" s="191"/>
      <c r="D150" s="161" t="s">
        <v>150</v>
      </c>
      <c r="E150" s="191"/>
      <c r="F150" s="192" t="s">
        <v>381</v>
      </c>
      <c r="G150" s="191"/>
      <c r="H150" s="191"/>
      <c r="J150" s="191"/>
      <c r="K150" s="191"/>
      <c r="L150" s="193"/>
      <c r="M150" s="194"/>
      <c r="N150" s="191"/>
      <c r="O150" s="191"/>
      <c r="P150" s="191"/>
      <c r="Q150" s="191"/>
      <c r="R150" s="191"/>
      <c r="S150" s="191"/>
      <c r="T150" s="195"/>
      <c r="AT150" s="196" t="s">
        <v>150</v>
      </c>
      <c r="AU150" s="196" t="s">
        <v>81</v>
      </c>
      <c r="AV150" s="196" t="s">
        <v>20</v>
      </c>
      <c r="AW150" s="196" t="s">
        <v>109</v>
      </c>
      <c r="AX150" s="196" t="s">
        <v>73</v>
      </c>
      <c r="AY150" s="196" t="s">
        <v>137</v>
      </c>
    </row>
    <row r="151" spans="2:65" s="6" customFormat="1" ht="15.75" customHeight="1" x14ac:dyDescent="0.3">
      <c r="B151" s="190"/>
      <c r="C151" s="191"/>
      <c r="D151" s="161" t="s">
        <v>150</v>
      </c>
      <c r="E151" s="191"/>
      <c r="F151" s="192" t="s">
        <v>382</v>
      </c>
      <c r="G151" s="191"/>
      <c r="H151" s="191"/>
      <c r="J151" s="191"/>
      <c r="K151" s="191"/>
      <c r="L151" s="193"/>
      <c r="M151" s="194"/>
      <c r="N151" s="191"/>
      <c r="O151" s="191"/>
      <c r="P151" s="191"/>
      <c r="Q151" s="191"/>
      <c r="R151" s="191"/>
      <c r="S151" s="191"/>
      <c r="T151" s="195"/>
      <c r="AT151" s="196" t="s">
        <v>150</v>
      </c>
      <c r="AU151" s="196" t="s">
        <v>81</v>
      </c>
      <c r="AV151" s="196" t="s">
        <v>20</v>
      </c>
      <c r="AW151" s="196" t="s">
        <v>109</v>
      </c>
      <c r="AX151" s="196" t="s">
        <v>73</v>
      </c>
      <c r="AY151" s="196" t="s">
        <v>137</v>
      </c>
    </row>
    <row r="152" spans="2:65" s="6" customFormat="1" ht="15.75" customHeight="1" x14ac:dyDescent="0.3">
      <c r="B152" s="190"/>
      <c r="C152" s="191"/>
      <c r="D152" s="161" t="s">
        <v>150</v>
      </c>
      <c r="E152" s="191"/>
      <c r="F152" s="192" t="s">
        <v>383</v>
      </c>
      <c r="G152" s="191"/>
      <c r="H152" s="191"/>
      <c r="J152" s="191"/>
      <c r="K152" s="191"/>
      <c r="L152" s="193"/>
      <c r="M152" s="194"/>
      <c r="N152" s="191"/>
      <c r="O152" s="191"/>
      <c r="P152" s="191"/>
      <c r="Q152" s="191"/>
      <c r="R152" s="191"/>
      <c r="S152" s="191"/>
      <c r="T152" s="195"/>
      <c r="AT152" s="196" t="s">
        <v>150</v>
      </c>
      <c r="AU152" s="196" t="s">
        <v>81</v>
      </c>
      <c r="AV152" s="196" t="s">
        <v>20</v>
      </c>
      <c r="AW152" s="196" t="s">
        <v>109</v>
      </c>
      <c r="AX152" s="196" t="s">
        <v>73</v>
      </c>
      <c r="AY152" s="196" t="s">
        <v>137</v>
      </c>
    </row>
    <row r="153" spans="2:65" s="6" customFormat="1" ht="15.75" customHeight="1" x14ac:dyDescent="0.3">
      <c r="B153" s="190"/>
      <c r="C153" s="191"/>
      <c r="D153" s="161" t="s">
        <v>150</v>
      </c>
      <c r="E153" s="191"/>
      <c r="F153" s="192" t="s">
        <v>384</v>
      </c>
      <c r="G153" s="191"/>
      <c r="H153" s="191"/>
      <c r="J153" s="191"/>
      <c r="K153" s="191"/>
      <c r="L153" s="193"/>
      <c r="M153" s="194"/>
      <c r="N153" s="191"/>
      <c r="O153" s="191"/>
      <c r="P153" s="191"/>
      <c r="Q153" s="191"/>
      <c r="R153" s="191"/>
      <c r="S153" s="191"/>
      <c r="T153" s="195"/>
      <c r="AT153" s="196" t="s">
        <v>150</v>
      </c>
      <c r="AU153" s="196" t="s">
        <v>81</v>
      </c>
      <c r="AV153" s="196" t="s">
        <v>20</v>
      </c>
      <c r="AW153" s="196" t="s">
        <v>109</v>
      </c>
      <c r="AX153" s="196" t="s">
        <v>73</v>
      </c>
      <c r="AY153" s="196" t="s">
        <v>137</v>
      </c>
    </row>
    <row r="154" spans="2:65" s="6" customFormat="1" ht="15.75" customHeight="1" x14ac:dyDescent="0.3">
      <c r="B154" s="190"/>
      <c r="C154" s="191"/>
      <c r="D154" s="161" t="s">
        <v>150</v>
      </c>
      <c r="E154" s="191"/>
      <c r="F154" s="192" t="s">
        <v>385</v>
      </c>
      <c r="G154" s="191"/>
      <c r="H154" s="191"/>
      <c r="J154" s="191"/>
      <c r="K154" s="191"/>
      <c r="L154" s="193"/>
      <c r="M154" s="194"/>
      <c r="N154" s="191"/>
      <c r="O154" s="191"/>
      <c r="P154" s="191"/>
      <c r="Q154" s="191"/>
      <c r="R154" s="191"/>
      <c r="S154" s="191"/>
      <c r="T154" s="195"/>
      <c r="AT154" s="196" t="s">
        <v>150</v>
      </c>
      <c r="AU154" s="196" t="s">
        <v>81</v>
      </c>
      <c r="AV154" s="196" t="s">
        <v>20</v>
      </c>
      <c r="AW154" s="196" t="s">
        <v>109</v>
      </c>
      <c r="AX154" s="196" t="s">
        <v>73</v>
      </c>
      <c r="AY154" s="196" t="s">
        <v>137</v>
      </c>
    </row>
    <row r="155" spans="2:65" s="6" customFormat="1" ht="15.75" customHeight="1" x14ac:dyDescent="0.3">
      <c r="B155" s="159"/>
      <c r="C155" s="160"/>
      <c r="D155" s="161" t="s">
        <v>150</v>
      </c>
      <c r="E155" s="160"/>
      <c r="F155" s="162" t="s">
        <v>386</v>
      </c>
      <c r="G155" s="160"/>
      <c r="H155" s="163">
        <v>1</v>
      </c>
      <c r="J155" s="160"/>
      <c r="K155" s="160"/>
      <c r="L155" s="164"/>
      <c r="M155" s="165"/>
      <c r="N155" s="160"/>
      <c r="O155" s="160"/>
      <c r="P155" s="160"/>
      <c r="Q155" s="160"/>
      <c r="R155" s="160"/>
      <c r="S155" s="160"/>
      <c r="T155" s="166"/>
      <c r="AT155" s="167" t="s">
        <v>150</v>
      </c>
      <c r="AU155" s="167" t="s">
        <v>81</v>
      </c>
      <c r="AV155" s="167" t="s">
        <v>81</v>
      </c>
      <c r="AW155" s="167" t="s">
        <v>109</v>
      </c>
      <c r="AX155" s="167" t="s">
        <v>20</v>
      </c>
      <c r="AY155" s="167" t="s">
        <v>137</v>
      </c>
    </row>
    <row r="156" spans="2:65" s="6" customFormat="1" ht="15.75" customHeight="1" x14ac:dyDescent="0.3">
      <c r="B156" s="23"/>
      <c r="C156" s="145" t="s">
        <v>252</v>
      </c>
      <c r="D156" s="145" t="s">
        <v>141</v>
      </c>
      <c r="E156" s="146" t="s">
        <v>387</v>
      </c>
      <c r="F156" s="147" t="s">
        <v>388</v>
      </c>
      <c r="G156" s="148" t="s">
        <v>375</v>
      </c>
      <c r="H156" s="149">
        <v>1</v>
      </c>
      <c r="I156" s="150"/>
      <c r="J156" s="151">
        <f>ROUND($I$156*$H$156,2)</f>
        <v>0</v>
      </c>
      <c r="K156" s="147"/>
      <c r="L156" s="43"/>
      <c r="M156" s="152"/>
      <c r="N156" s="153" t="s">
        <v>44</v>
      </c>
      <c r="O156" s="24"/>
      <c r="P156" s="24"/>
      <c r="Q156" s="154">
        <v>1</v>
      </c>
      <c r="R156" s="154">
        <f>$Q$156*$H$156</f>
        <v>1</v>
      </c>
      <c r="S156" s="154">
        <v>0</v>
      </c>
      <c r="T156" s="155">
        <f>$S$156*$H$156</f>
        <v>0</v>
      </c>
      <c r="AR156" s="89" t="s">
        <v>213</v>
      </c>
      <c r="AT156" s="89" t="s">
        <v>141</v>
      </c>
      <c r="AU156" s="89" t="s">
        <v>81</v>
      </c>
      <c r="AY156" s="6" t="s">
        <v>137</v>
      </c>
      <c r="BE156" s="156">
        <f>IF($N$156="základní",$J$156,0)</f>
        <v>0</v>
      </c>
      <c r="BF156" s="156">
        <f>IF($N$156="snížená",$J$156,0)</f>
        <v>0</v>
      </c>
      <c r="BG156" s="156">
        <f>IF($N$156="zákl. přenesená",$J$156,0)</f>
        <v>0</v>
      </c>
      <c r="BH156" s="156">
        <f>IF($N$156="sníž. přenesená",$J$156,0)</f>
        <v>0</v>
      </c>
      <c r="BI156" s="156">
        <f>IF($N$156="nulová",$J$156,0)</f>
        <v>0</v>
      </c>
      <c r="BJ156" s="89" t="s">
        <v>20</v>
      </c>
      <c r="BK156" s="156">
        <f>ROUND($I$156*$H$156,2)</f>
        <v>0</v>
      </c>
      <c r="BL156" s="89" t="s">
        <v>213</v>
      </c>
      <c r="BM156" s="89" t="s">
        <v>389</v>
      </c>
    </row>
    <row r="157" spans="2:65" s="6" customFormat="1" ht="15.75" customHeight="1" x14ac:dyDescent="0.3">
      <c r="B157" s="190"/>
      <c r="C157" s="191"/>
      <c r="D157" s="157" t="s">
        <v>150</v>
      </c>
      <c r="E157" s="192"/>
      <c r="F157" s="192" t="s">
        <v>377</v>
      </c>
      <c r="G157" s="191"/>
      <c r="H157" s="191"/>
      <c r="J157" s="191"/>
      <c r="K157" s="191"/>
      <c r="L157" s="193"/>
      <c r="M157" s="194"/>
      <c r="N157" s="191"/>
      <c r="O157" s="191"/>
      <c r="P157" s="191"/>
      <c r="Q157" s="191"/>
      <c r="R157" s="191"/>
      <c r="S157" s="191"/>
      <c r="T157" s="195"/>
      <c r="AT157" s="196" t="s">
        <v>150</v>
      </c>
      <c r="AU157" s="196" t="s">
        <v>81</v>
      </c>
      <c r="AV157" s="196" t="s">
        <v>20</v>
      </c>
      <c r="AW157" s="196" t="s">
        <v>109</v>
      </c>
      <c r="AX157" s="196" t="s">
        <v>73</v>
      </c>
      <c r="AY157" s="196" t="s">
        <v>137</v>
      </c>
    </row>
    <row r="158" spans="2:65" s="6" customFormat="1" ht="15.75" customHeight="1" x14ac:dyDescent="0.3">
      <c r="B158" s="190"/>
      <c r="C158" s="191"/>
      <c r="D158" s="161" t="s">
        <v>150</v>
      </c>
      <c r="E158" s="191"/>
      <c r="F158" s="192" t="s">
        <v>390</v>
      </c>
      <c r="G158" s="191"/>
      <c r="H158" s="191"/>
      <c r="J158" s="191"/>
      <c r="K158" s="191"/>
      <c r="L158" s="193"/>
      <c r="M158" s="194"/>
      <c r="N158" s="191"/>
      <c r="O158" s="191"/>
      <c r="P158" s="191"/>
      <c r="Q158" s="191"/>
      <c r="R158" s="191"/>
      <c r="S158" s="191"/>
      <c r="T158" s="195"/>
      <c r="AT158" s="196" t="s">
        <v>150</v>
      </c>
      <c r="AU158" s="196" t="s">
        <v>81</v>
      </c>
      <c r="AV158" s="196" t="s">
        <v>20</v>
      </c>
      <c r="AW158" s="196" t="s">
        <v>109</v>
      </c>
      <c r="AX158" s="196" t="s">
        <v>73</v>
      </c>
      <c r="AY158" s="196" t="s">
        <v>137</v>
      </c>
    </row>
    <row r="159" spans="2:65" s="6" customFormat="1" ht="15.75" customHeight="1" x14ac:dyDescent="0.3">
      <c r="B159" s="190"/>
      <c r="C159" s="191"/>
      <c r="D159" s="161" t="s">
        <v>150</v>
      </c>
      <c r="E159" s="191"/>
      <c r="F159" s="192" t="s">
        <v>391</v>
      </c>
      <c r="G159" s="191"/>
      <c r="H159" s="191"/>
      <c r="J159" s="191"/>
      <c r="K159" s="191"/>
      <c r="L159" s="193"/>
      <c r="M159" s="194"/>
      <c r="N159" s="191"/>
      <c r="O159" s="191"/>
      <c r="P159" s="191"/>
      <c r="Q159" s="191"/>
      <c r="R159" s="191"/>
      <c r="S159" s="191"/>
      <c r="T159" s="195"/>
      <c r="AT159" s="196" t="s">
        <v>150</v>
      </c>
      <c r="AU159" s="196" t="s">
        <v>81</v>
      </c>
      <c r="AV159" s="196" t="s">
        <v>20</v>
      </c>
      <c r="AW159" s="196" t="s">
        <v>109</v>
      </c>
      <c r="AX159" s="196" t="s">
        <v>73</v>
      </c>
      <c r="AY159" s="196" t="s">
        <v>137</v>
      </c>
    </row>
    <row r="160" spans="2:65" s="6" customFormat="1" ht="15.75" customHeight="1" x14ac:dyDescent="0.3">
      <c r="B160" s="190"/>
      <c r="C160" s="191"/>
      <c r="D160" s="161" t="s">
        <v>150</v>
      </c>
      <c r="E160" s="191"/>
      <c r="F160" s="192" t="s">
        <v>392</v>
      </c>
      <c r="G160" s="191"/>
      <c r="H160" s="191"/>
      <c r="J160" s="191"/>
      <c r="K160" s="191"/>
      <c r="L160" s="193"/>
      <c r="M160" s="194"/>
      <c r="N160" s="191"/>
      <c r="O160" s="191"/>
      <c r="P160" s="191"/>
      <c r="Q160" s="191"/>
      <c r="R160" s="191"/>
      <c r="S160" s="191"/>
      <c r="T160" s="195"/>
      <c r="AT160" s="196" t="s">
        <v>150</v>
      </c>
      <c r="AU160" s="196" t="s">
        <v>81</v>
      </c>
      <c r="AV160" s="196" t="s">
        <v>20</v>
      </c>
      <c r="AW160" s="196" t="s">
        <v>109</v>
      </c>
      <c r="AX160" s="196" t="s">
        <v>73</v>
      </c>
      <c r="AY160" s="196" t="s">
        <v>137</v>
      </c>
    </row>
    <row r="161" spans="2:65" s="6" customFormat="1" ht="15.75" customHeight="1" x14ac:dyDescent="0.3">
      <c r="B161" s="190"/>
      <c r="C161" s="191"/>
      <c r="D161" s="161" t="s">
        <v>150</v>
      </c>
      <c r="E161" s="191"/>
      <c r="F161" s="192" t="s">
        <v>393</v>
      </c>
      <c r="G161" s="191"/>
      <c r="H161" s="191"/>
      <c r="J161" s="191"/>
      <c r="K161" s="191"/>
      <c r="L161" s="193"/>
      <c r="M161" s="194"/>
      <c r="N161" s="191"/>
      <c r="O161" s="191"/>
      <c r="P161" s="191"/>
      <c r="Q161" s="191"/>
      <c r="R161" s="191"/>
      <c r="S161" s="191"/>
      <c r="T161" s="195"/>
      <c r="AT161" s="196" t="s">
        <v>150</v>
      </c>
      <c r="AU161" s="196" t="s">
        <v>81</v>
      </c>
      <c r="AV161" s="196" t="s">
        <v>20</v>
      </c>
      <c r="AW161" s="196" t="s">
        <v>109</v>
      </c>
      <c r="AX161" s="196" t="s">
        <v>73</v>
      </c>
      <c r="AY161" s="196" t="s">
        <v>137</v>
      </c>
    </row>
    <row r="162" spans="2:65" s="6" customFormat="1" ht="15.75" customHeight="1" x14ac:dyDescent="0.3">
      <c r="B162" s="159"/>
      <c r="C162" s="160"/>
      <c r="D162" s="161" t="s">
        <v>150</v>
      </c>
      <c r="E162" s="160"/>
      <c r="F162" s="162" t="s">
        <v>20</v>
      </c>
      <c r="G162" s="160"/>
      <c r="H162" s="163">
        <v>1</v>
      </c>
      <c r="J162" s="160"/>
      <c r="K162" s="160"/>
      <c r="L162" s="164"/>
      <c r="M162" s="165"/>
      <c r="N162" s="160"/>
      <c r="O162" s="160"/>
      <c r="P162" s="160"/>
      <c r="Q162" s="160"/>
      <c r="R162" s="160"/>
      <c r="S162" s="160"/>
      <c r="T162" s="166"/>
      <c r="AT162" s="167" t="s">
        <v>150</v>
      </c>
      <c r="AU162" s="167" t="s">
        <v>81</v>
      </c>
      <c r="AV162" s="167" t="s">
        <v>81</v>
      </c>
      <c r="AW162" s="167" t="s">
        <v>109</v>
      </c>
      <c r="AX162" s="167" t="s">
        <v>20</v>
      </c>
      <c r="AY162" s="167" t="s">
        <v>137</v>
      </c>
    </row>
    <row r="163" spans="2:65" s="6" customFormat="1" ht="15.75" customHeight="1" x14ac:dyDescent="0.3">
      <c r="B163" s="23"/>
      <c r="C163" s="145" t="s">
        <v>394</v>
      </c>
      <c r="D163" s="145" t="s">
        <v>141</v>
      </c>
      <c r="E163" s="146" t="s">
        <v>395</v>
      </c>
      <c r="F163" s="147" t="s">
        <v>396</v>
      </c>
      <c r="G163" s="148" t="s">
        <v>375</v>
      </c>
      <c r="H163" s="149">
        <v>1</v>
      </c>
      <c r="I163" s="150"/>
      <c r="J163" s="151">
        <f>ROUND($I$163*$H$163,2)</f>
        <v>0</v>
      </c>
      <c r="K163" s="147"/>
      <c r="L163" s="43"/>
      <c r="M163" s="152"/>
      <c r="N163" s="153" t="s">
        <v>44</v>
      </c>
      <c r="O163" s="24"/>
      <c r="P163" s="24"/>
      <c r="Q163" s="154">
        <v>0.5</v>
      </c>
      <c r="R163" s="154">
        <f>$Q$163*$H$163</f>
        <v>0.5</v>
      </c>
      <c r="S163" s="154">
        <v>0</v>
      </c>
      <c r="T163" s="155">
        <f>$S$163*$H$163</f>
        <v>0</v>
      </c>
      <c r="AR163" s="89" t="s">
        <v>213</v>
      </c>
      <c r="AT163" s="89" t="s">
        <v>141</v>
      </c>
      <c r="AU163" s="89" t="s">
        <v>81</v>
      </c>
      <c r="AY163" s="6" t="s">
        <v>137</v>
      </c>
      <c r="BE163" s="156">
        <f>IF($N$163="základní",$J$163,0)</f>
        <v>0</v>
      </c>
      <c r="BF163" s="156">
        <f>IF($N$163="snížená",$J$163,0)</f>
        <v>0</v>
      </c>
      <c r="BG163" s="156">
        <f>IF($N$163="zákl. přenesená",$J$163,0)</f>
        <v>0</v>
      </c>
      <c r="BH163" s="156">
        <f>IF($N$163="sníž. přenesená",$J$163,0)</f>
        <v>0</v>
      </c>
      <c r="BI163" s="156">
        <f>IF($N$163="nulová",$J$163,0)</f>
        <v>0</v>
      </c>
      <c r="BJ163" s="89" t="s">
        <v>20</v>
      </c>
      <c r="BK163" s="156">
        <f>ROUND($I$163*$H$163,2)</f>
        <v>0</v>
      </c>
      <c r="BL163" s="89" t="s">
        <v>213</v>
      </c>
      <c r="BM163" s="89" t="s">
        <v>397</v>
      </c>
    </row>
    <row r="164" spans="2:65" s="6" customFormat="1" ht="15.75" customHeight="1" x14ac:dyDescent="0.3">
      <c r="B164" s="190"/>
      <c r="C164" s="191"/>
      <c r="D164" s="157" t="s">
        <v>150</v>
      </c>
      <c r="E164" s="192"/>
      <c r="F164" s="192" t="s">
        <v>377</v>
      </c>
      <c r="G164" s="191"/>
      <c r="H164" s="191"/>
      <c r="J164" s="191"/>
      <c r="K164" s="191"/>
      <c r="L164" s="193"/>
      <c r="M164" s="194"/>
      <c r="N164" s="191"/>
      <c r="O164" s="191"/>
      <c r="P164" s="191"/>
      <c r="Q164" s="191"/>
      <c r="R164" s="191"/>
      <c r="S164" s="191"/>
      <c r="T164" s="195"/>
      <c r="AT164" s="196" t="s">
        <v>150</v>
      </c>
      <c r="AU164" s="196" t="s">
        <v>81</v>
      </c>
      <c r="AV164" s="196" t="s">
        <v>20</v>
      </c>
      <c r="AW164" s="196" t="s">
        <v>109</v>
      </c>
      <c r="AX164" s="196" t="s">
        <v>73</v>
      </c>
      <c r="AY164" s="196" t="s">
        <v>137</v>
      </c>
    </row>
    <row r="165" spans="2:65" s="6" customFormat="1" ht="15.75" customHeight="1" x14ac:dyDescent="0.3">
      <c r="B165" s="190"/>
      <c r="C165" s="191"/>
      <c r="D165" s="161" t="s">
        <v>150</v>
      </c>
      <c r="E165" s="191"/>
      <c r="F165" s="192" t="s">
        <v>398</v>
      </c>
      <c r="G165" s="191"/>
      <c r="H165" s="191"/>
      <c r="J165" s="191"/>
      <c r="K165" s="191"/>
      <c r="L165" s="193"/>
      <c r="M165" s="194"/>
      <c r="N165" s="191"/>
      <c r="O165" s="191"/>
      <c r="P165" s="191"/>
      <c r="Q165" s="191"/>
      <c r="R165" s="191"/>
      <c r="S165" s="191"/>
      <c r="T165" s="195"/>
      <c r="AT165" s="196" t="s">
        <v>150</v>
      </c>
      <c r="AU165" s="196" t="s">
        <v>81</v>
      </c>
      <c r="AV165" s="196" t="s">
        <v>20</v>
      </c>
      <c r="AW165" s="196" t="s">
        <v>109</v>
      </c>
      <c r="AX165" s="196" t="s">
        <v>73</v>
      </c>
      <c r="AY165" s="196" t="s">
        <v>137</v>
      </c>
    </row>
    <row r="166" spans="2:65" s="6" customFormat="1" ht="15.75" customHeight="1" x14ac:dyDescent="0.3">
      <c r="B166" s="190"/>
      <c r="C166" s="191"/>
      <c r="D166" s="161" t="s">
        <v>150</v>
      </c>
      <c r="E166" s="191"/>
      <c r="F166" s="192" t="s">
        <v>399</v>
      </c>
      <c r="G166" s="191"/>
      <c r="H166" s="191"/>
      <c r="J166" s="191"/>
      <c r="K166" s="191"/>
      <c r="L166" s="193"/>
      <c r="M166" s="194"/>
      <c r="N166" s="191"/>
      <c r="O166" s="191"/>
      <c r="P166" s="191"/>
      <c r="Q166" s="191"/>
      <c r="R166" s="191"/>
      <c r="S166" s="191"/>
      <c r="T166" s="195"/>
      <c r="AT166" s="196" t="s">
        <v>150</v>
      </c>
      <c r="AU166" s="196" t="s">
        <v>81</v>
      </c>
      <c r="AV166" s="196" t="s">
        <v>20</v>
      </c>
      <c r="AW166" s="196" t="s">
        <v>109</v>
      </c>
      <c r="AX166" s="196" t="s">
        <v>73</v>
      </c>
      <c r="AY166" s="196" t="s">
        <v>137</v>
      </c>
    </row>
    <row r="167" spans="2:65" s="6" customFormat="1" ht="15.75" customHeight="1" x14ac:dyDescent="0.3">
      <c r="B167" s="190"/>
      <c r="C167" s="191"/>
      <c r="D167" s="161" t="s">
        <v>150</v>
      </c>
      <c r="E167" s="191"/>
      <c r="F167" s="192" t="s">
        <v>400</v>
      </c>
      <c r="G167" s="191"/>
      <c r="H167" s="191"/>
      <c r="J167" s="191"/>
      <c r="K167" s="191"/>
      <c r="L167" s="193"/>
      <c r="M167" s="194"/>
      <c r="N167" s="191"/>
      <c r="O167" s="191"/>
      <c r="P167" s="191"/>
      <c r="Q167" s="191"/>
      <c r="R167" s="191"/>
      <c r="S167" s="191"/>
      <c r="T167" s="195"/>
      <c r="AT167" s="196" t="s">
        <v>150</v>
      </c>
      <c r="AU167" s="196" t="s">
        <v>81</v>
      </c>
      <c r="AV167" s="196" t="s">
        <v>20</v>
      </c>
      <c r="AW167" s="196" t="s">
        <v>109</v>
      </c>
      <c r="AX167" s="196" t="s">
        <v>73</v>
      </c>
      <c r="AY167" s="196" t="s">
        <v>137</v>
      </c>
    </row>
    <row r="168" spans="2:65" s="6" customFormat="1" ht="15.75" customHeight="1" x14ac:dyDescent="0.3">
      <c r="B168" s="190"/>
      <c r="C168" s="191"/>
      <c r="D168" s="161" t="s">
        <v>150</v>
      </c>
      <c r="E168" s="191"/>
      <c r="F168" s="192" t="s">
        <v>301</v>
      </c>
      <c r="G168" s="191"/>
      <c r="H168" s="191"/>
      <c r="J168" s="191"/>
      <c r="K168" s="191"/>
      <c r="L168" s="193"/>
      <c r="M168" s="194"/>
      <c r="N168" s="191"/>
      <c r="O168" s="191"/>
      <c r="P168" s="191"/>
      <c r="Q168" s="191"/>
      <c r="R168" s="191"/>
      <c r="S168" s="191"/>
      <c r="T168" s="195"/>
      <c r="AT168" s="196" t="s">
        <v>150</v>
      </c>
      <c r="AU168" s="196" t="s">
        <v>81</v>
      </c>
      <c r="AV168" s="196" t="s">
        <v>20</v>
      </c>
      <c r="AW168" s="196" t="s">
        <v>109</v>
      </c>
      <c r="AX168" s="196" t="s">
        <v>73</v>
      </c>
      <c r="AY168" s="196" t="s">
        <v>137</v>
      </c>
    </row>
    <row r="169" spans="2:65" s="6" customFormat="1" ht="15.75" customHeight="1" x14ac:dyDescent="0.3">
      <c r="B169" s="159"/>
      <c r="C169" s="160"/>
      <c r="D169" s="161" t="s">
        <v>150</v>
      </c>
      <c r="E169" s="160"/>
      <c r="F169" s="162" t="s">
        <v>20</v>
      </c>
      <c r="G169" s="160"/>
      <c r="H169" s="163">
        <v>1</v>
      </c>
      <c r="J169" s="160"/>
      <c r="K169" s="160"/>
      <c r="L169" s="164"/>
      <c r="M169" s="165"/>
      <c r="N169" s="160"/>
      <c r="O169" s="160"/>
      <c r="P169" s="160"/>
      <c r="Q169" s="160"/>
      <c r="R169" s="160"/>
      <c r="S169" s="160"/>
      <c r="T169" s="166"/>
      <c r="AT169" s="167" t="s">
        <v>150</v>
      </c>
      <c r="AU169" s="167" t="s">
        <v>81</v>
      </c>
      <c r="AV169" s="167" t="s">
        <v>81</v>
      </c>
      <c r="AW169" s="167" t="s">
        <v>109</v>
      </c>
      <c r="AX169" s="167" t="s">
        <v>20</v>
      </c>
      <c r="AY169" s="167" t="s">
        <v>137</v>
      </c>
    </row>
    <row r="170" spans="2:65" s="6" customFormat="1" ht="15.75" customHeight="1" x14ac:dyDescent="0.3">
      <c r="B170" s="23"/>
      <c r="C170" s="145" t="s">
        <v>201</v>
      </c>
      <c r="D170" s="145" t="s">
        <v>141</v>
      </c>
      <c r="E170" s="146" t="s">
        <v>401</v>
      </c>
      <c r="F170" s="147" t="s">
        <v>402</v>
      </c>
      <c r="G170" s="148" t="s">
        <v>375</v>
      </c>
      <c r="H170" s="149">
        <v>1</v>
      </c>
      <c r="I170" s="150"/>
      <c r="J170" s="151">
        <f>ROUND($I$170*$H$170,2)</f>
        <v>0</v>
      </c>
      <c r="K170" s="147"/>
      <c r="L170" s="43"/>
      <c r="M170" s="152"/>
      <c r="N170" s="153" t="s">
        <v>44</v>
      </c>
      <c r="O170" s="24"/>
      <c r="P170" s="24"/>
      <c r="Q170" s="154">
        <v>0</v>
      </c>
      <c r="R170" s="154">
        <f>$Q$170*$H$170</f>
        <v>0</v>
      </c>
      <c r="S170" s="154">
        <v>0</v>
      </c>
      <c r="T170" s="155">
        <f>$S$170*$H$170</f>
        <v>0</v>
      </c>
      <c r="AR170" s="89" t="s">
        <v>213</v>
      </c>
      <c r="AT170" s="89" t="s">
        <v>141</v>
      </c>
      <c r="AU170" s="89" t="s">
        <v>81</v>
      </c>
      <c r="AY170" s="6" t="s">
        <v>137</v>
      </c>
      <c r="BE170" s="156">
        <f>IF($N$170="základní",$J$170,0)</f>
        <v>0</v>
      </c>
      <c r="BF170" s="156">
        <f>IF($N$170="snížená",$J$170,0)</f>
        <v>0</v>
      </c>
      <c r="BG170" s="156">
        <f>IF($N$170="zákl. přenesená",$J$170,0)</f>
        <v>0</v>
      </c>
      <c r="BH170" s="156">
        <f>IF($N$170="sníž. přenesená",$J$170,0)</f>
        <v>0</v>
      </c>
      <c r="BI170" s="156">
        <f>IF($N$170="nulová",$J$170,0)</f>
        <v>0</v>
      </c>
      <c r="BJ170" s="89" t="s">
        <v>20</v>
      </c>
      <c r="BK170" s="156">
        <f>ROUND($I$170*$H$170,2)</f>
        <v>0</v>
      </c>
      <c r="BL170" s="89" t="s">
        <v>213</v>
      </c>
      <c r="BM170" s="89" t="s">
        <v>403</v>
      </c>
    </row>
    <row r="171" spans="2:65" s="6" customFormat="1" ht="15.75" customHeight="1" x14ac:dyDescent="0.3">
      <c r="B171" s="159"/>
      <c r="C171" s="160"/>
      <c r="D171" s="157" t="s">
        <v>150</v>
      </c>
      <c r="E171" s="162"/>
      <c r="F171" s="162" t="s">
        <v>404</v>
      </c>
      <c r="G171" s="160"/>
      <c r="H171" s="163">
        <v>1</v>
      </c>
      <c r="J171" s="160"/>
      <c r="K171" s="160"/>
      <c r="L171" s="164"/>
      <c r="M171" s="165"/>
      <c r="N171" s="160"/>
      <c r="O171" s="160"/>
      <c r="P171" s="160"/>
      <c r="Q171" s="160"/>
      <c r="R171" s="160"/>
      <c r="S171" s="160"/>
      <c r="T171" s="166"/>
      <c r="AT171" s="167" t="s">
        <v>150</v>
      </c>
      <c r="AU171" s="167" t="s">
        <v>81</v>
      </c>
      <c r="AV171" s="167" t="s">
        <v>81</v>
      </c>
      <c r="AW171" s="167" t="s">
        <v>109</v>
      </c>
      <c r="AX171" s="167" t="s">
        <v>20</v>
      </c>
      <c r="AY171" s="167" t="s">
        <v>137</v>
      </c>
    </row>
    <row r="172" spans="2:65" s="6" customFormat="1" ht="15.75" customHeight="1" x14ac:dyDescent="0.3">
      <c r="B172" s="23"/>
      <c r="C172" s="145" t="s">
        <v>223</v>
      </c>
      <c r="D172" s="145" t="s">
        <v>141</v>
      </c>
      <c r="E172" s="146" t="s">
        <v>405</v>
      </c>
      <c r="F172" s="147" t="s">
        <v>406</v>
      </c>
      <c r="G172" s="148" t="s">
        <v>375</v>
      </c>
      <c r="H172" s="149">
        <v>1</v>
      </c>
      <c r="I172" s="150"/>
      <c r="J172" s="151">
        <f>ROUND($I$172*$H$172,2)</f>
        <v>0</v>
      </c>
      <c r="K172" s="147"/>
      <c r="L172" s="43"/>
      <c r="M172" s="152"/>
      <c r="N172" s="153" t="s">
        <v>44</v>
      </c>
      <c r="O172" s="24"/>
      <c r="P172" s="24"/>
      <c r="Q172" s="154">
        <v>0</v>
      </c>
      <c r="R172" s="154">
        <f>$Q$172*$H$172</f>
        <v>0</v>
      </c>
      <c r="S172" s="154">
        <v>0</v>
      </c>
      <c r="T172" s="155">
        <f>$S$172*$H$172</f>
        <v>0</v>
      </c>
      <c r="AR172" s="89" t="s">
        <v>213</v>
      </c>
      <c r="AT172" s="89" t="s">
        <v>141</v>
      </c>
      <c r="AU172" s="89" t="s">
        <v>81</v>
      </c>
      <c r="AY172" s="6" t="s">
        <v>137</v>
      </c>
      <c r="BE172" s="156">
        <f>IF($N$172="základní",$J$172,0)</f>
        <v>0</v>
      </c>
      <c r="BF172" s="156">
        <f>IF($N$172="snížená",$J$172,0)</f>
        <v>0</v>
      </c>
      <c r="BG172" s="156">
        <f>IF($N$172="zákl. přenesená",$J$172,0)</f>
        <v>0</v>
      </c>
      <c r="BH172" s="156">
        <f>IF($N$172="sníž. přenesená",$J$172,0)</f>
        <v>0</v>
      </c>
      <c r="BI172" s="156">
        <f>IF($N$172="nulová",$J$172,0)</f>
        <v>0</v>
      </c>
      <c r="BJ172" s="89" t="s">
        <v>20</v>
      </c>
      <c r="BK172" s="156">
        <f>ROUND($I$172*$H$172,2)</f>
        <v>0</v>
      </c>
      <c r="BL172" s="89" t="s">
        <v>213</v>
      </c>
      <c r="BM172" s="89" t="s">
        <v>407</v>
      </c>
    </row>
    <row r="173" spans="2:65" s="6" customFormat="1" ht="15.75" customHeight="1" x14ac:dyDescent="0.3">
      <c r="B173" s="159"/>
      <c r="C173" s="160"/>
      <c r="D173" s="157" t="s">
        <v>150</v>
      </c>
      <c r="E173" s="162"/>
      <c r="F173" s="162" t="s">
        <v>404</v>
      </c>
      <c r="G173" s="160"/>
      <c r="H173" s="163">
        <v>1</v>
      </c>
      <c r="J173" s="160"/>
      <c r="K173" s="160"/>
      <c r="L173" s="164"/>
      <c r="M173" s="165"/>
      <c r="N173" s="160"/>
      <c r="O173" s="160"/>
      <c r="P173" s="160"/>
      <c r="Q173" s="160"/>
      <c r="R173" s="160"/>
      <c r="S173" s="160"/>
      <c r="T173" s="166"/>
      <c r="AT173" s="167" t="s">
        <v>150</v>
      </c>
      <c r="AU173" s="167" t="s">
        <v>81</v>
      </c>
      <c r="AV173" s="167" t="s">
        <v>81</v>
      </c>
      <c r="AW173" s="167" t="s">
        <v>109</v>
      </c>
      <c r="AX173" s="167" t="s">
        <v>20</v>
      </c>
      <c r="AY173" s="167" t="s">
        <v>137</v>
      </c>
    </row>
    <row r="174" spans="2:65" s="6" customFormat="1" ht="15.75" customHeight="1" x14ac:dyDescent="0.3">
      <c r="B174" s="23"/>
      <c r="C174" s="145" t="s">
        <v>6</v>
      </c>
      <c r="D174" s="145" t="s">
        <v>141</v>
      </c>
      <c r="E174" s="146" t="s">
        <v>408</v>
      </c>
      <c r="F174" s="147" t="s">
        <v>409</v>
      </c>
      <c r="G174" s="148" t="s">
        <v>375</v>
      </c>
      <c r="H174" s="149">
        <v>1</v>
      </c>
      <c r="I174" s="150"/>
      <c r="J174" s="151">
        <f>ROUND($I$174*$H$174,2)</f>
        <v>0</v>
      </c>
      <c r="K174" s="147"/>
      <c r="L174" s="43"/>
      <c r="M174" s="152"/>
      <c r="N174" s="153" t="s">
        <v>44</v>
      </c>
      <c r="O174" s="24"/>
      <c r="P174" s="24"/>
      <c r="Q174" s="154">
        <v>0</v>
      </c>
      <c r="R174" s="154">
        <f>$Q$174*$H$174</f>
        <v>0</v>
      </c>
      <c r="S174" s="154">
        <v>0</v>
      </c>
      <c r="T174" s="155">
        <f>$S$174*$H$174</f>
        <v>0</v>
      </c>
      <c r="AR174" s="89" t="s">
        <v>213</v>
      </c>
      <c r="AT174" s="89" t="s">
        <v>141</v>
      </c>
      <c r="AU174" s="89" t="s">
        <v>81</v>
      </c>
      <c r="AY174" s="6" t="s">
        <v>137</v>
      </c>
      <c r="BE174" s="156">
        <f>IF($N$174="základní",$J$174,0)</f>
        <v>0</v>
      </c>
      <c r="BF174" s="156">
        <f>IF($N$174="snížená",$J$174,0)</f>
        <v>0</v>
      </c>
      <c r="BG174" s="156">
        <f>IF($N$174="zákl. přenesená",$J$174,0)</f>
        <v>0</v>
      </c>
      <c r="BH174" s="156">
        <f>IF($N$174="sníž. přenesená",$J$174,0)</f>
        <v>0</v>
      </c>
      <c r="BI174" s="156">
        <f>IF($N$174="nulová",$J$174,0)</f>
        <v>0</v>
      </c>
      <c r="BJ174" s="89" t="s">
        <v>20</v>
      </c>
      <c r="BK174" s="156">
        <f>ROUND($I$174*$H$174,2)</f>
        <v>0</v>
      </c>
      <c r="BL174" s="89" t="s">
        <v>213</v>
      </c>
      <c r="BM174" s="89" t="s">
        <v>410</v>
      </c>
    </row>
    <row r="175" spans="2:65" s="6" customFormat="1" ht="15.75" customHeight="1" x14ac:dyDescent="0.3">
      <c r="B175" s="159"/>
      <c r="C175" s="160"/>
      <c r="D175" s="157" t="s">
        <v>150</v>
      </c>
      <c r="E175" s="162"/>
      <c r="F175" s="162" t="s">
        <v>404</v>
      </c>
      <c r="G175" s="160"/>
      <c r="H175" s="163">
        <v>1</v>
      </c>
      <c r="J175" s="160"/>
      <c r="K175" s="160"/>
      <c r="L175" s="164"/>
      <c r="M175" s="165"/>
      <c r="N175" s="160"/>
      <c r="O175" s="160"/>
      <c r="P175" s="160"/>
      <c r="Q175" s="160"/>
      <c r="R175" s="160"/>
      <c r="S175" s="160"/>
      <c r="T175" s="166"/>
      <c r="AT175" s="167" t="s">
        <v>150</v>
      </c>
      <c r="AU175" s="167" t="s">
        <v>81</v>
      </c>
      <c r="AV175" s="167" t="s">
        <v>81</v>
      </c>
      <c r="AW175" s="167" t="s">
        <v>109</v>
      </c>
      <c r="AX175" s="167" t="s">
        <v>20</v>
      </c>
      <c r="AY175" s="167" t="s">
        <v>137</v>
      </c>
    </row>
    <row r="176" spans="2:65" s="6" customFormat="1" ht="15.75" customHeight="1" x14ac:dyDescent="0.3">
      <c r="B176" s="23"/>
      <c r="C176" s="145" t="s">
        <v>245</v>
      </c>
      <c r="D176" s="145" t="s">
        <v>141</v>
      </c>
      <c r="E176" s="146" t="s">
        <v>411</v>
      </c>
      <c r="F176" s="147" t="s">
        <v>412</v>
      </c>
      <c r="G176" s="148" t="s">
        <v>375</v>
      </c>
      <c r="H176" s="149">
        <v>1</v>
      </c>
      <c r="I176" s="150"/>
      <c r="J176" s="151">
        <f>ROUND($I$176*$H$176,2)</f>
        <v>0</v>
      </c>
      <c r="K176" s="147"/>
      <c r="L176" s="43"/>
      <c r="M176" s="152"/>
      <c r="N176" s="153" t="s">
        <v>44</v>
      </c>
      <c r="O176" s="24"/>
      <c r="P176" s="24"/>
      <c r="Q176" s="154">
        <v>1</v>
      </c>
      <c r="R176" s="154">
        <f>$Q$176*$H$176</f>
        <v>1</v>
      </c>
      <c r="S176" s="154">
        <v>0</v>
      </c>
      <c r="T176" s="155">
        <f>$S$176*$H$176</f>
        <v>0</v>
      </c>
      <c r="AR176" s="89" t="s">
        <v>213</v>
      </c>
      <c r="AT176" s="89" t="s">
        <v>141</v>
      </c>
      <c r="AU176" s="89" t="s">
        <v>81</v>
      </c>
      <c r="AY176" s="6" t="s">
        <v>137</v>
      </c>
      <c r="BE176" s="156">
        <f>IF($N$176="základní",$J$176,0)</f>
        <v>0</v>
      </c>
      <c r="BF176" s="156">
        <f>IF($N$176="snížená",$J$176,0)</f>
        <v>0</v>
      </c>
      <c r="BG176" s="156">
        <f>IF($N$176="zákl. přenesená",$J$176,0)</f>
        <v>0</v>
      </c>
      <c r="BH176" s="156">
        <f>IF($N$176="sníž. přenesená",$J$176,0)</f>
        <v>0</v>
      </c>
      <c r="BI176" s="156">
        <f>IF($N$176="nulová",$J$176,0)</f>
        <v>0</v>
      </c>
      <c r="BJ176" s="89" t="s">
        <v>20</v>
      </c>
      <c r="BK176" s="156">
        <f>ROUND($I$176*$H$176,2)</f>
        <v>0</v>
      </c>
      <c r="BL176" s="89" t="s">
        <v>213</v>
      </c>
      <c r="BM176" s="89" t="s">
        <v>413</v>
      </c>
    </row>
    <row r="177" spans="2:65" s="6" customFormat="1" ht="16.5" customHeight="1" x14ac:dyDescent="0.3">
      <c r="B177" s="23"/>
      <c r="C177" s="24"/>
      <c r="D177" s="157" t="s">
        <v>148</v>
      </c>
      <c r="E177" s="24"/>
      <c r="F177" s="158" t="s">
        <v>412</v>
      </c>
      <c r="G177" s="24"/>
      <c r="H177" s="24"/>
      <c r="J177" s="24"/>
      <c r="K177" s="24"/>
      <c r="L177" s="43"/>
      <c r="M177" s="56"/>
      <c r="N177" s="24"/>
      <c r="O177" s="24"/>
      <c r="P177" s="24"/>
      <c r="Q177" s="24"/>
      <c r="R177" s="24"/>
      <c r="S177" s="24"/>
      <c r="T177" s="57"/>
      <c r="AT177" s="6" t="s">
        <v>148</v>
      </c>
      <c r="AU177" s="6" t="s">
        <v>81</v>
      </c>
    </row>
    <row r="178" spans="2:65" s="6" customFormat="1" ht="15.75" customHeight="1" x14ac:dyDescent="0.3">
      <c r="B178" s="190"/>
      <c r="C178" s="191"/>
      <c r="D178" s="161" t="s">
        <v>150</v>
      </c>
      <c r="E178" s="191"/>
      <c r="F178" s="192" t="s">
        <v>414</v>
      </c>
      <c r="G178" s="191"/>
      <c r="H178" s="191"/>
      <c r="J178" s="191"/>
      <c r="K178" s="191"/>
      <c r="L178" s="193"/>
      <c r="M178" s="194"/>
      <c r="N178" s="191"/>
      <c r="O178" s="191"/>
      <c r="P178" s="191"/>
      <c r="Q178" s="191"/>
      <c r="R178" s="191"/>
      <c r="S178" s="191"/>
      <c r="T178" s="195"/>
      <c r="AT178" s="196" t="s">
        <v>150</v>
      </c>
      <c r="AU178" s="196" t="s">
        <v>81</v>
      </c>
      <c r="AV178" s="196" t="s">
        <v>20</v>
      </c>
      <c r="AW178" s="196" t="s">
        <v>109</v>
      </c>
      <c r="AX178" s="196" t="s">
        <v>73</v>
      </c>
      <c r="AY178" s="196" t="s">
        <v>137</v>
      </c>
    </row>
    <row r="179" spans="2:65" s="6" customFormat="1" ht="15.75" customHeight="1" x14ac:dyDescent="0.3">
      <c r="B179" s="190"/>
      <c r="C179" s="191"/>
      <c r="D179" s="161" t="s">
        <v>150</v>
      </c>
      <c r="E179" s="191"/>
      <c r="F179" s="192" t="s">
        <v>415</v>
      </c>
      <c r="G179" s="191"/>
      <c r="H179" s="191"/>
      <c r="J179" s="191"/>
      <c r="K179" s="191"/>
      <c r="L179" s="193"/>
      <c r="M179" s="194"/>
      <c r="N179" s="191"/>
      <c r="O179" s="191"/>
      <c r="P179" s="191"/>
      <c r="Q179" s="191"/>
      <c r="R179" s="191"/>
      <c r="S179" s="191"/>
      <c r="T179" s="195"/>
      <c r="AT179" s="196" t="s">
        <v>150</v>
      </c>
      <c r="AU179" s="196" t="s">
        <v>81</v>
      </c>
      <c r="AV179" s="196" t="s">
        <v>20</v>
      </c>
      <c r="AW179" s="196" t="s">
        <v>109</v>
      </c>
      <c r="AX179" s="196" t="s">
        <v>73</v>
      </c>
      <c r="AY179" s="196" t="s">
        <v>137</v>
      </c>
    </row>
    <row r="180" spans="2:65" s="6" customFormat="1" ht="15.75" customHeight="1" x14ac:dyDescent="0.3">
      <c r="B180" s="190"/>
      <c r="C180" s="191"/>
      <c r="D180" s="161" t="s">
        <v>150</v>
      </c>
      <c r="E180" s="191"/>
      <c r="F180" s="192" t="s">
        <v>416</v>
      </c>
      <c r="G180" s="191"/>
      <c r="H180" s="191"/>
      <c r="J180" s="191"/>
      <c r="K180" s="191"/>
      <c r="L180" s="193"/>
      <c r="M180" s="194"/>
      <c r="N180" s="191"/>
      <c r="O180" s="191"/>
      <c r="P180" s="191"/>
      <c r="Q180" s="191"/>
      <c r="R180" s="191"/>
      <c r="S180" s="191"/>
      <c r="T180" s="195"/>
      <c r="AT180" s="196" t="s">
        <v>150</v>
      </c>
      <c r="AU180" s="196" t="s">
        <v>81</v>
      </c>
      <c r="AV180" s="196" t="s">
        <v>20</v>
      </c>
      <c r="AW180" s="196" t="s">
        <v>109</v>
      </c>
      <c r="AX180" s="196" t="s">
        <v>73</v>
      </c>
      <c r="AY180" s="196" t="s">
        <v>137</v>
      </c>
    </row>
    <row r="181" spans="2:65" s="6" customFormat="1" ht="15.75" customHeight="1" x14ac:dyDescent="0.3">
      <c r="B181" s="190"/>
      <c r="C181" s="191"/>
      <c r="D181" s="161" t="s">
        <v>150</v>
      </c>
      <c r="E181" s="191"/>
      <c r="F181" s="192" t="s">
        <v>417</v>
      </c>
      <c r="G181" s="191"/>
      <c r="H181" s="191"/>
      <c r="J181" s="191"/>
      <c r="K181" s="191"/>
      <c r="L181" s="193"/>
      <c r="M181" s="194"/>
      <c r="N181" s="191"/>
      <c r="O181" s="191"/>
      <c r="P181" s="191"/>
      <c r="Q181" s="191"/>
      <c r="R181" s="191"/>
      <c r="S181" s="191"/>
      <c r="T181" s="195"/>
      <c r="AT181" s="196" t="s">
        <v>150</v>
      </c>
      <c r="AU181" s="196" t="s">
        <v>81</v>
      </c>
      <c r="AV181" s="196" t="s">
        <v>20</v>
      </c>
      <c r="AW181" s="196" t="s">
        <v>109</v>
      </c>
      <c r="AX181" s="196" t="s">
        <v>73</v>
      </c>
      <c r="AY181" s="196" t="s">
        <v>137</v>
      </c>
    </row>
    <row r="182" spans="2:65" s="6" customFormat="1" ht="15.75" customHeight="1" x14ac:dyDescent="0.3">
      <c r="B182" s="190"/>
      <c r="C182" s="191"/>
      <c r="D182" s="161" t="s">
        <v>150</v>
      </c>
      <c r="E182" s="191"/>
      <c r="F182" s="192" t="s">
        <v>418</v>
      </c>
      <c r="G182" s="191"/>
      <c r="H182" s="191"/>
      <c r="J182" s="191"/>
      <c r="K182" s="191"/>
      <c r="L182" s="193"/>
      <c r="M182" s="194"/>
      <c r="N182" s="191"/>
      <c r="O182" s="191"/>
      <c r="P182" s="191"/>
      <c r="Q182" s="191"/>
      <c r="R182" s="191"/>
      <c r="S182" s="191"/>
      <c r="T182" s="195"/>
      <c r="AT182" s="196" t="s">
        <v>150</v>
      </c>
      <c r="AU182" s="196" t="s">
        <v>81</v>
      </c>
      <c r="AV182" s="196" t="s">
        <v>20</v>
      </c>
      <c r="AW182" s="196" t="s">
        <v>109</v>
      </c>
      <c r="AX182" s="196" t="s">
        <v>73</v>
      </c>
      <c r="AY182" s="196" t="s">
        <v>137</v>
      </c>
    </row>
    <row r="183" spans="2:65" s="6" customFormat="1" ht="15.75" customHeight="1" x14ac:dyDescent="0.3">
      <c r="B183" s="159"/>
      <c r="C183" s="160"/>
      <c r="D183" s="161" t="s">
        <v>150</v>
      </c>
      <c r="E183" s="160"/>
      <c r="F183" s="162" t="s">
        <v>386</v>
      </c>
      <c r="G183" s="160"/>
      <c r="H183" s="163">
        <v>1</v>
      </c>
      <c r="J183" s="160"/>
      <c r="K183" s="160"/>
      <c r="L183" s="164"/>
      <c r="M183" s="165"/>
      <c r="N183" s="160"/>
      <c r="O183" s="160"/>
      <c r="P183" s="160"/>
      <c r="Q183" s="160"/>
      <c r="R183" s="160"/>
      <c r="S183" s="160"/>
      <c r="T183" s="166"/>
      <c r="AT183" s="167" t="s">
        <v>150</v>
      </c>
      <c r="AU183" s="167" t="s">
        <v>81</v>
      </c>
      <c r="AV183" s="167" t="s">
        <v>81</v>
      </c>
      <c r="AW183" s="167" t="s">
        <v>109</v>
      </c>
      <c r="AX183" s="167" t="s">
        <v>20</v>
      </c>
      <c r="AY183" s="167" t="s">
        <v>137</v>
      </c>
    </row>
    <row r="184" spans="2:65" s="6" customFormat="1" ht="15.75" customHeight="1" x14ac:dyDescent="0.3">
      <c r="B184" s="23"/>
      <c r="C184" s="145" t="s">
        <v>228</v>
      </c>
      <c r="D184" s="145" t="s">
        <v>141</v>
      </c>
      <c r="E184" s="146" t="s">
        <v>419</v>
      </c>
      <c r="F184" s="147" t="s">
        <v>420</v>
      </c>
      <c r="G184" s="148" t="s">
        <v>375</v>
      </c>
      <c r="H184" s="149">
        <v>1</v>
      </c>
      <c r="I184" s="150"/>
      <c r="J184" s="151">
        <f>ROUND($I$184*$H$184,2)</f>
        <v>0</v>
      </c>
      <c r="K184" s="147"/>
      <c r="L184" s="43"/>
      <c r="M184" s="152"/>
      <c r="N184" s="153" t="s">
        <v>44</v>
      </c>
      <c r="O184" s="24"/>
      <c r="P184" s="24"/>
      <c r="Q184" s="154">
        <v>0.05</v>
      </c>
      <c r="R184" s="154">
        <f>$Q$184*$H$184</f>
        <v>0.05</v>
      </c>
      <c r="S184" s="154">
        <v>0</v>
      </c>
      <c r="T184" s="155">
        <f>$S$184*$H$184</f>
        <v>0</v>
      </c>
      <c r="AR184" s="89" t="s">
        <v>213</v>
      </c>
      <c r="AT184" s="89" t="s">
        <v>141</v>
      </c>
      <c r="AU184" s="89" t="s">
        <v>81</v>
      </c>
      <c r="AY184" s="6" t="s">
        <v>137</v>
      </c>
      <c r="BE184" s="156">
        <f>IF($N$184="základní",$J$184,0)</f>
        <v>0</v>
      </c>
      <c r="BF184" s="156">
        <f>IF($N$184="snížená",$J$184,0)</f>
        <v>0</v>
      </c>
      <c r="BG184" s="156">
        <f>IF($N$184="zákl. přenesená",$J$184,0)</f>
        <v>0</v>
      </c>
      <c r="BH184" s="156">
        <f>IF($N$184="sníž. přenesená",$J$184,0)</f>
        <v>0</v>
      </c>
      <c r="BI184" s="156">
        <f>IF($N$184="nulová",$J$184,0)</f>
        <v>0</v>
      </c>
      <c r="BJ184" s="89" t="s">
        <v>20</v>
      </c>
      <c r="BK184" s="156">
        <f>ROUND($I$184*$H$184,2)</f>
        <v>0</v>
      </c>
      <c r="BL184" s="89" t="s">
        <v>213</v>
      </c>
      <c r="BM184" s="89" t="s">
        <v>421</v>
      </c>
    </row>
    <row r="185" spans="2:65" s="6" customFormat="1" ht="16.5" customHeight="1" x14ac:dyDescent="0.3">
      <c r="B185" s="23"/>
      <c r="C185" s="24"/>
      <c r="D185" s="157" t="s">
        <v>148</v>
      </c>
      <c r="E185" s="24"/>
      <c r="F185" s="158" t="s">
        <v>420</v>
      </c>
      <c r="G185" s="24"/>
      <c r="H185" s="24"/>
      <c r="J185" s="24"/>
      <c r="K185" s="24"/>
      <c r="L185" s="43"/>
      <c r="M185" s="56"/>
      <c r="N185" s="24"/>
      <c r="O185" s="24"/>
      <c r="P185" s="24"/>
      <c r="Q185" s="24"/>
      <c r="R185" s="24"/>
      <c r="S185" s="24"/>
      <c r="T185" s="57"/>
      <c r="AT185" s="6" t="s">
        <v>148</v>
      </c>
      <c r="AU185" s="6" t="s">
        <v>81</v>
      </c>
    </row>
    <row r="186" spans="2:65" s="6" customFormat="1" ht="15.75" customHeight="1" x14ac:dyDescent="0.3">
      <c r="B186" s="190"/>
      <c r="C186" s="191"/>
      <c r="D186" s="161" t="s">
        <v>150</v>
      </c>
      <c r="E186" s="191"/>
      <c r="F186" s="192" t="s">
        <v>377</v>
      </c>
      <c r="G186" s="191"/>
      <c r="H186" s="191"/>
      <c r="J186" s="191"/>
      <c r="K186" s="191"/>
      <c r="L186" s="193"/>
      <c r="M186" s="194"/>
      <c r="N186" s="191"/>
      <c r="O186" s="191"/>
      <c r="P186" s="191"/>
      <c r="Q186" s="191"/>
      <c r="R186" s="191"/>
      <c r="S186" s="191"/>
      <c r="T186" s="195"/>
      <c r="AT186" s="196" t="s">
        <v>150</v>
      </c>
      <c r="AU186" s="196" t="s">
        <v>81</v>
      </c>
      <c r="AV186" s="196" t="s">
        <v>20</v>
      </c>
      <c r="AW186" s="196" t="s">
        <v>109</v>
      </c>
      <c r="AX186" s="196" t="s">
        <v>73</v>
      </c>
      <c r="AY186" s="196" t="s">
        <v>137</v>
      </c>
    </row>
    <row r="187" spans="2:65" s="6" customFormat="1" ht="15.75" customHeight="1" x14ac:dyDescent="0.3">
      <c r="B187" s="190"/>
      <c r="C187" s="191"/>
      <c r="D187" s="161" t="s">
        <v>150</v>
      </c>
      <c r="E187" s="191"/>
      <c r="F187" s="192" t="s">
        <v>422</v>
      </c>
      <c r="G187" s="191"/>
      <c r="H187" s="191"/>
      <c r="J187" s="191"/>
      <c r="K187" s="191"/>
      <c r="L187" s="193"/>
      <c r="M187" s="194"/>
      <c r="N187" s="191"/>
      <c r="O187" s="191"/>
      <c r="P187" s="191"/>
      <c r="Q187" s="191"/>
      <c r="R187" s="191"/>
      <c r="S187" s="191"/>
      <c r="T187" s="195"/>
      <c r="AT187" s="196" t="s">
        <v>150</v>
      </c>
      <c r="AU187" s="196" t="s">
        <v>81</v>
      </c>
      <c r="AV187" s="196" t="s">
        <v>20</v>
      </c>
      <c r="AW187" s="196" t="s">
        <v>109</v>
      </c>
      <c r="AX187" s="196" t="s">
        <v>73</v>
      </c>
      <c r="AY187" s="196" t="s">
        <v>137</v>
      </c>
    </row>
    <row r="188" spans="2:65" s="6" customFormat="1" ht="15.75" customHeight="1" x14ac:dyDescent="0.3">
      <c r="B188" s="190"/>
      <c r="C188" s="191"/>
      <c r="D188" s="161" t="s">
        <v>150</v>
      </c>
      <c r="E188" s="191"/>
      <c r="F188" s="192" t="s">
        <v>423</v>
      </c>
      <c r="G188" s="191"/>
      <c r="H188" s="191"/>
      <c r="J188" s="191"/>
      <c r="K188" s="191"/>
      <c r="L188" s="193"/>
      <c r="M188" s="194"/>
      <c r="N188" s="191"/>
      <c r="O188" s="191"/>
      <c r="P188" s="191"/>
      <c r="Q188" s="191"/>
      <c r="R188" s="191"/>
      <c r="S188" s="191"/>
      <c r="T188" s="195"/>
      <c r="AT188" s="196" t="s">
        <v>150</v>
      </c>
      <c r="AU188" s="196" t="s">
        <v>81</v>
      </c>
      <c r="AV188" s="196" t="s">
        <v>20</v>
      </c>
      <c r="AW188" s="196" t="s">
        <v>109</v>
      </c>
      <c r="AX188" s="196" t="s">
        <v>73</v>
      </c>
      <c r="AY188" s="196" t="s">
        <v>137</v>
      </c>
    </row>
    <row r="189" spans="2:65" s="6" customFormat="1" ht="15.75" customHeight="1" x14ac:dyDescent="0.3">
      <c r="B189" s="190"/>
      <c r="C189" s="191"/>
      <c r="D189" s="161" t="s">
        <v>150</v>
      </c>
      <c r="E189" s="191"/>
      <c r="F189" s="192" t="s">
        <v>424</v>
      </c>
      <c r="G189" s="191"/>
      <c r="H189" s="191"/>
      <c r="J189" s="191"/>
      <c r="K189" s="191"/>
      <c r="L189" s="193"/>
      <c r="M189" s="194"/>
      <c r="N189" s="191"/>
      <c r="O189" s="191"/>
      <c r="P189" s="191"/>
      <c r="Q189" s="191"/>
      <c r="R189" s="191"/>
      <c r="S189" s="191"/>
      <c r="T189" s="195"/>
      <c r="AT189" s="196" t="s">
        <v>150</v>
      </c>
      <c r="AU189" s="196" t="s">
        <v>81</v>
      </c>
      <c r="AV189" s="196" t="s">
        <v>20</v>
      </c>
      <c r="AW189" s="196" t="s">
        <v>109</v>
      </c>
      <c r="AX189" s="196" t="s">
        <v>73</v>
      </c>
      <c r="AY189" s="196" t="s">
        <v>137</v>
      </c>
    </row>
    <row r="190" spans="2:65" s="6" customFormat="1" ht="15.75" customHeight="1" x14ac:dyDescent="0.3">
      <c r="B190" s="190"/>
      <c r="C190" s="191"/>
      <c r="D190" s="161" t="s">
        <v>150</v>
      </c>
      <c r="E190" s="191"/>
      <c r="F190" s="192" t="s">
        <v>425</v>
      </c>
      <c r="G190" s="191"/>
      <c r="H190" s="191"/>
      <c r="J190" s="191"/>
      <c r="K190" s="191"/>
      <c r="L190" s="193"/>
      <c r="M190" s="194"/>
      <c r="N190" s="191"/>
      <c r="O190" s="191"/>
      <c r="P190" s="191"/>
      <c r="Q190" s="191"/>
      <c r="R190" s="191"/>
      <c r="S190" s="191"/>
      <c r="T190" s="195"/>
      <c r="AT190" s="196" t="s">
        <v>150</v>
      </c>
      <c r="AU190" s="196" t="s">
        <v>81</v>
      </c>
      <c r="AV190" s="196" t="s">
        <v>20</v>
      </c>
      <c r="AW190" s="196" t="s">
        <v>109</v>
      </c>
      <c r="AX190" s="196" t="s">
        <v>73</v>
      </c>
      <c r="AY190" s="196" t="s">
        <v>137</v>
      </c>
    </row>
    <row r="191" spans="2:65" s="6" customFormat="1" ht="15.75" customHeight="1" x14ac:dyDescent="0.3">
      <c r="B191" s="190"/>
      <c r="C191" s="191"/>
      <c r="D191" s="161" t="s">
        <v>150</v>
      </c>
      <c r="E191" s="191"/>
      <c r="F191" s="192" t="s">
        <v>426</v>
      </c>
      <c r="G191" s="191"/>
      <c r="H191" s="191"/>
      <c r="J191" s="191"/>
      <c r="K191" s="191"/>
      <c r="L191" s="193"/>
      <c r="M191" s="194"/>
      <c r="N191" s="191"/>
      <c r="O191" s="191"/>
      <c r="P191" s="191"/>
      <c r="Q191" s="191"/>
      <c r="R191" s="191"/>
      <c r="S191" s="191"/>
      <c r="T191" s="195"/>
      <c r="AT191" s="196" t="s">
        <v>150</v>
      </c>
      <c r="AU191" s="196" t="s">
        <v>81</v>
      </c>
      <c r="AV191" s="196" t="s">
        <v>20</v>
      </c>
      <c r="AW191" s="196" t="s">
        <v>109</v>
      </c>
      <c r="AX191" s="196" t="s">
        <v>73</v>
      </c>
      <c r="AY191" s="196" t="s">
        <v>137</v>
      </c>
    </row>
    <row r="192" spans="2:65" s="6" customFormat="1" ht="15.75" customHeight="1" x14ac:dyDescent="0.3">
      <c r="B192" s="190"/>
      <c r="C192" s="191"/>
      <c r="D192" s="161" t="s">
        <v>150</v>
      </c>
      <c r="E192" s="191"/>
      <c r="F192" s="192" t="s">
        <v>427</v>
      </c>
      <c r="G192" s="191"/>
      <c r="H192" s="191"/>
      <c r="J192" s="191"/>
      <c r="K192" s="191"/>
      <c r="L192" s="193"/>
      <c r="M192" s="194"/>
      <c r="N192" s="191"/>
      <c r="O192" s="191"/>
      <c r="P192" s="191"/>
      <c r="Q192" s="191"/>
      <c r="R192" s="191"/>
      <c r="S192" s="191"/>
      <c r="T192" s="195"/>
      <c r="AT192" s="196" t="s">
        <v>150</v>
      </c>
      <c r="AU192" s="196" t="s">
        <v>81</v>
      </c>
      <c r="AV192" s="196" t="s">
        <v>20</v>
      </c>
      <c r="AW192" s="196" t="s">
        <v>109</v>
      </c>
      <c r="AX192" s="196" t="s">
        <v>73</v>
      </c>
      <c r="AY192" s="196" t="s">
        <v>137</v>
      </c>
    </row>
    <row r="193" spans="2:65" s="6" customFormat="1" ht="15.75" customHeight="1" x14ac:dyDescent="0.3">
      <c r="B193" s="190"/>
      <c r="C193" s="191"/>
      <c r="D193" s="161" t="s">
        <v>150</v>
      </c>
      <c r="E193" s="191"/>
      <c r="F193" s="192" t="s">
        <v>428</v>
      </c>
      <c r="G193" s="191"/>
      <c r="H193" s="191"/>
      <c r="J193" s="191"/>
      <c r="K193" s="191"/>
      <c r="L193" s="193"/>
      <c r="M193" s="194"/>
      <c r="N193" s="191"/>
      <c r="O193" s="191"/>
      <c r="P193" s="191"/>
      <c r="Q193" s="191"/>
      <c r="R193" s="191"/>
      <c r="S193" s="191"/>
      <c r="T193" s="195"/>
      <c r="AT193" s="196" t="s">
        <v>150</v>
      </c>
      <c r="AU193" s="196" t="s">
        <v>81</v>
      </c>
      <c r="AV193" s="196" t="s">
        <v>20</v>
      </c>
      <c r="AW193" s="196" t="s">
        <v>109</v>
      </c>
      <c r="AX193" s="196" t="s">
        <v>73</v>
      </c>
      <c r="AY193" s="196" t="s">
        <v>137</v>
      </c>
    </row>
    <row r="194" spans="2:65" s="6" customFormat="1" ht="15.75" customHeight="1" x14ac:dyDescent="0.3">
      <c r="B194" s="190"/>
      <c r="C194" s="191"/>
      <c r="D194" s="161" t="s">
        <v>150</v>
      </c>
      <c r="E194" s="191"/>
      <c r="F194" s="192" t="s">
        <v>429</v>
      </c>
      <c r="G194" s="191"/>
      <c r="H194" s="191"/>
      <c r="J194" s="191"/>
      <c r="K194" s="191"/>
      <c r="L194" s="193"/>
      <c r="M194" s="194"/>
      <c r="N194" s="191"/>
      <c r="O194" s="191"/>
      <c r="P194" s="191"/>
      <c r="Q194" s="191"/>
      <c r="R194" s="191"/>
      <c r="S194" s="191"/>
      <c r="T194" s="195"/>
      <c r="AT194" s="196" t="s">
        <v>150</v>
      </c>
      <c r="AU194" s="196" t="s">
        <v>81</v>
      </c>
      <c r="AV194" s="196" t="s">
        <v>20</v>
      </c>
      <c r="AW194" s="196" t="s">
        <v>109</v>
      </c>
      <c r="AX194" s="196" t="s">
        <v>73</v>
      </c>
      <c r="AY194" s="196" t="s">
        <v>137</v>
      </c>
    </row>
    <row r="195" spans="2:65" s="6" customFormat="1" ht="15.75" customHeight="1" x14ac:dyDescent="0.3">
      <c r="B195" s="159"/>
      <c r="C195" s="160"/>
      <c r="D195" s="161" t="s">
        <v>150</v>
      </c>
      <c r="E195" s="160"/>
      <c r="F195" s="162" t="s">
        <v>386</v>
      </c>
      <c r="G195" s="160"/>
      <c r="H195" s="163">
        <v>1</v>
      </c>
      <c r="J195" s="160"/>
      <c r="K195" s="160"/>
      <c r="L195" s="164"/>
      <c r="M195" s="165"/>
      <c r="N195" s="160"/>
      <c r="O195" s="160"/>
      <c r="P195" s="160"/>
      <c r="Q195" s="160"/>
      <c r="R195" s="160"/>
      <c r="S195" s="160"/>
      <c r="T195" s="166"/>
      <c r="AT195" s="167" t="s">
        <v>150</v>
      </c>
      <c r="AU195" s="167" t="s">
        <v>81</v>
      </c>
      <c r="AV195" s="167" t="s">
        <v>81</v>
      </c>
      <c r="AW195" s="167" t="s">
        <v>109</v>
      </c>
      <c r="AX195" s="167" t="s">
        <v>20</v>
      </c>
      <c r="AY195" s="167" t="s">
        <v>137</v>
      </c>
    </row>
    <row r="196" spans="2:65" s="6" customFormat="1" ht="15.75" customHeight="1" x14ac:dyDescent="0.3">
      <c r="B196" s="23"/>
      <c r="C196" s="145" t="s">
        <v>182</v>
      </c>
      <c r="D196" s="145" t="s">
        <v>141</v>
      </c>
      <c r="E196" s="146" t="s">
        <v>430</v>
      </c>
      <c r="F196" s="147" t="s">
        <v>431</v>
      </c>
      <c r="G196" s="148" t="s">
        <v>375</v>
      </c>
      <c r="H196" s="149">
        <v>1</v>
      </c>
      <c r="I196" s="150"/>
      <c r="J196" s="151">
        <f>ROUND($I$196*$H$196,2)</f>
        <v>0</v>
      </c>
      <c r="K196" s="147"/>
      <c r="L196" s="43"/>
      <c r="M196" s="152"/>
      <c r="N196" s="153" t="s">
        <v>44</v>
      </c>
      <c r="O196" s="24"/>
      <c r="P196" s="24"/>
      <c r="Q196" s="154">
        <v>0.05</v>
      </c>
      <c r="R196" s="154">
        <f>$Q$196*$H$196</f>
        <v>0.05</v>
      </c>
      <c r="S196" s="154">
        <v>0</v>
      </c>
      <c r="T196" s="155">
        <f>$S$196*$H$196</f>
        <v>0</v>
      </c>
      <c r="AR196" s="89" t="s">
        <v>213</v>
      </c>
      <c r="AT196" s="89" t="s">
        <v>141</v>
      </c>
      <c r="AU196" s="89" t="s">
        <v>81</v>
      </c>
      <c r="AY196" s="6" t="s">
        <v>137</v>
      </c>
      <c r="BE196" s="156">
        <f>IF($N$196="základní",$J$196,0)</f>
        <v>0</v>
      </c>
      <c r="BF196" s="156">
        <f>IF($N$196="snížená",$J$196,0)</f>
        <v>0</v>
      </c>
      <c r="BG196" s="156">
        <f>IF($N$196="zákl. přenesená",$J$196,0)</f>
        <v>0</v>
      </c>
      <c r="BH196" s="156">
        <f>IF($N$196="sníž. přenesená",$J$196,0)</f>
        <v>0</v>
      </c>
      <c r="BI196" s="156">
        <f>IF($N$196="nulová",$J$196,0)</f>
        <v>0</v>
      </c>
      <c r="BJ196" s="89" t="s">
        <v>20</v>
      </c>
      <c r="BK196" s="156">
        <f>ROUND($I$196*$H$196,2)</f>
        <v>0</v>
      </c>
      <c r="BL196" s="89" t="s">
        <v>213</v>
      </c>
      <c r="BM196" s="89" t="s">
        <v>432</v>
      </c>
    </row>
    <row r="197" spans="2:65" s="6" customFormat="1" ht="16.5" customHeight="1" x14ac:dyDescent="0.3">
      <c r="B197" s="23"/>
      <c r="C197" s="24"/>
      <c r="D197" s="157" t="s">
        <v>148</v>
      </c>
      <c r="E197" s="24"/>
      <c r="F197" s="158" t="s">
        <v>431</v>
      </c>
      <c r="G197" s="24"/>
      <c r="H197" s="24"/>
      <c r="J197" s="24"/>
      <c r="K197" s="24"/>
      <c r="L197" s="43"/>
      <c r="M197" s="56"/>
      <c r="N197" s="24"/>
      <c r="O197" s="24"/>
      <c r="P197" s="24"/>
      <c r="Q197" s="24"/>
      <c r="R197" s="24"/>
      <c r="S197" s="24"/>
      <c r="T197" s="57"/>
      <c r="AT197" s="6" t="s">
        <v>148</v>
      </c>
      <c r="AU197" s="6" t="s">
        <v>81</v>
      </c>
    </row>
    <row r="198" spans="2:65" s="6" customFormat="1" ht="15.75" customHeight="1" x14ac:dyDescent="0.3">
      <c r="B198" s="159"/>
      <c r="C198" s="160"/>
      <c r="D198" s="161" t="s">
        <v>150</v>
      </c>
      <c r="E198" s="160"/>
      <c r="F198" s="162"/>
      <c r="G198" s="160"/>
      <c r="H198" s="163">
        <v>0</v>
      </c>
      <c r="J198" s="160"/>
      <c r="K198" s="160"/>
      <c r="L198" s="164"/>
      <c r="M198" s="165"/>
      <c r="N198" s="160"/>
      <c r="O198" s="160"/>
      <c r="P198" s="160"/>
      <c r="Q198" s="160"/>
      <c r="R198" s="160"/>
      <c r="S198" s="160"/>
      <c r="T198" s="166"/>
      <c r="AT198" s="167" t="s">
        <v>150</v>
      </c>
      <c r="AU198" s="167" t="s">
        <v>81</v>
      </c>
      <c r="AV198" s="167" t="s">
        <v>81</v>
      </c>
      <c r="AW198" s="167" t="s">
        <v>109</v>
      </c>
      <c r="AX198" s="167" t="s">
        <v>73</v>
      </c>
      <c r="AY198" s="167" t="s">
        <v>137</v>
      </c>
    </row>
    <row r="199" spans="2:65" s="6" customFormat="1" ht="15.75" customHeight="1" x14ac:dyDescent="0.3">
      <c r="B199" s="159"/>
      <c r="C199" s="160"/>
      <c r="D199" s="161" t="s">
        <v>150</v>
      </c>
      <c r="E199" s="160"/>
      <c r="F199" s="162"/>
      <c r="G199" s="160"/>
      <c r="H199" s="163">
        <v>0</v>
      </c>
      <c r="J199" s="160"/>
      <c r="K199" s="160"/>
      <c r="L199" s="164"/>
      <c r="M199" s="165"/>
      <c r="N199" s="160"/>
      <c r="O199" s="160"/>
      <c r="P199" s="160"/>
      <c r="Q199" s="160"/>
      <c r="R199" s="160"/>
      <c r="S199" s="160"/>
      <c r="T199" s="166"/>
      <c r="AT199" s="167" t="s">
        <v>150</v>
      </c>
      <c r="AU199" s="167" t="s">
        <v>81</v>
      </c>
      <c r="AV199" s="167" t="s">
        <v>81</v>
      </c>
      <c r="AW199" s="167" t="s">
        <v>109</v>
      </c>
      <c r="AX199" s="167" t="s">
        <v>73</v>
      </c>
      <c r="AY199" s="167" t="s">
        <v>137</v>
      </c>
    </row>
    <row r="200" spans="2:65" s="6" customFormat="1" ht="15.75" customHeight="1" x14ac:dyDescent="0.3">
      <c r="B200" s="190"/>
      <c r="C200" s="191"/>
      <c r="D200" s="161" t="s">
        <v>150</v>
      </c>
      <c r="E200" s="191"/>
      <c r="F200" s="192" t="s">
        <v>377</v>
      </c>
      <c r="G200" s="191"/>
      <c r="H200" s="191"/>
      <c r="J200" s="191"/>
      <c r="K200" s="191"/>
      <c r="L200" s="193"/>
      <c r="M200" s="194"/>
      <c r="N200" s="191"/>
      <c r="O200" s="191"/>
      <c r="P200" s="191"/>
      <c r="Q200" s="191"/>
      <c r="R200" s="191"/>
      <c r="S200" s="191"/>
      <c r="T200" s="195"/>
      <c r="AT200" s="196" t="s">
        <v>150</v>
      </c>
      <c r="AU200" s="196" t="s">
        <v>81</v>
      </c>
      <c r="AV200" s="196" t="s">
        <v>20</v>
      </c>
      <c r="AW200" s="196" t="s">
        <v>109</v>
      </c>
      <c r="AX200" s="196" t="s">
        <v>73</v>
      </c>
      <c r="AY200" s="196" t="s">
        <v>137</v>
      </c>
    </row>
    <row r="201" spans="2:65" s="6" customFormat="1" ht="15.75" customHeight="1" x14ac:dyDescent="0.3">
      <c r="B201" s="190"/>
      <c r="C201" s="191"/>
      <c r="D201" s="161" t="s">
        <v>150</v>
      </c>
      <c r="E201" s="191"/>
      <c r="F201" s="192" t="s">
        <v>433</v>
      </c>
      <c r="G201" s="191"/>
      <c r="H201" s="191"/>
      <c r="J201" s="191"/>
      <c r="K201" s="191"/>
      <c r="L201" s="193"/>
      <c r="M201" s="194"/>
      <c r="N201" s="191"/>
      <c r="O201" s="191"/>
      <c r="P201" s="191"/>
      <c r="Q201" s="191"/>
      <c r="R201" s="191"/>
      <c r="S201" s="191"/>
      <c r="T201" s="195"/>
      <c r="AT201" s="196" t="s">
        <v>150</v>
      </c>
      <c r="AU201" s="196" t="s">
        <v>81</v>
      </c>
      <c r="AV201" s="196" t="s">
        <v>20</v>
      </c>
      <c r="AW201" s="196" t="s">
        <v>109</v>
      </c>
      <c r="AX201" s="196" t="s">
        <v>73</v>
      </c>
      <c r="AY201" s="196" t="s">
        <v>137</v>
      </c>
    </row>
    <row r="202" spans="2:65" s="6" customFormat="1" ht="15.75" customHeight="1" x14ac:dyDescent="0.3">
      <c r="B202" s="190"/>
      <c r="C202" s="191"/>
      <c r="D202" s="161" t="s">
        <v>150</v>
      </c>
      <c r="E202" s="191"/>
      <c r="F202" s="192" t="s">
        <v>423</v>
      </c>
      <c r="G202" s="191"/>
      <c r="H202" s="191"/>
      <c r="J202" s="191"/>
      <c r="K202" s="191"/>
      <c r="L202" s="193"/>
      <c r="M202" s="194"/>
      <c r="N202" s="191"/>
      <c r="O202" s="191"/>
      <c r="P202" s="191"/>
      <c r="Q202" s="191"/>
      <c r="R202" s="191"/>
      <c r="S202" s="191"/>
      <c r="T202" s="195"/>
      <c r="AT202" s="196" t="s">
        <v>150</v>
      </c>
      <c r="AU202" s="196" t="s">
        <v>81</v>
      </c>
      <c r="AV202" s="196" t="s">
        <v>20</v>
      </c>
      <c r="AW202" s="196" t="s">
        <v>109</v>
      </c>
      <c r="AX202" s="196" t="s">
        <v>73</v>
      </c>
      <c r="AY202" s="196" t="s">
        <v>137</v>
      </c>
    </row>
    <row r="203" spans="2:65" s="6" customFormat="1" ht="15.75" customHeight="1" x14ac:dyDescent="0.3">
      <c r="B203" s="190"/>
      <c r="C203" s="191"/>
      <c r="D203" s="161" t="s">
        <v>150</v>
      </c>
      <c r="E203" s="191"/>
      <c r="F203" s="192" t="s">
        <v>424</v>
      </c>
      <c r="G203" s="191"/>
      <c r="H203" s="191"/>
      <c r="J203" s="191"/>
      <c r="K203" s="191"/>
      <c r="L203" s="193"/>
      <c r="M203" s="194"/>
      <c r="N203" s="191"/>
      <c r="O203" s="191"/>
      <c r="P203" s="191"/>
      <c r="Q203" s="191"/>
      <c r="R203" s="191"/>
      <c r="S203" s="191"/>
      <c r="T203" s="195"/>
      <c r="AT203" s="196" t="s">
        <v>150</v>
      </c>
      <c r="AU203" s="196" t="s">
        <v>81</v>
      </c>
      <c r="AV203" s="196" t="s">
        <v>20</v>
      </c>
      <c r="AW203" s="196" t="s">
        <v>109</v>
      </c>
      <c r="AX203" s="196" t="s">
        <v>73</v>
      </c>
      <c r="AY203" s="196" t="s">
        <v>137</v>
      </c>
    </row>
    <row r="204" spans="2:65" s="6" customFormat="1" ht="15.75" customHeight="1" x14ac:dyDescent="0.3">
      <c r="B204" s="190"/>
      <c r="C204" s="191"/>
      <c r="D204" s="161" t="s">
        <v>150</v>
      </c>
      <c r="E204" s="191"/>
      <c r="F204" s="192" t="s">
        <v>425</v>
      </c>
      <c r="G204" s="191"/>
      <c r="H204" s="191"/>
      <c r="J204" s="191"/>
      <c r="K204" s="191"/>
      <c r="L204" s="193"/>
      <c r="M204" s="194"/>
      <c r="N204" s="191"/>
      <c r="O204" s="191"/>
      <c r="P204" s="191"/>
      <c r="Q204" s="191"/>
      <c r="R204" s="191"/>
      <c r="S204" s="191"/>
      <c r="T204" s="195"/>
      <c r="AT204" s="196" t="s">
        <v>150</v>
      </c>
      <c r="AU204" s="196" t="s">
        <v>81</v>
      </c>
      <c r="AV204" s="196" t="s">
        <v>20</v>
      </c>
      <c r="AW204" s="196" t="s">
        <v>109</v>
      </c>
      <c r="AX204" s="196" t="s">
        <v>73</v>
      </c>
      <c r="AY204" s="196" t="s">
        <v>137</v>
      </c>
    </row>
    <row r="205" spans="2:65" s="6" customFormat="1" ht="15.75" customHeight="1" x14ac:dyDescent="0.3">
      <c r="B205" s="190"/>
      <c r="C205" s="191"/>
      <c r="D205" s="161" t="s">
        <v>150</v>
      </c>
      <c r="E205" s="191"/>
      <c r="F205" s="192" t="s">
        <v>426</v>
      </c>
      <c r="G205" s="191"/>
      <c r="H205" s="191"/>
      <c r="J205" s="191"/>
      <c r="K205" s="191"/>
      <c r="L205" s="193"/>
      <c r="M205" s="194"/>
      <c r="N205" s="191"/>
      <c r="O205" s="191"/>
      <c r="P205" s="191"/>
      <c r="Q205" s="191"/>
      <c r="R205" s="191"/>
      <c r="S205" s="191"/>
      <c r="T205" s="195"/>
      <c r="AT205" s="196" t="s">
        <v>150</v>
      </c>
      <c r="AU205" s="196" t="s">
        <v>81</v>
      </c>
      <c r="AV205" s="196" t="s">
        <v>20</v>
      </c>
      <c r="AW205" s="196" t="s">
        <v>109</v>
      </c>
      <c r="AX205" s="196" t="s">
        <v>73</v>
      </c>
      <c r="AY205" s="196" t="s">
        <v>137</v>
      </c>
    </row>
    <row r="206" spans="2:65" s="6" customFormat="1" ht="15.75" customHeight="1" x14ac:dyDescent="0.3">
      <c r="B206" s="190"/>
      <c r="C206" s="191"/>
      <c r="D206" s="161" t="s">
        <v>150</v>
      </c>
      <c r="E206" s="191"/>
      <c r="F206" s="192" t="s">
        <v>427</v>
      </c>
      <c r="G206" s="191"/>
      <c r="H206" s="191"/>
      <c r="J206" s="191"/>
      <c r="K206" s="191"/>
      <c r="L206" s="193"/>
      <c r="M206" s="194"/>
      <c r="N206" s="191"/>
      <c r="O206" s="191"/>
      <c r="P206" s="191"/>
      <c r="Q206" s="191"/>
      <c r="R206" s="191"/>
      <c r="S206" s="191"/>
      <c r="T206" s="195"/>
      <c r="AT206" s="196" t="s">
        <v>150</v>
      </c>
      <c r="AU206" s="196" t="s">
        <v>81</v>
      </c>
      <c r="AV206" s="196" t="s">
        <v>20</v>
      </c>
      <c r="AW206" s="196" t="s">
        <v>109</v>
      </c>
      <c r="AX206" s="196" t="s">
        <v>73</v>
      </c>
      <c r="AY206" s="196" t="s">
        <v>137</v>
      </c>
    </row>
    <row r="207" spans="2:65" s="6" customFormat="1" ht="15.75" customHeight="1" x14ac:dyDescent="0.3">
      <c r="B207" s="190"/>
      <c r="C207" s="191"/>
      <c r="D207" s="161" t="s">
        <v>150</v>
      </c>
      <c r="E207" s="191"/>
      <c r="F207" s="192" t="s">
        <v>428</v>
      </c>
      <c r="G207" s="191"/>
      <c r="H207" s="191"/>
      <c r="J207" s="191"/>
      <c r="K207" s="191"/>
      <c r="L207" s="193"/>
      <c r="M207" s="194"/>
      <c r="N207" s="191"/>
      <c r="O207" s="191"/>
      <c r="P207" s="191"/>
      <c r="Q207" s="191"/>
      <c r="R207" s="191"/>
      <c r="S207" s="191"/>
      <c r="T207" s="195"/>
      <c r="AT207" s="196" t="s">
        <v>150</v>
      </c>
      <c r="AU207" s="196" t="s">
        <v>81</v>
      </c>
      <c r="AV207" s="196" t="s">
        <v>20</v>
      </c>
      <c r="AW207" s="196" t="s">
        <v>109</v>
      </c>
      <c r="AX207" s="196" t="s">
        <v>73</v>
      </c>
      <c r="AY207" s="196" t="s">
        <v>137</v>
      </c>
    </row>
    <row r="208" spans="2:65" s="6" customFormat="1" ht="15.75" customHeight="1" x14ac:dyDescent="0.3">
      <c r="B208" s="190"/>
      <c r="C208" s="191"/>
      <c r="D208" s="161" t="s">
        <v>150</v>
      </c>
      <c r="E208" s="191"/>
      <c r="F208" s="192" t="s">
        <v>429</v>
      </c>
      <c r="G208" s="191"/>
      <c r="H208" s="191"/>
      <c r="J208" s="191"/>
      <c r="K208" s="191"/>
      <c r="L208" s="193"/>
      <c r="M208" s="194"/>
      <c r="N208" s="191"/>
      <c r="O208" s="191"/>
      <c r="P208" s="191"/>
      <c r="Q208" s="191"/>
      <c r="R208" s="191"/>
      <c r="S208" s="191"/>
      <c r="T208" s="195"/>
      <c r="AT208" s="196" t="s">
        <v>150</v>
      </c>
      <c r="AU208" s="196" t="s">
        <v>81</v>
      </c>
      <c r="AV208" s="196" t="s">
        <v>20</v>
      </c>
      <c r="AW208" s="196" t="s">
        <v>109</v>
      </c>
      <c r="AX208" s="196" t="s">
        <v>73</v>
      </c>
      <c r="AY208" s="196" t="s">
        <v>137</v>
      </c>
    </row>
    <row r="209" spans="2:65" s="6" customFormat="1" ht="15.75" customHeight="1" x14ac:dyDescent="0.3">
      <c r="B209" s="159"/>
      <c r="C209" s="160"/>
      <c r="D209" s="161" t="s">
        <v>150</v>
      </c>
      <c r="E209" s="160"/>
      <c r="F209" s="162" t="s">
        <v>386</v>
      </c>
      <c r="G209" s="160"/>
      <c r="H209" s="163">
        <v>1</v>
      </c>
      <c r="J209" s="160"/>
      <c r="K209" s="160"/>
      <c r="L209" s="164"/>
      <c r="M209" s="165"/>
      <c r="N209" s="160"/>
      <c r="O209" s="160"/>
      <c r="P209" s="160"/>
      <c r="Q209" s="160"/>
      <c r="R209" s="160"/>
      <c r="S209" s="160"/>
      <c r="T209" s="166"/>
      <c r="AT209" s="167" t="s">
        <v>150</v>
      </c>
      <c r="AU209" s="167" t="s">
        <v>81</v>
      </c>
      <c r="AV209" s="167" t="s">
        <v>81</v>
      </c>
      <c r="AW209" s="167" t="s">
        <v>109</v>
      </c>
      <c r="AX209" s="167" t="s">
        <v>20</v>
      </c>
      <c r="AY209" s="167" t="s">
        <v>137</v>
      </c>
    </row>
    <row r="210" spans="2:65" s="6" customFormat="1" ht="15.75" customHeight="1" x14ac:dyDescent="0.3">
      <c r="B210" s="23"/>
      <c r="C210" s="145" t="s">
        <v>434</v>
      </c>
      <c r="D210" s="145" t="s">
        <v>141</v>
      </c>
      <c r="E210" s="146" t="s">
        <v>435</v>
      </c>
      <c r="F210" s="147" t="s">
        <v>436</v>
      </c>
      <c r="G210" s="148" t="s">
        <v>375</v>
      </c>
      <c r="H210" s="149">
        <v>1</v>
      </c>
      <c r="I210" s="150"/>
      <c r="J210" s="151">
        <f>ROUND($I$210*$H$210,2)</f>
        <v>0</v>
      </c>
      <c r="K210" s="147"/>
      <c r="L210" s="43"/>
      <c r="M210" s="152"/>
      <c r="N210" s="153" t="s">
        <v>44</v>
      </c>
      <c r="O210" s="24"/>
      <c r="P210" s="24"/>
      <c r="Q210" s="154">
        <v>0.05</v>
      </c>
      <c r="R210" s="154">
        <f>$Q$210*$H$210</f>
        <v>0.05</v>
      </c>
      <c r="S210" s="154">
        <v>0</v>
      </c>
      <c r="T210" s="155">
        <f>$S$210*$H$210</f>
        <v>0</v>
      </c>
      <c r="AR210" s="89" t="s">
        <v>213</v>
      </c>
      <c r="AT210" s="89" t="s">
        <v>141</v>
      </c>
      <c r="AU210" s="89" t="s">
        <v>81</v>
      </c>
      <c r="AY210" s="6" t="s">
        <v>137</v>
      </c>
      <c r="BE210" s="156">
        <f>IF($N$210="základní",$J$210,0)</f>
        <v>0</v>
      </c>
      <c r="BF210" s="156">
        <f>IF($N$210="snížená",$J$210,0)</f>
        <v>0</v>
      </c>
      <c r="BG210" s="156">
        <f>IF($N$210="zákl. přenesená",$J$210,0)</f>
        <v>0</v>
      </c>
      <c r="BH210" s="156">
        <f>IF($N$210="sníž. přenesená",$J$210,0)</f>
        <v>0</v>
      </c>
      <c r="BI210" s="156">
        <f>IF($N$210="nulová",$J$210,0)</f>
        <v>0</v>
      </c>
      <c r="BJ210" s="89" t="s">
        <v>20</v>
      </c>
      <c r="BK210" s="156">
        <f>ROUND($I$210*$H$210,2)</f>
        <v>0</v>
      </c>
      <c r="BL210" s="89" t="s">
        <v>213</v>
      </c>
      <c r="BM210" s="89" t="s">
        <v>437</v>
      </c>
    </row>
    <row r="211" spans="2:65" s="6" customFormat="1" ht="16.5" customHeight="1" x14ac:dyDescent="0.3">
      <c r="B211" s="23"/>
      <c r="C211" s="24"/>
      <c r="D211" s="157" t="s">
        <v>148</v>
      </c>
      <c r="E211" s="24"/>
      <c r="F211" s="158" t="s">
        <v>436</v>
      </c>
      <c r="G211" s="24"/>
      <c r="H211" s="24"/>
      <c r="J211" s="24"/>
      <c r="K211" s="24"/>
      <c r="L211" s="43"/>
      <c r="M211" s="56"/>
      <c r="N211" s="24"/>
      <c r="O211" s="24"/>
      <c r="P211" s="24"/>
      <c r="Q211" s="24"/>
      <c r="R211" s="24"/>
      <c r="S211" s="24"/>
      <c r="T211" s="57"/>
      <c r="AT211" s="6" t="s">
        <v>148</v>
      </c>
      <c r="AU211" s="6" t="s">
        <v>81</v>
      </c>
    </row>
    <row r="212" spans="2:65" s="6" customFormat="1" ht="15.75" customHeight="1" x14ac:dyDescent="0.3">
      <c r="B212" s="190"/>
      <c r="C212" s="191"/>
      <c r="D212" s="161" t="s">
        <v>150</v>
      </c>
      <c r="E212" s="191"/>
      <c r="F212" s="192" t="s">
        <v>377</v>
      </c>
      <c r="G212" s="191"/>
      <c r="H212" s="191"/>
      <c r="J212" s="191"/>
      <c r="K212" s="191"/>
      <c r="L212" s="193"/>
      <c r="M212" s="194"/>
      <c r="N212" s="191"/>
      <c r="O212" s="191"/>
      <c r="P212" s="191"/>
      <c r="Q212" s="191"/>
      <c r="R212" s="191"/>
      <c r="S212" s="191"/>
      <c r="T212" s="195"/>
      <c r="AT212" s="196" t="s">
        <v>150</v>
      </c>
      <c r="AU212" s="196" t="s">
        <v>81</v>
      </c>
      <c r="AV212" s="196" t="s">
        <v>20</v>
      </c>
      <c r="AW212" s="196" t="s">
        <v>109</v>
      </c>
      <c r="AX212" s="196" t="s">
        <v>73</v>
      </c>
      <c r="AY212" s="196" t="s">
        <v>137</v>
      </c>
    </row>
    <row r="213" spans="2:65" s="6" customFormat="1" ht="15.75" customHeight="1" x14ac:dyDescent="0.3">
      <c r="B213" s="190"/>
      <c r="C213" s="191"/>
      <c r="D213" s="161" t="s">
        <v>150</v>
      </c>
      <c r="E213" s="191"/>
      <c r="F213" s="192" t="s">
        <v>438</v>
      </c>
      <c r="G213" s="191"/>
      <c r="H213" s="191"/>
      <c r="J213" s="191"/>
      <c r="K213" s="191"/>
      <c r="L213" s="193"/>
      <c r="M213" s="194"/>
      <c r="N213" s="191"/>
      <c r="O213" s="191"/>
      <c r="P213" s="191"/>
      <c r="Q213" s="191"/>
      <c r="R213" s="191"/>
      <c r="S213" s="191"/>
      <c r="T213" s="195"/>
      <c r="AT213" s="196" t="s">
        <v>150</v>
      </c>
      <c r="AU213" s="196" t="s">
        <v>81</v>
      </c>
      <c r="AV213" s="196" t="s">
        <v>20</v>
      </c>
      <c r="AW213" s="196" t="s">
        <v>109</v>
      </c>
      <c r="AX213" s="196" t="s">
        <v>73</v>
      </c>
      <c r="AY213" s="196" t="s">
        <v>137</v>
      </c>
    </row>
    <row r="214" spans="2:65" s="6" customFormat="1" ht="15.75" customHeight="1" x14ac:dyDescent="0.3">
      <c r="B214" s="159"/>
      <c r="C214" s="160"/>
      <c r="D214" s="161" t="s">
        <v>150</v>
      </c>
      <c r="E214" s="160"/>
      <c r="F214" s="162" t="s">
        <v>386</v>
      </c>
      <c r="G214" s="160"/>
      <c r="H214" s="163">
        <v>1</v>
      </c>
      <c r="J214" s="160"/>
      <c r="K214" s="160"/>
      <c r="L214" s="164"/>
      <c r="M214" s="165"/>
      <c r="N214" s="160"/>
      <c r="O214" s="160"/>
      <c r="P214" s="160"/>
      <c r="Q214" s="160"/>
      <c r="R214" s="160"/>
      <c r="S214" s="160"/>
      <c r="T214" s="166"/>
      <c r="AT214" s="167" t="s">
        <v>150</v>
      </c>
      <c r="AU214" s="167" t="s">
        <v>81</v>
      </c>
      <c r="AV214" s="167" t="s">
        <v>81</v>
      </c>
      <c r="AW214" s="167" t="s">
        <v>109</v>
      </c>
      <c r="AX214" s="167" t="s">
        <v>20</v>
      </c>
      <c r="AY214" s="167" t="s">
        <v>137</v>
      </c>
    </row>
    <row r="215" spans="2:65" s="6" customFormat="1" ht="15.75" customHeight="1" x14ac:dyDescent="0.3">
      <c r="B215" s="23"/>
      <c r="C215" s="145" t="s">
        <v>439</v>
      </c>
      <c r="D215" s="145" t="s">
        <v>141</v>
      </c>
      <c r="E215" s="146" t="s">
        <v>440</v>
      </c>
      <c r="F215" s="147" t="s">
        <v>441</v>
      </c>
      <c r="G215" s="148" t="s">
        <v>375</v>
      </c>
      <c r="H215" s="149">
        <v>1</v>
      </c>
      <c r="I215" s="150"/>
      <c r="J215" s="151">
        <f>ROUND($I$215*$H$215,2)</f>
        <v>0</v>
      </c>
      <c r="K215" s="147"/>
      <c r="L215" s="43"/>
      <c r="M215" s="152"/>
      <c r="N215" s="153" t="s">
        <v>44</v>
      </c>
      <c r="O215" s="24"/>
      <c r="P215" s="24"/>
      <c r="Q215" s="154">
        <v>0.04</v>
      </c>
      <c r="R215" s="154">
        <f>$Q$215*$H$215</f>
        <v>0.04</v>
      </c>
      <c r="S215" s="154">
        <v>0</v>
      </c>
      <c r="T215" s="155">
        <f>$S$215*$H$215</f>
        <v>0</v>
      </c>
      <c r="AR215" s="89" t="s">
        <v>213</v>
      </c>
      <c r="AT215" s="89" t="s">
        <v>141</v>
      </c>
      <c r="AU215" s="89" t="s">
        <v>81</v>
      </c>
      <c r="AY215" s="6" t="s">
        <v>137</v>
      </c>
      <c r="BE215" s="156">
        <f>IF($N$215="základní",$J$215,0)</f>
        <v>0</v>
      </c>
      <c r="BF215" s="156">
        <f>IF($N$215="snížená",$J$215,0)</f>
        <v>0</v>
      </c>
      <c r="BG215" s="156">
        <f>IF($N$215="zákl. přenesená",$J$215,0)</f>
        <v>0</v>
      </c>
      <c r="BH215" s="156">
        <f>IF($N$215="sníž. přenesená",$J$215,0)</f>
        <v>0</v>
      </c>
      <c r="BI215" s="156">
        <f>IF($N$215="nulová",$J$215,0)</f>
        <v>0</v>
      </c>
      <c r="BJ215" s="89" t="s">
        <v>20</v>
      </c>
      <c r="BK215" s="156">
        <f>ROUND($I$215*$H$215,2)</f>
        <v>0</v>
      </c>
      <c r="BL215" s="89" t="s">
        <v>213</v>
      </c>
      <c r="BM215" s="89" t="s">
        <v>442</v>
      </c>
    </row>
    <row r="216" spans="2:65" s="6" customFormat="1" ht="16.5" customHeight="1" x14ac:dyDescent="0.3">
      <c r="B216" s="23"/>
      <c r="C216" s="24"/>
      <c r="D216" s="157" t="s">
        <v>148</v>
      </c>
      <c r="E216" s="24"/>
      <c r="F216" s="158" t="s">
        <v>441</v>
      </c>
      <c r="G216" s="24"/>
      <c r="H216" s="24"/>
      <c r="J216" s="24"/>
      <c r="K216" s="24"/>
      <c r="L216" s="43"/>
      <c r="M216" s="56"/>
      <c r="N216" s="24"/>
      <c r="O216" s="24"/>
      <c r="P216" s="24"/>
      <c r="Q216" s="24"/>
      <c r="R216" s="24"/>
      <c r="S216" s="24"/>
      <c r="T216" s="57"/>
      <c r="AT216" s="6" t="s">
        <v>148</v>
      </c>
      <c r="AU216" s="6" t="s">
        <v>81</v>
      </c>
    </row>
    <row r="217" spans="2:65" s="6" customFormat="1" ht="15.75" customHeight="1" x14ac:dyDescent="0.3">
      <c r="B217" s="190"/>
      <c r="C217" s="191"/>
      <c r="D217" s="161" t="s">
        <v>150</v>
      </c>
      <c r="E217" s="191"/>
      <c r="F217" s="192" t="s">
        <v>377</v>
      </c>
      <c r="G217" s="191"/>
      <c r="H217" s="191"/>
      <c r="J217" s="191"/>
      <c r="K217" s="191"/>
      <c r="L217" s="193"/>
      <c r="M217" s="194"/>
      <c r="N217" s="191"/>
      <c r="O217" s="191"/>
      <c r="P217" s="191"/>
      <c r="Q217" s="191"/>
      <c r="R217" s="191"/>
      <c r="S217" s="191"/>
      <c r="T217" s="195"/>
      <c r="AT217" s="196" t="s">
        <v>150</v>
      </c>
      <c r="AU217" s="196" t="s">
        <v>81</v>
      </c>
      <c r="AV217" s="196" t="s">
        <v>20</v>
      </c>
      <c r="AW217" s="196" t="s">
        <v>109</v>
      </c>
      <c r="AX217" s="196" t="s">
        <v>73</v>
      </c>
      <c r="AY217" s="196" t="s">
        <v>137</v>
      </c>
    </row>
    <row r="218" spans="2:65" s="6" customFormat="1" ht="15.75" customHeight="1" x14ac:dyDescent="0.3">
      <c r="B218" s="190"/>
      <c r="C218" s="191"/>
      <c r="D218" s="161" t="s">
        <v>150</v>
      </c>
      <c r="E218" s="191"/>
      <c r="F218" s="192" t="s">
        <v>443</v>
      </c>
      <c r="G218" s="191"/>
      <c r="H218" s="191"/>
      <c r="J218" s="191"/>
      <c r="K218" s="191"/>
      <c r="L218" s="193"/>
      <c r="M218" s="194"/>
      <c r="N218" s="191"/>
      <c r="O218" s="191"/>
      <c r="P218" s="191"/>
      <c r="Q218" s="191"/>
      <c r="R218" s="191"/>
      <c r="S218" s="191"/>
      <c r="T218" s="195"/>
      <c r="AT218" s="196" t="s">
        <v>150</v>
      </c>
      <c r="AU218" s="196" t="s">
        <v>81</v>
      </c>
      <c r="AV218" s="196" t="s">
        <v>20</v>
      </c>
      <c r="AW218" s="196" t="s">
        <v>109</v>
      </c>
      <c r="AX218" s="196" t="s">
        <v>73</v>
      </c>
      <c r="AY218" s="196" t="s">
        <v>137</v>
      </c>
    </row>
    <row r="219" spans="2:65" s="6" customFormat="1" ht="15.75" customHeight="1" x14ac:dyDescent="0.3">
      <c r="B219" s="190"/>
      <c r="C219" s="191"/>
      <c r="D219" s="161" t="s">
        <v>150</v>
      </c>
      <c r="E219" s="191"/>
      <c r="F219" s="192" t="s">
        <v>444</v>
      </c>
      <c r="G219" s="191"/>
      <c r="H219" s="191"/>
      <c r="J219" s="191"/>
      <c r="K219" s="191"/>
      <c r="L219" s="193"/>
      <c r="M219" s="194"/>
      <c r="N219" s="191"/>
      <c r="O219" s="191"/>
      <c r="P219" s="191"/>
      <c r="Q219" s="191"/>
      <c r="R219" s="191"/>
      <c r="S219" s="191"/>
      <c r="T219" s="195"/>
      <c r="AT219" s="196" t="s">
        <v>150</v>
      </c>
      <c r="AU219" s="196" t="s">
        <v>81</v>
      </c>
      <c r="AV219" s="196" t="s">
        <v>20</v>
      </c>
      <c r="AW219" s="196" t="s">
        <v>109</v>
      </c>
      <c r="AX219" s="196" t="s">
        <v>73</v>
      </c>
      <c r="AY219" s="196" t="s">
        <v>137</v>
      </c>
    </row>
    <row r="220" spans="2:65" s="6" customFormat="1" ht="15.75" customHeight="1" x14ac:dyDescent="0.3">
      <c r="B220" s="190"/>
      <c r="C220" s="191"/>
      <c r="D220" s="161" t="s">
        <v>150</v>
      </c>
      <c r="E220" s="191"/>
      <c r="F220" s="192" t="s">
        <v>445</v>
      </c>
      <c r="G220" s="191"/>
      <c r="H220" s="191"/>
      <c r="J220" s="191"/>
      <c r="K220" s="191"/>
      <c r="L220" s="193"/>
      <c r="M220" s="194"/>
      <c r="N220" s="191"/>
      <c r="O220" s="191"/>
      <c r="P220" s="191"/>
      <c r="Q220" s="191"/>
      <c r="R220" s="191"/>
      <c r="S220" s="191"/>
      <c r="T220" s="195"/>
      <c r="AT220" s="196" t="s">
        <v>150</v>
      </c>
      <c r="AU220" s="196" t="s">
        <v>81</v>
      </c>
      <c r="AV220" s="196" t="s">
        <v>20</v>
      </c>
      <c r="AW220" s="196" t="s">
        <v>109</v>
      </c>
      <c r="AX220" s="196" t="s">
        <v>73</v>
      </c>
      <c r="AY220" s="196" t="s">
        <v>137</v>
      </c>
    </row>
    <row r="221" spans="2:65" s="6" customFormat="1" ht="15.75" customHeight="1" x14ac:dyDescent="0.3">
      <c r="B221" s="190"/>
      <c r="C221" s="191"/>
      <c r="D221" s="161" t="s">
        <v>150</v>
      </c>
      <c r="E221" s="191"/>
      <c r="F221" s="192" t="s">
        <v>429</v>
      </c>
      <c r="G221" s="191"/>
      <c r="H221" s="191"/>
      <c r="J221" s="191"/>
      <c r="K221" s="191"/>
      <c r="L221" s="193"/>
      <c r="M221" s="194"/>
      <c r="N221" s="191"/>
      <c r="O221" s="191"/>
      <c r="P221" s="191"/>
      <c r="Q221" s="191"/>
      <c r="R221" s="191"/>
      <c r="S221" s="191"/>
      <c r="T221" s="195"/>
      <c r="AT221" s="196" t="s">
        <v>150</v>
      </c>
      <c r="AU221" s="196" t="s">
        <v>81</v>
      </c>
      <c r="AV221" s="196" t="s">
        <v>20</v>
      </c>
      <c r="AW221" s="196" t="s">
        <v>109</v>
      </c>
      <c r="AX221" s="196" t="s">
        <v>73</v>
      </c>
      <c r="AY221" s="196" t="s">
        <v>137</v>
      </c>
    </row>
    <row r="222" spans="2:65" s="6" customFormat="1" ht="15.75" customHeight="1" x14ac:dyDescent="0.3">
      <c r="B222" s="190"/>
      <c r="C222" s="191"/>
      <c r="D222" s="161" t="s">
        <v>150</v>
      </c>
      <c r="E222" s="191"/>
      <c r="F222" s="192" t="s">
        <v>446</v>
      </c>
      <c r="G222" s="191"/>
      <c r="H222" s="191"/>
      <c r="J222" s="191"/>
      <c r="K222" s="191"/>
      <c r="L222" s="193"/>
      <c r="M222" s="194"/>
      <c r="N222" s="191"/>
      <c r="O222" s="191"/>
      <c r="P222" s="191"/>
      <c r="Q222" s="191"/>
      <c r="R222" s="191"/>
      <c r="S222" s="191"/>
      <c r="T222" s="195"/>
      <c r="AT222" s="196" t="s">
        <v>150</v>
      </c>
      <c r="AU222" s="196" t="s">
        <v>81</v>
      </c>
      <c r="AV222" s="196" t="s">
        <v>20</v>
      </c>
      <c r="AW222" s="196" t="s">
        <v>109</v>
      </c>
      <c r="AX222" s="196" t="s">
        <v>73</v>
      </c>
      <c r="AY222" s="196" t="s">
        <v>137</v>
      </c>
    </row>
    <row r="223" spans="2:65" s="6" customFormat="1" ht="15.75" customHeight="1" x14ac:dyDescent="0.3">
      <c r="B223" s="190"/>
      <c r="C223" s="191"/>
      <c r="D223" s="161" t="s">
        <v>150</v>
      </c>
      <c r="E223" s="191"/>
      <c r="F223" s="192" t="s">
        <v>447</v>
      </c>
      <c r="G223" s="191"/>
      <c r="H223" s="191"/>
      <c r="J223" s="191"/>
      <c r="K223" s="191"/>
      <c r="L223" s="193"/>
      <c r="M223" s="194"/>
      <c r="N223" s="191"/>
      <c r="O223" s="191"/>
      <c r="P223" s="191"/>
      <c r="Q223" s="191"/>
      <c r="R223" s="191"/>
      <c r="S223" s="191"/>
      <c r="T223" s="195"/>
      <c r="AT223" s="196" t="s">
        <v>150</v>
      </c>
      <c r="AU223" s="196" t="s">
        <v>81</v>
      </c>
      <c r="AV223" s="196" t="s">
        <v>20</v>
      </c>
      <c r="AW223" s="196" t="s">
        <v>109</v>
      </c>
      <c r="AX223" s="196" t="s">
        <v>73</v>
      </c>
      <c r="AY223" s="196" t="s">
        <v>137</v>
      </c>
    </row>
    <row r="224" spans="2:65" s="6" customFormat="1" ht="15.75" customHeight="1" x14ac:dyDescent="0.3">
      <c r="B224" s="190"/>
      <c r="C224" s="191"/>
      <c r="D224" s="161" t="s">
        <v>150</v>
      </c>
      <c r="E224" s="191"/>
      <c r="F224" s="192" t="s">
        <v>448</v>
      </c>
      <c r="G224" s="191"/>
      <c r="H224" s="191"/>
      <c r="J224" s="191"/>
      <c r="K224" s="191"/>
      <c r="L224" s="193"/>
      <c r="M224" s="194"/>
      <c r="N224" s="191"/>
      <c r="O224" s="191"/>
      <c r="P224" s="191"/>
      <c r="Q224" s="191"/>
      <c r="R224" s="191"/>
      <c r="S224" s="191"/>
      <c r="T224" s="195"/>
      <c r="AT224" s="196" t="s">
        <v>150</v>
      </c>
      <c r="AU224" s="196" t="s">
        <v>81</v>
      </c>
      <c r="AV224" s="196" t="s">
        <v>20</v>
      </c>
      <c r="AW224" s="196" t="s">
        <v>109</v>
      </c>
      <c r="AX224" s="196" t="s">
        <v>73</v>
      </c>
      <c r="AY224" s="196" t="s">
        <v>137</v>
      </c>
    </row>
    <row r="225" spans="2:65" s="6" customFormat="1" ht="15.75" customHeight="1" x14ac:dyDescent="0.3">
      <c r="B225" s="159"/>
      <c r="C225" s="160"/>
      <c r="D225" s="161" t="s">
        <v>150</v>
      </c>
      <c r="E225" s="160"/>
      <c r="F225" s="162" t="s">
        <v>386</v>
      </c>
      <c r="G225" s="160"/>
      <c r="H225" s="163">
        <v>1</v>
      </c>
      <c r="J225" s="160"/>
      <c r="K225" s="160"/>
      <c r="L225" s="164"/>
      <c r="M225" s="165"/>
      <c r="N225" s="160"/>
      <c r="O225" s="160"/>
      <c r="P225" s="160"/>
      <c r="Q225" s="160"/>
      <c r="R225" s="160"/>
      <c r="S225" s="160"/>
      <c r="T225" s="166"/>
      <c r="AT225" s="167" t="s">
        <v>150</v>
      </c>
      <c r="AU225" s="167" t="s">
        <v>81</v>
      </c>
      <c r="AV225" s="167" t="s">
        <v>81</v>
      </c>
      <c r="AW225" s="167" t="s">
        <v>109</v>
      </c>
      <c r="AX225" s="167" t="s">
        <v>20</v>
      </c>
      <c r="AY225" s="167" t="s">
        <v>137</v>
      </c>
    </row>
    <row r="226" spans="2:65" s="6" customFormat="1" ht="15.75" customHeight="1" x14ac:dyDescent="0.3">
      <c r="B226" s="23"/>
      <c r="C226" s="145" t="s">
        <v>449</v>
      </c>
      <c r="D226" s="145" t="s">
        <v>141</v>
      </c>
      <c r="E226" s="146" t="s">
        <v>450</v>
      </c>
      <c r="F226" s="147" t="s">
        <v>451</v>
      </c>
      <c r="G226" s="148" t="s">
        <v>297</v>
      </c>
      <c r="H226" s="149">
        <v>3</v>
      </c>
      <c r="I226" s="150"/>
      <c r="J226" s="151">
        <f>ROUND($I$226*$H$226,2)</f>
        <v>0</v>
      </c>
      <c r="K226" s="147"/>
      <c r="L226" s="43"/>
      <c r="M226" s="152"/>
      <c r="N226" s="153" t="s">
        <v>44</v>
      </c>
      <c r="O226" s="24"/>
      <c r="P226" s="24"/>
      <c r="Q226" s="154">
        <v>0.5</v>
      </c>
      <c r="R226" s="154">
        <f>$Q$226*$H$226</f>
        <v>1.5</v>
      </c>
      <c r="S226" s="154">
        <v>9.3579999999999997E-2</v>
      </c>
      <c r="T226" s="155">
        <f>$S$226*$H$226</f>
        <v>0.28073999999999999</v>
      </c>
      <c r="AR226" s="89" t="s">
        <v>213</v>
      </c>
      <c r="AT226" s="89" t="s">
        <v>141</v>
      </c>
      <c r="AU226" s="89" t="s">
        <v>81</v>
      </c>
      <c r="AY226" s="6" t="s">
        <v>137</v>
      </c>
      <c r="BE226" s="156">
        <f>IF($N$226="základní",$J$226,0)</f>
        <v>0</v>
      </c>
      <c r="BF226" s="156">
        <f>IF($N$226="snížená",$J$226,0)</f>
        <v>0</v>
      </c>
      <c r="BG226" s="156">
        <f>IF($N$226="zákl. přenesená",$J$226,0)</f>
        <v>0</v>
      </c>
      <c r="BH226" s="156">
        <f>IF($N$226="sníž. přenesená",$J$226,0)</f>
        <v>0</v>
      </c>
      <c r="BI226" s="156">
        <f>IF($N$226="nulová",$J$226,0)</f>
        <v>0</v>
      </c>
      <c r="BJ226" s="89" t="s">
        <v>20</v>
      </c>
      <c r="BK226" s="156">
        <f>ROUND($I$226*$H$226,2)</f>
        <v>0</v>
      </c>
      <c r="BL226" s="89" t="s">
        <v>213</v>
      </c>
      <c r="BM226" s="89" t="s">
        <v>452</v>
      </c>
    </row>
    <row r="227" spans="2:65" s="6" customFormat="1" ht="16.5" customHeight="1" x14ac:dyDescent="0.3">
      <c r="B227" s="23"/>
      <c r="C227" s="24"/>
      <c r="D227" s="157" t="s">
        <v>148</v>
      </c>
      <c r="E227" s="24"/>
      <c r="F227" s="158" t="s">
        <v>453</v>
      </c>
      <c r="G227" s="24"/>
      <c r="H227" s="24"/>
      <c r="J227" s="24"/>
      <c r="K227" s="24"/>
      <c r="L227" s="43"/>
      <c r="M227" s="56"/>
      <c r="N227" s="24"/>
      <c r="O227" s="24"/>
      <c r="P227" s="24"/>
      <c r="Q227" s="24"/>
      <c r="R227" s="24"/>
      <c r="S227" s="24"/>
      <c r="T227" s="57"/>
      <c r="AT227" s="6" t="s">
        <v>148</v>
      </c>
      <c r="AU227" s="6" t="s">
        <v>81</v>
      </c>
    </row>
    <row r="228" spans="2:65" s="6" customFormat="1" ht="15.75" customHeight="1" x14ac:dyDescent="0.3">
      <c r="B228" s="190"/>
      <c r="C228" s="191"/>
      <c r="D228" s="161" t="s">
        <v>150</v>
      </c>
      <c r="E228" s="191"/>
      <c r="F228" s="192" t="s">
        <v>343</v>
      </c>
      <c r="G228" s="191"/>
      <c r="H228" s="191"/>
      <c r="J228" s="191"/>
      <c r="K228" s="191"/>
      <c r="L228" s="193"/>
      <c r="M228" s="194"/>
      <c r="N228" s="191"/>
      <c r="O228" s="191"/>
      <c r="P228" s="191"/>
      <c r="Q228" s="191"/>
      <c r="R228" s="191"/>
      <c r="S228" s="191"/>
      <c r="T228" s="195"/>
      <c r="AT228" s="196" t="s">
        <v>150</v>
      </c>
      <c r="AU228" s="196" t="s">
        <v>81</v>
      </c>
      <c r="AV228" s="196" t="s">
        <v>20</v>
      </c>
      <c r="AW228" s="196" t="s">
        <v>109</v>
      </c>
      <c r="AX228" s="196" t="s">
        <v>73</v>
      </c>
      <c r="AY228" s="196" t="s">
        <v>137</v>
      </c>
    </row>
    <row r="229" spans="2:65" s="6" customFormat="1" ht="15.75" customHeight="1" x14ac:dyDescent="0.3">
      <c r="B229" s="190"/>
      <c r="C229" s="191"/>
      <c r="D229" s="161" t="s">
        <v>150</v>
      </c>
      <c r="E229" s="191"/>
      <c r="F229" s="192" t="s">
        <v>344</v>
      </c>
      <c r="G229" s="191"/>
      <c r="H229" s="191"/>
      <c r="J229" s="191"/>
      <c r="K229" s="191"/>
      <c r="L229" s="193"/>
      <c r="M229" s="194"/>
      <c r="N229" s="191"/>
      <c r="O229" s="191"/>
      <c r="P229" s="191"/>
      <c r="Q229" s="191"/>
      <c r="R229" s="191"/>
      <c r="S229" s="191"/>
      <c r="T229" s="195"/>
      <c r="AT229" s="196" t="s">
        <v>150</v>
      </c>
      <c r="AU229" s="196" t="s">
        <v>81</v>
      </c>
      <c r="AV229" s="196" t="s">
        <v>20</v>
      </c>
      <c r="AW229" s="196" t="s">
        <v>109</v>
      </c>
      <c r="AX229" s="196" t="s">
        <v>73</v>
      </c>
      <c r="AY229" s="196" t="s">
        <v>137</v>
      </c>
    </row>
    <row r="230" spans="2:65" s="6" customFormat="1" ht="15.75" customHeight="1" x14ac:dyDescent="0.3">
      <c r="B230" s="159"/>
      <c r="C230" s="160"/>
      <c r="D230" s="161" t="s">
        <v>150</v>
      </c>
      <c r="E230" s="160"/>
      <c r="F230" s="162" t="s">
        <v>175</v>
      </c>
      <c r="G230" s="160"/>
      <c r="H230" s="163">
        <v>3</v>
      </c>
      <c r="J230" s="160"/>
      <c r="K230" s="160"/>
      <c r="L230" s="164"/>
      <c r="M230" s="165"/>
      <c r="N230" s="160"/>
      <c r="O230" s="160"/>
      <c r="P230" s="160"/>
      <c r="Q230" s="160"/>
      <c r="R230" s="160"/>
      <c r="S230" s="160"/>
      <c r="T230" s="166"/>
      <c r="AT230" s="167" t="s">
        <v>150</v>
      </c>
      <c r="AU230" s="167" t="s">
        <v>81</v>
      </c>
      <c r="AV230" s="167" t="s">
        <v>81</v>
      </c>
      <c r="AW230" s="167" t="s">
        <v>109</v>
      </c>
      <c r="AX230" s="167" t="s">
        <v>20</v>
      </c>
      <c r="AY230" s="167" t="s">
        <v>137</v>
      </c>
    </row>
    <row r="231" spans="2:65" s="6" customFormat="1" ht="15.75" customHeight="1" x14ac:dyDescent="0.3">
      <c r="B231" s="23"/>
      <c r="C231" s="145" t="s">
        <v>454</v>
      </c>
      <c r="D231" s="145" t="s">
        <v>141</v>
      </c>
      <c r="E231" s="146" t="s">
        <v>455</v>
      </c>
      <c r="F231" s="147" t="s">
        <v>456</v>
      </c>
      <c r="G231" s="148" t="s">
        <v>297</v>
      </c>
      <c r="H231" s="149">
        <v>2</v>
      </c>
      <c r="I231" s="150"/>
      <c r="J231" s="151">
        <f>ROUND($I$231*$H$231,2)</f>
        <v>0</v>
      </c>
      <c r="K231" s="147"/>
      <c r="L231" s="43"/>
      <c r="M231" s="152"/>
      <c r="N231" s="153" t="s">
        <v>44</v>
      </c>
      <c r="O231" s="24"/>
      <c r="P231" s="24"/>
      <c r="Q231" s="154">
        <v>0.5</v>
      </c>
      <c r="R231" s="154">
        <f>$Q$231*$H$231</f>
        <v>1</v>
      </c>
      <c r="S231" s="154">
        <v>0.20748</v>
      </c>
      <c r="T231" s="155">
        <f>$S$231*$H$231</f>
        <v>0.41496</v>
      </c>
      <c r="AR231" s="89" t="s">
        <v>213</v>
      </c>
      <c r="AT231" s="89" t="s">
        <v>141</v>
      </c>
      <c r="AU231" s="89" t="s">
        <v>81</v>
      </c>
      <c r="AY231" s="6" t="s">
        <v>137</v>
      </c>
      <c r="BE231" s="156">
        <f>IF($N$231="základní",$J$231,0)</f>
        <v>0</v>
      </c>
      <c r="BF231" s="156">
        <f>IF($N$231="snížená",$J$231,0)</f>
        <v>0</v>
      </c>
      <c r="BG231" s="156">
        <f>IF($N$231="zákl. přenesená",$J$231,0)</f>
        <v>0</v>
      </c>
      <c r="BH231" s="156">
        <f>IF($N$231="sníž. přenesená",$J$231,0)</f>
        <v>0</v>
      </c>
      <c r="BI231" s="156">
        <f>IF($N$231="nulová",$J$231,0)</f>
        <v>0</v>
      </c>
      <c r="BJ231" s="89" t="s">
        <v>20</v>
      </c>
      <c r="BK231" s="156">
        <f>ROUND($I$231*$H$231,2)</f>
        <v>0</v>
      </c>
      <c r="BL231" s="89" t="s">
        <v>213</v>
      </c>
      <c r="BM231" s="89" t="s">
        <v>457</v>
      </c>
    </row>
    <row r="232" spans="2:65" s="6" customFormat="1" ht="16.5" customHeight="1" x14ac:dyDescent="0.3">
      <c r="B232" s="23"/>
      <c r="C232" s="24"/>
      <c r="D232" s="157" t="s">
        <v>148</v>
      </c>
      <c r="E232" s="24"/>
      <c r="F232" s="158" t="s">
        <v>458</v>
      </c>
      <c r="G232" s="24"/>
      <c r="H232" s="24"/>
      <c r="J232" s="24"/>
      <c r="K232" s="24"/>
      <c r="L232" s="43"/>
      <c r="M232" s="56"/>
      <c r="N232" s="24"/>
      <c r="O232" s="24"/>
      <c r="P232" s="24"/>
      <c r="Q232" s="24"/>
      <c r="R232" s="24"/>
      <c r="S232" s="24"/>
      <c r="T232" s="57"/>
      <c r="AT232" s="6" t="s">
        <v>148</v>
      </c>
      <c r="AU232" s="6" t="s">
        <v>81</v>
      </c>
    </row>
    <row r="233" spans="2:65" s="6" customFormat="1" ht="15.75" customHeight="1" x14ac:dyDescent="0.3">
      <c r="B233" s="190"/>
      <c r="C233" s="191"/>
      <c r="D233" s="161" t="s">
        <v>150</v>
      </c>
      <c r="E233" s="191"/>
      <c r="F233" s="192" t="s">
        <v>343</v>
      </c>
      <c r="G233" s="191"/>
      <c r="H233" s="191"/>
      <c r="J233" s="191"/>
      <c r="K233" s="191"/>
      <c r="L233" s="193"/>
      <c r="M233" s="194"/>
      <c r="N233" s="191"/>
      <c r="O233" s="191"/>
      <c r="P233" s="191"/>
      <c r="Q233" s="191"/>
      <c r="R233" s="191"/>
      <c r="S233" s="191"/>
      <c r="T233" s="195"/>
      <c r="AT233" s="196" t="s">
        <v>150</v>
      </c>
      <c r="AU233" s="196" t="s">
        <v>81</v>
      </c>
      <c r="AV233" s="196" t="s">
        <v>20</v>
      </c>
      <c r="AW233" s="196" t="s">
        <v>109</v>
      </c>
      <c r="AX233" s="196" t="s">
        <v>73</v>
      </c>
      <c r="AY233" s="196" t="s">
        <v>137</v>
      </c>
    </row>
    <row r="234" spans="2:65" s="6" customFormat="1" ht="15.75" customHeight="1" x14ac:dyDescent="0.3">
      <c r="B234" s="190"/>
      <c r="C234" s="191"/>
      <c r="D234" s="161" t="s">
        <v>150</v>
      </c>
      <c r="E234" s="191"/>
      <c r="F234" s="192" t="s">
        <v>344</v>
      </c>
      <c r="G234" s="191"/>
      <c r="H234" s="191"/>
      <c r="J234" s="191"/>
      <c r="K234" s="191"/>
      <c r="L234" s="193"/>
      <c r="M234" s="194"/>
      <c r="N234" s="191"/>
      <c r="O234" s="191"/>
      <c r="P234" s="191"/>
      <c r="Q234" s="191"/>
      <c r="R234" s="191"/>
      <c r="S234" s="191"/>
      <c r="T234" s="195"/>
      <c r="AT234" s="196" t="s">
        <v>150</v>
      </c>
      <c r="AU234" s="196" t="s">
        <v>81</v>
      </c>
      <c r="AV234" s="196" t="s">
        <v>20</v>
      </c>
      <c r="AW234" s="196" t="s">
        <v>109</v>
      </c>
      <c r="AX234" s="196" t="s">
        <v>73</v>
      </c>
      <c r="AY234" s="196" t="s">
        <v>137</v>
      </c>
    </row>
    <row r="235" spans="2:65" s="6" customFormat="1" ht="15.75" customHeight="1" x14ac:dyDescent="0.3">
      <c r="B235" s="159"/>
      <c r="C235" s="160"/>
      <c r="D235" s="161" t="s">
        <v>150</v>
      </c>
      <c r="E235" s="160"/>
      <c r="F235" s="162" t="s">
        <v>81</v>
      </c>
      <c r="G235" s="160"/>
      <c r="H235" s="163">
        <v>2</v>
      </c>
      <c r="J235" s="160"/>
      <c r="K235" s="160"/>
      <c r="L235" s="164"/>
      <c r="M235" s="165"/>
      <c r="N235" s="160"/>
      <c r="O235" s="160"/>
      <c r="P235" s="160"/>
      <c r="Q235" s="160"/>
      <c r="R235" s="160"/>
      <c r="S235" s="160"/>
      <c r="T235" s="166"/>
      <c r="AT235" s="167" t="s">
        <v>150</v>
      </c>
      <c r="AU235" s="167" t="s">
        <v>81</v>
      </c>
      <c r="AV235" s="167" t="s">
        <v>81</v>
      </c>
      <c r="AW235" s="167" t="s">
        <v>109</v>
      </c>
      <c r="AX235" s="167" t="s">
        <v>20</v>
      </c>
      <c r="AY235" s="167" t="s">
        <v>137</v>
      </c>
    </row>
    <row r="236" spans="2:65" s="6" customFormat="1" ht="15.75" customHeight="1" x14ac:dyDescent="0.3">
      <c r="B236" s="23"/>
      <c r="C236" s="145" t="s">
        <v>459</v>
      </c>
      <c r="D236" s="145" t="s">
        <v>141</v>
      </c>
      <c r="E236" s="146" t="s">
        <v>460</v>
      </c>
      <c r="F236" s="147" t="s">
        <v>461</v>
      </c>
      <c r="G236" s="148" t="s">
        <v>297</v>
      </c>
      <c r="H236" s="149">
        <v>3</v>
      </c>
      <c r="I236" s="150"/>
      <c r="J236" s="151">
        <f>ROUND($I$236*$H$236,2)</f>
        <v>0</v>
      </c>
      <c r="K236" s="147"/>
      <c r="L236" s="43"/>
      <c r="M236" s="152"/>
      <c r="N236" s="153" t="s">
        <v>44</v>
      </c>
      <c r="O236" s="24"/>
      <c r="P236" s="24"/>
      <c r="Q236" s="154">
        <v>0.5</v>
      </c>
      <c r="R236" s="154">
        <f>$Q$236*$H$236</f>
        <v>1.5</v>
      </c>
      <c r="S236" s="154">
        <v>0.27689000000000002</v>
      </c>
      <c r="T236" s="155">
        <f>$S$236*$H$236</f>
        <v>0.83067000000000002</v>
      </c>
      <c r="AR236" s="89" t="s">
        <v>213</v>
      </c>
      <c r="AT236" s="89" t="s">
        <v>141</v>
      </c>
      <c r="AU236" s="89" t="s">
        <v>81</v>
      </c>
      <c r="AY236" s="6" t="s">
        <v>137</v>
      </c>
      <c r="BE236" s="156">
        <f>IF($N$236="základní",$J$236,0)</f>
        <v>0</v>
      </c>
      <c r="BF236" s="156">
        <f>IF($N$236="snížená",$J$236,0)</f>
        <v>0</v>
      </c>
      <c r="BG236" s="156">
        <f>IF($N$236="zákl. přenesená",$J$236,0)</f>
        <v>0</v>
      </c>
      <c r="BH236" s="156">
        <f>IF($N$236="sníž. přenesená",$J$236,0)</f>
        <v>0</v>
      </c>
      <c r="BI236" s="156">
        <f>IF($N$236="nulová",$J$236,0)</f>
        <v>0</v>
      </c>
      <c r="BJ236" s="89" t="s">
        <v>20</v>
      </c>
      <c r="BK236" s="156">
        <f>ROUND($I$236*$H$236,2)</f>
        <v>0</v>
      </c>
      <c r="BL236" s="89" t="s">
        <v>213</v>
      </c>
      <c r="BM236" s="89" t="s">
        <v>462</v>
      </c>
    </row>
    <row r="237" spans="2:65" s="6" customFormat="1" ht="16.5" customHeight="1" x14ac:dyDescent="0.3">
      <c r="B237" s="23"/>
      <c r="C237" s="24"/>
      <c r="D237" s="157" t="s">
        <v>148</v>
      </c>
      <c r="E237" s="24"/>
      <c r="F237" s="158" t="s">
        <v>463</v>
      </c>
      <c r="G237" s="24"/>
      <c r="H237" s="24"/>
      <c r="J237" s="24"/>
      <c r="K237" s="24"/>
      <c r="L237" s="43"/>
      <c r="M237" s="56"/>
      <c r="N237" s="24"/>
      <c r="O237" s="24"/>
      <c r="P237" s="24"/>
      <c r="Q237" s="24"/>
      <c r="R237" s="24"/>
      <c r="S237" s="24"/>
      <c r="T237" s="57"/>
      <c r="AT237" s="6" t="s">
        <v>148</v>
      </c>
      <c r="AU237" s="6" t="s">
        <v>81</v>
      </c>
    </row>
    <row r="238" spans="2:65" s="6" customFormat="1" ht="15.75" customHeight="1" x14ac:dyDescent="0.3">
      <c r="B238" s="190"/>
      <c r="C238" s="191"/>
      <c r="D238" s="161" t="s">
        <v>150</v>
      </c>
      <c r="E238" s="191"/>
      <c r="F238" s="192" t="s">
        <v>343</v>
      </c>
      <c r="G238" s="191"/>
      <c r="H238" s="191"/>
      <c r="J238" s="191"/>
      <c r="K238" s="191"/>
      <c r="L238" s="193"/>
      <c r="M238" s="194"/>
      <c r="N238" s="191"/>
      <c r="O238" s="191"/>
      <c r="P238" s="191"/>
      <c r="Q238" s="191"/>
      <c r="R238" s="191"/>
      <c r="S238" s="191"/>
      <c r="T238" s="195"/>
      <c r="AT238" s="196" t="s">
        <v>150</v>
      </c>
      <c r="AU238" s="196" t="s">
        <v>81</v>
      </c>
      <c r="AV238" s="196" t="s">
        <v>20</v>
      </c>
      <c r="AW238" s="196" t="s">
        <v>109</v>
      </c>
      <c r="AX238" s="196" t="s">
        <v>73</v>
      </c>
      <c r="AY238" s="196" t="s">
        <v>137</v>
      </c>
    </row>
    <row r="239" spans="2:65" s="6" customFormat="1" ht="15.75" customHeight="1" x14ac:dyDescent="0.3">
      <c r="B239" s="190"/>
      <c r="C239" s="191"/>
      <c r="D239" s="161" t="s">
        <v>150</v>
      </c>
      <c r="E239" s="191"/>
      <c r="F239" s="192" t="s">
        <v>344</v>
      </c>
      <c r="G239" s="191"/>
      <c r="H239" s="191"/>
      <c r="J239" s="191"/>
      <c r="K239" s="191"/>
      <c r="L239" s="193"/>
      <c r="M239" s="194"/>
      <c r="N239" s="191"/>
      <c r="O239" s="191"/>
      <c r="P239" s="191"/>
      <c r="Q239" s="191"/>
      <c r="R239" s="191"/>
      <c r="S239" s="191"/>
      <c r="T239" s="195"/>
      <c r="AT239" s="196" t="s">
        <v>150</v>
      </c>
      <c r="AU239" s="196" t="s">
        <v>81</v>
      </c>
      <c r="AV239" s="196" t="s">
        <v>20</v>
      </c>
      <c r="AW239" s="196" t="s">
        <v>109</v>
      </c>
      <c r="AX239" s="196" t="s">
        <v>73</v>
      </c>
      <c r="AY239" s="196" t="s">
        <v>137</v>
      </c>
    </row>
    <row r="240" spans="2:65" s="6" customFormat="1" ht="15.75" customHeight="1" x14ac:dyDescent="0.3">
      <c r="B240" s="159"/>
      <c r="C240" s="160"/>
      <c r="D240" s="161" t="s">
        <v>150</v>
      </c>
      <c r="E240" s="160"/>
      <c r="F240" s="162" t="s">
        <v>175</v>
      </c>
      <c r="G240" s="160"/>
      <c r="H240" s="163">
        <v>3</v>
      </c>
      <c r="J240" s="160"/>
      <c r="K240" s="160"/>
      <c r="L240" s="164"/>
      <c r="M240" s="165"/>
      <c r="N240" s="160"/>
      <c r="O240" s="160"/>
      <c r="P240" s="160"/>
      <c r="Q240" s="160"/>
      <c r="R240" s="160"/>
      <c r="S240" s="160"/>
      <c r="T240" s="166"/>
      <c r="AT240" s="167" t="s">
        <v>150</v>
      </c>
      <c r="AU240" s="167" t="s">
        <v>81</v>
      </c>
      <c r="AV240" s="167" t="s">
        <v>81</v>
      </c>
      <c r="AW240" s="167" t="s">
        <v>109</v>
      </c>
      <c r="AX240" s="167" t="s">
        <v>20</v>
      </c>
      <c r="AY240" s="167" t="s">
        <v>137</v>
      </c>
    </row>
    <row r="241" spans="2:65" s="6" customFormat="1" ht="15.75" customHeight="1" x14ac:dyDescent="0.3">
      <c r="B241" s="23"/>
      <c r="C241" s="145" t="s">
        <v>464</v>
      </c>
      <c r="D241" s="145" t="s">
        <v>141</v>
      </c>
      <c r="E241" s="146" t="s">
        <v>465</v>
      </c>
      <c r="F241" s="147" t="s">
        <v>466</v>
      </c>
      <c r="G241" s="148" t="s">
        <v>375</v>
      </c>
      <c r="H241" s="149">
        <v>1</v>
      </c>
      <c r="I241" s="150"/>
      <c r="J241" s="151">
        <f>ROUND($I$241*$H$241,2)</f>
        <v>0</v>
      </c>
      <c r="K241" s="147"/>
      <c r="L241" s="43"/>
      <c r="M241" s="152"/>
      <c r="N241" s="153" t="s">
        <v>44</v>
      </c>
      <c r="O241" s="24"/>
      <c r="P241" s="24"/>
      <c r="Q241" s="154">
        <v>0.1</v>
      </c>
      <c r="R241" s="154">
        <f>$Q$241*$H$241</f>
        <v>0.1</v>
      </c>
      <c r="S241" s="154">
        <v>0</v>
      </c>
      <c r="T241" s="155">
        <f>$S$241*$H$241</f>
        <v>0</v>
      </c>
      <c r="AR241" s="89" t="s">
        <v>213</v>
      </c>
      <c r="AT241" s="89" t="s">
        <v>141</v>
      </c>
      <c r="AU241" s="89" t="s">
        <v>81</v>
      </c>
      <c r="AY241" s="6" t="s">
        <v>137</v>
      </c>
      <c r="BE241" s="156">
        <f>IF($N$241="základní",$J$241,0)</f>
        <v>0</v>
      </c>
      <c r="BF241" s="156">
        <f>IF($N$241="snížená",$J$241,0)</f>
        <v>0</v>
      </c>
      <c r="BG241" s="156">
        <f>IF($N$241="zákl. přenesená",$J$241,0)</f>
        <v>0</v>
      </c>
      <c r="BH241" s="156">
        <f>IF($N$241="sníž. přenesená",$J$241,0)</f>
        <v>0</v>
      </c>
      <c r="BI241" s="156">
        <f>IF($N$241="nulová",$J$241,0)</f>
        <v>0</v>
      </c>
      <c r="BJ241" s="89" t="s">
        <v>20</v>
      </c>
      <c r="BK241" s="156">
        <f>ROUND($I$241*$H$241,2)</f>
        <v>0</v>
      </c>
      <c r="BL241" s="89" t="s">
        <v>213</v>
      </c>
      <c r="BM241" s="89" t="s">
        <v>467</v>
      </c>
    </row>
    <row r="242" spans="2:65" s="6" customFormat="1" ht="16.5" customHeight="1" x14ac:dyDescent="0.3">
      <c r="B242" s="23"/>
      <c r="C242" s="24"/>
      <c r="D242" s="157" t="s">
        <v>148</v>
      </c>
      <c r="E242" s="24"/>
      <c r="F242" s="158" t="s">
        <v>468</v>
      </c>
      <c r="G242" s="24"/>
      <c r="H242" s="24"/>
      <c r="J242" s="24"/>
      <c r="K242" s="24"/>
      <c r="L242" s="43"/>
      <c r="M242" s="56"/>
      <c r="N242" s="24"/>
      <c r="O242" s="24"/>
      <c r="P242" s="24"/>
      <c r="Q242" s="24"/>
      <c r="R242" s="24"/>
      <c r="S242" s="24"/>
      <c r="T242" s="57"/>
      <c r="AT242" s="6" t="s">
        <v>148</v>
      </c>
      <c r="AU242" s="6" t="s">
        <v>81</v>
      </c>
    </row>
    <row r="243" spans="2:65" s="6" customFormat="1" ht="15.75" customHeight="1" x14ac:dyDescent="0.3">
      <c r="B243" s="190"/>
      <c r="C243" s="191"/>
      <c r="D243" s="161" t="s">
        <v>150</v>
      </c>
      <c r="E243" s="191"/>
      <c r="F243" s="192" t="s">
        <v>377</v>
      </c>
      <c r="G243" s="191"/>
      <c r="H243" s="191"/>
      <c r="J243" s="191"/>
      <c r="K243" s="191"/>
      <c r="L243" s="193"/>
      <c r="M243" s="194"/>
      <c r="N243" s="191"/>
      <c r="O243" s="191"/>
      <c r="P243" s="191"/>
      <c r="Q243" s="191"/>
      <c r="R243" s="191"/>
      <c r="S243" s="191"/>
      <c r="T243" s="195"/>
      <c r="AT243" s="196" t="s">
        <v>150</v>
      </c>
      <c r="AU243" s="196" t="s">
        <v>81</v>
      </c>
      <c r="AV243" s="196" t="s">
        <v>20</v>
      </c>
      <c r="AW243" s="196" t="s">
        <v>109</v>
      </c>
      <c r="AX243" s="196" t="s">
        <v>73</v>
      </c>
      <c r="AY243" s="196" t="s">
        <v>137</v>
      </c>
    </row>
    <row r="244" spans="2:65" s="6" customFormat="1" ht="15.75" customHeight="1" x14ac:dyDescent="0.3">
      <c r="B244" s="190"/>
      <c r="C244" s="191"/>
      <c r="D244" s="161" t="s">
        <v>150</v>
      </c>
      <c r="E244" s="191"/>
      <c r="F244" s="192" t="s">
        <v>469</v>
      </c>
      <c r="G244" s="191"/>
      <c r="H244" s="191"/>
      <c r="J244" s="191"/>
      <c r="K244" s="191"/>
      <c r="L244" s="193"/>
      <c r="M244" s="194"/>
      <c r="N244" s="191"/>
      <c r="O244" s="191"/>
      <c r="P244" s="191"/>
      <c r="Q244" s="191"/>
      <c r="R244" s="191"/>
      <c r="S244" s="191"/>
      <c r="T244" s="195"/>
      <c r="AT244" s="196" t="s">
        <v>150</v>
      </c>
      <c r="AU244" s="196" t="s">
        <v>81</v>
      </c>
      <c r="AV244" s="196" t="s">
        <v>20</v>
      </c>
      <c r="AW244" s="196" t="s">
        <v>109</v>
      </c>
      <c r="AX244" s="196" t="s">
        <v>73</v>
      </c>
      <c r="AY244" s="196" t="s">
        <v>137</v>
      </c>
    </row>
    <row r="245" spans="2:65" s="6" customFormat="1" ht="15.75" customHeight="1" x14ac:dyDescent="0.3">
      <c r="B245" s="190"/>
      <c r="C245" s="191"/>
      <c r="D245" s="161" t="s">
        <v>150</v>
      </c>
      <c r="E245" s="191"/>
      <c r="F245" s="192" t="s">
        <v>470</v>
      </c>
      <c r="G245" s="191"/>
      <c r="H245" s="191"/>
      <c r="J245" s="191"/>
      <c r="K245" s="191"/>
      <c r="L245" s="193"/>
      <c r="M245" s="194"/>
      <c r="N245" s="191"/>
      <c r="O245" s="191"/>
      <c r="P245" s="191"/>
      <c r="Q245" s="191"/>
      <c r="R245" s="191"/>
      <c r="S245" s="191"/>
      <c r="T245" s="195"/>
      <c r="AT245" s="196" t="s">
        <v>150</v>
      </c>
      <c r="AU245" s="196" t="s">
        <v>81</v>
      </c>
      <c r="AV245" s="196" t="s">
        <v>20</v>
      </c>
      <c r="AW245" s="196" t="s">
        <v>109</v>
      </c>
      <c r="AX245" s="196" t="s">
        <v>73</v>
      </c>
      <c r="AY245" s="196" t="s">
        <v>137</v>
      </c>
    </row>
    <row r="246" spans="2:65" s="6" customFormat="1" ht="15.75" customHeight="1" x14ac:dyDescent="0.3">
      <c r="B246" s="190"/>
      <c r="C246" s="191"/>
      <c r="D246" s="161" t="s">
        <v>150</v>
      </c>
      <c r="E246" s="191"/>
      <c r="F246" s="192" t="s">
        <v>471</v>
      </c>
      <c r="G246" s="191"/>
      <c r="H246" s="191"/>
      <c r="J246" s="191"/>
      <c r="K246" s="191"/>
      <c r="L246" s="193"/>
      <c r="M246" s="194"/>
      <c r="N246" s="191"/>
      <c r="O246" s="191"/>
      <c r="P246" s="191"/>
      <c r="Q246" s="191"/>
      <c r="R246" s="191"/>
      <c r="S246" s="191"/>
      <c r="T246" s="195"/>
      <c r="AT246" s="196" t="s">
        <v>150</v>
      </c>
      <c r="AU246" s="196" t="s">
        <v>81</v>
      </c>
      <c r="AV246" s="196" t="s">
        <v>20</v>
      </c>
      <c r="AW246" s="196" t="s">
        <v>109</v>
      </c>
      <c r="AX246" s="196" t="s">
        <v>73</v>
      </c>
      <c r="AY246" s="196" t="s">
        <v>137</v>
      </c>
    </row>
    <row r="247" spans="2:65" s="6" customFormat="1" ht="15.75" customHeight="1" x14ac:dyDescent="0.3">
      <c r="B247" s="159"/>
      <c r="C247" s="160"/>
      <c r="D247" s="161" t="s">
        <v>150</v>
      </c>
      <c r="E247" s="160"/>
      <c r="F247" s="162" t="s">
        <v>386</v>
      </c>
      <c r="G247" s="160"/>
      <c r="H247" s="163">
        <v>1</v>
      </c>
      <c r="J247" s="160"/>
      <c r="K247" s="160"/>
      <c r="L247" s="164"/>
      <c r="M247" s="165"/>
      <c r="N247" s="160"/>
      <c r="O247" s="160"/>
      <c r="P247" s="160"/>
      <c r="Q247" s="160"/>
      <c r="R247" s="160"/>
      <c r="S247" s="160"/>
      <c r="T247" s="166"/>
      <c r="AT247" s="167" t="s">
        <v>150</v>
      </c>
      <c r="AU247" s="167" t="s">
        <v>81</v>
      </c>
      <c r="AV247" s="167" t="s">
        <v>81</v>
      </c>
      <c r="AW247" s="167" t="s">
        <v>109</v>
      </c>
      <c r="AX247" s="167" t="s">
        <v>20</v>
      </c>
      <c r="AY247" s="167" t="s">
        <v>137</v>
      </c>
    </row>
    <row r="248" spans="2:65" s="6" customFormat="1" ht="15.75" customHeight="1" x14ac:dyDescent="0.3">
      <c r="B248" s="23"/>
      <c r="C248" s="145" t="s">
        <v>472</v>
      </c>
      <c r="D248" s="145" t="s">
        <v>141</v>
      </c>
      <c r="E248" s="146" t="s">
        <v>473</v>
      </c>
      <c r="F248" s="147" t="s">
        <v>474</v>
      </c>
      <c r="G248" s="148" t="s">
        <v>375</v>
      </c>
      <c r="H248" s="149">
        <v>50</v>
      </c>
      <c r="I248" s="150"/>
      <c r="J248" s="151">
        <f>ROUND($I$248*$H$248,2)</f>
        <v>0</v>
      </c>
      <c r="K248" s="147"/>
      <c r="L248" s="43"/>
      <c r="M248" s="152"/>
      <c r="N248" s="153" t="s">
        <v>44</v>
      </c>
      <c r="O248" s="24"/>
      <c r="P248" s="24"/>
      <c r="Q248" s="154">
        <v>1.1299999999999999E-3</v>
      </c>
      <c r="R248" s="154">
        <f>$Q$248*$H$248</f>
        <v>5.6499999999999995E-2</v>
      </c>
      <c r="S248" s="154">
        <v>0</v>
      </c>
      <c r="T248" s="155">
        <f>$S$248*$H$248</f>
        <v>0</v>
      </c>
      <c r="AR248" s="89" t="s">
        <v>213</v>
      </c>
      <c r="AT248" s="89" t="s">
        <v>141</v>
      </c>
      <c r="AU248" s="89" t="s">
        <v>81</v>
      </c>
      <c r="AY248" s="6" t="s">
        <v>137</v>
      </c>
      <c r="BE248" s="156">
        <f>IF($N$248="základní",$J$248,0)</f>
        <v>0</v>
      </c>
      <c r="BF248" s="156">
        <f>IF($N$248="snížená",$J$248,0)</f>
        <v>0</v>
      </c>
      <c r="BG248" s="156">
        <f>IF($N$248="zákl. přenesená",$J$248,0)</f>
        <v>0</v>
      </c>
      <c r="BH248" s="156">
        <f>IF($N$248="sníž. přenesená",$J$248,0)</f>
        <v>0</v>
      </c>
      <c r="BI248" s="156">
        <f>IF($N$248="nulová",$J$248,0)</f>
        <v>0</v>
      </c>
      <c r="BJ248" s="89" t="s">
        <v>20</v>
      </c>
      <c r="BK248" s="156">
        <f>ROUND($I$248*$H$248,2)</f>
        <v>0</v>
      </c>
      <c r="BL248" s="89" t="s">
        <v>213</v>
      </c>
      <c r="BM248" s="89" t="s">
        <v>475</v>
      </c>
    </row>
    <row r="249" spans="2:65" s="6" customFormat="1" ht="16.5" customHeight="1" x14ac:dyDescent="0.3">
      <c r="B249" s="23"/>
      <c r="C249" s="24"/>
      <c r="D249" s="157" t="s">
        <v>148</v>
      </c>
      <c r="E249" s="24"/>
      <c r="F249" s="158" t="s">
        <v>476</v>
      </c>
      <c r="G249" s="24"/>
      <c r="H249" s="24"/>
      <c r="J249" s="24"/>
      <c r="K249" s="24"/>
      <c r="L249" s="43"/>
      <c r="M249" s="56"/>
      <c r="N249" s="24"/>
      <c r="O249" s="24"/>
      <c r="P249" s="24"/>
      <c r="Q249" s="24"/>
      <c r="R249" s="24"/>
      <c r="S249" s="24"/>
      <c r="T249" s="57"/>
      <c r="AT249" s="6" t="s">
        <v>148</v>
      </c>
      <c r="AU249" s="6" t="s">
        <v>81</v>
      </c>
    </row>
    <row r="250" spans="2:65" s="6" customFormat="1" ht="15.75" customHeight="1" x14ac:dyDescent="0.3">
      <c r="B250" s="159"/>
      <c r="C250" s="160"/>
      <c r="D250" s="161" t="s">
        <v>150</v>
      </c>
      <c r="E250" s="160"/>
      <c r="F250" s="162" t="s">
        <v>477</v>
      </c>
      <c r="G250" s="160"/>
      <c r="H250" s="163">
        <v>50</v>
      </c>
      <c r="J250" s="160"/>
      <c r="K250" s="160"/>
      <c r="L250" s="164"/>
      <c r="M250" s="165"/>
      <c r="N250" s="160"/>
      <c r="O250" s="160"/>
      <c r="P250" s="160"/>
      <c r="Q250" s="160"/>
      <c r="R250" s="160"/>
      <c r="S250" s="160"/>
      <c r="T250" s="166"/>
      <c r="AT250" s="167" t="s">
        <v>150</v>
      </c>
      <c r="AU250" s="167" t="s">
        <v>81</v>
      </c>
      <c r="AV250" s="167" t="s">
        <v>81</v>
      </c>
      <c r="AW250" s="167" t="s">
        <v>109</v>
      </c>
      <c r="AX250" s="167" t="s">
        <v>20</v>
      </c>
      <c r="AY250" s="167" t="s">
        <v>137</v>
      </c>
    </row>
    <row r="251" spans="2:65" s="6" customFormat="1" ht="15.75" customHeight="1" x14ac:dyDescent="0.3">
      <c r="B251" s="23"/>
      <c r="C251" s="145" t="s">
        <v>219</v>
      </c>
      <c r="D251" s="145" t="s">
        <v>141</v>
      </c>
      <c r="E251" s="146" t="s">
        <v>478</v>
      </c>
      <c r="F251" s="147" t="s">
        <v>479</v>
      </c>
      <c r="G251" s="148" t="s">
        <v>480</v>
      </c>
      <c r="H251" s="149">
        <v>3</v>
      </c>
      <c r="I251" s="150"/>
      <c r="J251" s="151">
        <f>ROUND($I$251*$H$251,2)</f>
        <v>0</v>
      </c>
      <c r="K251" s="147"/>
      <c r="L251" s="43"/>
      <c r="M251" s="152"/>
      <c r="N251" s="153" t="s">
        <v>44</v>
      </c>
      <c r="O251" s="24"/>
      <c r="P251" s="24"/>
      <c r="Q251" s="154">
        <v>0.5</v>
      </c>
      <c r="R251" s="154">
        <f>$Q$251*$H$251</f>
        <v>1.5</v>
      </c>
      <c r="S251" s="154">
        <v>0.624</v>
      </c>
      <c r="T251" s="155">
        <f>$S$251*$H$251</f>
        <v>1.8719999999999999</v>
      </c>
      <c r="AR251" s="89" t="s">
        <v>213</v>
      </c>
      <c r="AT251" s="89" t="s">
        <v>141</v>
      </c>
      <c r="AU251" s="89" t="s">
        <v>81</v>
      </c>
      <c r="AY251" s="6" t="s">
        <v>137</v>
      </c>
      <c r="BE251" s="156">
        <f>IF($N$251="základní",$J$251,0)</f>
        <v>0</v>
      </c>
      <c r="BF251" s="156">
        <f>IF($N$251="snížená",$J$251,0)</f>
        <v>0</v>
      </c>
      <c r="BG251" s="156">
        <f>IF($N$251="zákl. přenesená",$J$251,0)</f>
        <v>0</v>
      </c>
      <c r="BH251" s="156">
        <f>IF($N$251="sníž. přenesená",$J$251,0)</f>
        <v>0</v>
      </c>
      <c r="BI251" s="156">
        <f>IF($N$251="nulová",$J$251,0)</f>
        <v>0</v>
      </c>
      <c r="BJ251" s="89" t="s">
        <v>20</v>
      </c>
      <c r="BK251" s="156">
        <f>ROUND($I$251*$H$251,2)</f>
        <v>0</v>
      </c>
      <c r="BL251" s="89" t="s">
        <v>213</v>
      </c>
      <c r="BM251" s="89" t="s">
        <v>481</v>
      </c>
    </row>
    <row r="252" spans="2:65" s="6" customFormat="1" ht="16.5" customHeight="1" x14ac:dyDescent="0.3">
      <c r="B252" s="23"/>
      <c r="C252" s="24"/>
      <c r="D252" s="157" t="s">
        <v>148</v>
      </c>
      <c r="E252" s="24"/>
      <c r="F252" s="158" t="s">
        <v>482</v>
      </c>
      <c r="G252" s="24"/>
      <c r="H252" s="24"/>
      <c r="J252" s="24"/>
      <c r="K252" s="24"/>
      <c r="L252" s="43"/>
      <c r="M252" s="56"/>
      <c r="N252" s="24"/>
      <c r="O252" s="24"/>
      <c r="P252" s="24"/>
      <c r="Q252" s="24"/>
      <c r="R252" s="24"/>
      <c r="S252" s="24"/>
      <c r="T252" s="57"/>
      <c r="AT252" s="6" t="s">
        <v>148</v>
      </c>
      <c r="AU252" s="6" t="s">
        <v>81</v>
      </c>
    </row>
    <row r="253" spans="2:65" s="6" customFormat="1" ht="15.75" customHeight="1" x14ac:dyDescent="0.3">
      <c r="B253" s="190"/>
      <c r="C253" s="191"/>
      <c r="D253" s="161" t="s">
        <v>150</v>
      </c>
      <c r="E253" s="191"/>
      <c r="F253" s="192" t="s">
        <v>343</v>
      </c>
      <c r="G253" s="191"/>
      <c r="H253" s="191"/>
      <c r="J253" s="191"/>
      <c r="K253" s="191"/>
      <c r="L253" s="193"/>
      <c r="M253" s="194"/>
      <c r="N253" s="191"/>
      <c r="O253" s="191"/>
      <c r="P253" s="191"/>
      <c r="Q253" s="191"/>
      <c r="R253" s="191"/>
      <c r="S253" s="191"/>
      <c r="T253" s="195"/>
      <c r="AT253" s="196" t="s">
        <v>150</v>
      </c>
      <c r="AU253" s="196" t="s">
        <v>81</v>
      </c>
      <c r="AV253" s="196" t="s">
        <v>20</v>
      </c>
      <c r="AW253" s="196" t="s">
        <v>109</v>
      </c>
      <c r="AX253" s="196" t="s">
        <v>73</v>
      </c>
      <c r="AY253" s="196" t="s">
        <v>137</v>
      </c>
    </row>
    <row r="254" spans="2:65" s="6" customFormat="1" ht="15.75" customHeight="1" x14ac:dyDescent="0.3">
      <c r="B254" s="190"/>
      <c r="C254" s="191"/>
      <c r="D254" s="161" t="s">
        <v>150</v>
      </c>
      <c r="E254" s="191"/>
      <c r="F254" s="192" t="s">
        <v>344</v>
      </c>
      <c r="G254" s="191"/>
      <c r="H254" s="191"/>
      <c r="J254" s="191"/>
      <c r="K254" s="191"/>
      <c r="L254" s="193"/>
      <c r="M254" s="194"/>
      <c r="N254" s="191"/>
      <c r="O254" s="191"/>
      <c r="P254" s="191"/>
      <c r="Q254" s="191"/>
      <c r="R254" s="191"/>
      <c r="S254" s="191"/>
      <c r="T254" s="195"/>
      <c r="AT254" s="196" t="s">
        <v>150</v>
      </c>
      <c r="AU254" s="196" t="s">
        <v>81</v>
      </c>
      <c r="AV254" s="196" t="s">
        <v>20</v>
      </c>
      <c r="AW254" s="196" t="s">
        <v>109</v>
      </c>
      <c r="AX254" s="196" t="s">
        <v>73</v>
      </c>
      <c r="AY254" s="196" t="s">
        <v>137</v>
      </c>
    </row>
    <row r="255" spans="2:65" s="6" customFormat="1" ht="15.75" customHeight="1" x14ac:dyDescent="0.3">
      <c r="B255" s="159"/>
      <c r="C255" s="160"/>
      <c r="D255" s="161" t="s">
        <v>150</v>
      </c>
      <c r="E255" s="160"/>
      <c r="F255" s="162" t="s">
        <v>175</v>
      </c>
      <c r="G255" s="160"/>
      <c r="H255" s="163">
        <v>3</v>
      </c>
      <c r="J255" s="160"/>
      <c r="K255" s="160"/>
      <c r="L255" s="164"/>
      <c r="M255" s="165"/>
      <c r="N255" s="160"/>
      <c r="O255" s="160"/>
      <c r="P255" s="160"/>
      <c r="Q255" s="160"/>
      <c r="R255" s="160"/>
      <c r="S255" s="160"/>
      <c r="T255" s="166"/>
      <c r="AT255" s="167" t="s">
        <v>150</v>
      </c>
      <c r="AU255" s="167" t="s">
        <v>81</v>
      </c>
      <c r="AV255" s="167" t="s">
        <v>81</v>
      </c>
      <c r="AW255" s="167" t="s">
        <v>109</v>
      </c>
      <c r="AX255" s="167" t="s">
        <v>20</v>
      </c>
      <c r="AY255" s="167" t="s">
        <v>137</v>
      </c>
    </row>
    <row r="256" spans="2:65" s="6" customFormat="1" ht="15.75" customHeight="1" x14ac:dyDescent="0.3">
      <c r="B256" s="23"/>
      <c r="C256" s="145" t="s">
        <v>483</v>
      </c>
      <c r="D256" s="145" t="s">
        <v>141</v>
      </c>
      <c r="E256" s="146" t="s">
        <v>484</v>
      </c>
      <c r="F256" s="147" t="s">
        <v>485</v>
      </c>
      <c r="G256" s="148" t="s">
        <v>375</v>
      </c>
      <c r="H256" s="149">
        <v>2</v>
      </c>
      <c r="I256" s="150"/>
      <c r="J256" s="151">
        <f>ROUND($I$256*$H$256,2)</f>
        <v>0</v>
      </c>
      <c r="K256" s="147"/>
      <c r="L256" s="43"/>
      <c r="M256" s="152"/>
      <c r="N256" s="153" t="s">
        <v>44</v>
      </c>
      <c r="O256" s="24"/>
      <c r="P256" s="24"/>
      <c r="Q256" s="154">
        <v>0.2</v>
      </c>
      <c r="R256" s="154">
        <f>$Q$256*$H$256</f>
        <v>0.4</v>
      </c>
      <c r="S256" s="154">
        <v>0</v>
      </c>
      <c r="T256" s="155">
        <f>$S$256*$H$256</f>
        <v>0</v>
      </c>
      <c r="AR256" s="89" t="s">
        <v>213</v>
      </c>
      <c r="AT256" s="89" t="s">
        <v>141</v>
      </c>
      <c r="AU256" s="89" t="s">
        <v>81</v>
      </c>
      <c r="AY256" s="6" t="s">
        <v>137</v>
      </c>
      <c r="BE256" s="156">
        <f>IF($N$256="základní",$J$256,0)</f>
        <v>0</v>
      </c>
      <c r="BF256" s="156">
        <f>IF($N$256="snížená",$J$256,0)</f>
        <v>0</v>
      </c>
      <c r="BG256" s="156">
        <f>IF($N$256="zákl. přenesená",$J$256,0)</f>
        <v>0</v>
      </c>
      <c r="BH256" s="156">
        <f>IF($N$256="sníž. přenesená",$J$256,0)</f>
        <v>0</v>
      </c>
      <c r="BI256" s="156">
        <f>IF($N$256="nulová",$J$256,0)</f>
        <v>0</v>
      </c>
      <c r="BJ256" s="89" t="s">
        <v>20</v>
      </c>
      <c r="BK256" s="156">
        <f>ROUND($I$256*$H$256,2)</f>
        <v>0</v>
      </c>
      <c r="BL256" s="89" t="s">
        <v>213</v>
      </c>
      <c r="BM256" s="89" t="s">
        <v>486</v>
      </c>
    </row>
    <row r="257" spans="2:65" s="6" customFormat="1" ht="15.75" customHeight="1" x14ac:dyDescent="0.3">
      <c r="B257" s="190"/>
      <c r="C257" s="191"/>
      <c r="D257" s="157" t="s">
        <v>150</v>
      </c>
      <c r="E257" s="192"/>
      <c r="F257" s="192" t="s">
        <v>343</v>
      </c>
      <c r="G257" s="191"/>
      <c r="H257" s="191"/>
      <c r="J257" s="191"/>
      <c r="K257" s="191"/>
      <c r="L257" s="193"/>
      <c r="M257" s="194"/>
      <c r="N257" s="191"/>
      <c r="O257" s="191"/>
      <c r="P257" s="191"/>
      <c r="Q257" s="191"/>
      <c r="R257" s="191"/>
      <c r="S257" s="191"/>
      <c r="T257" s="195"/>
      <c r="AT257" s="196" t="s">
        <v>150</v>
      </c>
      <c r="AU257" s="196" t="s">
        <v>81</v>
      </c>
      <c r="AV257" s="196" t="s">
        <v>20</v>
      </c>
      <c r="AW257" s="196" t="s">
        <v>109</v>
      </c>
      <c r="AX257" s="196" t="s">
        <v>73</v>
      </c>
      <c r="AY257" s="196" t="s">
        <v>137</v>
      </c>
    </row>
    <row r="258" spans="2:65" s="6" customFormat="1" ht="15.75" customHeight="1" x14ac:dyDescent="0.3">
      <c r="B258" s="190"/>
      <c r="C258" s="191"/>
      <c r="D258" s="161" t="s">
        <v>150</v>
      </c>
      <c r="E258" s="191"/>
      <c r="F258" s="192" t="s">
        <v>344</v>
      </c>
      <c r="G258" s="191"/>
      <c r="H258" s="191"/>
      <c r="J258" s="191"/>
      <c r="K258" s="191"/>
      <c r="L258" s="193"/>
      <c r="M258" s="194"/>
      <c r="N258" s="191"/>
      <c r="O258" s="191"/>
      <c r="P258" s="191"/>
      <c r="Q258" s="191"/>
      <c r="R258" s="191"/>
      <c r="S258" s="191"/>
      <c r="T258" s="195"/>
      <c r="AT258" s="196" t="s">
        <v>150</v>
      </c>
      <c r="AU258" s="196" t="s">
        <v>81</v>
      </c>
      <c r="AV258" s="196" t="s">
        <v>20</v>
      </c>
      <c r="AW258" s="196" t="s">
        <v>109</v>
      </c>
      <c r="AX258" s="196" t="s">
        <v>73</v>
      </c>
      <c r="AY258" s="196" t="s">
        <v>137</v>
      </c>
    </row>
    <row r="259" spans="2:65" s="6" customFormat="1" ht="15.75" customHeight="1" x14ac:dyDescent="0.3">
      <c r="B259" s="159"/>
      <c r="C259" s="160"/>
      <c r="D259" s="161" t="s">
        <v>150</v>
      </c>
      <c r="E259" s="160"/>
      <c r="F259" s="162" t="s">
        <v>81</v>
      </c>
      <c r="G259" s="160"/>
      <c r="H259" s="163">
        <v>2</v>
      </c>
      <c r="J259" s="160"/>
      <c r="K259" s="160"/>
      <c r="L259" s="164"/>
      <c r="M259" s="165"/>
      <c r="N259" s="160"/>
      <c r="O259" s="160"/>
      <c r="P259" s="160"/>
      <c r="Q259" s="160"/>
      <c r="R259" s="160"/>
      <c r="S259" s="160"/>
      <c r="T259" s="166"/>
      <c r="AT259" s="167" t="s">
        <v>150</v>
      </c>
      <c r="AU259" s="167" t="s">
        <v>81</v>
      </c>
      <c r="AV259" s="167" t="s">
        <v>81</v>
      </c>
      <c r="AW259" s="167" t="s">
        <v>109</v>
      </c>
      <c r="AX259" s="167" t="s">
        <v>20</v>
      </c>
      <c r="AY259" s="167" t="s">
        <v>137</v>
      </c>
    </row>
    <row r="260" spans="2:65" s="6" customFormat="1" ht="15.75" customHeight="1" x14ac:dyDescent="0.3">
      <c r="B260" s="23"/>
      <c r="C260" s="145" t="s">
        <v>487</v>
      </c>
      <c r="D260" s="145" t="s">
        <v>141</v>
      </c>
      <c r="E260" s="146" t="s">
        <v>488</v>
      </c>
      <c r="F260" s="147" t="s">
        <v>489</v>
      </c>
      <c r="G260" s="148" t="s">
        <v>480</v>
      </c>
      <c r="H260" s="149">
        <v>1</v>
      </c>
      <c r="I260" s="150"/>
      <c r="J260" s="151">
        <f>ROUND($I$260*$H$260,2)</f>
        <v>0</v>
      </c>
      <c r="K260" s="147"/>
      <c r="L260" s="43"/>
      <c r="M260" s="152"/>
      <c r="N260" s="153" t="s">
        <v>44</v>
      </c>
      <c r="O260" s="24"/>
      <c r="P260" s="24"/>
      <c r="Q260" s="154">
        <v>1</v>
      </c>
      <c r="R260" s="154">
        <f>$Q$260*$H$260</f>
        <v>1</v>
      </c>
      <c r="S260" s="154">
        <v>0</v>
      </c>
      <c r="T260" s="155">
        <f>$S$260*$H$260</f>
        <v>0</v>
      </c>
      <c r="AR260" s="89" t="s">
        <v>213</v>
      </c>
      <c r="AT260" s="89" t="s">
        <v>141</v>
      </c>
      <c r="AU260" s="89" t="s">
        <v>81</v>
      </c>
      <c r="AY260" s="6" t="s">
        <v>137</v>
      </c>
      <c r="BE260" s="156">
        <f>IF($N$260="základní",$J$260,0)</f>
        <v>0</v>
      </c>
      <c r="BF260" s="156">
        <f>IF($N$260="snížená",$J$260,0)</f>
        <v>0</v>
      </c>
      <c r="BG260" s="156">
        <f>IF($N$260="zákl. přenesená",$J$260,0)</f>
        <v>0</v>
      </c>
      <c r="BH260" s="156">
        <f>IF($N$260="sníž. přenesená",$J$260,0)</f>
        <v>0</v>
      </c>
      <c r="BI260" s="156">
        <f>IF($N$260="nulová",$J$260,0)</f>
        <v>0</v>
      </c>
      <c r="BJ260" s="89" t="s">
        <v>20</v>
      </c>
      <c r="BK260" s="156">
        <f>ROUND($I$260*$H$260,2)</f>
        <v>0</v>
      </c>
      <c r="BL260" s="89" t="s">
        <v>213</v>
      </c>
      <c r="BM260" s="89" t="s">
        <v>490</v>
      </c>
    </row>
    <row r="261" spans="2:65" s="6" customFormat="1" ht="16.5" customHeight="1" x14ac:dyDescent="0.3">
      <c r="B261" s="23"/>
      <c r="C261" s="24"/>
      <c r="D261" s="157" t="s">
        <v>148</v>
      </c>
      <c r="E261" s="24"/>
      <c r="F261" s="158" t="s">
        <v>491</v>
      </c>
      <c r="G261" s="24"/>
      <c r="H261" s="24"/>
      <c r="J261" s="24"/>
      <c r="K261" s="24"/>
      <c r="L261" s="43"/>
      <c r="M261" s="56"/>
      <c r="N261" s="24"/>
      <c r="O261" s="24"/>
      <c r="P261" s="24"/>
      <c r="Q261" s="24"/>
      <c r="R261" s="24"/>
      <c r="S261" s="24"/>
      <c r="T261" s="57"/>
      <c r="AT261" s="6" t="s">
        <v>148</v>
      </c>
      <c r="AU261" s="6" t="s">
        <v>81</v>
      </c>
    </row>
    <row r="262" spans="2:65" s="6" customFormat="1" ht="15.75" customHeight="1" x14ac:dyDescent="0.3">
      <c r="B262" s="159"/>
      <c r="C262" s="160"/>
      <c r="D262" s="161" t="s">
        <v>150</v>
      </c>
      <c r="E262" s="160"/>
      <c r="F262" s="162" t="s">
        <v>492</v>
      </c>
      <c r="G262" s="160"/>
      <c r="H262" s="163">
        <v>1</v>
      </c>
      <c r="J262" s="160"/>
      <c r="K262" s="160"/>
      <c r="L262" s="164"/>
      <c r="M262" s="165"/>
      <c r="N262" s="160"/>
      <c r="O262" s="160"/>
      <c r="P262" s="160"/>
      <c r="Q262" s="160"/>
      <c r="R262" s="160"/>
      <c r="S262" s="160"/>
      <c r="T262" s="166"/>
      <c r="AT262" s="167" t="s">
        <v>150</v>
      </c>
      <c r="AU262" s="167" t="s">
        <v>81</v>
      </c>
      <c r="AV262" s="167" t="s">
        <v>81</v>
      </c>
      <c r="AW262" s="167" t="s">
        <v>109</v>
      </c>
      <c r="AX262" s="167" t="s">
        <v>20</v>
      </c>
      <c r="AY262" s="167" t="s">
        <v>137</v>
      </c>
    </row>
    <row r="263" spans="2:65" s="6" customFormat="1" ht="15.75" customHeight="1" x14ac:dyDescent="0.3">
      <c r="B263" s="23"/>
      <c r="C263" s="145" t="s">
        <v>493</v>
      </c>
      <c r="D263" s="145" t="s">
        <v>141</v>
      </c>
      <c r="E263" s="146" t="s">
        <v>494</v>
      </c>
      <c r="F263" s="147" t="s">
        <v>495</v>
      </c>
      <c r="G263" s="148" t="s">
        <v>480</v>
      </c>
      <c r="H263" s="149">
        <v>1</v>
      </c>
      <c r="I263" s="150"/>
      <c r="J263" s="151">
        <f>ROUND($I$263*$H$263,2)</f>
        <v>0</v>
      </c>
      <c r="K263" s="147"/>
      <c r="L263" s="43"/>
      <c r="M263" s="152"/>
      <c r="N263" s="153" t="s">
        <v>44</v>
      </c>
      <c r="O263" s="24"/>
      <c r="P263" s="24"/>
      <c r="Q263" s="154">
        <v>1</v>
      </c>
      <c r="R263" s="154">
        <f>$Q$263*$H$263</f>
        <v>1</v>
      </c>
      <c r="S263" s="154">
        <v>0</v>
      </c>
      <c r="T263" s="155">
        <f>$S$263*$H$263</f>
        <v>0</v>
      </c>
      <c r="AR263" s="89" t="s">
        <v>213</v>
      </c>
      <c r="AT263" s="89" t="s">
        <v>141</v>
      </c>
      <c r="AU263" s="89" t="s">
        <v>81</v>
      </c>
      <c r="AY263" s="6" t="s">
        <v>137</v>
      </c>
      <c r="BE263" s="156">
        <f>IF($N$263="základní",$J$263,0)</f>
        <v>0</v>
      </c>
      <c r="BF263" s="156">
        <f>IF($N$263="snížená",$J$263,0)</f>
        <v>0</v>
      </c>
      <c r="BG263" s="156">
        <f>IF($N$263="zákl. přenesená",$J$263,0)</f>
        <v>0</v>
      </c>
      <c r="BH263" s="156">
        <f>IF($N$263="sníž. přenesená",$J$263,0)</f>
        <v>0</v>
      </c>
      <c r="BI263" s="156">
        <f>IF($N$263="nulová",$J$263,0)</f>
        <v>0</v>
      </c>
      <c r="BJ263" s="89" t="s">
        <v>20</v>
      </c>
      <c r="BK263" s="156">
        <f>ROUND($I$263*$H$263,2)</f>
        <v>0</v>
      </c>
      <c r="BL263" s="89" t="s">
        <v>213</v>
      </c>
      <c r="BM263" s="89" t="s">
        <v>496</v>
      </c>
    </row>
    <row r="264" spans="2:65" s="6" customFormat="1" ht="16.5" customHeight="1" x14ac:dyDescent="0.3">
      <c r="B264" s="23"/>
      <c r="C264" s="24"/>
      <c r="D264" s="157" t="s">
        <v>148</v>
      </c>
      <c r="E264" s="24"/>
      <c r="F264" s="158" t="s">
        <v>497</v>
      </c>
      <c r="G264" s="24"/>
      <c r="H264" s="24"/>
      <c r="J264" s="24"/>
      <c r="K264" s="24"/>
      <c r="L264" s="43"/>
      <c r="M264" s="56"/>
      <c r="N264" s="24"/>
      <c r="O264" s="24"/>
      <c r="P264" s="24"/>
      <c r="Q264" s="24"/>
      <c r="R264" s="24"/>
      <c r="S264" s="24"/>
      <c r="T264" s="57"/>
      <c r="AT264" s="6" t="s">
        <v>148</v>
      </c>
      <c r="AU264" s="6" t="s">
        <v>81</v>
      </c>
    </row>
    <row r="265" spans="2:65" s="6" customFormat="1" ht="15.75" customHeight="1" x14ac:dyDescent="0.3">
      <c r="B265" s="190"/>
      <c r="C265" s="191"/>
      <c r="D265" s="161" t="s">
        <v>150</v>
      </c>
      <c r="E265" s="191"/>
      <c r="F265" s="192" t="s">
        <v>343</v>
      </c>
      <c r="G265" s="191"/>
      <c r="H265" s="191"/>
      <c r="J265" s="191"/>
      <c r="K265" s="191"/>
      <c r="L265" s="193"/>
      <c r="M265" s="194"/>
      <c r="N265" s="191"/>
      <c r="O265" s="191"/>
      <c r="P265" s="191"/>
      <c r="Q265" s="191"/>
      <c r="R265" s="191"/>
      <c r="S265" s="191"/>
      <c r="T265" s="195"/>
      <c r="AT265" s="196" t="s">
        <v>150</v>
      </c>
      <c r="AU265" s="196" t="s">
        <v>81</v>
      </c>
      <c r="AV265" s="196" t="s">
        <v>20</v>
      </c>
      <c r="AW265" s="196" t="s">
        <v>109</v>
      </c>
      <c r="AX265" s="196" t="s">
        <v>73</v>
      </c>
      <c r="AY265" s="196" t="s">
        <v>137</v>
      </c>
    </row>
    <row r="266" spans="2:65" s="6" customFormat="1" ht="15.75" customHeight="1" x14ac:dyDescent="0.3">
      <c r="B266" s="190"/>
      <c r="C266" s="191"/>
      <c r="D266" s="161" t="s">
        <v>150</v>
      </c>
      <c r="E266" s="191"/>
      <c r="F266" s="192" t="s">
        <v>344</v>
      </c>
      <c r="G266" s="191"/>
      <c r="H266" s="191"/>
      <c r="J266" s="191"/>
      <c r="K266" s="191"/>
      <c r="L266" s="193"/>
      <c r="M266" s="194"/>
      <c r="N266" s="191"/>
      <c r="O266" s="191"/>
      <c r="P266" s="191"/>
      <c r="Q266" s="191"/>
      <c r="R266" s="191"/>
      <c r="S266" s="191"/>
      <c r="T266" s="195"/>
      <c r="AT266" s="196" t="s">
        <v>150</v>
      </c>
      <c r="AU266" s="196" t="s">
        <v>81</v>
      </c>
      <c r="AV266" s="196" t="s">
        <v>20</v>
      </c>
      <c r="AW266" s="196" t="s">
        <v>109</v>
      </c>
      <c r="AX266" s="196" t="s">
        <v>73</v>
      </c>
      <c r="AY266" s="196" t="s">
        <v>137</v>
      </c>
    </row>
    <row r="267" spans="2:65" s="6" customFormat="1" ht="15.75" customHeight="1" x14ac:dyDescent="0.3">
      <c r="B267" s="159"/>
      <c r="C267" s="160"/>
      <c r="D267" s="161" t="s">
        <v>150</v>
      </c>
      <c r="E267" s="160"/>
      <c r="F267" s="162" t="s">
        <v>20</v>
      </c>
      <c r="G267" s="160"/>
      <c r="H267" s="163">
        <v>1</v>
      </c>
      <c r="J267" s="160"/>
      <c r="K267" s="160"/>
      <c r="L267" s="164"/>
      <c r="M267" s="165"/>
      <c r="N267" s="160"/>
      <c r="O267" s="160"/>
      <c r="P267" s="160"/>
      <c r="Q267" s="160"/>
      <c r="R267" s="160"/>
      <c r="S267" s="160"/>
      <c r="T267" s="166"/>
      <c r="AT267" s="167" t="s">
        <v>150</v>
      </c>
      <c r="AU267" s="167" t="s">
        <v>81</v>
      </c>
      <c r="AV267" s="167" t="s">
        <v>81</v>
      </c>
      <c r="AW267" s="167" t="s">
        <v>109</v>
      </c>
      <c r="AX267" s="167" t="s">
        <v>20</v>
      </c>
      <c r="AY267" s="167" t="s">
        <v>137</v>
      </c>
    </row>
    <row r="268" spans="2:65" s="6" customFormat="1" ht="15.75" customHeight="1" x14ac:dyDescent="0.3">
      <c r="B268" s="23"/>
      <c r="C268" s="145" t="s">
        <v>498</v>
      </c>
      <c r="D268" s="145" t="s">
        <v>141</v>
      </c>
      <c r="E268" s="146" t="s">
        <v>499</v>
      </c>
      <c r="F268" s="147" t="s">
        <v>500</v>
      </c>
      <c r="G268" s="148" t="s">
        <v>480</v>
      </c>
      <c r="H268" s="149">
        <v>2</v>
      </c>
      <c r="I268" s="150"/>
      <c r="J268" s="151">
        <f>ROUND($I$268*$H$268,2)</f>
        <v>0</v>
      </c>
      <c r="K268" s="147"/>
      <c r="L268" s="43"/>
      <c r="M268" s="152"/>
      <c r="N268" s="153" t="s">
        <v>44</v>
      </c>
      <c r="O268" s="24"/>
      <c r="P268" s="24"/>
      <c r="Q268" s="154">
        <v>0.1</v>
      </c>
      <c r="R268" s="154">
        <f>$Q$268*$H$268</f>
        <v>0.2</v>
      </c>
      <c r="S268" s="154">
        <v>2.1999999999999999E-2</v>
      </c>
      <c r="T268" s="155">
        <f>$S$268*$H$268</f>
        <v>4.3999999999999997E-2</v>
      </c>
      <c r="AR268" s="89" t="s">
        <v>213</v>
      </c>
      <c r="AT268" s="89" t="s">
        <v>141</v>
      </c>
      <c r="AU268" s="89" t="s">
        <v>81</v>
      </c>
      <c r="AY268" s="6" t="s">
        <v>137</v>
      </c>
      <c r="BE268" s="156">
        <f>IF($N$268="základní",$J$268,0)</f>
        <v>0</v>
      </c>
      <c r="BF268" s="156">
        <f>IF($N$268="snížená",$J$268,0)</f>
        <v>0</v>
      </c>
      <c r="BG268" s="156">
        <f>IF($N$268="zákl. přenesená",$J$268,0)</f>
        <v>0</v>
      </c>
      <c r="BH268" s="156">
        <f>IF($N$268="sníž. přenesená",$J$268,0)</f>
        <v>0</v>
      </c>
      <c r="BI268" s="156">
        <f>IF($N$268="nulová",$J$268,0)</f>
        <v>0</v>
      </c>
      <c r="BJ268" s="89" t="s">
        <v>20</v>
      </c>
      <c r="BK268" s="156">
        <f>ROUND($I$268*$H$268,2)</f>
        <v>0</v>
      </c>
      <c r="BL268" s="89" t="s">
        <v>213</v>
      </c>
      <c r="BM268" s="89" t="s">
        <v>501</v>
      </c>
    </row>
    <row r="269" spans="2:65" s="6" customFormat="1" ht="16.5" customHeight="1" x14ac:dyDescent="0.3">
      <c r="B269" s="23"/>
      <c r="C269" s="24"/>
      <c r="D269" s="157" t="s">
        <v>148</v>
      </c>
      <c r="E269" s="24"/>
      <c r="F269" s="158" t="s">
        <v>502</v>
      </c>
      <c r="G269" s="24"/>
      <c r="H269" s="24"/>
      <c r="J269" s="24"/>
      <c r="K269" s="24"/>
      <c r="L269" s="43"/>
      <c r="M269" s="56"/>
      <c r="N269" s="24"/>
      <c r="O269" s="24"/>
      <c r="P269" s="24"/>
      <c r="Q269" s="24"/>
      <c r="R269" s="24"/>
      <c r="S269" s="24"/>
      <c r="T269" s="57"/>
      <c r="AT269" s="6" t="s">
        <v>148</v>
      </c>
      <c r="AU269" s="6" t="s">
        <v>81</v>
      </c>
    </row>
    <row r="270" spans="2:65" s="6" customFormat="1" ht="15.75" customHeight="1" x14ac:dyDescent="0.3">
      <c r="B270" s="190"/>
      <c r="C270" s="191"/>
      <c r="D270" s="161" t="s">
        <v>150</v>
      </c>
      <c r="E270" s="191"/>
      <c r="F270" s="192" t="s">
        <v>343</v>
      </c>
      <c r="G270" s="191"/>
      <c r="H270" s="191"/>
      <c r="J270" s="191"/>
      <c r="K270" s="191"/>
      <c r="L270" s="193"/>
      <c r="M270" s="194"/>
      <c r="N270" s="191"/>
      <c r="O270" s="191"/>
      <c r="P270" s="191"/>
      <c r="Q270" s="191"/>
      <c r="R270" s="191"/>
      <c r="S270" s="191"/>
      <c r="T270" s="195"/>
      <c r="AT270" s="196" t="s">
        <v>150</v>
      </c>
      <c r="AU270" s="196" t="s">
        <v>81</v>
      </c>
      <c r="AV270" s="196" t="s">
        <v>20</v>
      </c>
      <c r="AW270" s="196" t="s">
        <v>109</v>
      </c>
      <c r="AX270" s="196" t="s">
        <v>73</v>
      </c>
      <c r="AY270" s="196" t="s">
        <v>137</v>
      </c>
    </row>
    <row r="271" spans="2:65" s="6" customFormat="1" ht="15.75" customHeight="1" x14ac:dyDescent="0.3">
      <c r="B271" s="190"/>
      <c r="C271" s="191"/>
      <c r="D271" s="161" t="s">
        <v>150</v>
      </c>
      <c r="E271" s="191"/>
      <c r="F271" s="192" t="s">
        <v>344</v>
      </c>
      <c r="G271" s="191"/>
      <c r="H271" s="191"/>
      <c r="J271" s="191"/>
      <c r="K271" s="191"/>
      <c r="L271" s="193"/>
      <c r="M271" s="194"/>
      <c r="N271" s="191"/>
      <c r="O271" s="191"/>
      <c r="P271" s="191"/>
      <c r="Q271" s="191"/>
      <c r="R271" s="191"/>
      <c r="S271" s="191"/>
      <c r="T271" s="195"/>
      <c r="AT271" s="196" t="s">
        <v>150</v>
      </c>
      <c r="AU271" s="196" t="s">
        <v>81</v>
      </c>
      <c r="AV271" s="196" t="s">
        <v>20</v>
      </c>
      <c r="AW271" s="196" t="s">
        <v>109</v>
      </c>
      <c r="AX271" s="196" t="s">
        <v>73</v>
      </c>
      <c r="AY271" s="196" t="s">
        <v>137</v>
      </c>
    </row>
    <row r="272" spans="2:65" s="6" customFormat="1" ht="15.75" customHeight="1" x14ac:dyDescent="0.3">
      <c r="B272" s="159"/>
      <c r="C272" s="160"/>
      <c r="D272" s="161" t="s">
        <v>150</v>
      </c>
      <c r="E272" s="160"/>
      <c r="F272" s="162" t="s">
        <v>81</v>
      </c>
      <c r="G272" s="160"/>
      <c r="H272" s="163">
        <v>2</v>
      </c>
      <c r="J272" s="160"/>
      <c r="K272" s="160"/>
      <c r="L272" s="164"/>
      <c r="M272" s="165"/>
      <c r="N272" s="160"/>
      <c r="O272" s="160"/>
      <c r="P272" s="160"/>
      <c r="Q272" s="160"/>
      <c r="R272" s="160"/>
      <c r="S272" s="160"/>
      <c r="T272" s="166"/>
      <c r="AT272" s="167" t="s">
        <v>150</v>
      </c>
      <c r="AU272" s="167" t="s">
        <v>81</v>
      </c>
      <c r="AV272" s="167" t="s">
        <v>81</v>
      </c>
      <c r="AW272" s="167" t="s">
        <v>109</v>
      </c>
      <c r="AX272" s="167" t="s">
        <v>20</v>
      </c>
      <c r="AY272" s="167" t="s">
        <v>137</v>
      </c>
    </row>
    <row r="273" spans="2:65" s="6" customFormat="1" ht="15.75" customHeight="1" x14ac:dyDescent="0.3">
      <c r="B273" s="23"/>
      <c r="C273" s="145" t="s">
        <v>503</v>
      </c>
      <c r="D273" s="145" t="s">
        <v>141</v>
      </c>
      <c r="E273" s="146" t="s">
        <v>504</v>
      </c>
      <c r="F273" s="147" t="s">
        <v>505</v>
      </c>
      <c r="G273" s="148" t="s">
        <v>480</v>
      </c>
      <c r="H273" s="149">
        <v>3</v>
      </c>
      <c r="I273" s="150"/>
      <c r="J273" s="151">
        <f>ROUND($I$273*$H$273,2)</f>
        <v>0</v>
      </c>
      <c r="K273" s="147"/>
      <c r="L273" s="43"/>
      <c r="M273" s="152"/>
      <c r="N273" s="153" t="s">
        <v>44</v>
      </c>
      <c r="O273" s="24"/>
      <c r="P273" s="24"/>
      <c r="Q273" s="154">
        <v>0.1</v>
      </c>
      <c r="R273" s="154">
        <f>$Q$273*$H$273</f>
        <v>0.30000000000000004</v>
      </c>
      <c r="S273" s="154">
        <v>5.2999999999999999E-2</v>
      </c>
      <c r="T273" s="155">
        <f>$S$273*$H$273</f>
        <v>0.159</v>
      </c>
      <c r="AR273" s="89" t="s">
        <v>213</v>
      </c>
      <c r="AT273" s="89" t="s">
        <v>141</v>
      </c>
      <c r="AU273" s="89" t="s">
        <v>81</v>
      </c>
      <c r="AY273" s="6" t="s">
        <v>137</v>
      </c>
      <c r="BE273" s="156">
        <f>IF($N$273="základní",$J$273,0)</f>
        <v>0</v>
      </c>
      <c r="BF273" s="156">
        <f>IF($N$273="snížená",$J$273,0)</f>
        <v>0</v>
      </c>
      <c r="BG273" s="156">
        <f>IF($N$273="zákl. přenesená",$J$273,0)</f>
        <v>0</v>
      </c>
      <c r="BH273" s="156">
        <f>IF($N$273="sníž. přenesená",$J$273,0)</f>
        <v>0</v>
      </c>
      <c r="BI273" s="156">
        <f>IF($N$273="nulová",$J$273,0)</f>
        <v>0</v>
      </c>
      <c r="BJ273" s="89" t="s">
        <v>20</v>
      </c>
      <c r="BK273" s="156">
        <f>ROUND($I$273*$H$273,2)</f>
        <v>0</v>
      </c>
      <c r="BL273" s="89" t="s">
        <v>213</v>
      </c>
      <c r="BM273" s="89" t="s">
        <v>506</v>
      </c>
    </row>
    <row r="274" spans="2:65" s="6" customFormat="1" ht="16.5" customHeight="1" x14ac:dyDescent="0.3">
      <c r="B274" s="23"/>
      <c r="C274" s="24"/>
      <c r="D274" s="157" t="s">
        <v>148</v>
      </c>
      <c r="E274" s="24"/>
      <c r="F274" s="158" t="s">
        <v>507</v>
      </c>
      <c r="G274" s="24"/>
      <c r="H274" s="24"/>
      <c r="J274" s="24"/>
      <c r="K274" s="24"/>
      <c r="L274" s="43"/>
      <c r="M274" s="56"/>
      <c r="N274" s="24"/>
      <c r="O274" s="24"/>
      <c r="P274" s="24"/>
      <c r="Q274" s="24"/>
      <c r="R274" s="24"/>
      <c r="S274" s="24"/>
      <c r="T274" s="57"/>
      <c r="AT274" s="6" t="s">
        <v>148</v>
      </c>
      <c r="AU274" s="6" t="s">
        <v>81</v>
      </c>
    </row>
    <row r="275" spans="2:65" s="6" customFormat="1" ht="15.75" customHeight="1" x14ac:dyDescent="0.3">
      <c r="B275" s="190"/>
      <c r="C275" s="191"/>
      <c r="D275" s="161" t="s">
        <v>150</v>
      </c>
      <c r="E275" s="191"/>
      <c r="F275" s="192" t="s">
        <v>343</v>
      </c>
      <c r="G275" s="191"/>
      <c r="H275" s="191"/>
      <c r="J275" s="191"/>
      <c r="K275" s="191"/>
      <c r="L275" s="193"/>
      <c r="M275" s="194"/>
      <c r="N275" s="191"/>
      <c r="O275" s="191"/>
      <c r="P275" s="191"/>
      <c r="Q275" s="191"/>
      <c r="R275" s="191"/>
      <c r="S275" s="191"/>
      <c r="T275" s="195"/>
      <c r="AT275" s="196" t="s">
        <v>150</v>
      </c>
      <c r="AU275" s="196" t="s">
        <v>81</v>
      </c>
      <c r="AV275" s="196" t="s">
        <v>20</v>
      </c>
      <c r="AW275" s="196" t="s">
        <v>109</v>
      </c>
      <c r="AX275" s="196" t="s">
        <v>73</v>
      </c>
      <c r="AY275" s="196" t="s">
        <v>137</v>
      </c>
    </row>
    <row r="276" spans="2:65" s="6" customFormat="1" ht="15.75" customHeight="1" x14ac:dyDescent="0.3">
      <c r="B276" s="190"/>
      <c r="C276" s="191"/>
      <c r="D276" s="161" t="s">
        <v>150</v>
      </c>
      <c r="E276" s="191"/>
      <c r="F276" s="192" t="s">
        <v>344</v>
      </c>
      <c r="G276" s="191"/>
      <c r="H276" s="191"/>
      <c r="J276" s="191"/>
      <c r="K276" s="191"/>
      <c r="L276" s="193"/>
      <c r="M276" s="194"/>
      <c r="N276" s="191"/>
      <c r="O276" s="191"/>
      <c r="P276" s="191"/>
      <c r="Q276" s="191"/>
      <c r="R276" s="191"/>
      <c r="S276" s="191"/>
      <c r="T276" s="195"/>
      <c r="AT276" s="196" t="s">
        <v>150</v>
      </c>
      <c r="AU276" s="196" t="s">
        <v>81</v>
      </c>
      <c r="AV276" s="196" t="s">
        <v>20</v>
      </c>
      <c r="AW276" s="196" t="s">
        <v>109</v>
      </c>
      <c r="AX276" s="196" t="s">
        <v>73</v>
      </c>
      <c r="AY276" s="196" t="s">
        <v>137</v>
      </c>
    </row>
    <row r="277" spans="2:65" s="6" customFormat="1" ht="15.75" customHeight="1" x14ac:dyDescent="0.3">
      <c r="B277" s="159"/>
      <c r="C277" s="160"/>
      <c r="D277" s="161" t="s">
        <v>150</v>
      </c>
      <c r="E277" s="160"/>
      <c r="F277" s="162" t="s">
        <v>175</v>
      </c>
      <c r="G277" s="160"/>
      <c r="H277" s="163">
        <v>3</v>
      </c>
      <c r="J277" s="160"/>
      <c r="K277" s="160"/>
      <c r="L277" s="164"/>
      <c r="M277" s="165"/>
      <c r="N277" s="160"/>
      <c r="O277" s="160"/>
      <c r="P277" s="160"/>
      <c r="Q277" s="160"/>
      <c r="R277" s="160"/>
      <c r="S277" s="160"/>
      <c r="T277" s="166"/>
      <c r="AT277" s="167" t="s">
        <v>150</v>
      </c>
      <c r="AU277" s="167" t="s">
        <v>81</v>
      </c>
      <c r="AV277" s="167" t="s">
        <v>81</v>
      </c>
      <c r="AW277" s="167" t="s">
        <v>109</v>
      </c>
      <c r="AX277" s="167" t="s">
        <v>20</v>
      </c>
      <c r="AY277" s="167" t="s">
        <v>137</v>
      </c>
    </row>
    <row r="278" spans="2:65" s="6" customFormat="1" ht="15.75" customHeight="1" x14ac:dyDescent="0.3">
      <c r="B278" s="23"/>
      <c r="C278" s="145" t="s">
        <v>508</v>
      </c>
      <c r="D278" s="145" t="s">
        <v>141</v>
      </c>
      <c r="E278" s="146" t="s">
        <v>509</v>
      </c>
      <c r="F278" s="147" t="s">
        <v>510</v>
      </c>
      <c r="G278" s="148" t="s">
        <v>185</v>
      </c>
      <c r="H278" s="149">
        <v>11.347</v>
      </c>
      <c r="I278" s="150"/>
      <c r="J278" s="151">
        <f>ROUND($I$278*$H$278,2)</f>
        <v>0</v>
      </c>
      <c r="K278" s="147" t="s">
        <v>298</v>
      </c>
      <c r="L278" s="43"/>
      <c r="M278" s="152"/>
      <c r="N278" s="153" t="s">
        <v>44</v>
      </c>
      <c r="O278" s="24"/>
      <c r="P278" s="24"/>
      <c r="Q278" s="154">
        <v>0</v>
      </c>
      <c r="R278" s="154">
        <f>$Q$278*$H$278</f>
        <v>0</v>
      </c>
      <c r="S278" s="154">
        <v>0</v>
      </c>
      <c r="T278" s="155">
        <f>$S$278*$H$278</f>
        <v>0</v>
      </c>
      <c r="AR278" s="89" t="s">
        <v>213</v>
      </c>
      <c r="AT278" s="89" t="s">
        <v>141</v>
      </c>
      <c r="AU278" s="89" t="s">
        <v>81</v>
      </c>
      <c r="AY278" s="6" t="s">
        <v>137</v>
      </c>
      <c r="BE278" s="156">
        <f>IF($N$278="základní",$J$278,0)</f>
        <v>0</v>
      </c>
      <c r="BF278" s="156">
        <f>IF($N$278="snížená",$J$278,0)</f>
        <v>0</v>
      </c>
      <c r="BG278" s="156">
        <f>IF($N$278="zákl. přenesená",$J$278,0)</f>
        <v>0</v>
      </c>
      <c r="BH278" s="156">
        <f>IF($N$278="sníž. přenesená",$J$278,0)</f>
        <v>0</v>
      </c>
      <c r="BI278" s="156">
        <f>IF($N$278="nulová",$J$278,0)</f>
        <v>0</v>
      </c>
      <c r="BJ278" s="89" t="s">
        <v>20</v>
      </c>
      <c r="BK278" s="156">
        <f>ROUND($I$278*$H$278,2)</f>
        <v>0</v>
      </c>
      <c r="BL278" s="89" t="s">
        <v>213</v>
      </c>
      <c r="BM278" s="89" t="s">
        <v>511</v>
      </c>
    </row>
    <row r="279" spans="2:65" s="6" customFormat="1" ht="27" customHeight="1" x14ac:dyDescent="0.3">
      <c r="B279" s="23"/>
      <c r="C279" s="24"/>
      <c r="D279" s="157" t="s">
        <v>148</v>
      </c>
      <c r="E279" s="24"/>
      <c r="F279" s="158" t="s">
        <v>512</v>
      </c>
      <c r="G279" s="24"/>
      <c r="H279" s="24"/>
      <c r="J279" s="24"/>
      <c r="K279" s="24"/>
      <c r="L279" s="43"/>
      <c r="M279" s="56"/>
      <c r="N279" s="24"/>
      <c r="O279" s="24"/>
      <c r="P279" s="24"/>
      <c r="Q279" s="24"/>
      <c r="R279" s="24"/>
      <c r="S279" s="24"/>
      <c r="T279" s="57"/>
      <c r="AT279" s="6" t="s">
        <v>148</v>
      </c>
      <c r="AU279" s="6" t="s">
        <v>81</v>
      </c>
    </row>
    <row r="280" spans="2:65" s="132" customFormat="1" ht="30.75" customHeight="1" x14ac:dyDescent="0.3">
      <c r="B280" s="133"/>
      <c r="C280" s="134"/>
      <c r="D280" s="134" t="s">
        <v>72</v>
      </c>
      <c r="E280" s="143" t="s">
        <v>513</v>
      </c>
      <c r="F280" s="143" t="s">
        <v>514</v>
      </c>
      <c r="G280" s="134"/>
      <c r="H280" s="134"/>
      <c r="J280" s="144">
        <f>$BK$280</f>
        <v>0</v>
      </c>
      <c r="K280" s="134"/>
      <c r="L280" s="137"/>
      <c r="M280" s="138"/>
      <c r="N280" s="134"/>
      <c r="O280" s="134"/>
      <c r="P280" s="139">
        <f>SUM($P$281:$P$352)</f>
        <v>0</v>
      </c>
      <c r="Q280" s="134"/>
      <c r="R280" s="139">
        <f>SUM($R$281:$R$352)</f>
        <v>2.1847349999999999</v>
      </c>
      <c r="S280" s="134"/>
      <c r="T280" s="140">
        <f>SUM($T$281:$T$352)</f>
        <v>5.4397000000000002</v>
      </c>
      <c r="AR280" s="141" t="s">
        <v>81</v>
      </c>
      <c r="AT280" s="141" t="s">
        <v>72</v>
      </c>
      <c r="AU280" s="141" t="s">
        <v>20</v>
      </c>
      <c r="AY280" s="141" t="s">
        <v>137</v>
      </c>
      <c r="BK280" s="142">
        <f>SUM($BK$281:$BK$352)</f>
        <v>0</v>
      </c>
    </row>
    <row r="281" spans="2:65" s="6" customFormat="1" ht="15.75" customHeight="1" x14ac:dyDescent="0.3">
      <c r="B281" s="23"/>
      <c r="C281" s="145" t="s">
        <v>515</v>
      </c>
      <c r="D281" s="145" t="s">
        <v>141</v>
      </c>
      <c r="E281" s="146" t="s">
        <v>516</v>
      </c>
      <c r="F281" s="147" t="s">
        <v>517</v>
      </c>
      <c r="G281" s="148" t="s">
        <v>297</v>
      </c>
      <c r="H281" s="149">
        <v>30</v>
      </c>
      <c r="I281" s="150"/>
      <c r="J281" s="151">
        <f>ROUND($I$281*$H$281,2)</f>
        <v>0</v>
      </c>
      <c r="K281" s="147" t="s">
        <v>298</v>
      </c>
      <c r="L281" s="43"/>
      <c r="M281" s="152"/>
      <c r="N281" s="153" t="s">
        <v>44</v>
      </c>
      <c r="O281" s="24"/>
      <c r="P281" s="24"/>
      <c r="Q281" s="154">
        <v>5.0000000000000002E-5</v>
      </c>
      <c r="R281" s="154">
        <f>$Q$281*$H$281</f>
        <v>1.5E-3</v>
      </c>
      <c r="S281" s="154">
        <v>4.7299999999999998E-3</v>
      </c>
      <c r="T281" s="155">
        <f>$S$281*$H$281</f>
        <v>0.1419</v>
      </c>
      <c r="AR281" s="89" t="s">
        <v>213</v>
      </c>
      <c r="AT281" s="89" t="s">
        <v>141</v>
      </c>
      <c r="AU281" s="89" t="s">
        <v>81</v>
      </c>
      <c r="AY281" s="6" t="s">
        <v>137</v>
      </c>
      <c r="BE281" s="156">
        <f>IF($N$281="základní",$J$281,0)</f>
        <v>0</v>
      </c>
      <c r="BF281" s="156">
        <f>IF($N$281="snížená",$J$281,0)</f>
        <v>0</v>
      </c>
      <c r="BG281" s="156">
        <f>IF($N$281="zákl. přenesená",$J$281,0)</f>
        <v>0</v>
      </c>
      <c r="BH281" s="156">
        <f>IF($N$281="sníž. přenesená",$J$281,0)</f>
        <v>0</v>
      </c>
      <c r="BI281" s="156">
        <f>IF($N$281="nulová",$J$281,0)</f>
        <v>0</v>
      </c>
      <c r="BJ281" s="89" t="s">
        <v>20</v>
      </c>
      <c r="BK281" s="156">
        <f>ROUND($I$281*$H$281,2)</f>
        <v>0</v>
      </c>
      <c r="BL281" s="89" t="s">
        <v>213</v>
      </c>
      <c r="BM281" s="89" t="s">
        <v>518</v>
      </c>
    </row>
    <row r="282" spans="2:65" s="6" customFormat="1" ht="16.5" customHeight="1" x14ac:dyDescent="0.3">
      <c r="B282" s="23"/>
      <c r="C282" s="24"/>
      <c r="D282" s="157" t="s">
        <v>148</v>
      </c>
      <c r="E282" s="24"/>
      <c r="F282" s="158" t="s">
        <v>519</v>
      </c>
      <c r="G282" s="24"/>
      <c r="H282" s="24"/>
      <c r="J282" s="24"/>
      <c r="K282" s="24"/>
      <c r="L282" s="43"/>
      <c r="M282" s="56"/>
      <c r="N282" s="24"/>
      <c r="O282" s="24"/>
      <c r="P282" s="24"/>
      <c r="Q282" s="24"/>
      <c r="R282" s="24"/>
      <c r="S282" s="24"/>
      <c r="T282" s="57"/>
      <c r="AT282" s="6" t="s">
        <v>148</v>
      </c>
      <c r="AU282" s="6" t="s">
        <v>81</v>
      </c>
    </row>
    <row r="283" spans="2:65" s="6" customFormat="1" ht="15.75" customHeight="1" x14ac:dyDescent="0.3">
      <c r="B283" s="190"/>
      <c r="C283" s="191"/>
      <c r="D283" s="161" t="s">
        <v>150</v>
      </c>
      <c r="E283" s="191"/>
      <c r="F283" s="192" t="s">
        <v>343</v>
      </c>
      <c r="G283" s="191"/>
      <c r="H283" s="191"/>
      <c r="J283" s="191"/>
      <c r="K283" s="191"/>
      <c r="L283" s="193"/>
      <c r="M283" s="194"/>
      <c r="N283" s="191"/>
      <c r="O283" s="191"/>
      <c r="P283" s="191"/>
      <c r="Q283" s="191"/>
      <c r="R283" s="191"/>
      <c r="S283" s="191"/>
      <c r="T283" s="195"/>
      <c r="AT283" s="196" t="s">
        <v>150</v>
      </c>
      <c r="AU283" s="196" t="s">
        <v>81</v>
      </c>
      <c r="AV283" s="196" t="s">
        <v>20</v>
      </c>
      <c r="AW283" s="196" t="s">
        <v>109</v>
      </c>
      <c r="AX283" s="196" t="s">
        <v>73</v>
      </c>
      <c r="AY283" s="196" t="s">
        <v>137</v>
      </c>
    </row>
    <row r="284" spans="2:65" s="6" customFormat="1" ht="15.75" customHeight="1" x14ac:dyDescent="0.3">
      <c r="B284" s="190"/>
      <c r="C284" s="191"/>
      <c r="D284" s="161" t="s">
        <v>150</v>
      </c>
      <c r="E284" s="191"/>
      <c r="F284" s="192" t="s">
        <v>344</v>
      </c>
      <c r="G284" s="191"/>
      <c r="H284" s="191"/>
      <c r="J284" s="191"/>
      <c r="K284" s="191"/>
      <c r="L284" s="193"/>
      <c r="M284" s="194"/>
      <c r="N284" s="191"/>
      <c r="O284" s="191"/>
      <c r="P284" s="191"/>
      <c r="Q284" s="191"/>
      <c r="R284" s="191"/>
      <c r="S284" s="191"/>
      <c r="T284" s="195"/>
      <c r="AT284" s="196" t="s">
        <v>150</v>
      </c>
      <c r="AU284" s="196" t="s">
        <v>81</v>
      </c>
      <c r="AV284" s="196" t="s">
        <v>20</v>
      </c>
      <c r="AW284" s="196" t="s">
        <v>109</v>
      </c>
      <c r="AX284" s="196" t="s">
        <v>73</v>
      </c>
      <c r="AY284" s="196" t="s">
        <v>137</v>
      </c>
    </row>
    <row r="285" spans="2:65" s="6" customFormat="1" ht="15.75" customHeight="1" x14ac:dyDescent="0.3">
      <c r="B285" s="159"/>
      <c r="C285" s="160"/>
      <c r="D285" s="161" t="s">
        <v>150</v>
      </c>
      <c r="E285" s="160"/>
      <c r="F285" s="162" t="s">
        <v>464</v>
      </c>
      <c r="G285" s="160"/>
      <c r="H285" s="163">
        <v>30</v>
      </c>
      <c r="J285" s="160"/>
      <c r="K285" s="160"/>
      <c r="L285" s="164"/>
      <c r="M285" s="165"/>
      <c r="N285" s="160"/>
      <c r="O285" s="160"/>
      <c r="P285" s="160"/>
      <c r="Q285" s="160"/>
      <c r="R285" s="160"/>
      <c r="S285" s="160"/>
      <c r="T285" s="166"/>
      <c r="AT285" s="167" t="s">
        <v>150</v>
      </c>
      <c r="AU285" s="167" t="s">
        <v>81</v>
      </c>
      <c r="AV285" s="167" t="s">
        <v>81</v>
      </c>
      <c r="AW285" s="167" t="s">
        <v>109</v>
      </c>
      <c r="AX285" s="167" t="s">
        <v>20</v>
      </c>
      <c r="AY285" s="167" t="s">
        <v>137</v>
      </c>
    </row>
    <row r="286" spans="2:65" s="6" customFormat="1" ht="15.75" customHeight="1" x14ac:dyDescent="0.3">
      <c r="B286" s="23"/>
      <c r="C286" s="145" t="s">
        <v>520</v>
      </c>
      <c r="D286" s="145" t="s">
        <v>141</v>
      </c>
      <c r="E286" s="146" t="s">
        <v>521</v>
      </c>
      <c r="F286" s="147" t="s">
        <v>522</v>
      </c>
      <c r="G286" s="148" t="s">
        <v>297</v>
      </c>
      <c r="H286" s="149">
        <v>80</v>
      </c>
      <c r="I286" s="150"/>
      <c r="J286" s="151">
        <f>ROUND($I$286*$H$286,2)</f>
        <v>0</v>
      </c>
      <c r="K286" s="147" t="s">
        <v>298</v>
      </c>
      <c r="L286" s="43"/>
      <c r="M286" s="152"/>
      <c r="N286" s="153" t="s">
        <v>44</v>
      </c>
      <c r="O286" s="24"/>
      <c r="P286" s="24"/>
      <c r="Q286" s="154">
        <v>6.0000000000000002E-5</v>
      </c>
      <c r="R286" s="154">
        <f>$Q$286*$H$286</f>
        <v>4.8000000000000004E-3</v>
      </c>
      <c r="S286" s="154">
        <v>8.4100000000000008E-3</v>
      </c>
      <c r="T286" s="155">
        <f>$S$286*$H$286</f>
        <v>0.67280000000000006</v>
      </c>
      <c r="AR286" s="89" t="s">
        <v>213</v>
      </c>
      <c r="AT286" s="89" t="s">
        <v>141</v>
      </c>
      <c r="AU286" s="89" t="s">
        <v>81</v>
      </c>
      <c r="AY286" s="6" t="s">
        <v>137</v>
      </c>
      <c r="BE286" s="156">
        <f>IF($N$286="základní",$J$286,0)</f>
        <v>0</v>
      </c>
      <c r="BF286" s="156">
        <f>IF($N$286="snížená",$J$286,0)</f>
        <v>0</v>
      </c>
      <c r="BG286" s="156">
        <f>IF($N$286="zákl. přenesená",$J$286,0)</f>
        <v>0</v>
      </c>
      <c r="BH286" s="156">
        <f>IF($N$286="sníž. přenesená",$J$286,0)</f>
        <v>0</v>
      </c>
      <c r="BI286" s="156">
        <f>IF($N$286="nulová",$J$286,0)</f>
        <v>0</v>
      </c>
      <c r="BJ286" s="89" t="s">
        <v>20</v>
      </c>
      <c r="BK286" s="156">
        <f>ROUND($I$286*$H$286,2)</f>
        <v>0</v>
      </c>
      <c r="BL286" s="89" t="s">
        <v>213</v>
      </c>
      <c r="BM286" s="89" t="s">
        <v>523</v>
      </c>
    </row>
    <row r="287" spans="2:65" s="6" customFormat="1" ht="16.5" customHeight="1" x14ac:dyDescent="0.3">
      <c r="B287" s="23"/>
      <c r="C287" s="24"/>
      <c r="D287" s="157" t="s">
        <v>148</v>
      </c>
      <c r="E287" s="24"/>
      <c r="F287" s="158" t="s">
        <v>524</v>
      </c>
      <c r="G287" s="24"/>
      <c r="H287" s="24"/>
      <c r="J287" s="24"/>
      <c r="K287" s="24"/>
      <c r="L287" s="43"/>
      <c r="M287" s="56"/>
      <c r="N287" s="24"/>
      <c r="O287" s="24"/>
      <c r="P287" s="24"/>
      <c r="Q287" s="24"/>
      <c r="R287" s="24"/>
      <c r="S287" s="24"/>
      <c r="T287" s="57"/>
      <c r="AT287" s="6" t="s">
        <v>148</v>
      </c>
      <c r="AU287" s="6" t="s">
        <v>81</v>
      </c>
    </row>
    <row r="288" spans="2:65" s="6" customFormat="1" ht="15.75" customHeight="1" x14ac:dyDescent="0.3">
      <c r="B288" s="190"/>
      <c r="C288" s="191"/>
      <c r="D288" s="161" t="s">
        <v>150</v>
      </c>
      <c r="E288" s="191"/>
      <c r="F288" s="192" t="s">
        <v>343</v>
      </c>
      <c r="G288" s="191"/>
      <c r="H288" s="191"/>
      <c r="J288" s="191"/>
      <c r="K288" s="191"/>
      <c r="L288" s="193"/>
      <c r="M288" s="194"/>
      <c r="N288" s="191"/>
      <c r="O288" s="191"/>
      <c r="P288" s="191"/>
      <c r="Q288" s="191"/>
      <c r="R288" s="191"/>
      <c r="S288" s="191"/>
      <c r="T288" s="195"/>
      <c r="AT288" s="196" t="s">
        <v>150</v>
      </c>
      <c r="AU288" s="196" t="s">
        <v>81</v>
      </c>
      <c r="AV288" s="196" t="s">
        <v>20</v>
      </c>
      <c r="AW288" s="196" t="s">
        <v>109</v>
      </c>
      <c r="AX288" s="196" t="s">
        <v>73</v>
      </c>
      <c r="AY288" s="196" t="s">
        <v>137</v>
      </c>
    </row>
    <row r="289" spans="2:65" s="6" customFormat="1" ht="15.75" customHeight="1" x14ac:dyDescent="0.3">
      <c r="B289" s="190"/>
      <c r="C289" s="191"/>
      <c r="D289" s="161" t="s">
        <v>150</v>
      </c>
      <c r="E289" s="191"/>
      <c r="F289" s="192" t="s">
        <v>344</v>
      </c>
      <c r="G289" s="191"/>
      <c r="H289" s="191"/>
      <c r="J289" s="191"/>
      <c r="K289" s="191"/>
      <c r="L289" s="193"/>
      <c r="M289" s="194"/>
      <c r="N289" s="191"/>
      <c r="O289" s="191"/>
      <c r="P289" s="191"/>
      <c r="Q289" s="191"/>
      <c r="R289" s="191"/>
      <c r="S289" s="191"/>
      <c r="T289" s="195"/>
      <c r="AT289" s="196" t="s">
        <v>150</v>
      </c>
      <c r="AU289" s="196" t="s">
        <v>81</v>
      </c>
      <c r="AV289" s="196" t="s">
        <v>20</v>
      </c>
      <c r="AW289" s="196" t="s">
        <v>109</v>
      </c>
      <c r="AX289" s="196" t="s">
        <v>73</v>
      </c>
      <c r="AY289" s="196" t="s">
        <v>137</v>
      </c>
    </row>
    <row r="290" spans="2:65" s="6" customFormat="1" ht="15.75" customHeight="1" x14ac:dyDescent="0.3">
      <c r="B290" s="159"/>
      <c r="C290" s="160"/>
      <c r="D290" s="161" t="s">
        <v>150</v>
      </c>
      <c r="E290" s="160"/>
      <c r="F290" s="162" t="s">
        <v>525</v>
      </c>
      <c r="G290" s="160"/>
      <c r="H290" s="163">
        <v>80</v>
      </c>
      <c r="J290" s="160"/>
      <c r="K290" s="160"/>
      <c r="L290" s="164"/>
      <c r="M290" s="165"/>
      <c r="N290" s="160"/>
      <c r="O290" s="160"/>
      <c r="P290" s="160"/>
      <c r="Q290" s="160"/>
      <c r="R290" s="160"/>
      <c r="S290" s="160"/>
      <c r="T290" s="166"/>
      <c r="AT290" s="167" t="s">
        <v>150</v>
      </c>
      <c r="AU290" s="167" t="s">
        <v>81</v>
      </c>
      <c r="AV290" s="167" t="s">
        <v>81</v>
      </c>
      <c r="AW290" s="167" t="s">
        <v>109</v>
      </c>
      <c r="AX290" s="167" t="s">
        <v>20</v>
      </c>
      <c r="AY290" s="167" t="s">
        <v>137</v>
      </c>
    </row>
    <row r="291" spans="2:65" s="6" customFormat="1" ht="15.75" customHeight="1" x14ac:dyDescent="0.3">
      <c r="B291" s="23"/>
      <c r="C291" s="145" t="s">
        <v>526</v>
      </c>
      <c r="D291" s="145" t="s">
        <v>141</v>
      </c>
      <c r="E291" s="146" t="s">
        <v>527</v>
      </c>
      <c r="F291" s="147" t="s">
        <v>528</v>
      </c>
      <c r="G291" s="148" t="s">
        <v>297</v>
      </c>
      <c r="H291" s="149">
        <v>25</v>
      </c>
      <c r="I291" s="150"/>
      <c r="J291" s="151">
        <f>ROUND($I$291*$H$291,2)</f>
        <v>0</v>
      </c>
      <c r="K291" s="147" t="s">
        <v>298</v>
      </c>
      <c r="L291" s="43"/>
      <c r="M291" s="152"/>
      <c r="N291" s="153" t="s">
        <v>44</v>
      </c>
      <c r="O291" s="24"/>
      <c r="P291" s="24"/>
      <c r="Q291" s="154">
        <v>1E-4</v>
      </c>
      <c r="R291" s="154">
        <f>$Q$291*$H$291</f>
        <v>2.5000000000000001E-3</v>
      </c>
      <c r="S291" s="154">
        <v>1.384E-2</v>
      </c>
      <c r="T291" s="155">
        <f>$S$291*$H$291</f>
        <v>0.34599999999999997</v>
      </c>
      <c r="AR291" s="89" t="s">
        <v>213</v>
      </c>
      <c r="AT291" s="89" t="s">
        <v>141</v>
      </c>
      <c r="AU291" s="89" t="s">
        <v>81</v>
      </c>
      <c r="AY291" s="6" t="s">
        <v>137</v>
      </c>
      <c r="BE291" s="156">
        <f>IF($N$291="základní",$J$291,0)</f>
        <v>0</v>
      </c>
      <c r="BF291" s="156">
        <f>IF($N$291="snížená",$J$291,0)</f>
        <v>0</v>
      </c>
      <c r="BG291" s="156">
        <f>IF($N$291="zákl. přenesená",$J$291,0)</f>
        <v>0</v>
      </c>
      <c r="BH291" s="156">
        <f>IF($N$291="sníž. přenesená",$J$291,0)</f>
        <v>0</v>
      </c>
      <c r="BI291" s="156">
        <f>IF($N$291="nulová",$J$291,0)</f>
        <v>0</v>
      </c>
      <c r="BJ291" s="89" t="s">
        <v>20</v>
      </c>
      <c r="BK291" s="156">
        <f>ROUND($I$291*$H$291,2)</f>
        <v>0</v>
      </c>
      <c r="BL291" s="89" t="s">
        <v>213</v>
      </c>
      <c r="BM291" s="89" t="s">
        <v>529</v>
      </c>
    </row>
    <row r="292" spans="2:65" s="6" customFormat="1" ht="16.5" customHeight="1" x14ac:dyDescent="0.3">
      <c r="B292" s="23"/>
      <c r="C292" s="24"/>
      <c r="D292" s="157" t="s">
        <v>148</v>
      </c>
      <c r="E292" s="24"/>
      <c r="F292" s="158" t="s">
        <v>530</v>
      </c>
      <c r="G292" s="24"/>
      <c r="H292" s="24"/>
      <c r="J292" s="24"/>
      <c r="K292" s="24"/>
      <c r="L292" s="43"/>
      <c r="M292" s="56"/>
      <c r="N292" s="24"/>
      <c r="O292" s="24"/>
      <c r="P292" s="24"/>
      <c r="Q292" s="24"/>
      <c r="R292" s="24"/>
      <c r="S292" s="24"/>
      <c r="T292" s="57"/>
      <c r="AT292" s="6" t="s">
        <v>148</v>
      </c>
      <c r="AU292" s="6" t="s">
        <v>81</v>
      </c>
    </row>
    <row r="293" spans="2:65" s="6" customFormat="1" ht="15.75" customHeight="1" x14ac:dyDescent="0.3">
      <c r="B293" s="190"/>
      <c r="C293" s="191"/>
      <c r="D293" s="161" t="s">
        <v>150</v>
      </c>
      <c r="E293" s="191"/>
      <c r="F293" s="192" t="s">
        <v>343</v>
      </c>
      <c r="G293" s="191"/>
      <c r="H293" s="191"/>
      <c r="J293" s="191"/>
      <c r="K293" s="191"/>
      <c r="L293" s="193"/>
      <c r="M293" s="194"/>
      <c r="N293" s="191"/>
      <c r="O293" s="191"/>
      <c r="P293" s="191"/>
      <c r="Q293" s="191"/>
      <c r="R293" s="191"/>
      <c r="S293" s="191"/>
      <c r="T293" s="195"/>
      <c r="AT293" s="196" t="s">
        <v>150</v>
      </c>
      <c r="AU293" s="196" t="s">
        <v>81</v>
      </c>
      <c r="AV293" s="196" t="s">
        <v>20</v>
      </c>
      <c r="AW293" s="196" t="s">
        <v>109</v>
      </c>
      <c r="AX293" s="196" t="s">
        <v>73</v>
      </c>
      <c r="AY293" s="196" t="s">
        <v>137</v>
      </c>
    </row>
    <row r="294" spans="2:65" s="6" customFormat="1" ht="15.75" customHeight="1" x14ac:dyDescent="0.3">
      <c r="B294" s="190"/>
      <c r="C294" s="191"/>
      <c r="D294" s="161" t="s">
        <v>150</v>
      </c>
      <c r="E294" s="191"/>
      <c r="F294" s="192" t="s">
        <v>344</v>
      </c>
      <c r="G294" s="191"/>
      <c r="H294" s="191"/>
      <c r="J294" s="191"/>
      <c r="K294" s="191"/>
      <c r="L294" s="193"/>
      <c r="M294" s="194"/>
      <c r="N294" s="191"/>
      <c r="O294" s="191"/>
      <c r="P294" s="191"/>
      <c r="Q294" s="191"/>
      <c r="R294" s="191"/>
      <c r="S294" s="191"/>
      <c r="T294" s="195"/>
      <c r="AT294" s="196" t="s">
        <v>150</v>
      </c>
      <c r="AU294" s="196" t="s">
        <v>81</v>
      </c>
      <c r="AV294" s="196" t="s">
        <v>20</v>
      </c>
      <c r="AW294" s="196" t="s">
        <v>109</v>
      </c>
      <c r="AX294" s="196" t="s">
        <v>73</v>
      </c>
      <c r="AY294" s="196" t="s">
        <v>137</v>
      </c>
    </row>
    <row r="295" spans="2:65" s="6" customFormat="1" ht="15.75" customHeight="1" x14ac:dyDescent="0.3">
      <c r="B295" s="159"/>
      <c r="C295" s="160"/>
      <c r="D295" s="161" t="s">
        <v>150</v>
      </c>
      <c r="E295" s="160"/>
      <c r="F295" s="162" t="s">
        <v>434</v>
      </c>
      <c r="G295" s="160"/>
      <c r="H295" s="163">
        <v>25</v>
      </c>
      <c r="J295" s="160"/>
      <c r="K295" s="160"/>
      <c r="L295" s="164"/>
      <c r="M295" s="165"/>
      <c r="N295" s="160"/>
      <c r="O295" s="160"/>
      <c r="P295" s="160"/>
      <c r="Q295" s="160"/>
      <c r="R295" s="160"/>
      <c r="S295" s="160"/>
      <c r="T295" s="166"/>
      <c r="AT295" s="167" t="s">
        <v>150</v>
      </c>
      <c r="AU295" s="167" t="s">
        <v>81</v>
      </c>
      <c r="AV295" s="167" t="s">
        <v>81</v>
      </c>
      <c r="AW295" s="167" t="s">
        <v>109</v>
      </c>
      <c r="AX295" s="167" t="s">
        <v>20</v>
      </c>
      <c r="AY295" s="167" t="s">
        <v>137</v>
      </c>
    </row>
    <row r="296" spans="2:65" s="6" customFormat="1" ht="15.75" customHeight="1" x14ac:dyDescent="0.3">
      <c r="B296" s="23"/>
      <c r="C296" s="145" t="s">
        <v>531</v>
      </c>
      <c r="D296" s="145" t="s">
        <v>141</v>
      </c>
      <c r="E296" s="146" t="s">
        <v>532</v>
      </c>
      <c r="F296" s="147" t="s">
        <v>533</v>
      </c>
      <c r="G296" s="148" t="s">
        <v>297</v>
      </c>
      <c r="H296" s="149">
        <v>20</v>
      </c>
      <c r="I296" s="150"/>
      <c r="J296" s="151">
        <f>ROUND($I$296*$H$296,2)</f>
        <v>0</v>
      </c>
      <c r="K296" s="147" t="s">
        <v>298</v>
      </c>
      <c r="L296" s="43"/>
      <c r="M296" s="152"/>
      <c r="N296" s="153" t="s">
        <v>44</v>
      </c>
      <c r="O296" s="24"/>
      <c r="P296" s="24"/>
      <c r="Q296" s="154">
        <v>1.2E-4</v>
      </c>
      <c r="R296" s="154">
        <f>$Q$296*$H$296</f>
        <v>2.4000000000000002E-3</v>
      </c>
      <c r="S296" s="154">
        <v>2.359E-2</v>
      </c>
      <c r="T296" s="155">
        <f>$S$296*$H$296</f>
        <v>0.4718</v>
      </c>
      <c r="AR296" s="89" t="s">
        <v>213</v>
      </c>
      <c r="AT296" s="89" t="s">
        <v>141</v>
      </c>
      <c r="AU296" s="89" t="s">
        <v>81</v>
      </c>
      <c r="AY296" s="6" t="s">
        <v>137</v>
      </c>
      <c r="BE296" s="156">
        <f>IF($N$296="základní",$J$296,0)</f>
        <v>0</v>
      </c>
      <c r="BF296" s="156">
        <f>IF($N$296="snížená",$J$296,0)</f>
        <v>0</v>
      </c>
      <c r="BG296" s="156">
        <f>IF($N$296="zákl. přenesená",$J$296,0)</f>
        <v>0</v>
      </c>
      <c r="BH296" s="156">
        <f>IF($N$296="sníž. přenesená",$J$296,0)</f>
        <v>0</v>
      </c>
      <c r="BI296" s="156">
        <f>IF($N$296="nulová",$J$296,0)</f>
        <v>0</v>
      </c>
      <c r="BJ296" s="89" t="s">
        <v>20</v>
      </c>
      <c r="BK296" s="156">
        <f>ROUND($I$296*$H$296,2)</f>
        <v>0</v>
      </c>
      <c r="BL296" s="89" t="s">
        <v>213</v>
      </c>
      <c r="BM296" s="89" t="s">
        <v>534</v>
      </c>
    </row>
    <row r="297" spans="2:65" s="6" customFormat="1" ht="16.5" customHeight="1" x14ac:dyDescent="0.3">
      <c r="B297" s="23"/>
      <c r="C297" s="24"/>
      <c r="D297" s="157" t="s">
        <v>148</v>
      </c>
      <c r="E297" s="24"/>
      <c r="F297" s="158" t="s">
        <v>535</v>
      </c>
      <c r="G297" s="24"/>
      <c r="H297" s="24"/>
      <c r="J297" s="24"/>
      <c r="K297" s="24"/>
      <c r="L297" s="43"/>
      <c r="M297" s="56"/>
      <c r="N297" s="24"/>
      <c r="O297" s="24"/>
      <c r="P297" s="24"/>
      <c r="Q297" s="24"/>
      <c r="R297" s="24"/>
      <c r="S297" s="24"/>
      <c r="T297" s="57"/>
      <c r="AT297" s="6" t="s">
        <v>148</v>
      </c>
      <c r="AU297" s="6" t="s">
        <v>81</v>
      </c>
    </row>
    <row r="298" spans="2:65" s="6" customFormat="1" ht="15.75" customHeight="1" x14ac:dyDescent="0.3">
      <c r="B298" s="190"/>
      <c r="C298" s="191"/>
      <c r="D298" s="161" t="s">
        <v>150</v>
      </c>
      <c r="E298" s="191"/>
      <c r="F298" s="192" t="s">
        <v>343</v>
      </c>
      <c r="G298" s="191"/>
      <c r="H298" s="191"/>
      <c r="J298" s="191"/>
      <c r="K298" s="191"/>
      <c r="L298" s="193"/>
      <c r="M298" s="194"/>
      <c r="N298" s="191"/>
      <c r="O298" s="191"/>
      <c r="P298" s="191"/>
      <c r="Q298" s="191"/>
      <c r="R298" s="191"/>
      <c r="S298" s="191"/>
      <c r="T298" s="195"/>
      <c r="AT298" s="196" t="s">
        <v>150</v>
      </c>
      <c r="AU298" s="196" t="s">
        <v>81</v>
      </c>
      <c r="AV298" s="196" t="s">
        <v>20</v>
      </c>
      <c r="AW298" s="196" t="s">
        <v>109</v>
      </c>
      <c r="AX298" s="196" t="s">
        <v>73</v>
      </c>
      <c r="AY298" s="196" t="s">
        <v>137</v>
      </c>
    </row>
    <row r="299" spans="2:65" s="6" customFormat="1" ht="15.75" customHeight="1" x14ac:dyDescent="0.3">
      <c r="B299" s="190"/>
      <c r="C299" s="191"/>
      <c r="D299" s="161" t="s">
        <v>150</v>
      </c>
      <c r="E299" s="191"/>
      <c r="F299" s="192" t="s">
        <v>344</v>
      </c>
      <c r="G299" s="191"/>
      <c r="H299" s="191"/>
      <c r="J299" s="191"/>
      <c r="K299" s="191"/>
      <c r="L299" s="193"/>
      <c r="M299" s="194"/>
      <c r="N299" s="191"/>
      <c r="O299" s="191"/>
      <c r="P299" s="191"/>
      <c r="Q299" s="191"/>
      <c r="R299" s="191"/>
      <c r="S299" s="191"/>
      <c r="T299" s="195"/>
      <c r="AT299" s="196" t="s">
        <v>150</v>
      </c>
      <c r="AU299" s="196" t="s">
        <v>81</v>
      </c>
      <c r="AV299" s="196" t="s">
        <v>20</v>
      </c>
      <c r="AW299" s="196" t="s">
        <v>109</v>
      </c>
      <c r="AX299" s="196" t="s">
        <v>73</v>
      </c>
      <c r="AY299" s="196" t="s">
        <v>137</v>
      </c>
    </row>
    <row r="300" spans="2:65" s="6" customFormat="1" ht="15.75" customHeight="1" x14ac:dyDescent="0.3">
      <c r="B300" s="159"/>
      <c r="C300" s="160"/>
      <c r="D300" s="161" t="s">
        <v>150</v>
      </c>
      <c r="E300" s="160"/>
      <c r="F300" s="162" t="s">
        <v>223</v>
      </c>
      <c r="G300" s="160"/>
      <c r="H300" s="163">
        <v>20</v>
      </c>
      <c r="J300" s="160"/>
      <c r="K300" s="160"/>
      <c r="L300" s="164"/>
      <c r="M300" s="165"/>
      <c r="N300" s="160"/>
      <c r="O300" s="160"/>
      <c r="P300" s="160"/>
      <c r="Q300" s="160"/>
      <c r="R300" s="160"/>
      <c r="S300" s="160"/>
      <c r="T300" s="166"/>
      <c r="AT300" s="167" t="s">
        <v>150</v>
      </c>
      <c r="AU300" s="167" t="s">
        <v>81</v>
      </c>
      <c r="AV300" s="167" t="s">
        <v>81</v>
      </c>
      <c r="AW300" s="167" t="s">
        <v>109</v>
      </c>
      <c r="AX300" s="167" t="s">
        <v>20</v>
      </c>
      <c r="AY300" s="167" t="s">
        <v>137</v>
      </c>
    </row>
    <row r="301" spans="2:65" s="6" customFormat="1" ht="15.75" customHeight="1" x14ac:dyDescent="0.3">
      <c r="B301" s="23"/>
      <c r="C301" s="145" t="s">
        <v>536</v>
      </c>
      <c r="D301" s="145" t="s">
        <v>141</v>
      </c>
      <c r="E301" s="146" t="s">
        <v>537</v>
      </c>
      <c r="F301" s="147" t="s">
        <v>538</v>
      </c>
      <c r="G301" s="148" t="s">
        <v>297</v>
      </c>
      <c r="H301" s="149">
        <v>10</v>
      </c>
      <c r="I301" s="150"/>
      <c r="J301" s="151">
        <f>ROUND($I$301*$H$301,2)</f>
        <v>0</v>
      </c>
      <c r="K301" s="147" t="s">
        <v>298</v>
      </c>
      <c r="L301" s="43"/>
      <c r="M301" s="152"/>
      <c r="N301" s="153" t="s">
        <v>44</v>
      </c>
      <c r="O301" s="24"/>
      <c r="P301" s="24"/>
      <c r="Q301" s="154">
        <v>1.4999999999999999E-4</v>
      </c>
      <c r="R301" s="154">
        <f>$Q$301*$H$301</f>
        <v>1.4999999999999998E-3</v>
      </c>
      <c r="S301" s="154">
        <v>3.9559999999999998E-2</v>
      </c>
      <c r="T301" s="155">
        <f>$S$301*$H$301</f>
        <v>0.39559999999999995</v>
      </c>
      <c r="AR301" s="89" t="s">
        <v>213</v>
      </c>
      <c r="AT301" s="89" t="s">
        <v>141</v>
      </c>
      <c r="AU301" s="89" t="s">
        <v>81</v>
      </c>
      <c r="AY301" s="6" t="s">
        <v>137</v>
      </c>
      <c r="BE301" s="156">
        <f>IF($N$301="základní",$J$301,0)</f>
        <v>0</v>
      </c>
      <c r="BF301" s="156">
        <f>IF($N$301="snížená",$J$301,0)</f>
        <v>0</v>
      </c>
      <c r="BG301" s="156">
        <f>IF($N$301="zákl. přenesená",$J$301,0)</f>
        <v>0</v>
      </c>
      <c r="BH301" s="156">
        <f>IF($N$301="sníž. přenesená",$J$301,0)</f>
        <v>0</v>
      </c>
      <c r="BI301" s="156">
        <f>IF($N$301="nulová",$J$301,0)</f>
        <v>0</v>
      </c>
      <c r="BJ301" s="89" t="s">
        <v>20</v>
      </c>
      <c r="BK301" s="156">
        <f>ROUND($I$301*$H$301,2)</f>
        <v>0</v>
      </c>
      <c r="BL301" s="89" t="s">
        <v>213</v>
      </c>
      <c r="BM301" s="89" t="s">
        <v>539</v>
      </c>
    </row>
    <row r="302" spans="2:65" s="6" customFormat="1" ht="16.5" customHeight="1" x14ac:dyDescent="0.3">
      <c r="B302" s="23"/>
      <c r="C302" s="24"/>
      <c r="D302" s="157" t="s">
        <v>148</v>
      </c>
      <c r="E302" s="24"/>
      <c r="F302" s="158" t="s">
        <v>540</v>
      </c>
      <c r="G302" s="24"/>
      <c r="H302" s="24"/>
      <c r="J302" s="24"/>
      <c r="K302" s="24"/>
      <c r="L302" s="43"/>
      <c r="M302" s="56"/>
      <c r="N302" s="24"/>
      <c r="O302" s="24"/>
      <c r="P302" s="24"/>
      <c r="Q302" s="24"/>
      <c r="R302" s="24"/>
      <c r="S302" s="24"/>
      <c r="T302" s="57"/>
      <c r="AT302" s="6" t="s">
        <v>148</v>
      </c>
      <c r="AU302" s="6" t="s">
        <v>81</v>
      </c>
    </row>
    <row r="303" spans="2:65" s="6" customFormat="1" ht="15.75" customHeight="1" x14ac:dyDescent="0.3">
      <c r="B303" s="190"/>
      <c r="C303" s="191"/>
      <c r="D303" s="161" t="s">
        <v>150</v>
      </c>
      <c r="E303" s="191"/>
      <c r="F303" s="192" t="s">
        <v>343</v>
      </c>
      <c r="G303" s="191"/>
      <c r="H303" s="191"/>
      <c r="J303" s="191"/>
      <c r="K303" s="191"/>
      <c r="L303" s="193"/>
      <c r="M303" s="194"/>
      <c r="N303" s="191"/>
      <c r="O303" s="191"/>
      <c r="P303" s="191"/>
      <c r="Q303" s="191"/>
      <c r="R303" s="191"/>
      <c r="S303" s="191"/>
      <c r="T303" s="195"/>
      <c r="AT303" s="196" t="s">
        <v>150</v>
      </c>
      <c r="AU303" s="196" t="s">
        <v>81</v>
      </c>
      <c r="AV303" s="196" t="s">
        <v>20</v>
      </c>
      <c r="AW303" s="196" t="s">
        <v>109</v>
      </c>
      <c r="AX303" s="196" t="s">
        <v>73</v>
      </c>
      <c r="AY303" s="196" t="s">
        <v>137</v>
      </c>
    </row>
    <row r="304" spans="2:65" s="6" customFormat="1" ht="15.75" customHeight="1" x14ac:dyDescent="0.3">
      <c r="B304" s="190"/>
      <c r="C304" s="191"/>
      <c r="D304" s="161" t="s">
        <v>150</v>
      </c>
      <c r="E304" s="191"/>
      <c r="F304" s="192" t="s">
        <v>344</v>
      </c>
      <c r="G304" s="191"/>
      <c r="H304" s="191"/>
      <c r="J304" s="191"/>
      <c r="K304" s="191"/>
      <c r="L304" s="193"/>
      <c r="M304" s="194"/>
      <c r="N304" s="191"/>
      <c r="O304" s="191"/>
      <c r="P304" s="191"/>
      <c r="Q304" s="191"/>
      <c r="R304" s="191"/>
      <c r="S304" s="191"/>
      <c r="T304" s="195"/>
      <c r="AT304" s="196" t="s">
        <v>150</v>
      </c>
      <c r="AU304" s="196" t="s">
        <v>81</v>
      </c>
      <c r="AV304" s="196" t="s">
        <v>20</v>
      </c>
      <c r="AW304" s="196" t="s">
        <v>109</v>
      </c>
      <c r="AX304" s="196" t="s">
        <v>73</v>
      </c>
      <c r="AY304" s="196" t="s">
        <v>137</v>
      </c>
    </row>
    <row r="305" spans="2:65" s="6" customFormat="1" ht="15.75" customHeight="1" x14ac:dyDescent="0.3">
      <c r="B305" s="159"/>
      <c r="C305" s="160"/>
      <c r="D305" s="161" t="s">
        <v>150</v>
      </c>
      <c r="E305" s="160"/>
      <c r="F305" s="162" t="s">
        <v>25</v>
      </c>
      <c r="G305" s="160"/>
      <c r="H305" s="163">
        <v>10</v>
      </c>
      <c r="J305" s="160"/>
      <c r="K305" s="160"/>
      <c r="L305" s="164"/>
      <c r="M305" s="165"/>
      <c r="N305" s="160"/>
      <c r="O305" s="160"/>
      <c r="P305" s="160"/>
      <c r="Q305" s="160"/>
      <c r="R305" s="160"/>
      <c r="S305" s="160"/>
      <c r="T305" s="166"/>
      <c r="AT305" s="167" t="s">
        <v>150</v>
      </c>
      <c r="AU305" s="167" t="s">
        <v>81</v>
      </c>
      <c r="AV305" s="167" t="s">
        <v>81</v>
      </c>
      <c r="AW305" s="167" t="s">
        <v>109</v>
      </c>
      <c r="AX305" s="167" t="s">
        <v>20</v>
      </c>
      <c r="AY305" s="167" t="s">
        <v>137</v>
      </c>
    </row>
    <row r="306" spans="2:65" s="6" customFormat="1" ht="15.75" customHeight="1" x14ac:dyDescent="0.3">
      <c r="B306" s="23"/>
      <c r="C306" s="145" t="s">
        <v>541</v>
      </c>
      <c r="D306" s="145" t="s">
        <v>141</v>
      </c>
      <c r="E306" s="146" t="s">
        <v>542</v>
      </c>
      <c r="F306" s="147" t="s">
        <v>543</v>
      </c>
      <c r="G306" s="148" t="s">
        <v>297</v>
      </c>
      <c r="H306" s="149">
        <v>60</v>
      </c>
      <c r="I306" s="150"/>
      <c r="J306" s="151">
        <f>ROUND($I$306*$H$306,2)</f>
        <v>0</v>
      </c>
      <c r="K306" s="147" t="s">
        <v>298</v>
      </c>
      <c r="L306" s="43"/>
      <c r="M306" s="152"/>
      <c r="N306" s="153" t="s">
        <v>44</v>
      </c>
      <c r="O306" s="24"/>
      <c r="P306" s="24"/>
      <c r="Q306" s="154">
        <v>2.2000000000000001E-4</v>
      </c>
      <c r="R306" s="154">
        <f>$Q$306*$H$306</f>
        <v>1.32E-2</v>
      </c>
      <c r="S306" s="154">
        <v>5.6860000000000001E-2</v>
      </c>
      <c r="T306" s="155">
        <f>$S$306*$H$306</f>
        <v>3.4116</v>
      </c>
      <c r="AR306" s="89" t="s">
        <v>213</v>
      </c>
      <c r="AT306" s="89" t="s">
        <v>141</v>
      </c>
      <c r="AU306" s="89" t="s">
        <v>81</v>
      </c>
      <c r="AY306" s="6" t="s">
        <v>137</v>
      </c>
      <c r="BE306" s="156">
        <f>IF($N$306="základní",$J$306,0)</f>
        <v>0</v>
      </c>
      <c r="BF306" s="156">
        <f>IF($N$306="snížená",$J$306,0)</f>
        <v>0</v>
      </c>
      <c r="BG306" s="156">
        <f>IF($N$306="zákl. přenesená",$J$306,0)</f>
        <v>0</v>
      </c>
      <c r="BH306" s="156">
        <f>IF($N$306="sníž. přenesená",$J$306,0)</f>
        <v>0</v>
      </c>
      <c r="BI306" s="156">
        <f>IF($N$306="nulová",$J$306,0)</f>
        <v>0</v>
      </c>
      <c r="BJ306" s="89" t="s">
        <v>20</v>
      </c>
      <c r="BK306" s="156">
        <f>ROUND($I$306*$H$306,2)</f>
        <v>0</v>
      </c>
      <c r="BL306" s="89" t="s">
        <v>213</v>
      </c>
      <c r="BM306" s="89" t="s">
        <v>544</v>
      </c>
    </row>
    <row r="307" spans="2:65" s="6" customFormat="1" ht="16.5" customHeight="1" x14ac:dyDescent="0.3">
      <c r="B307" s="23"/>
      <c r="C307" s="24"/>
      <c r="D307" s="157" t="s">
        <v>148</v>
      </c>
      <c r="E307" s="24"/>
      <c r="F307" s="158" t="s">
        <v>545</v>
      </c>
      <c r="G307" s="24"/>
      <c r="H307" s="24"/>
      <c r="J307" s="24"/>
      <c r="K307" s="24"/>
      <c r="L307" s="43"/>
      <c r="M307" s="56"/>
      <c r="N307" s="24"/>
      <c r="O307" s="24"/>
      <c r="P307" s="24"/>
      <c r="Q307" s="24"/>
      <c r="R307" s="24"/>
      <c r="S307" s="24"/>
      <c r="T307" s="57"/>
      <c r="AT307" s="6" t="s">
        <v>148</v>
      </c>
      <c r="AU307" s="6" t="s">
        <v>81</v>
      </c>
    </row>
    <row r="308" spans="2:65" s="6" customFormat="1" ht="15.75" customHeight="1" x14ac:dyDescent="0.3">
      <c r="B308" s="190"/>
      <c r="C308" s="191"/>
      <c r="D308" s="161" t="s">
        <v>150</v>
      </c>
      <c r="E308" s="191"/>
      <c r="F308" s="192" t="s">
        <v>343</v>
      </c>
      <c r="G308" s="191"/>
      <c r="H308" s="191"/>
      <c r="J308" s="191"/>
      <c r="K308" s="191"/>
      <c r="L308" s="193"/>
      <c r="M308" s="194"/>
      <c r="N308" s="191"/>
      <c r="O308" s="191"/>
      <c r="P308" s="191"/>
      <c r="Q308" s="191"/>
      <c r="R308" s="191"/>
      <c r="S308" s="191"/>
      <c r="T308" s="195"/>
      <c r="AT308" s="196" t="s">
        <v>150</v>
      </c>
      <c r="AU308" s="196" t="s">
        <v>81</v>
      </c>
      <c r="AV308" s="196" t="s">
        <v>20</v>
      </c>
      <c r="AW308" s="196" t="s">
        <v>109</v>
      </c>
      <c r="AX308" s="196" t="s">
        <v>73</v>
      </c>
      <c r="AY308" s="196" t="s">
        <v>137</v>
      </c>
    </row>
    <row r="309" spans="2:65" s="6" customFormat="1" ht="15.75" customHeight="1" x14ac:dyDescent="0.3">
      <c r="B309" s="190"/>
      <c r="C309" s="191"/>
      <c r="D309" s="161" t="s">
        <v>150</v>
      </c>
      <c r="E309" s="191"/>
      <c r="F309" s="192" t="s">
        <v>344</v>
      </c>
      <c r="G309" s="191"/>
      <c r="H309" s="191"/>
      <c r="J309" s="191"/>
      <c r="K309" s="191"/>
      <c r="L309" s="193"/>
      <c r="M309" s="194"/>
      <c r="N309" s="191"/>
      <c r="O309" s="191"/>
      <c r="P309" s="191"/>
      <c r="Q309" s="191"/>
      <c r="R309" s="191"/>
      <c r="S309" s="191"/>
      <c r="T309" s="195"/>
      <c r="AT309" s="196" t="s">
        <v>150</v>
      </c>
      <c r="AU309" s="196" t="s">
        <v>81</v>
      </c>
      <c r="AV309" s="196" t="s">
        <v>20</v>
      </c>
      <c r="AW309" s="196" t="s">
        <v>109</v>
      </c>
      <c r="AX309" s="196" t="s">
        <v>73</v>
      </c>
      <c r="AY309" s="196" t="s">
        <v>137</v>
      </c>
    </row>
    <row r="310" spans="2:65" s="6" customFormat="1" ht="15.75" customHeight="1" x14ac:dyDescent="0.3">
      <c r="B310" s="159"/>
      <c r="C310" s="160"/>
      <c r="D310" s="161" t="s">
        <v>150</v>
      </c>
      <c r="E310" s="160"/>
      <c r="F310" s="162" t="s">
        <v>546</v>
      </c>
      <c r="G310" s="160"/>
      <c r="H310" s="163">
        <v>60</v>
      </c>
      <c r="J310" s="160"/>
      <c r="K310" s="160"/>
      <c r="L310" s="164"/>
      <c r="M310" s="165"/>
      <c r="N310" s="160"/>
      <c r="O310" s="160"/>
      <c r="P310" s="160"/>
      <c r="Q310" s="160"/>
      <c r="R310" s="160"/>
      <c r="S310" s="160"/>
      <c r="T310" s="166"/>
      <c r="AT310" s="167" t="s">
        <v>150</v>
      </c>
      <c r="AU310" s="167" t="s">
        <v>81</v>
      </c>
      <c r="AV310" s="167" t="s">
        <v>81</v>
      </c>
      <c r="AW310" s="167" t="s">
        <v>109</v>
      </c>
      <c r="AX310" s="167" t="s">
        <v>20</v>
      </c>
      <c r="AY310" s="167" t="s">
        <v>137</v>
      </c>
    </row>
    <row r="311" spans="2:65" s="6" customFormat="1" ht="15.75" customHeight="1" x14ac:dyDescent="0.3">
      <c r="B311" s="23"/>
      <c r="C311" s="145" t="s">
        <v>547</v>
      </c>
      <c r="D311" s="145" t="s">
        <v>141</v>
      </c>
      <c r="E311" s="146" t="s">
        <v>548</v>
      </c>
      <c r="F311" s="147" t="s">
        <v>549</v>
      </c>
      <c r="G311" s="148" t="s">
        <v>297</v>
      </c>
      <c r="H311" s="149">
        <v>3</v>
      </c>
      <c r="I311" s="150"/>
      <c r="J311" s="151">
        <f>ROUND($I$311*$H$311,2)</f>
        <v>0</v>
      </c>
      <c r="K311" s="147" t="s">
        <v>298</v>
      </c>
      <c r="L311" s="43"/>
      <c r="M311" s="152"/>
      <c r="N311" s="153" t="s">
        <v>44</v>
      </c>
      <c r="O311" s="24"/>
      <c r="P311" s="24"/>
      <c r="Q311" s="154">
        <v>2.0600000000000002E-3</v>
      </c>
      <c r="R311" s="154">
        <f>$Q$311*$H$311</f>
        <v>6.1800000000000006E-3</v>
      </c>
      <c r="S311" s="154">
        <v>0</v>
      </c>
      <c r="T311" s="155">
        <f>$S$311*$H$311</f>
        <v>0</v>
      </c>
      <c r="AR311" s="89" t="s">
        <v>213</v>
      </c>
      <c r="AT311" s="89" t="s">
        <v>141</v>
      </c>
      <c r="AU311" s="89" t="s">
        <v>81</v>
      </c>
      <c r="AY311" s="6" t="s">
        <v>137</v>
      </c>
      <c r="BE311" s="156">
        <f>IF($N$311="základní",$J$311,0)</f>
        <v>0</v>
      </c>
      <c r="BF311" s="156">
        <f>IF($N$311="snížená",$J$311,0)</f>
        <v>0</v>
      </c>
      <c r="BG311" s="156">
        <f>IF($N$311="zákl. přenesená",$J$311,0)</f>
        <v>0</v>
      </c>
      <c r="BH311" s="156">
        <f>IF($N$311="sníž. přenesená",$J$311,0)</f>
        <v>0</v>
      </c>
      <c r="BI311" s="156">
        <f>IF($N$311="nulová",$J$311,0)</f>
        <v>0</v>
      </c>
      <c r="BJ311" s="89" t="s">
        <v>20</v>
      </c>
      <c r="BK311" s="156">
        <f>ROUND($I$311*$H$311,2)</f>
        <v>0</v>
      </c>
      <c r="BL311" s="89" t="s">
        <v>213</v>
      </c>
      <c r="BM311" s="89" t="s">
        <v>550</v>
      </c>
    </row>
    <row r="312" spans="2:65" s="6" customFormat="1" ht="16.5" customHeight="1" x14ac:dyDescent="0.3">
      <c r="B312" s="23"/>
      <c r="C312" s="24"/>
      <c r="D312" s="157" t="s">
        <v>148</v>
      </c>
      <c r="E312" s="24"/>
      <c r="F312" s="158" t="s">
        <v>551</v>
      </c>
      <c r="G312" s="24"/>
      <c r="H312" s="24"/>
      <c r="J312" s="24"/>
      <c r="K312" s="24"/>
      <c r="L312" s="43"/>
      <c r="M312" s="56"/>
      <c r="N312" s="24"/>
      <c r="O312" s="24"/>
      <c r="P312" s="24"/>
      <c r="Q312" s="24"/>
      <c r="R312" s="24"/>
      <c r="S312" s="24"/>
      <c r="T312" s="57"/>
      <c r="AT312" s="6" t="s">
        <v>148</v>
      </c>
      <c r="AU312" s="6" t="s">
        <v>81</v>
      </c>
    </row>
    <row r="313" spans="2:65" s="6" customFormat="1" ht="15.75" customHeight="1" x14ac:dyDescent="0.3">
      <c r="B313" s="190"/>
      <c r="C313" s="191"/>
      <c r="D313" s="161" t="s">
        <v>150</v>
      </c>
      <c r="E313" s="191"/>
      <c r="F313" s="192" t="s">
        <v>301</v>
      </c>
      <c r="G313" s="191"/>
      <c r="H313" s="191"/>
      <c r="J313" s="191"/>
      <c r="K313" s="191"/>
      <c r="L313" s="193"/>
      <c r="M313" s="194"/>
      <c r="N313" s="191"/>
      <c r="O313" s="191"/>
      <c r="P313" s="191"/>
      <c r="Q313" s="191"/>
      <c r="R313" s="191"/>
      <c r="S313" s="191"/>
      <c r="T313" s="195"/>
      <c r="AT313" s="196" t="s">
        <v>150</v>
      </c>
      <c r="AU313" s="196" t="s">
        <v>81</v>
      </c>
      <c r="AV313" s="196" t="s">
        <v>20</v>
      </c>
      <c r="AW313" s="196" t="s">
        <v>109</v>
      </c>
      <c r="AX313" s="196" t="s">
        <v>73</v>
      </c>
      <c r="AY313" s="196" t="s">
        <v>137</v>
      </c>
    </row>
    <row r="314" spans="2:65" s="6" customFormat="1" ht="15.75" customHeight="1" x14ac:dyDescent="0.3">
      <c r="B314" s="159"/>
      <c r="C314" s="160"/>
      <c r="D314" s="161" t="s">
        <v>150</v>
      </c>
      <c r="E314" s="160"/>
      <c r="F314" s="162" t="s">
        <v>552</v>
      </c>
      <c r="G314" s="160"/>
      <c r="H314" s="163">
        <v>3</v>
      </c>
      <c r="J314" s="160"/>
      <c r="K314" s="160"/>
      <c r="L314" s="164"/>
      <c r="M314" s="165"/>
      <c r="N314" s="160"/>
      <c r="O314" s="160"/>
      <c r="P314" s="160"/>
      <c r="Q314" s="160"/>
      <c r="R314" s="160"/>
      <c r="S314" s="160"/>
      <c r="T314" s="166"/>
      <c r="AT314" s="167" t="s">
        <v>150</v>
      </c>
      <c r="AU314" s="167" t="s">
        <v>81</v>
      </c>
      <c r="AV314" s="167" t="s">
        <v>81</v>
      </c>
      <c r="AW314" s="167" t="s">
        <v>109</v>
      </c>
      <c r="AX314" s="167" t="s">
        <v>20</v>
      </c>
      <c r="AY314" s="167" t="s">
        <v>137</v>
      </c>
    </row>
    <row r="315" spans="2:65" s="6" customFormat="1" ht="15.75" customHeight="1" x14ac:dyDescent="0.3">
      <c r="B315" s="23"/>
      <c r="C315" s="145" t="s">
        <v>553</v>
      </c>
      <c r="D315" s="145" t="s">
        <v>141</v>
      </c>
      <c r="E315" s="146" t="s">
        <v>554</v>
      </c>
      <c r="F315" s="147" t="s">
        <v>555</v>
      </c>
      <c r="G315" s="148" t="s">
        <v>297</v>
      </c>
      <c r="H315" s="149">
        <v>14.5</v>
      </c>
      <c r="I315" s="150"/>
      <c r="J315" s="151">
        <f>ROUND($I$315*$H$315,2)</f>
        <v>0</v>
      </c>
      <c r="K315" s="147" t="s">
        <v>298</v>
      </c>
      <c r="L315" s="43"/>
      <c r="M315" s="152"/>
      <c r="N315" s="153" t="s">
        <v>44</v>
      </c>
      <c r="O315" s="24"/>
      <c r="P315" s="24"/>
      <c r="Q315" s="154">
        <v>4.7400000000000003E-3</v>
      </c>
      <c r="R315" s="154">
        <f>$Q$315*$H$315</f>
        <v>6.8729999999999999E-2</v>
      </c>
      <c r="S315" s="154">
        <v>0</v>
      </c>
      <c r="T315" s="155">
        <f>$S$315*$H$315</f>
        <v>0</v>
      </c>
      <c r="AR315" s="89" t="s">
        <v>213</v>
      </c>
      <c r="AT315" s="89" t="s">
        <v>141</v>
      </c>
      <c r="AU315" s="89" t="s">
        <v>81</v>
      </c>
      <c r="AY315" s="6" t="s">
        <v>137</v>
      </c>
      <c r="BE315" s="156">
        <f>IF($N$315="základní",$J$315,0)</f>
        <v>0</v>
      </c>
      <c r="BF315" s="156">
        <f>IF($N$315="snížená",$J$315,0)</f>
        <v>0</v>
      </c>
      <c r="BG315" s="156">
        <f>IF($N$315="zákl. přenesená",$J$315,0)</f>
        <v>0</v>
      </c>
      <c r="BH315" s="156">
        <f>IF($N$315="sníž. přenesená",$J$315,0)</f>
        <v>0</v>
      </c>
      <c r="BI315" s="156">
        <f>IF($N$315="nulová",$J$315,0)</f>
        <v>0</v>
      </c>
      <c r="BJ315" s="89" t="s">
        <v>20</v>
      </c>
      <c r="BK315" s="156">
        <f>ROUND($I$315*$H$315,2)</f>
        <v>0</v>
      </c>
      <c r="BL315" s="89" t="s">
        <v>213</v>
      </c>
      <c r="BM315" s="89" t="s">
        <v>556</v>
      </c>
    </row>
    <row r="316" spans="2:65" s="6" customFormat="1" ht="16.5" customHeight="1" x14ac:dyDescent="0.3">
      <c r="B316" s="23"/>
      <c r="C316" s="24"/>
      <c r="D316" s="157" t="s">
        <v>148</v>
      </c>
      <c r="E316" s="24"/>
      <c r="F316" s="158" t="s">
        <v>557</v>
      </c>
      <c r="G316" s="24"/>
      <c r="H316" s="24"/>
      <c r="J316" s="24"/>
      <c r="K316" s="24"/>
      <c r="L316" s="43"/>
      <c r="M316" s="56"/>
      <c r="N316" s="24"/>
      <c r="O316" s="24"/>
      <c r="P316" s="24"/>
      <c r="Q316" s="24"/>
      <c r="R316" s="24"/>
      <c r="S316" s="24"/>
      <c r="T316" s="57"/>
      <c r="AT316" s="6" t="s">
        <v>148</v>
      </c>
      <c r="AU316" s="6" t="s">
        <v>81</v>
      </c>
    </row>
    <row r="317" spans="2:65" s="6" customFormat="1" ht="15.75" customHeight="1" x14ac:dyDescent="0.3">
      <c r="B317" s="190"/>
      <c r="C317" s="191"/>
      <c r="D317" s="161" t="s">
        <v>150</v>
      </c>
      <c r="E317" s="191"/>
      <c r="F317" s="192" t="s">
        <v>301</v>
      </c>
      <c r="G317" s="191"/>
      <c r="H317" s="191"/>
      <c r="J317" s="191"/>
      <c r="K317" s="191"/>
      <c r="L317" s="193"/>
      <c r="M317" s="194"/>
      <c r="N317" s="191"/>
      <c r="O317" s="191"/>
      <c r="P317" s="191"/>
      <c r="Q317" s="191"/>
      <c r="R317" s="191"/>
      <c r="S317" s="191"/>
      <c r="T317" s="195"/>
      <c r="AT317" s="196" t="s">
        <v>150</v>
      </c>
      <c r="AU317" s="196" t="s">
        <v>81</v>
      </c>
      <c r="AV317" s="196" t="s">
        <v>20</v>
      </c>
      <c r="AW317" s="196" t="s">
        <v>109</v>
      </c>
      <c r="AX317" s="196" t="s">
        <v>73</v>
      </c>
      <c r="AY317" s="196" t="s">
        <v>137</v>
      </c>
    </row>
    <row r="318" spans="2:65" s="6" customFormat="1" ht="15.75" customHeight="1" x14ac:dyDescent="0.3">
      <c r="B318" s="159"/>
      <c r="C318" s="160"/>
      <c r="D318" s="161" t="s">
        <v>150</v>
      </c>
      <c r="E318" s="160"/>
      <c r="F318" s="162" t="s">
        <v>558</v>
      </c>
      <c r="G318" s="160"/>
      <c r="H318" s="163">
        <v>14.5</v>
      </c>
      <c r="J318" s="160"/>
      <c r="K318" s="160"/>
      <c r="L318" s="164"/>
      <c r="M318" s="165"/>
      <c r="N318" s="160"/>
      <c r="O318" s="160"/>
      <c r="P318" s="160"/>
      <c r="Q318" s="160"/>
      <c r="R318" s="160"/>
      <c r="S318" s="160"/>
      <c r="T318" s="166"/>
      <c r="AT318" s="167" t="s">
        <v>150</v>
      </c>
      <c r="AU318" s="167" t="s">
        <v>81</v>
      </c>
      <c r="AV318" s="167" t="s">
        <v>81</v>
      </c>
      <c r="AW318" s="167" t="s">
        <v>109</v>
      </c>
      <c r="AX318" s="167" t="s">
        <v>20</v>
      </c>
      <c r="AY318" s="167" t="s">
        <v>137</v>
      </c>
    </row>
    <row r="319" spans="2:65" s="6" customFormat="1" ht="15.75" customHeight="1" x14ac:dyDescent="0.3">
      <c r="B319" s="23"/>
      <c r="C319" s="145" t="s">
        <v>559</v>
      </c>
      <c r="D319" s="145" t="s">
        <v>141</v>
      </c>
      <c r="E319" s="146" t="s">
        <v>560</v>
      </c>
      <c r="F319" s="147" t="s">
        <v>561</v>
      </c>
      <c r="G319" s="148" t="s">
        <v>297</v>
      </c>
      <c r="H319" s="149">
        <v>6</v>
      </c>
      <c r="I319" s="150"/>
      <c r="J319" s="151">
        <f>ROUND($I$319*$H$319,2)</f>
        <v>0</v>
      </c>
      <c r="K319" s="147" t="s">
        <v>298</v>
      </c>
      <c r="L319" s="43"/>
      <c r="M319" s="152"/>
      <c r="N319" s="153" t="s">
        <v>44</v>
      </c>
      <c r="O319" s="24"/>
      <c r="P319" s="24"/>
      <c r="Q319" s="154">
        <v>5.8300000000000001E-3</v>
      </c>
      <c r="R319" s="154">
        <f>$Q$319*$H$319</f>
        <v>3.4979999999999997E-2</v>
      </c>
      <c r="S319" s="154">
        <v>0</v>
      </c>
      <c r="T319" s="155">
        <f>$S$319*$H$319</f>
        <v>0</v>
      </c>
      <c r="AR319" s="89" t="s">
        <v>213</v>
      </c>
      <c r="AT319" s="89" t="s">
        <v>141</v>
      </c>
      <c r="AU319" s="89" t="s">
        <v>81</v>
      </c>
      <c r="AY319" s="6" t="s">
        <v>137</v>
      </c>
      <c r="BE319" s="156">
        <f>IF($N$319="základní",$J$319,0)</f>
        <v>0</v>
      </c>
      <c r="BF319" s="156">
        <f>IF($N$319="snížená",$J$319,0)</f>
        <v>0</v>
      </c>
      <c r="BG319" s="156">
        <f>IF($N$319="zákl. přenesená",$J$319,0)</f>
        <v>0</v>
      </c>
      <c r="BH319" s="156">
        <f>IF($N$319="sníž. přenesená",$J$319,0)</f>
        <v>0</v>
      </c>
      <c r="BI319" s="156">
        <f>IF($N$319="nulová",$J$319,0)</f>
        <v>0</v>
      </c>
      <c r="BJ319" s="89" t="s">
        <v>20</v>
      </c>
      <c r="BK319" s="156">
        <f>ROUND($I$319*$H$319,2)</f>
        <v>0</v>
      </c>
      <c r="BL319" s="89" t="s">
        <v>213</v>
      </c>
      <c r="BM319" s="89" t="s">
        <v>562</v>
      </c>
    </row>
    <row r="320" spans="2:65" s="6" customFormat="1" ht="16.5" customHeight="1" x14ac:dyDescent="0.3">
      <c r="B320" s="23"/>
      <c r="C320" s="24"/>
      <c r="D320" s="157" t="s">
        <v>148</v>
      </c>
      <c r="E320" s="24"/>
      <c r="F320" s="158" t="s">
        <v>563</v>
      </c>
      <c r="G320" s="24"/>
      <c r="H320" s="24"/>
      <c r="J320" s="24"/>
      <c r="K320" s="24"/>
      <c r="L320" s="43"/>
      <c r="M320" s="56"/>
      <c r="N320" s="24"/>
      <c r="O320" s="24"/>
      <c r="P320" s="24"/>
      <c r="Q320" s="24"/>
      <c r="R320" s="24"/>
      <c r="S320" s="24"/>
      <c r="T320" s="57"/>
      <c r="AT320" s="6" t="s">
        <v>148</v>
      </c>
      <c r="AU320" s="6" t="s">
        <v>81</v>
      </c>
    </row>
    <row r="321" spans="2:65" s="6" customFormat="1" ht="15.75" customHeight="1" x14ac:dyDescent="0.3">
      <c r="B321" s="190"/>
      <c r="C321" s="191"/>
      <c r="D321" s="161" t="s">
        <v>150</v>
      </c>
      <c r="E321" s="191"/>
      <c r="F321" s="192" t="s">
        <v>301</v>
      </c>
      <c r="G321" s="191"/>
      <c r="H321" s="191"/>
      <c r="J321" s="191"/>
      <c r="K321" s="191"/>
      <c r="L321" s="193"/>
      <c r="M321" s="194"/>
      <c r="N321" s="191"/>
      <c r="O321" s="191"/>
      <c r="P321" s="191"/>
      <c r="Q321" s="191"/>
      <c r="R321" s="191"/>
      <c r="S321" s="191"/>
      <c r="T321" s="195"/>
      <c r="AT321" s="196" t="s">
        <v>150</v>
      </c>
      <c r="AU321" s="196" t="s">
        <v>81</v>
      </c>
      <c r="AV321" s="196" t="s">
        <v>20</v>
      </c>
      <c r="AW321" s="196" t="s">
        <v>109</v>
      </c>
      <c r="AX321" s="196" t="s">
        <v>73</v>
      </c>
      <c r="AY321" s="196" t="s">
        <v>137</v>
      </c>
    </row>
    <row r="322" spans="2:65" s="6" customFormat="1" ht="15.75" customHeight="1" x14ac:dyDescent="0.3">
      <c r="B322" s="159"/>
      <c r="C322" s="160"/>
      <c r="D322" s="161" t="s">
        <v>150</v>
      </c>
      <c r="E322" s="160"/>
      <c r="F322" s="162" t="s">
        <v>564</v>
      </c>
      <c r="G322" s="160"/>
      <c r="H322" s="163">
        <v>6</v>
      </c>
      <c r="J322" s="160"/>
      <c r="K322" s="160"/>
      <c r="L322" s="164"/>
      <c r="M322" s="165"/>
      <c r="N322" s="160"/>
      <c r="O322" s="160"/>
      <c r="P322" s="160"/>
      <c r="Q322" s="160"/>
      <c r="R322" s="160"/>
      <c r="S322" s="160"/>
      <c r="T322" s="166"/>
      <c r="AT322" s="167" t="s">
        <v>150</v>
      </c>
      <c r="AU322" s="167" t="s">
        <v>81</v>
      </c>
      <c r="AV322" s="167" t="s">
        <v>81</v>
      </c>
      <c r="AW322" s="167" t="s">
        <v>109</v>
      </c>
      <c r="AX322" s="167" t="s">
        <v>20</v>
      </c>
      <c r="AY322" s="167" t="s">
        <v>137</v>
      </c>
    </row>
    <row r="323" spans="2:65" s="6" customFormat="1" ht="15.75" customHeight="1" x14ac:dyDescent="0.3">
      <c r="B323" s="23"/>
      <c r="C323" s="145" t="s">
        <v>565</v>
      </c>
      <c r="D323" s="145" t="s">
        <v>141</v>
      </c>
      <c r="E323" s="146" t="s">
        <v>566</v>
      </c>
      <c r="F323" s="147" t="s">
        <v>567</v>
      </c>
      <c r="G323" s="148" t="s">
        <v>297</v>
      </c>
      <c r="H323" s="149">
        <v>46</v>
      </c>
      <c r="I323" s="150"/>
      <c r="J323" s="151">
        <f>ROUND($I$323*$H$323,2)</f>
        <v>0</v>
      </c>
      <c r="K323" s="147" t="s">
        <v>298</v>
      </c>
      <c r="L323" s="43"/>
      <c r="M323" s="152"/>
      <c r="N323" s="153" t="s">
        <v>44</v>
      </c>
      <c r="O323" s="24"/>
      <c r="P323" s="24"/>
      <c r="Q323" s="154">
        <v>8.5299999999999994E-3</v>
      </c>
      <c r="R323" s="154">
        <f>$Q$323*$H$323</f>
        <v>0.39237999999999995</v>
      </c>
      <c r="S323" s="154">
        <v>0</v>
      </c>
      <c r="T323" s="155">
        <f>$S$323*$H$323</f>
        <v>0</v>
      </c>
      <c r="AR323" s="89" t="s">
        <v>213</v>
      </c>
      <c r="AT323" s="89" t="s">
        <v>141</v>
      </c>
      <c r="AU323" s="89" t="s">
        <v>81</v>
      </c>
      <c r="AY323" s="6" t="s">
        <v>137</v>
      </c>
      <c r="BE323" s="156">
        <f>IF($N$323="základní",$J$323,0)</f>
        <v>0</v>
      </c>
      <c r="BF323" s="156">
        <f>IF($N$323="snížená",$J$323,0)</f>
        <v>0</v>
      </c>
      <c r="BG323" s="156">
        <f>IF($N$323="zákl. přenesená",$J$323,0)</f>
        <v>0</v>
      </c>
      <c r="BH323" s="156">
        <f>IF($N$323="sníž. přenesená",$J$323,0)</f>
        <v>0</v>
      </c>
      <c r="BI323" s="156">
        <f>IF($N$323="nulová",$J$323,0)</f>
        <v>0</v>
      </c>
      <c r="BJ323" s="89" t="s">
        <v>20</v>
      </c>
      <c r="BK323" s="156">
        <f>ROUND($I$323*$H$323,2)</f>
        <v>0</v>
      </c>
      <c r="BL323" s="89" t="s">
        <v>213</v>
      </c>
      <c r="BM323" s="89" t="s">
        <v>568</v>
      </c>
    </row>
    <row r="324" spans="2:65" s="6" customFormat="1" ht="16.5" customHeight="1" x14ac:dyDescent="0.3">
      <c r="B324" s="23"/>
      <c r="C324" s="24"/>
      <c r="D324" s="157" t="s">
        <v>148</v>
      </c>
      <c r="E324" s="24"/>
      <c r="F324" s="158" t="s">
        <v>569</v>
      </c>
      <c r="G324" s="24"/>
      <c r="H324" s="24"/>
      <c r="J324" s="24"/>
      <c r="K324" s="24"/>
      <c r="L324" s="43"/>
      <c r="M324" s="56"/>
      <c r="N324" s="24"/>
      <c r="O324" s="24"/>
      <c r="P324" s="24"/>
      <c r="Q324" s="24"/>
      <c r="R324" s="24"/>
      <c r="S324" s="24"/>
      <c r="T324" s="57"/>
      <c r="AT324" s="6" t="s">
        <v>148</v>
      </c>
      <c r="AU324" s="6" t="s">
        <v>81</v>
      </c>
    </row>
    <row r="325" spans="2:65" s="6" customFormat="1" ht="15.75" customHeight="1" x14ac:dyDescent="0.3">
      <c r="B325" s="190"/>
      <c r="C325" s="191"/>
      <c r="D325" s="161" t="s">
        <v>150</v>
      </c>
      <c r="E325" s="191"/>
      <c r="F325" s="192" t="s">
        <v>301</v>
      </c>
      <c r="G325" s="191"/>
      <c r="H325" s="191"/>
      <c r="J325" s="191"/>
      <c r="K325" s="191"/>
      <c r="L325" s="193"/>
      <c r="M325" s="194"/>
      <c r="N325" s="191"/>
      <c r="O325" s="191"/>
      <c r="P325" s="191"/>
      <c r="Q325" s="191"/>
      <c r="R325" s="191"/>
      <c r="S325" s="191"/>
      <c r="T325" s="195"/>
      <c r="AT325" s="196" t="s">
        <v>150</v>
      </c>
      <c r="AU325" s="196" t="s">
        <v>81</v>
      </c>
      <c r="AV325" s="196" t="s">
        <v>20</v>
      </c>
      <c r="AW325" s="196" t="s">
        <v>109</v>
      </c>
      <c r="AX325" s="196" t="s">
        <v>73</v>
      </c>
      <c r="AY325" s="196" t="s">
        <v>137</v>
      </c>
    </row>
    <row r="326" spans="2:65" s="6" customFormat="1" ht="15.75" customHeight="1" x14ac:dyDescent="0.3">
      <c r="B326" s="159"/>
      <c r="C326" s="160"/>
      <c r="D326" s="161" t="s">
        <v>150</v>
      </c>
      <c r="E326" s="160"/>
      <c r="F326" s="162" t="s">
        <v>326</v>
      </c>
      <c r="G326" s="160"/>
      <c r="H326" s="163">
        <v>46</v>
      </c>
      <c r="J326" s="160"/>
      <c r="K326" s="160"/>
      <c r="L326" s="164"/>
      <c r="M326" s="165"/>
      <c r="N326" s="160"/>
      <c r="O326" s="160"/>
      <c r="P326" s="160"/>
      <c r="Q326" s="160"/>
      <c r="R326" s="160"/>
      <c r="S326" s="160"/>
      <c r="T326" s="166"/>
      <c r="AT326" s="167" t="s">
        <v>150</v>
      </c>
      <c r="AU326" s="167" t="s">
        <v>81</v>
      </c>
      <c r="AV326" s="167" t="s">
        <v>81</v>
      </c>
      <c r="AW326" s="167" t="s">
        <v>109</v>
      </c>
      <c r="AX326" s="167" t="s">
        <v>20</v>
      </c>
      <c r="AY326" s="167" t="s">
        <v>137</v>
      </c>
    </row>
    <row r="327" spans="2:65" s="6" customFormat="1" ht="15.75" customHeight="1" x14ac:dyDescent="0.3">
      <c r="B327" s="23"/>
      <c r="C327" s="145" t="s">
        <v>570</v>
      </c>
      <c r="D327" s="145" t="s">
        <v>141</v>
      </c>
      <c r="E327" s="146" t="s">
        <v>571</v>
      </c>
      <c r="F327" s="147" t="s">
        <v>572</v>
      </c>
      <c r="G327" s="148" t="s">
        <v>297</v>
      </c>
      <c r="H327" s="149">
        <v>2.5</v>
      </c>
      <c r="I327" s="150"/>
      <c r="J327" s="151">
        <f>ROUND($I$327*$H$327,2)</f>
        <v>0</v>
      </c>
      <c r="K327" s="147" t="s">
        <v>298</v>
      </c>
      <c r="L327" s="43"/>
      <c r="M327" s="152"/>
      <c r="N327" s="153" t="s">
        <v>44</v>
      </c>
      <c r="O327" s="24"/>
      <c r="P327" s="24"/>
      <c r="Q327" s="154">
        <v>1.0670000000000001E-2</v>
      </c>
      <c r="R327" s="154">
        <f>$Q$327*$H$327</f>
        <v>2.6675000000000001E-2</v>
      </c>
      <c r="S327" s="154">
        <v>0</v>
      </c>
      <c r="T327" s="155">
        <f>$S$327*$H$327</f>
        <v>0</v>
      </c>
      <c r="AR327" s="89" t="s">
        <v>213</v>
      </c>
      <c r="AT327" s="89" t="s">
        <v>141</v>
      </c>
      <c r="AU327" s="89" t="s">
        <v>81</v>
      </c>
      <c r="AY327" s="6" t="s">
        <v>137</v>
      </c>
      <c r="BE327" s="156">
        <f>IF($N$327="základní",$J$327,0)</f>
        <v>0</v>
      </c>
      <c r="BF327" s="156">
        <f>IF($N$327="snížená",$J$327,0)</f>
        <v>0</v>
      </c>
      <c r="BG327" s="156">
        <f>IF($N$327="zákl. přenesená",$J$327,0)</f>
        <v>0</v>
      </c>
      <c r="BH327" s="156">
        <f>IF($N$327="sníž. přenesená",$J$327,0)</f>
        <v>0</v>
      </c>
      <c r="BI327" s="156">
        <f>IF($N$327="nulová",$J$327,0)</f>
        <v>0</v>
      </c>
      <c r="BJ327" s="89" t="s">
        <v>20</v>
      </c>
      <c r="BK327" s="156">
        <f>ROUND($I$327*$H$327,2)</f>
        <v>0</v>
      </c>
      <c r="BL327" s="89" t="s">
        <v>213</v>
      </c>
      <c r="BM327" s="89" t="s">
        <v>573</v>
      </c>
    </row>
    <row r="328" spans="2:65" s="6" customFormat="1" ht="16.5" customHeight="1" x14ac:dyDescent="0.3">
      <c r="B328" s="23"/>
      <c r="C328" s="24"/>
      <c r="D328" s="157" t="s">
        <v>148</v>
      </c>
      <c r="E328" s="24"/>
      <c r="F328" s="158" t="s">
        <v>574</v>
      </c>
      <c r="G328" s="24"/>
      <c r="H328" s="24"/>
      <c r="J328" s="24"/>
      <c r="K328" s="24"/>
      <c r="L328" s="43"/>
      <c r="M328" s="56"/>
      <c r="N328" s="24"/>
      <c r="O328" s="24"/>
      <c r="P328" s="24"/>
      <c r="Q328" s="24"/>
      <c r="R328" s="24"/>
      <c r="S328" s="24"/>
      <c r="T328" s="57"/>
      <c r="AT328" s="6" t="s">
        <v>148</v>
      </c>
      <c r="AU328" s="6" t="s">
        <v>81</v>
      </c>
    </row>
    <row r="329" spans="2:65" s="6" customFormat="1" ht="15.75" customHeight="1" x14ac:dyDescent="0.3">
      <c r="B329" s="190"/>
      <c r="C329" s="191"/>
      <c r="D329" s="161" t="s">
        <v>150</v>
      </c>
      <c r="E329" s="191"/>
      <c r="F329" s="192" t="s">
        <v>301</v>
      </c>
      <c r="G329" s="191"/>
      <c r="H329" s="191"/>
      <c r="J329" s="191"/>
      <c r="K329" s="191"/>
      <c r="L329" s="193"/>
      <c r="M329" s="194"/>
      <c r="N329" s="191"/>
      <c r="O329" s="191"/>
      <c r="P329" s="191"/>
      <c r="Q329" s="191"/>
      <c r="R329" s="191"/>
      <c r="S329" s="191"/>
      <c r="T329" s="195"/>
      <c r="AT329" s="196" t="s">
        <v>150</v>
      </c>
      <c r="AU329" s="196" t="s">
        <v>81</v>
      </c>
      <c r="AV329" s="196" t="s">
        <v>20</v>
      </c>
      <c r="AW329" s="196" t="s">
        <v>109</v>
      </c>
      <c r="AX329" s="196" t="s">
        <v>73</v>
      </c>
      <c r="AY329" s="196" t="s">
        <v>137</v>
      </c>
    </row>
    <row r="330" spans="2:65" s="6" customFormat="1" ht="15.75" customHeight="1" x14ac:dyDescent="0.3">
      <c r="B330" s="159"/>
      <c r="C330" s="160"/>
      <c r="D330" s="161" t="s">
        <v>150</v>
      </c>
      <c r="E330" s="160"/>
      <c r="F330" s="162" t="s">
        <v>575</v>
      </c>
      <c r="G330" s="160"/>
      <c r="H330" s="163">
        <v>2.5</v>
      </c>
      <c r="J330" s="160"/>
      <c r="K330" s="160"/>
      <c r="L330" s="164"/>
      <c r="M330" s="165"/>
      <c r="N330" s="160"/>
      <c r="O330" s="160"/>
      <c r="P330" s="160"/>
      <c r="Q330" s="160"/>
      <c r="R330" s="160"/>
      <c r="S330" s="160"/>
      <c r="T330" s="166"/>
      <c r="AT330" s="167" t="s">
        <v>150</v>
      </c>
      <c r="AU330" s="167" t="s">
        <v>81</v>
      </c>
      <c r="AV330" s="167" t="s">
        <v>81</v>
      </c>
      <c r="AW330" s="167" t="s">
        <v>109</v>
      </c>
      <c r="AX330" s="167" t="s">
        <v>20</v>
      </c>
      <c r="AY330" s="167" t="s">
        <v>137</v>
      </c>
    </row>
    <row r="331" spans="2:65" s="6" customFormat="1" ht="15.75" customHeight="1" x14ac:dyDescent="0.3">
      <c r="B331" s="23"/>
      <c r="C331" s="145" t="s">
        <v>576</v>
      </c>
      <c r="D331" s="145" t="s">
        <v>141</v>
      </c>
      <c r="E331" s="146" t="s">
        <v>577</v>
      </c>
      <c r="F331" s="147" t="s">
        <v>578</v>
      </c>
      <c r="G331" s="148" t="s">
        <v>297</v>
      </c>
      <c r="H331" s="149">
        <v>7.5</v>
      </c>
      <c r="I331" s="150"/>
      <c r="J331" s="151">
        <f>ROUND($I$331*$H$331,2)</f>
        <v>0</v>
      </c>
      <c r="K331" s="147" t="s">
        <v>298</v>
      </c>
      <c r="L331" s="43"/>
      <c r="M331" s="152"/>
      <c r="N331" s="153" t="s">
        <v>44</v>
      </c>
      <c r="O331" s="24"/>
      <c r="P331" s="24"/>
      <c r="Q331" s="154">
        <v>1.325E-2</v>
      </c>
      <c r="R331" s="154">
        <f>$Q$331*$H$331</f>
        <v>9.9374999999999991E-2</v>
      </c>
      <c r="S331" s="154">
        <v>0</v>
      </c>
      <c r="T331" s="155">
        <f>$S$331*$H$331</f>
        <v>0</v>
      </c>
      <c r="AR331" s="89" t="s">
        <v>213</v>
      </c>
      <c r="AT331" s="89" t="s">
        <v>141</v>
      </c>
      <c r="AU331" s="89" t="s">
        <v>81</v>
      </c>
      <c r="AY331" s="6" t="s">
        <v>137</v>
      </c>
      <c r="BE331" s="156">
        <f>IF($N$331="základní",$J$331,0)</f>
        <v>0</v>
      </c>
      <c r="BF331" s="156">
        <f>IF($N$331="snížená",$J$331,0)</f>
        <v>0</v>
      </c>
      <c r="BG331" s="156">
        <f>IF($N$331="zákl. přenesená",$J$331,0)</f>
        <v>0</v>
      </c>
      <c r="BH331" s="156">
        <f>IF($N$331="sníž. přenesená",$J$331,0)</f>
        <v>0</v>
      </c>
      <c r="BI331" s="156">
        <f>IF($N$331="nulová",$J$331,0)</f>
        <v>0</v>
      </c>
      <c r="BJ331" s="89" t="s">
        <v>20</v>
      </c>
      <c r="BK331" s="156">
        <f>ROUND($I$331*$H$331,2)</f>
        <v>0</v>
      </c>
      <c r="BL331" s="89" t="s">
        <v>213</v>
      </c>
      <c r="BM331" s="89" t="s">
        <v>579</v>
      </c>
    </row>
    <row r="332" spans="2:65" s="6" customFormat="1" ht="16.5" customHeight="1" x14ac:dyDescent="0.3">
      <c r="B332" s="23"/>
      <c r="C332" s="24"/>
      <c r="D332" s="157" t="s">
        <v>148</v>
      </c>
      <c r="E332" s="24"/>
      <c r="F332" s="158" t="s">
        <v>580</v>
      </c>
      <c r="G332" s="24"/>
      <c r="H332" s="24"/>
      <c r="J332" s="24"/>
      <c r="K332" s="24"/>
      <c r="L332" s="43"/>
      <c r="M332" s="56"/>
      <c r="N332" s="24"/>
      <c r="O332" s="24"/>
      <c r="P332" s="24"/>
      <c r="Q332" s="24"/>
      <c r="R332" s="24"/>
      <c r="S332" s="24"/>
      <c r="T332" s="57"/>
      <c r="AT332" s="6" t="s">
        <v>148</v>
      </c>
      <c r="AU332" s="6" t="s">
        <v>81</v>
      </c>
    </row>
    <row r="333" spans="2:65" s="6" customFormat="1" ht="15.75" customHeight="1" x14ac:dyDescent="0.3">
      <c r="B333" s="190"/>
      <c r="C333" s="191"/>
      <c r="D333" s="161" t="s">
        <v>150</v>
      </c>
      <c r="E333" s="191"/>
      <c r="F333" s="192" t="s">
        <v>301</v>
      </c>
      <c r="G333" s="191"/>
      <c r="H333" s="191"/>
      <c r="J333" s="191"/>
      <c r="K333" s="191"/>
      <c r="L333" s="193"/>
      <c r="M333" s="194"/>
      <c r="N333" s="191"/>
      <c r="O333" s="191"/>
      <c r="P333" s="191"/>
      <c r="Q333" s="191"/>
      <c r="R333" s="191"/>
      <c r="S333" s="191"/>
      <c r="T333" s="195"/>
      <c r="AT333" s="196" t="s">
        <v>150</v>
      </c>
      <c r="AU333" s="196" t="s">
        <v>81</v>
      </c>
      <c r="AV333" s="196" t="s">
        <v>20</v>
      </c>
      <c r="AW333" s="196" t="s">
        <v>109</v>
      </c>
      <c r="AX333" s="196" t="s">
        <v>73</v>
      </c>
      <c r="AY333" s="196" t="s">
        <v>137</v>
      </c>
    </row>
    <row r="334" spans="2:65" s="6" customFormat="1" ht="15.75" customHeight="1" x14ac:dyDescent="0.3">
      <c r="B334" s="159"/>
      <c r="C334" s="160"/>
      <c r="D334" s="161" t="s">
        <v>150</v>
      </c>
      <c r="E334" s="160"/>
      <c r="F334" s="162" t="s">
        <v>338</v>
      </c>
      <c r="G334" s="160"/>
      <c r="H334" s="163">
        <v>7.5</v>
      </c>
      <c r="J334" s="160"/>
      <c r="K334" s="160"/>
      <c r="L334" s="164"/>
      <c r="M334" s="165"/>
      <c r="N334" s="160"/>
      <c r="O334" s="160"/>
      <c r="P334" s="160"/>
      <c r="Q334" s="160"/>
      <c r="R334" s="160"/>
      <c r="S334" s="160"/>
      <c r="T334" s="166"/>
      <c r="AT334" s="167" t="s">
        <v>150</v>
      </c>
      <c r="AU334" s="167" t="s">
        <v>81</v>
      </c>
      <c r="AV334" s="167" t="s">
        <v>81</v>
      </c>
      <c r="AW334" s="167" t="s">
        <v>109</v>
      </c>
      <c r="AX334" s="167" t="s">
        <v>20</v>
      </c>
      <c r="AY334" s="167" t="s">
        <v>137</v>
      </c>
    </row>
    <row r="335" spans="2:65" s="6" customFormat="1" ht="15.75" customHeight="1" x14ac:dyDescent="0.3">
      <c r="B335" s="23"/>
      <c r="C335" s="145" t="s">
        <v>581</v>
      </c>
      <c r="D335" s="145" t="s">
        <v>141</v>
      </c>
      <c r="E335" s="146" t="s">
        <v>582</v>
      </c>
      <c r="F335" s="147" t="s">
        <v>583</v>
      </c>
      <c r="G335" s="148" t="s">
        <v>297</v>
      </c>
      <c r="H335" s="149">
        <v>4.5</v>
      </c>
      <c r="I335" s="150"/>
      <c r="J335" s="151">
        <f>ROUND($I$335*$H$335,2)</f>
        <v>0</v>
      </c>
      <c r="K335" s="147" t="s">
        <v>298</v>
      </c>
      <c r="L335" s="43"/>
      <c r="M335" s="152"/>
      <c r="N335" s="153" t="s">
        <v>44</v>
      </c>
      <c r="O335" s="24"/>
      <c r="P335" s="24"/>
      <c r="Q335" s="154">
        <v>1.374E-2</v>
      </c>
      <c r="R335" s="154">
        <f>$Q$335*$H$335</f>
        <v>6.1830000000000003E-2</v>
      </c>
      <c r="S335" s="154">
        <v>0</v>
      </c>
      <c r="T335" s="155">
        <f>$S$335*$H$335</f>
        <v>0</v>
      </c>
      <c r="AR335" s="89" t="s">
        <v>213</v>
      </c>
      <c r="AT335" s="89" t="s">
        <v>141</v>
      </c>
      <c r="AU335" s="89" t="s">
        <v>81</v>
      </c>
      <c r="AY335" s="6" t="s">
        <v>137</v>
      </c>
      <c r="BE335" s="156">
        <f>IF($N$335="základní",$J$335,0)</f>
        <v>0</v>
      </c>
      <c r="BF335" s="156">
        <f>IF($N$335="snížená",$J$335,0)</f>
        <v>0</v>
      </c>
      <c r="BG335" s="156">
        <f>IF($N$335="zákl. přenesená",$J$335,0)</f>
        <v>0</v>
      </c>
      <c r="BH335" s="156">
        <f>IF($N$335="sníž. přenesená",$J$335,0)</f>
        <v>0</v>
      </c>
      <c r="BI335" s="156">
        <f>IF($N$335="nulová",$J$335,0)</f>
        <v>0</v>
      </c>
      <c r="BJ335" s="89" t="s">
        <v>20</v>
      </c>
      <c r="BK335" s="156">
        <f>ROUND($I$335*$H$335,2)</f>
        <v>0</v>
      </c>
      <c r="BL335" s="89" t="s">
        <v>213</v>
      </c>
      <c r="BM335" s="89" t="s">
        <v>584</v>
      </c>
    </row>
    <row r="336" spans="2:65" s="6" customFormat="1" ht="16.5" customHeight="1" x14ac:dyDescent="0.3">
      <c r="B336" s="23"/>
      <c r="C336" s="24"/>
      <c r="D336" s="157" t="s">
        <v>148</v>
      </c>
      <c r="E336" s="24"/>
      <c r="F336" s="158" t="s">
        <v>585</v>
      </c>
      <c r="G336" s="24"/>
      <c r="H336" s="24"/>
      <c r="J336" s="24"/>
      <c r="K336" s="24"/>
      <c r="L336" s="43"/>
      <c r="M336" s="56"/>
      <c r="N336" s="24"/>
      <c r="O336" s="24"/>
      <c r="P336" s="24"/>
      <c r="Q336" s="24"/>
      <c r="R336" s="24"/>
      <c r="S336" s="24"/>
      <c r="T336" s="57"/>
      <c r="AT336" s="6" t="s">
        <v>148</v>
      </c>
      <c r="AU336" s="6" t="s">
        <v>81</v>
      </c>
    </row>
    <row r="337" spans="2:65" s="6" customFormat="1" ht="15.75" customHeight="1" x14ac:dyDescent="0.3">
      <c r="B337" s="190"/>
      <c r="C337" s="191"/>
      <c r="D337" s="161" t="s">
        <v>150</v>
      </c>
      <c r="E337" s="191"/>
      <c r="F337" s="192" t="s">
        <v>301</v>
      </c>
      <c r="G337" s="191"/>
      <c r="H337" s="191"/>
      <c r="J337" s="191"/>
      <c r="K337" s="191"/>
      <c r="L337" s="193"/>
      <c r="M337" s="194"/>
      <c r="N337" s="191"/>
      <c r="O337" s="191"/>
      <c r="P337" s="191"/>
      <c r="Q337" s="191"/>
      <c r="R337" s="191"/>
      <c r="S337" s="191"/>
      <c r="T337" s="195"/>
      <c r="AT337" s="196" t="s">
        <v>150</v>
      </c>
      <c r="AU337" s="196" t="s">
        <v>81</v>
      </c>
      <c r="AV337" s="196" t="s">
        <v>20</v>
      </c>
      <c r="AW337" s="196" t="s">
        <v>109</v>
      </c>
      <c r="AX337" s="196" t="s">
        <v>73</v>
      </c>
      <c r="AY337" s="196" t="s">
        <v>137</v>
      </c>
    </row>
    <row r="338" spans="2:65" s="6" customFormat="1" ht="15.75" customHeight="1" x14ac:dyDescent="0.3">
      <c r="B338" s="159"/>
      <c r="C338" s="160"/>
      <c r="D338" s="161" t="s">
        <v>150</v>
      </c>
      <c r="E338" s="160"/>
      <c r="F338" s="162" t="s">
        <v>322</v>
      </c>
      <c r="G338" s="160"/>
      <c r="H338" s="163">
        <v>4.5</v>
      </c>
      <c r="J338" s="160"/>
      <c r="K338" s="160"/>
      <c r="L338" s="164"/>
      <c r="M338" s="165"/>
      <c r="N338" s="160"/>
      <c r="O338" s="160"/>
      <c r="P338" s="160"/>
      <c r="Q338" s="160"/>
      <c r="R338" s="160"/>
      <c r="S338" s="160"/>
      <c r="T338" s="166"/>
      <c r="AT338" s="167" t="s">
        <v>150</v>
      </c>
      <c r="AU338" s="167" t="s">
        <v>81</v>
      </c>
      <c r="AV338" s="167" t="s">
        <v>81</v>
      </c>
      <c r="AW338" s="167" t="s">
        <v>109</v>
      </c>
      <c r="AX338" s="167" t="s">
        <v>20</v>
      </c>
      <c r="AY338" s="167" t="s">
        <v>137</v>
      </c>
    </row>
    <row r="339" spans="2:65" s="6" customFormat="1" ht="15.75" customHeight="1" x14ac:dyDescent="0.3">
      <c r="B339" s="23"/>
      <c r="C339" s="145" t="s">
        <v>586</v>
      </c>
      <c r="D339" s="145" t="s">
        <v>141</v>
      </c>
      <c r="E339" s="146" t="s">
        <v>587</v>
      </c>
      <c r="F339" s="147" t="s">
        <v>588</v>
      </c>
      <c r="G339" s="148" t="s">
        <v>297</v>
      </c>
      <c r="H339" s="149">
        <v>29</v>
      </c>
      <c r="I339" s="150"/>
      <c r="J339" s="151">
        <f>ROUND($I$339*$H$339,2)</f>
        <v>0</v>
      </c>
      <c r="K339" s="147" t="s">
        <v>298</v>
      </c>
      <c r="L339" s="43"/>
      <c r="M339" s="152"/>
      <c r="N339" s="153" t="s">
        <v>44</v>
      </c>
      <c r="O339" s="24"/>
      <c r="P339" s="24"/>
      <c r="Q339" s="154">
        <v>1.5789999999999998E-2</v>
      </c>
      <c r="R339" s="154">
        <f>$Q$339*$H$339</f>
        <v>0.45790999999999993</v>
      </c>
      <c r="S339" s="154">
        <v>0</v>
      </c>
      <c r="T339" s="155">
        <f>$S$339*$H$339</f>
        <v>0</v>
      </c>
      <c r="AR339" s="89" t="s">
        <v>213</v>
      </c>
      <c r="AT339" s="89" t="s">
        <v>141</v>
      </c>
      <c r="AU339" s="89" t="s">
        <v>81</v>
      </c>
      <c r="AY339" s="6" t="s">
        <v>137</v>
      </c>
      <c r="BE339" s="156">
        <f>IF($N$339="základní",$J$339,0)</f>
        <v>0</v>
      </c>
      <c r="BF339" s="156">
        <f>IF($N$339="snížená",$J$339,0)</f>
        <v>0</v>
      </c>
      <c r="BG339" s="156">
        <f>IF($N$339="zákl. přenesená",$J$339,0)</f>
        <v>0</v>
      </c>
      <c r="BH339" s="156">
        <f>IF($N$339="sníž. přenesená",$J$339,0)</f>
        <v>0</v>
      </c>
      <c r="BI339" s="156">
        <f>IF($N$339="nulová",$J$339,0)</f>
        <v>0</v>
      </c>
      <c r="BJ339" s="89" t="s">
        <v>20</v>
      </c>
      <c r="BK339" s="156">
        <f>ROUND($I$339*$H$339,2)</f>
        <v>0</v>
      </c>
      <c r="BL339" s="89" t="s">
        <v>213</v>
      </c>
      <c r="BM339" s="89" t="s">
        <v>589</v>
      </c>
    </row>
    <row r="340" spans="2:65" s="6" customFormat="1" ht="16.5" customHeight="1" x14ac:dyDescent="0.3">
      <c r="B340" s="23"/>
      <c r="C340" s="24"/>
      <c r="D340" s="157" t="s">
        <v>148</v>
      </c>
      <c r="E340" s="24"/>
      <c r="F340" s="158" t="s">
        <v>590</v>
      </c>
      <c r="G340" s="24"/>
      <c r="H340" s="24"/>
      <c r="J340" s="24"/>
      <c r="K340" s="24"/>
      <c r="L340" s="43"/>
      <c r="M340" s="56"/>
      <c r="N340" s="24"/>
      <c r="O340" s="24"/>
      <c r="P340" s="24"/>
      <c r="Q340" s="24"/>
      <c r="R340" s="24"/>
      <c r="S340" s="24"/>
      <c r="T340" s="57"/>
      <c r="AT340" s="6" t="s">
        <v>148</v>
      </c>
      <c r="AU340" s="6" t="s">
        <v>81</v>
      </c>
    </row>
    <row r="341" spans="2:65" s="6" customFormat="1" ht="15.75" customHeight="1" x14ac:dyDescent="0.3">
      <c r="B341" s="190"/>
      <c r="C341" s="191"/>
      <c r="D341" s="161" t="s">
        <v>150</v>
      </c>
      <c r="E341" s="191"/>
      <c r="F341" s="192" t="s">
        <v>301</v>
      </c>
      <c r="G341" s="191"/>
      <c r="H341" s="191"/>
      <c r="J341" s="191"/>
      <c r="K341" s="191"/>
      <c r="L341" s="193"/>
      <c r="M341" s="194"/>
      <c r="N341" s="191"/>
      <c r="O341" s="191"/>
      <c r="P341" s="191"/>
      <c r="Q341" s="191"/>
      <c r="R341" s="191"/>
      <c r="S341" s="191"/>
      <c r="T341" s="195"/>
      <c r="AT341" s="196" t="s">
        <v>150</v>
      </c>
      <c r="AU341" s="196" t="s">
        <v>81</v>
      </c>
      <c r="AV341" s="196" t="s">
        <v>20</v>
      </c>
      <c r="AW341" s="196" t="s">
        <v>109</v>
      </c>
      <c r="AX341" s="196" t="s">
        <v>73</v>
      </c>
      <c r="AY341" s="196" t="s">
        <v>137</v>
      </c>
    </row>
    <row r="342" spans="2:65" s="6" customFormat="1" ht="15.75" customHeight="1" x14ac:dyDescent="0.3">
      <c r="B342" s="159"/>
      <c r="C342" s="160"/>
      <c r="D342" s="161" t="s">
        <v>150</v>
      </c>
      <c r="E342" s="160"/>
      <c r="F342" s="162" t="s">
        <v>334</v>
      </c>
      <c r="G342" s="160"/>
      <c r="H342" s="163">
        <v>29</v>
      </c>
      <c r="J342" s="160"/>
      <c r="K342" s="160"/>
      <c r="L342" s="164"/>
      <c r="M342" s="165"/>
      <c r="N342" s="160"/>
      <c r="O342" s="160"/>
      <c r="P342" s="160"/>
      <c r="Q342" s="160"/>
      <c r="R342" s="160"/>
      <c r="S342" s="160"/>
      <c r="T342" s="166"/>
      <c r="AT342" s="167" t="s">
        <v>150</v>
      </c>
      <c r="AU342" s="167" t="s">
        <v>81</v>
      </c>
      <c r="AV342" s="167" t="s">
        <v>81</v>
      </c>
      <c r="AW342" s="167" t="s">
        <v>109</v>
      </c>
      <c r="AX342" s="167" t="s">
        <v>20</v>
      </c>
      <c r="AY342" s="167" t="s">
        <v>137</v>
      </c>
    </row>
    <row r="343" spans="2:65" s="6" customFormat="1" ht="15.75" customHeight="1" x14ac:dyDescent="0.3">
      <c r="B343" s="23"/>
      <c r="C343" s="145" t="s">
        <v>591</v>
      </c>
      <c r="D343" s="145" t="s">
        <v>141</v>
      </c>
      <c r="E343" s="146" t="s">
        <v>592</v>
      </c>
      <c r="F343" s="147" t="s">
        <v>593</v>
      </c>
      <c r="G343" s="148" t="s">
        <v>297</v>
      </c>
      <c r="H343" s="149">
        <v>8.5</v>
      </c>
      <c r="I343" s="150"/>
      <c r="J343" s="151">
        <f>ROUND($I$343*$H$343,2)</f>
        <v>0</v>
      </c>
      <c r="K343" s="147" t="s">
        <v>298</v>
      </c>
      <c r="L343" s="43"/>
      <c r="M343" s="152"/>
      <c r="N343" s="153" t="s">
        <v>44</v>
      </c>
      <c r="O343" s="24"/>
      <c r="P343" s="24"/>
      <c r="Q343" s="154">
        <v>2.843E-2</v>
      </c>
      <c r="R343" s="154">
        <f>$Q$343*$H$343</f>
        <v>0.24165500000000001</v>
      </c>
      <c r="S343" s="154">
        <v>0</v>
      </c>
      <c r="T343" s="155">
        <f>$S$343*$H$343</f>
        <v>0</v>
      </c>
      <c r="AR343" s="89" t="s">
        <v>213</v>
      </c>
      <c r="AT343" s="89" t="s">
        <v>141</v>
      </c>
      <c r="AU343" s="89" t="s">
        <v>81</v>
      </c>
      <c r="AY343" s="6" t="s">
        <v>137</v>
      </c>
      <c r="BE343" s="156">
        <f>IF($N$343="základní",$J$343,0)</f>
        <v>0</v>
      </c>
      <c r="BF343" s="156">
        <f>IF($N$343="snížená",$J$343,0)</f>
        <v>0</v>
      </c>
      <c r="BG343" s="156">
        <f>IF($N$343="zákl. přenesená",$J$343,0)</f>
        <v>0</v>
      </c>
      <c r="BH343" s="156">
        <f>IF($N$343="sníž. přenesená",$J$343,0)</f>
        <v>0</v>
      </c>
      <c r="BI343" s="156">
        <f>IF($N$343="nulová",$J$343,0)</f>
        <v>0</v>
      </c>
      <c r="BJ343" s="89" t="s">
        <v>20</v>
      </c>
      <c r="BK343" s="156">
        <f>ROUND($I$343*$H$343,2)</f>
        <v>0</v>
      </c>
      <c r="BL343" s="89" t="s">
        <v>213</v>
      </c>
      <c r="BM343" s="89" t="s">
        <v>594</v>
      </c>
    </row>
    <row r="344" spans="2:65" s="6" customFormat="1" ht="16.5" customHeight="1" x14ac:dyDescent="0.3">
      <c r="B344" s="23"/>
      <c r="C344" s="24"/>
      <c r="D344" s="157" t="s">
        <v>148</v>
      </c>
      <c r="E344" s="24"/>
      <c r="F344" s="158" t="s">
        <v>595</v>
      </c>
      <c r="G344" s="24"/>
      <c r="H344" s="24"/>
      <c r="J344" s="24"/>
      <c r="K344" s="24"/>
      <c r="L344" s="43"/>
      <c r="M344" s="56"/>
      <c r="N344" s="24"/>
      <c r="O344" s="24"/>
      <c r="P344" s="24"/>
      <c r="Q344" s="24"/>
      <c r="R344" s="24"/>
      <c r="S344" s="24"/>
      <c r="T344" s="57"/>
      <c r="AT344" s="6" t="s">
        <v>148</v>
      </c>
      <c r="AU344" s="6" t="s">
        <v>81</v>
      </c>
    </row>
    <row r="345" spans="2:65" s="6" customFormat="1" ht="15.75" customHeight="1" x14ac:dyDescent="0.3">
      <c r="B345" s="190"/>
      <c r="C345" s="191"/>
      <c r="D345" s="161" t="s">
        <v>150</v>
      </c>
      <c r="E345" s="191"/>
      <c r="F345" s="192" t="s">
        <v>301</v>
      </c>
      <c r="G345" s="191"/>
      <c r="H345" s="191"/>
      <c r="J345" s="191"/>
      <c r="K345" s="191"/>
      <c r="L345" s="193"/>
      <c r="M345" s="194"/>
      <c r="N345" s="191"/>
      <c r="O345" s="191"/>
      <c r="P345" s="191"/>
      <c r="Q345" s="191"/>
      <c r="R345" s="191"/>
      <c r="S345" s="191"/>
      <c r="T345" s="195"/>
      <c r="AT345" s="196" t="s">
        <v>150</v>
      </c>
      <c r="AU345" s="196" t="s">
        <v>81</v>
      </c>
      <c r="AV345" s="196" t="s">
        <v>20</v>
      </c>
      <c r="AW345" s="196" t="s">
        <v>109</v>
      </c>
      <c r="AX345" s="196" t="s">
        <v>73</v>
      </c>
      <c r="AY345" s="196" t="s">
        <v>137</v>
      </c>
    </row>
    <row r="346" spans="2:65" s="6" customFormat="1" ht="15.75" customHeight="1" x14ac:dyDescent="0.3">
      <c r="B346" s="159"/>
      <c r="C346" s="160"/>
      <c r="D346" s="161" t="s">
        <v>150</v>
      </c>
      <c r="E346" s="160"/>
      <c r="F346" s="162" t="s">
        <v>330</v>
      </c>
      <c r="G346" s="160"/>
      <c r="H346" s="163">
        <v>8.5</v>
      </c>
      <c r="J346" s="160"/>
      <c r="K346" s="160"/>
      <c r="L346" s="164"/>
      <c r="M346" s="165"/>
      <c r="N346" s="160"/>
      <c r="O346" s="160"/>
      <c r="P346" s="160"/>
      <c r="Q346" s="160"/>
      <c r="R346" s="160"/>
      <c r="S346" s="160"/>
      <c r="T346" s="166"/>
      <c r="AT346" s="167" t="s">
        <v>150</v>
      </c>
      <c r="AU346" s="167" t="s">
        <v>81</v>
      </c>
      <c r="AV346" s="167" t="s">
        <v>81</v>
      </c>
      <c r="AW346" s="167" t="s">
        <v>109</v>
      </c>
      <c r="AX346" s="167" t="s">
        <v>20</v>
      </c>
      <c r="AY346" s="167" t="s">
        <v>137</v>
      </c>
    </row>
    <row r="347" spans="2:65" s="6" customFormat="1" ht="15.75" customHeight="1" x14ac:dyDescent="0.3">
      <c r="B347" s="23"/>
      <c r="C347" s="145" t="s">
        <v>596</v>
      </c>
      <c r="D347" s="145" t="s">
        <v>141</v>
      </c>
      <c r="E347" s="146" t="s">
        <v>597</v>
      </c>
      <c r="F347" s="147" t="s">
        <v>598</v>
      </c>
      <c r="G347" s="148" t="s">
        <v>297</v>
      </c>
      <c r="H347" s="149">
        <v>19</v>
      </c>
      <c r="I347" s="150"/>
      <c r="J347" s="151">
        <f>ROUND($I$347*$H$347,2)</f>
        <v>0</v>
      </c>
      <c r="K347" s="147" t="s">
        <v>298</v>
      </c>
      <c r="L347" s="43"/>
      <c r="M347" s="152"/>
      <c r="N347" s="153" t="s">
        <v>44</v>
      </c>
      <c r="O347" s="24"/>
      <c r="P347" s="24"/>
      <c r="Q347" s="154">
        <v>4.0480000000000002E-2</v>
      </c>
      <c r="R347" s="154">
        <f>$Q$347*$H$347</f>
        <v>0.76912000000000003</v>
      </c>
      <c r="S347" s="154">
        <v>0</v>
      </c>
      <c r="T347" s="155">
        <f>$S$347*$H$347</f>
        <v>0</v>
      </c>
      <c r="AR347" s="89" t="s">
        <v>213</v>
      </c>
      <c r="AT347" s="89" t="s">
        <v>141</v>
      </c>
      <c r="AU347" s="89" t="s">
        <v>81</v>
      </c>
      <c r="AY347" s="6" t="s">
        <v>137</v>
      </c>
      <c r="BE347" s="156">
        <f>IF($N$347="základní",$J$347,0)</f>
        <v>0</v>
      </c>
      <c r="BF347" s="156">
        <f>IF($N$347="snížená",$J$347,0)</f>
        <v>0</v>
      </c>
      <c r="BG347" s="156">
        <f>IF($N$347="zákl. přenesená",$J$347,0)</f>
        <v>0</v>
      </c>
      <c r="BH347" s="156">
        <f>IF($N$347="sníž. přenesená",$J$347,0)</f>
        <v>0</v>
      </c>
      <c r="BI347" s="156">
        <f>IF($N$347="nulová",$J$347,0)</f>
        <v>0</v>
      </c>
      <c r="BJ347" s="89" t="s">
        <v>20</v>
      </c>
      <c r="BK347" s="156">
        <f>ROUND($I$347*$H$347,2)</f>
        <v>0</v>
      </c>
      <c r="BL347" s="89" t="s">
        <v>213</v>
      </c>
      <c r="BM347" s="89" t="s">
        <v>599</v>
      </c>
    </row>
    <row r="348" spans="2:65" s="6" customFormat="1" ht="16.5" customHeight="1" x14ac:dyDescent="0.3">
      <c r="B348" s="23"/>
      <c r="C348" s="24"/>
      <c r="D348" s="157" t="s">
        <v>148</v>
      </c>
      <c r="E348" s="24"/>
      <c r="F348" s="158" t="s">
        <v>600</v>
      </c>
      <c r="G348" s="24"/>
      <c r="H348" s="24"/>
      <c r="J348" s="24"/>
      <c r="K348" s="24"/>
      <c r="L348" s="43"/>
      <c r="M348" s="56"/>
      <c r="N348" s="24"/>
      <c r="O348" s="24"/>
      <c r="P348" s="24"/>
      <c r="Q348" s="24"/>
      <c r="R348" s="24"/>
      <c r="S348" s="24"/>
      <c r="T348" s="57"/>
      <c r="AT348" s="6" t="s">
        <v>148</v>
      </c>
      <c r="AU348" s="6" t="s">
        <v>81</v>
      </c>
    </row>
    <row r="349" spans="2:65" s="6" customFormat="1" ht="15.75" customHeight="1" x14ac:dyDescent="0.3">
      <c r="B349" s="190"/>
      <c r="C349" s="191"/>
      <c r="D349" s="161" t="s">
        <v>150</v>
      </c>
      <c r="E349" s="191"/>
      <c r="F349" s="192" t="s">
        <v>301</v>
      </c>
      <c r="G349" s="191"/>
      <c r="H349" s="191"/>
      <c r="J349" s="191"/>
      <c r="K349" s="191"/>
      <c r="L349" s="193"/>
      <c r="M349" s="194"/>
      <c r="N349" s="191"/>
      <c r="O349" s="191"/>
      <c r="P349" s="191"/>
      <c r="Q349" s="191"/>
      <c r="R349" s="191"/>
      <c r="S349" s="191"/>
      <c r="T349" s="195"/>
      <c r="AT349" s="196" t="s">
        <v>150</v>
      </c>
      <c r="AU349" s="196" t="s">
        <v>81</v>
      </c>
      <c r="AV349" s="196" t="s">
        <v>20</v>
      </c>
      <c r="AW349" s="196" t="s">
        <v>109</v>
      </c>
      <c r="AX349" s="196" t="s">
        <v>73</v>
      </c>
      <c r="AY349" s="196" t="s">
        <v>137</v>
      </c>
    </row>
    <row r="350" spans="2:65" s="6" customFormat="1" ht="15.75" customHeight="1" x14ac:dyDescent="0.3">
      <c r="B350" s="159"/>
      <c r="C350" s="160"/>
      <c r="D350" s="161" t="s">
        <v>150</v>
      </c>
      <c r="E350" s="160"/>
      <c r="F350" s="162" t="s">
        <v>317</v>
      </c>
      <c r="G350" s="160"/>
      <c r="H350" s="163">
        <v>19</v>
      </c>
      <c r="J350" s="160"/>
      <c r="K350" s="160"/>
      <c r="L350" s="164"/>
      <c r="M350" s="165"/>
      <c r="N350" s="160"/>
      <c r="O350" s="160"/>
      <c r="P350" s="160"/>
      <c r="Q350" s="160"/>
      <c r="R350" s="160"/>
      <c r="S350" s="160"/>
      <c r="T350" s="166"/>
      <c r="AT350" s="167" t="s">
        <v>150</v>
      </c>
      <c r="AU350" s="167" t="s">
        <v>81</v>
      </c>
      <c r="AV350" s="167" t="s">
        <v>81</v>
      </c>
      <c r="AW350" s="167" t="s">
        <v>109</v>
      </c>
      <c r="AX350" s="167" t="s">
        <v>20</v>
      </c>
      <c r="AY350" s="167" t="s">
        <v>137</v>
      </c>
    </row>
    <row r="351" spans="2:65" s="6" customFormat="1" ht="15.75" customHeight="1" x14ac:dyDescent="0.3">
      <c r="B351" s="23"/>
      <c r="C351" s="145" t="s">
        <v>601</v>
      </c>
      <c r="D351" s="145" t="s">
        <v>141</v>
      </c>
      <c r="E351" s="146" t="s">
        <v>602</v>
      </c>
      <c r="F351" s="147" t="s">
        <v>603</v>
      </c>
      <c r="G351" s="148" t="s">
        <v>185</v>
      </c>
      <c r="H351" s="149">
        <v>2.1850000000000001</v>
      </c>
      <c r="I351" s="150"/>
      <c r="J351" s="151">
        <f>ROUND($I$351*$H$351,2)</f>
        <v>0</v>
      </c>
      <c r="K351" s="147" t="s">
        <v>298</v>
      </c>
      <c r="L351" s="43"/>
      <c r="M351" s="152"/>
      <c r="N351" s="153" t="s">
        <v>44</v>
      </c>
      <c r="O351" s="24"/>
      <c r="P351" s="24"/>
      <c r="Q351" s="154">
        <v>0</v>
      </c>
      <c r="R351" s="154">
        <f>$Q$351*$H$351</f>
        <v>0</v>
      </c>
      <c r="S351" s="154">
        <v>0</v>
      </c>
      <c r="T351" s="155">
        <f>$S$351*$H$351</f>
        <v>0</v>
      </c>
      <c r="AR351" s="89" t="s">
        <v>213</v>
      </c>
      <c r="AT351" s="89" t="s">
        <v>141</v>
      </c>
      <c r="AU351" s="89" t="s">
        <v>81</v>
      </c>
      <c r="AY351" s="6" t="s">
        <v>137</v>
      </c>
      <c r="BE351" s="156">
        <f>IF($N$351="základní",$J$351,0)</f>
        <v>0</v>
      </c>
      <c r="BF351" s="156">
        <f>IF($N$351="snížená",$J$351,0)</f>
        <v>0</v>
      </c>
      <c r="BG351" s="156">
        <f>IF($N$351="zákl. přenesená",$J$351,0)</f>
        <v>0</v>
      </c>
      <c r="BH351" s="156">
        <f>IF($N$351="sníž. přenesená",$J$351,0)</f>
        <v>0</v>
      </c>
      <c r="BI351" s="156">
        <f>IF($N$351="nulová",$J$351,0)</f>
        <v>0</v>
      </c>
      <c r="BJ351" s="89" t="s">
        <v>20</v>
      </c>
      <c r="BK351" s="156">
        <f>ROUND($I$351*$H$351,2)</f>
        <v>0</v>
      </c>
      <c r="BL351" s="89" t="s">
        <v>213</v>
      </c>
      <c r="BM351" s="89" t="s">
        <v>604</v>
      </c>
    </row>
    <row r="352" spans="2:65" s="6" customFormat="1" ht="27" customHeight="1" x14ac:dyDescent="0.3">
      <c r="B352" s="23"/>
      <c r="C352" s="24"/>
      <c r="D352" s="157" t="s">
        <v>148</v>
      </c>
      <c r="E352" s="24"/>
      <c r="F352" s="158" t="s">
        <v>605</v>
      </c>
      <c r="G352" s="24"/>
      <c r="H352" s="24"/>
      <c r="J352" s="24"/>
      <c r="K352" s="24"/>
      <c r="L352" s="43"/>
      <c r="M352" s="56"/>
      <c r="N352" s="24"/>
      <c r="O352" s="24"/>
      <c r="P352" s="24"/>
      <c r="Q352" s="24"/>
      <c r="R352" s="24"/>
      <c r="S352" s="24"/>
      <c r="T352" s="57"/>
      <c r="AT352" s="6" t="s">
        <v>148</v>
      </c>
      <c r="AU352" s="6" t="s">
        <v>81</v>
      </c>
    </row>
    <row r="353" spans="2:65" s="132" customFormat="1" ht="30.75" customHeight="1" x14ac:dyDescent="0.3">
      <c r="B353" s="133"/>
      <c r="C353" s="134"/>
      <c r="D353" s="134" t="s">
        <v>72</v>
      </c>
      <c r="E353" s="143" t="s">
        <v>606</v>
      </c>
      <c r="F353" s="143" t="s">
        <v>607</v>
      </c>
      <c r="G353" s="134"/>
      <c r="H353" s="134"/>
      <c r="J353" s="144">
        <f>$BK$353</f>
        <v>0</v>
      </c>
      <c r="K353" s="134"/>
      <c r="L353" s="137"/>
      <c r="M353" s="138"/>
      <c r="N353" s="134"/>
      <c r="O353" s="134"/>
      <c r="P353" s="139">
        <f>SUM($P$354:$P$399)</f>
        <v>0</v>
      </c>
      <c r="Q353" s="134"/>
      <c r="R353" s="139">
        <f>SUM($R$354:$R$399)</f>
        <v>0.44145000000000001</v>
      </c>
      <c r="S353" s="134"/>
      <c r="T353" s="140">
        <f>SUM($T$354:$T$399)</f>
        <v>5.6370000000000005</v>
      </c>
      <c r="AR353" s="141" t="s">
        <v>81</v>
      </c>
      <c r="AT353" s="141" t="s">
        <v>72</v>
      </c>
      <c r="AU353" s="141" t="s">
        <v>20</v>
      </c>
      <c r="AY353" s="141" t="s">
        <v>137</v>
      </c>
      <c r="BK353" s="142">
        <f>SUM($BK$354:$BK$399)</f>
        <v>0</v>
      </c>
    </row>
    <row r="354" spans="2:65" s="6" customFormat="1" ht="15.75" customHeight="1" x14ac:dyDescent="0.3">
      <c r="B354" s="23"/>
      <c r="C354" s="145" t="s">
        <v>608</v>
      </c>
      <c r="D354" s="145" t="s">
        <v>141</v>
      </c>
      <c r="E354" s="146" t="s">
        <v>609</v>
      </c>
      <c r="F354" s="147" t="s">
        <v>610</v>
      </c>
      <c r="G354" s="148" t="s">
        <v>480</v>
      </c>
      <c r="H354" s="149">
        <v>43</v>
      </c>
      <c r="I354" s="150"/>
      <c r="J354" s="151">
        <f>ROUND($I$354*$H$354,2)</f>
        <v>0</v>
      </c>
      <c r="K354" s="147" t="s">
        <v>298</v>
      </c>
      <c r="L354" s="43"/>
      <c r="M354" s="152"/>
      <c r="N354" s="153" t="s">
        <v>44</v>
      </c>
      <c r="O354" s="24"/>
      <c r="P354" s="24"/>
      <c r="Q354" s="154">
        <v>2.0000000000000002E-5</v>
      </c>
      <c r="R354" s="154">
        <f>$Q$354*$H$354</f>
        <v>8.6000000000000009E-4</v>
      </c>
      <c r="S354" s="154">
        <v>1.4E-2</v>
      </c>
      <c r="T354" s="155">
        <f>$S$354*$H$354</f>
        <v>0.60199999999999998</v>
      </c>
      <c r="AR354" s="89" t="s">
        <v>213</v>
      </c>
      <c r="AT354" s="89" t="s">
        <v>141</v>
      </c>
      <c r="AU354" s="89" t="s">
        <v>81</v>
      </c>
      <c r="AY354" s="6" t="s">
        <v>137</v>
      </c>
      <c r="BE354" s="156">
        <f>IF($N$354="základní",$J$354,0)</f>
        <v>0</v>
      </c>
      <c r="BF354" s="156">
        <f>IF($N$354="snížená",$J$354,0)</f>
        <v>0</v>
      </c>
      <c r="BG354" s="156">
        <f>IF($N$354="zákl. přenesená",$J$354,0)</f>
        <v>0</v>
      </c>
      <c r="BH354" s="156">
        <f>IF($N$354="sníž. přenesená",$J$354,0)</f>
        <v>0</v>
      </c>
      <c r="BI354" s="156">
        <f>IF($N$354="nulová",$J$354,0)</f>
        <v>0</v>
      </c>
      <c r="BJ354" s="89" t="s">
        <v>20</v>
      </c>
      <c r="BK354" s="156">
        <f>ROUND($I$354*$H$354,2)</f>
        <v>0</v>
      </c>
      <c r="BL354" s="89" t="s">
        <v>213</v>
      </c>
      <c r="BM354" s="89" t="s">
        <v>611</v>
      </c>
    </row>
    <row r="355" spans="2:65" s="6" customFormat="1" ht="16.5" customHeight="1" x14ac:dyDescent="0.3">
      <c r="B355" s="23"/>
      <c r="C355" s="24"/>
      <c r="D355" s="157" t="s">
        <v>148</v>
      </c>
      <c r="E355" s="24"/>
      <c r="F355" s="158" t="s">
        <v>612</v>
      </c>
      <c r="G355" s="24"/>
      <c r="H355" s="24"/>
      <c r="J355" s="24"/>
      <c r="K355" s="24"/>
      <c r="L355" s="43"/>
      <c r="M355" s="56"/>
      <c r="N355" s="24"/>
      <c r="O355" s="24"/>
      <c r="P355" s="24"/>
      <c r="Q355" s="24"/>
      <c r="R355" s="24"/>
      <c r="S355" s="24"/>
      <c r="T355" s="57"/>
      <c r="AT355" s="6" t="s">
        <v>148</v>
      </c>
      <c r="AU355" s="6" t="s">
        <v>81</v>
      </c>
    </row>
    <row r="356" spans="2:65" s="6" customFormat="1" ht="15.75" customHeight="1" x14ac:dyDescent="0.3">
      <c r="B356" s="190"/>
      <c r="C356" s="191"/>
      <c r="D356" s="161" t="s">
        <v>150</v>
      </c>
      <c r="E356" s="191"/>
      <c r="F356" s="192" t="s">
        <v>343</v>
      </c>
      <c r="G356" s="191"/>
      <c r="H356" s="191"/>
      <c r="J356" s="191"/>
      <c r="K356" s="191"/>
      <c r="L356" s="193"/>
      <c r="M356" s="194"/>
      <c r="N356" s="191"/>
      <c r="O356" s="191"/>
      <c r="P356" s="191"/>
      <c r="Q356" s="191"/>
      <c r="R356" s="191"/>
      <c r="S356" s="191"/>
      <c r="T356" s="195"/>
      <c r="AT356" s="196" t="s">
        <v>150</v>
      </c>
      <c r="AU356" s="196" t="s">
        <v>81</v>
      </c>
      <c r="AV356" s="196" t="s">
        <v>20</v>
      </c>
      <c r="AW356" s="196" t="s">
        <v>109</v>
      </c>
      <c r="AX356" s="196" t="s">
        <v>73</v>
      </c>
      <c r="AY356" s="196" t="s">
        <v>137</v>
      </c>
    </row>
    <row r="357" spans="2:65" s="6" customFormat="1" ht="15.75" customHeight="1" x14ac:dyDescent="0.3">
      <c r="B357" s="190"/>
      <c r="C357" s="191"/>
      <c r="D357" s="161" t="s">
        <v>150</v>
      </c>
      <c r="E357" s="191"/>
      <c r="F357" s="192" t="s">
        <v>344</v>
      </c>
      <c r="G357" s="191"/>
      <c r="H357" s="191"/>
      <c r="J357" s="191"/>
      <c r="K357" s="191"/>
      <c r="L357" s="193"/>
      <c r="M357" s="194"/>
      <c r="N357" s="191"/>
      <c r="O357" s="191"/>
      <c r="P357" s="191"/>
      <c r="Q357" s="191"/>
      <c r="R357" s="191"/>
      <c r="S357" s="191"/>
      <c r="T357" s="195"/>
      <c r="AT357" s="196" t="s">
        <v>150</v>
      </c>
      <c r="AU357" s="196" t="s">
        <v>81</v>
      </c>
      <c r="AV357" s="196" t="s">
        <v>20</v>
      </c>
      <c r="AW357" s="196" t="s">
        <v>109</v>
      </c>
      <c r="AX357" s="196" t="s">
        <v>73</v>
      </c>
      <c r="AY357" s="196" t="s">
        <v>137</v>
      </c>
    </row>
    <row r="358" spans="2:65" s="6" customFormat="1" ht="15.75" customHeight="1" x14ac:dyDescent="0.3">
      <c r="B358" s="159"/>
      <c r="C358" s="160"/>
      <c r="D358" s="161" t="s">
        <v>150</v>
      </c>
      <c r="E358" s="160"/>
      <c r="F358" s="162" t="s">
        <v>536</v>
      </c>
      <c r="G358" s="160"/>
      <c r="H358" s="163">
        <v>43</v>
      </c>
      <c r="J358" s="160"/>
      <c r="K358" s="160"/>
      <c r="L358" s="164"/>
      <c r="M358" s="165"/>
      <c r="N358" s="160"/>
      <c r="O358" s="160"/>
      <c r="P358" s="160"/>
      <c r="Q358" s="160"/>
      <c r="R358" s="160"/>
      <c r="S358" s="160"/>
      <c r="T358" s="166"/>
      <c r="AT358" s="167" t="s">
        <v>150</v>
      </c>
      <c r="AU358" s="167" t="s">
        <v>81</v>
      </c>
      <c r="AV358" s="167" t="s">
        <v>81</v>
      </c>
      <c r="AW358" s="167" t="s">
        <v>109</v>
      </c>
      <c r="AX358" s="167" t="s">
        <v>20</v>
      </c>
      <c r="AY358" s="167" t="s">
        <v>137</v>
      </c>
    </row>
    <row r="359" spans="2:65" s="6" customFormat="1" ht="15.75" customHeight="1" x14ac:dyDescent="0.3">
      <c r="B359" s="23"/>
      <c r="C359" s="145" t="s">
        <v>613</v>
      </c>
      <c r="D359" s="145" t="s">
        <v>141</v>
      </c>
      <c r="E359" s="146" t="s">
        <v>614</v>
      </c>
      <c r="F359" s="147" t="s">
        <v>615</v>
      </c>
      <c r="G359" s="148" t="s">
        <v>480</v>
      </c>
      <c r="H359" s="149">
        <v>26</v>
      </c>
      <c r="I359" s="150"/>
      <c r="J359" s="151">
        <f>ROUND($I$359*$H$359,2)</f>
        <v>0</v>
      </c>
      <c r="K359" s="147" t="s">
        <v>298</v>
      </c>
      <c r="L359" s="43"/>
      <c r="M359" s="152"/>
      <c r="N359" s="153" t="s">
        <v>44</v>
      </c>
      <c r="O359" s="24"/>
      <c r="P359" s="24"/>
      <c r="Q359" s="154">
        <v>2.0000000000000002E-5</v>
      </c>
      <c r="R359" s="154">
        <f>$Q$359*$H$359</f>
        <v>5.2000000000000006E-4</v>
      </c>
      <c r="S359" s="154">
        <v>3.9E-2</v>
      </c>
      <c r="T359" s="155">
        <f>$S$359*$H$359</f>
        <v>1.014</v>
      </c>
      <c r="AR359" s="89" t="s">
        <v>213</v>
      </c>
      <c r="AT359" s="89" t="s">
        <v>141</v>
      </c>
      <c r="AU359" s="89" t="s">
        <v>81</v>
      </c>
      <c r="AY359" s="6" t="s">
        <v>137</v>
      </c>
      <c r="BE359" s="156">
        <f>IF($N$359="základní",$J$359,0)</f>
        <v>0</v>
      </c>
      <c r="BF359" s="156">
        <f>IF($N$359="snížená",$J$359,0)</f>
        <v>0</v>
      </c>
      <c r="BG359" s="156">
        <f>IF($N$359="zákl. přenesená",$J$359,0)</f>
        <v>0</v>
      </c>
      <c r="BH359" s="156">
        <f>IF($N$359="sníž. přenesená",$J$359,0)</f>
        <v>0</v>
      </c>
      <c r="BI359" s="156">
        <f>IF($N$359="nulová",$J$359,0)</f>
        <v>0</v>
      </c>
      <c r="BJ359" s="89" t="s">
        <v>20</v>
      </c>
      <c r="BK359" s="156">
        <f>ROUND($I$359*$H$359,2)</f>
        <v>0</v>
      </c>
      <c r="BL359" s="89" t="s">
        <v>213</v>
      </c>
      <c r="BM359" s="89" t="s">
        <v>616</v>
      </c>
    </row>
    <row r="360" spans="2:65" s="6" customFormat="1" ht="16.5" customHeight="1" x14ac:dyDescent="0.3">
      <c r="B360" s="23"/>
      <c r="C360" s="24"/>
      <c r="D360" s="157" t="s">
        <v>148</v>
      </c>
      <c r="E360" s="24"/>
      <c r="F360" s="158" t="s">
        <v>617</v>
      </c>
      <c r="G360" s="24"/>
      <c r="H360" s="24"/>
      <c r="J360" s="24"/>
      <c r="K360" s="24"/>
      <c r="L360" s="43"/>
      <c r="M360" s="56"/>
      <c r="N360" s="24"/>
      <c r="O360" s="24"/>
      <c r="P360" s="24"/>
      <c r="Q360" s="24"/>
      <c r="R360" s="24"/>
      <c r="S360" s="24"/>
      <c r="T360" s="57"/>
      <c r="AT360" s="6" t="s">
        <v>148</v>
      </c>
      <c r="AU360" s="6" t="s">
        <v>81</v>
      </c>
    </row>
    <row r="361" spans="2:65" s="6" customFormat="1" ht="15.75" customHeight="1" x14ac:dyDescent="0.3">
      <c r="B361" s="190"/>
      <c r="C361" s="191"/>
      <c r="D361" s="161" t="s">
        <v>150</v>
      </c>
      <c r="E361" s="191"/>
      <c r="F361" s="192" t="s">
        <v>343</v>
      </c>
      <c r="G361" s="191"/>
      <c r="H361" s="191"/>
      <c r="J361" s="191"/>
      <c r="K361" s="191"/>
      <c r="L361" s="193"/>
      <c r="M361" s="194"/>
      <c r="N361" s="191"/>
      <c r="O361" s="191"/>
      <c r="P361" s="191"/>
      <c r="Q361" s="191"/>
      <c r="R361" s="191"/>
      <c r="S361" s="191"/>
      <c r="T361" s="195"/>
      <c r="AT361" s="196" t="s">
        <v>150</v>
      </c>
      <c r="AU361" s="196" t="s">
        <v>81</v>
      </c>
      <c r="AV361" s="196" t="s">
        <v>20</v>
      </c>
      <c r="AW361" s="196" t="s">
        <v>109</v>
      </c>
      <c r="AX361" s="196" t="s">
        <v>73</v>
      </c>
      <c r="AY361" s="196" t="s">
        <v>137</v>
      </c>
    </row>
    <row r="362" spans="2:65" s="6" customFormat="1" ht="15.75" customHeight="1" x14ac:dyDescent="0.3">
      <c r="B362" s="190"/>
      <c r="C362" s="191"/>
      <c r="D362" s="161" t="s">
        <v>150</v>
      </c>
      <c r="E362" s="191"/>
      <c r="F362" s="192" t="s">
        <v>344</v>
      </c>
      <c r="G362" s="191"/>
      <c r="H362" s="191"/>
      <c r="J362" s="191"/>
      <c r="K362" s="191"/>
      <c r="L362" s="193"/>
      <c r="M362" s="194"/>
      <c r="N362" s="191"/>
      <c r="O362" s="191"/>
      <c r="P362" s="191"/>
      <c r="Q362" s="191"/>
      <c r="R362" s="191"/>
      <c r="S362" s="191"/>
      <c r="T362" s="195"/>
      <c r="AT362" s="196" t="s">
        <v>150</v>
      </c>
      <c r="AU362" s="196" t="s">
        <v>81</v>
      </c>
      <c r="AV362" s="196" t="s">
        <v>20</v>
      </c>
      <c r="AW362" s="196" t="s">
        <v>109</v>
      </c>
      <c r="AX362" s="196" t="s">
        <v>73</v>
      </c>
      <c r="AY362" s="196" t="s">
        <v>137</v>
      </c>
    </row>
    <row r="363" spans="2:65" s="6" customFormat="1" ht="15.75" customHeight="1" x14ac:dyDescent="0.3">
      <c r="B363" s="159"/>
      <c r="C363" s="160"/>
      <c r="D363" s="161" t="s">
        <v>150</v>
      </c>
      <c r="E363" s="160"/>
      <c r="F363" s="162" t="s">
        <v>439</v>
      </c>
      <c r="G363" s="160"/>
      <c r="H363" s="163">
        <v>26</v>
      </c>
      <c r="J363" s="160"/>
      <c r="K363" s="160"/>
      <c r="L363" s="164"/>
      <c r="M363" s="165"/>
      <c r="N363" s="160"/>
      <c r="O363" s="160"/>
      <c r="P363" s="160"/>
      <c r="Q363" s="160"/>
      <c r="R363" s="160"/>
      <c r="S363" s="160"/>
      <c r="T363" s="166"/>
      <c r="AT363" s="167" t="s">
        <v>150</v>
      </c>
      <c r="AU363" s="167" t="s">
        <v>81</v>
      </c>
      <c r="AV363" s="167" t="s">
        <v>81</v>
      </c>
      <c r="AW363" s="167" t="s">
        <v>109</v>
      </c>
      <c r="AX363" s="167" t="s">
        <v>20</v>
      </c>
      <c r="AY363" s="167" t="s">
        <v>137</v>
      </c>
    </row>
    <row r="364" spans="2:65" s="6" customFormat="1" ht="15.75" customHeight="1" x14ac:dyDescent="0.3">
      <c r="B364" s="23"/>
      <c r="C364" s="145" t="s">
        <v>618</v>
      </c>
      <c r="D364" s="145" t="s">
        <v>141</v>
      </c>
      <c r="E364" s="146" t="s">
        <v>619</v>
      </c>
      <c r="F364" s="147" t="s">
        <v>620</v>
      </c>
      <c r="G364" s="148" t="s">
        <v>480</v>
      </c>
      <c r="H364" s="149">
        <v>37</v>
      </c>
      <c r="I364" s="150"/>
      <c r="J364" s="151">
        <f>ROUND($I$364*$H$364,2)</f>
        <v>0</v>
      </c>
      <c r="K364" s="147" t="s">
        <v>298</v>
      </c>
      <c r="L364" s="43"/>
      <c r="M364" s="152"/>
      <c r="N364" s="153" t="s">
        <v>44</v>
      </c>
      <c r="O364" s="24"/>
      <c r="P364" s="24"/>
      <c r="Q364" s="154">
        <v>2.0000000000000002E-5</v>
      </c>
      <c r="R364" s="154">
        <f>$Q$364*$H$364</f>
        <v>7.400000000000001E-4</v>
      </c>
      <c r="S364" s="154">
        <v>8.3000000000000004E-2</v>
      </c>
      <c r="T364" s="155">
        <f>$S$364*$H$364</f>
        <v>3.0710000000000002</v>
      </c>
      <c r="AR364" s="89" t="s">
        <v>213</v>
      </c>
      <c r="AT364" s="89" t="s">
        <v>141</v>
      </c>
      <c r="AU364" s="89" t="s">
        <v>81</v>
      </c>
      <c r="AY364" s="6" t="s">
        <v>137</v>
      </c>
      <c r="BE364" s="156">
        <f>IF($N$364="základní",$J$364,0)</f>
        <v>0</v>
      </c>
      <c r="BF364" s="156">
        <f>IF($N$364="snížená",$J$364,0)</f>
        <v>0</v>
      </c>
      <c r="BG364" s="156">
        <f>IF($N$364="zákl. přenesená",$J$364,0)</f>
        <v>0</v>
      </c>
      <c r="BH364" s="156">
        <f>IF($N$364="sníž. přenesená",$J$364,0)</f>
        <v>0</v>
      </c>
      <c r="BI364" s="156">
        <f>IF($N$364="nulová",$J$364,0)</f>
        <v>0</v>
      </c>
      <c r="BJ364" s="89" t="s">
        <v>20</v>
      </c>
      <c r="BK364" s="156">
        <f>ROUND($I$364*$H$364,2)</f>
        <v>0</v>
      </c>
      <c r="BL364" s="89" t="s">
        <v>213</v>
      </c>
      <c r="BM364" s="89" t="s">
        <v>621</v>
      </c>
    </row>
    <row r="365" spans="2:65" s="6" customFormat="1" ht="16.5" customHeight="1" x14ac:dyDescent="0.3">
      <c r="B365" s="23"/>
      <c r="C365" s="24"/>
      <c r="D365" s="157" t="s">
        <v>148</v>
      </c>
      <c r="E365" s="24"/>
      <c r="F365" s="158" t="s">
        <v>622</v>
      </c>
      <c r="G365" s="24"/>
      <c r="H365" s="24"/>
      <c r="J365" s="24"/>
      <c r="K365" s="24"/>
      <c r="L365" s="43"/>
      <c r="M365" s="56"/>
      <c r="N365" s="24"/>
      <c r="O365" s="24"/>
      <c r="P365" s="24"/>
      <c r="Q365" s="24"/>
      <c r="R365" s="24"/>
      <c r="S365" s="24"/>
      <c r="T365" s="57"/>
      <c r="AT365" s="6" t="s">
        <v>148</v>
      </c>
      <c r="AU365" s="6" t="s">
        <v>81</v>
      </c>
    </row>
    <row r="366" spans="2:65" s="6" customFormat="1" ht="15.75" customHeight="1" x14ac:dyDescent="0.3">
      <c r="B366" s="190"/>
      <c r="C366" s="191"/>
      <c r="D366" s="161" t="s">
        <v>150</v>
      </c>
      <c r="E366" s="191"/>
      <c r="F366" s="192" t="s">
        <v>343</v>
      </c>
      <c r="G366" s="191"/>
      <c r="H366" s="191"/>
      <c r="J366" s="191"/>
      <c r="K366" s="191"/>
      <c r="L366" s="193"/>
      <c r="M366" s="194"/>
      <c r="N366" s="191"/>
      <c r="O366" s="191"/>
      <c r="P366" s="191"/>
      <c r="Q366" s="191"/>
      <c r="R366" s="191"/>
      <c r="S366" s="191"/>
      <c r="T366" s="195"/>
      <c r="AT366" s="196" t="s">
        <v>150</v>
      </c>
      <c r="AU366" s="196" t="s">
        <v>81</v>
      </c>
      <c r="AV366" s="196" t="s">
        <v>20</v>
      </c>
      <c r="AW366" s="196" t="s">
        <v>109</v>
      </c>
      <c r="AX366" s="196" t="s">
        <v>73</v>
      </c>
      <c r="AY366" s="196" t="s">
        <v>137</v>
      </c>
    </row>
    <row r="367" spans="2:65" s="6" customFormat="1" ht="15.75" customHeight="1" x14ac:dyDescent="0.3">
      <c r="B367" s="190"/>
      <c r="C367" s="191"/>
      <c r="D367" s="161" t="s">
        <v>150</v>
      </c>
      <c r="E367" s="191"/>
      <c r="F367" s="192" t="s">
        <v>344</v>
      </c>
      <c r="G367" s="191"/>
      <c r="H367" s="191"/>
      <c r="J367" s="191"/>
      <c r="K367" s="191"/>
      <c r="L367" s="193"/>
      <c r="M367" s="194"/>
      <c r="N367" s="191"/>
      <c r="O367" s="191"/>
      <c r="P367" s="191"/>
      <c r="Q367" s="191"/>
      <c r="R367" s="191"/>
      <c r="S367" s="191"/>
      <c r="T367" s="195"/>
      <c r="AT367" s="196" t="s">
        <v>150</v>
      </c>
      <c r="AU367" s="196" t="s">
        <v>81</v>
      </c>
      <c r="AV367" s="196" t="s">
        <v>20</v>
      </c>
      <c r="AW367" s="196" t="s">
        <v>109</v>
      </c>
      <c r="AX367" s="196" t="s">
        <v>73</v>
      </c>
      <c r="AY367" s="196" t="s">
        <v>137</v>
      </c>
    </row>
    <row r="368" spans="2:65" s="6" customFormat="1" ht="15.75" customHeight="1" x14ac:dyDescent="0.3">
      <c r="B368" s="159"/>
      <c r="C368" s="160"/>
      <c r="D368" s="161" t="s">
        <v>150</v>
      </c>
      <c r="E368" s="160"/>
      <c r="F368" s="162" t="s">
        <v>503</v>
      </c>
      <c r="G368" s="160"/>
      <c r="H368" s="163">
        <v>37</v>
      </c>
      <c r="J368" s="160"/>
      <c r="K368" s="160"/>
      <c r="L368" s="164"/>
      <c r="M368" s="165"/>
      <c r="N368" s="160"/>
      <c r="O368" s="160"/>
      <c r="P368" s="160"/>
      <c r="Q368" s="160"/>
      <c r="R368" s="160"/>
      <c r="S368" s="160"/>
      <c r="T368" s="166"/>
      <c r="AT368" s="167" t="s">
        <v>150</v>
      </c>
      <c r="AU368" s="167" t="s">
        <v>81</v>
      </c>
      <c r="AV368" s="167" t="s">
        <v>81</v>
      </c>
      <c r="AW368" s="167" t="s">
        <v>109</v>
      </c>
      <c r="AX368" s="167" t="s">
        <v>20</v>
      </c>
      <c r="AY368" s="167" t="s">
        <v>137</v>
      </c>
    </row>
    <row r="369" spans="2:65" s="6" customFormat="1" ht="15.75" customHeight="1" x14ac:dyDescent="0.3">
      <c r="B369" s="23"/>
      <c r="C369" s="145" t="s">
        <v>623</v>
      </c>
      <c r="D369" s="145" t="s">
        <v>141</v>
      </c>
      <c r="E369" s="146" t="s">
        <v>624</v>
      </c>
      <c r="F369" s="147" t="s">
        <v>625</v>
      </c>
      <c r="G369" s="148" t="s">
        <v>480</v>
      </c>
      <c r="H369" s="149">
        <v>5</v>
      </c>
      <c r="I369" s="150"/>
      <c r="J369" s="151">
        <f>ROUND($I$369*$H$369,2)</f>
        <v>0</v>
      </c>
      <c r="K369" s="147" t="s">
        <v>298</v>
      </c>
      <c r="L369" s="43"/>
      <c r="M369" s="152"/>
      <c r="N369" s="153" t="s">
        <v>44</v>
      </c>
      <c r="O369" s="24"/>
      <c r="P369" s="24"/>
      <c r="Q369" s="154">
        <v>2.0000000000000002E-5</v>
      </c>
      <c r="R369" s="154">
        <f>$Q$369*$H$369</f>
        <v>1E-4</v>
      </c>
      <c r="S369" s="154">
        <v>0.19</v>
      </c>
      <c r="T369" s="155">
        <f>$S$369*$H$369</f>
        <v>0.95</v>
      </c>
      <c r="AR369" s="89" t="s">
        <v>213</v>
      </c>
      <c r="AT369" s="89" t="s">
        <v>141</v>
      </c>
      <c r="AU369" s="89" t="s">
        <v>81</v>
      </c>
      <c r="AY369" s="6" t="s">
        <v>137</v>
      </c>
      <c r="BE369" s="156">
        <f>IF($N$369="základní",$J$369,0)</f>
        <v>0</v>
      </c>
      <c r="BF369" s="156">
        <f>IF($N$369="snížená",$J$369,0)</f>
        <v>0</v>
      </c>
      <c r="BG369" s="156">
        <f>IF($N$369="zákl. přenesená",$J$369,0)</f>
        <v>0</v>
      </c>
      <c r="BH369" s="156">
        <f>IF($N$369="sníž. přenesená",$J$369,0)</f>
        <v>0</v>
      </c>
      <c r="BI369" s="156">
        <f>IF($N$369="nulová",$J$369,0)</f>
        <v>0</v>
      </c>
      <c r="BJ369" s="89" t="s">
        <v>20</v>
      </c>
      <c r="BK369" s="156">
        <f>ROUND($I$369*$H$369,2)</f>
        <v>0</v>
      </c>
      <c r="BL369" s="89" t="s">
        <v>213</v>
      </c>
      <c r="BM369" s="89" t="s">
        <v>626</v>
      </c>
    </row>
    <row r="370" spans="2:65" s="6" customFormat="1" ht="16.5" customHeight="1" x14ac:dyDescent="0.3">
      <c r="B370" s="23"/>
      <c r="C370" s="24"/>
      <c r="D370" s="157" t="s">
        <v>148</v>
      </c>
      <c r="E370" s="24"/>
      <c r="F370" s="158" t="s">
        <v>627</v>
      </c>
      <c r="G370" s="24"/>
      <c r="H370" s="24"/>
      <c r="J370" s="24"/>
      <c r="K370" s="24"/>
      <c r="L370" s="43"/>
      <c r="M370" s="56"/>
      <c r="N370" s="24"/>
      <c r="O370" s="24"/>
      <c r="P370" s="24"/>
      <c r="Q370" s="24"/>
      <c r="R370" s="24"/>
      <c r="S370" s="24"/>
      <c r="T370" s="57"/>
      <c r="AT370" s="6" t="s">
        <v>148</v>
      </c>
      <c r="AU370" s="6" t="s">
        <v>81</v>
      </c>
    </row>
    <row r="371" spans="2:65" s="6" customFormat="1" ht="15.75" customHeight="1" x14ac:dyDescent="0.3">
      <c r="B371" s="190"/>
      <c r="C371" s="191"/>
      <c r="D371" s="161" t="s">
        <v>150</v>
      </c>
      <c r="E371" s="191"/>
      <c r="F371" s="192" t="s">
        <v>343</v>
      </c>
      <c r="G371" s="191"/>
      <c r="H371" s="191"/>
      <c r="J371" s="191"/>
      <c r="K371" s="191"/>
      <c r="L371" s="193"/>
      <c r="M371" s="194"/>
      <c r="N371" s="191"/>
      <c r="O371" s="191"/>
      <c r="P371" s="191"/>
      <c r="Q371" s="191"/>
      <c r="R371" s="191"/>
      <c r="S371" s="191"/>
      <c r="T371" s="195"/>
      <c r="AT371" s="196" t="s">
        <v>150</v>
      </c>
      <c r="AU371" s="196" t="s">
        <v>81</v>
      </c>
      <c r="AV371" s="196" t="s">
        <v>20</v>
      </c>
      <c r="AW371" s="196" t="s">
        <v>109</v>
      </c>
      <c r="AX371" s="196" t="s">
        <v>73</v>
      </c>
      <c r="AY371" s="196" t="s">
        <v>137</v>
      </c>
    </row>
    <row r="372" spans="2:65" s="6" customFormat="1" ht="15.75" customHeight="1" x14ac:dyDescent="0.3">
      <c r="B372" s="190"/>
      <c r="C372" s="191"/>
      <c r="D372" s="161" t="s">
        <v>150</v>
      </c>
      <c r="E372" s="191"/>
      <c r="F372" s="192" t="s">
        <v>344</v>
      </c>
      <c r="G372" s="191"/>
      <c r="H372" s="191"/>
      <c r="J372" s="191"/>
      <c r="K372" s="191"/>
      <c r="L372" s="193"/>
      <c r="M372" s="194"/>
      <c r="N372" s="191"/>
      <c r="O372" s="191"/>
      <c r="P372" s="191"/>
      <c r="Q372" s="191"/>
      <c r="R372" s="191"/>
      <c r="S372" s="191"/>
      <c r="T372" s="195"/>
      <c r="AT372" s="196" t="s">
        <v>150</v>
      </c>
      <c r="AU372" s="196" t="s">
        <v>81</v>
      </c>
      <c r="AV372" s="196" t="s">
        <v>20</v>
      </c>
      <c r="AW372" s="196" t="s">
        <v>109</v>
      </c>
      <c r="AX372" s="196" t="s">
        <v>73</v>
      </c>
      <c r="AY372" s="196" t="s">
        <v>137</v>
      </c>
    </row>
    <row r="373" spans="2:65" s="6" customFormat="1" ht="15.75" customHeight="1" x14ac:dyDescent="0.3">
      <c r="B373" s="159"/>
      <c r="C373" s="160"/>
      <c r="D373" s="161" t="s">
        <v>150</v>
      </c>
      <c r="E373" s="160"/>
      <c r="F373" s="162" t="s">
        <v>318</v>
      </c>
      <c r="G373" s="160"/>
      <c r="H373" s="163">
        <v>5</v>
      </c>
      <c r="J373" s="160"/>
      <c r="K373" s="160"/>
      <c r="L373" s="164"/>
      <c r="M373" s="165"/>
      <c r="N373" s="160"/>
      <c r="O373" s="160"/>
      <c r="P373" s="160"/>
      <c r="Q373" s="160"/>
      <c r="R373" s="160"/>
      <c r="S373" s="160"/>
      <c r="T373" s="166"/>
      <c r="AT373" s="167" t="s">
        <v>150</v>
      </c>
      <c r="AU373" s="167" t="s">
        <v>81</v>
      </c>
      <c r="AV373" s="167" t="s">
        <v>81</v>
      </c>
      <c r="AW373" s="167" t="s">
        <v>109</v>
      </c>
      <c r="AX373" s="167" t="s">
        <v>20</v>
      </c>
      <c r="AY373" s="167" t="s">
        <v>137</v>
      </c>
    </row>
    <row r="374" spans="2:65" s="6" customFormat="1" ht="15.75" customHeight="1" x14ac:dyDescent="0.3">
      <c r="B374" s="23"/>
      <c r="C374" s="145" t="s">
        <v>546</v>
      </c>
      <c r="D374" s="145" t="s">
        <v>141</v>
      </c>
      <c r="E374" s="146" t="s">
        <v>628</v>
      </c>
      <c r="F374" s="147" t="s">
        <v>629</v>
      </c>
      <c r="G374" s="148" t="s">
        <v>375</v>
      </c>
      <c r="H374" s="149">
        <v>1</v>
      </c>
      <c r="I374" s="150"/>
      <c r="J374" s="151">
        <f>ROUND($I$374*$H$374,2)</f>
        <v>0</v>
      </c>
      <c r="K374" s="147" t="s">
        <v>298</v>
      </c>
      <c r="L374" s="43"/>
      <c r="M374" s="152"/>
      <c r="N374" s="153" t="s">
        <v>44</v>
      </c>
      <c r="O374" s="24"/>
      <c r="P374" s="24"/>
      <c r="Q374" s="154">
        <v>1.362E-2</v>
      </c>
      <c r="R374" s="154">
        <f>$Q$374*$H$374</f>
        <v>1.362E-2</v>
      </c>
      <c r="S374" s="154">
        <v>0</v>
      </c>
      <c r="T374" s="155">
        <f>$S$374*$H$374</f>
        <v>0</v>
      </c>
      <c r="AR374" s="89" t="s">
        <v>213</v>
      </c>
      <c r="AT374" s="89" t="s">
        <v>141</v>
      </c>
      <c r="AU374" s="89" t="s">
        <v>81</v>
      </c>
      <c r="AY374" s="6" t="s">
        <v>137</v>
      </c>
      <c r="BE374" s="156">
        <f>IF($N$374="základní",$J$374,0)</f>
        <v>0</v>
      </c>
      <c r="BF374" s="156">
        <f>IF($N$374="snížená",$J$374,0)</f>
        <v>0</v>
      </c>
      <c r="BG374" s="156">
        <f>IF($N$374="zákl. přenesená",$J$374,0)</f>
        <v>0</v>
      </c>
      <c r="BH374" s="156">
        <f>IF($N$374="sníž. přenesená",$J$374,0)</f>
        <v>0</v>
      </c>
      <c r="BI374" s="156">
        <f>IF($N$374="nulová",$J$374,0)</f>
        <v>0</v>
      </c>
      <c r="BJ374" s="89" t="s">
        <v>20</v>
      </c>
      <c r="BK374" s="156">
        <f>ROUND($I$374*$H$374,2)</f>
        <v>0</v>
      </c>
      <c r="BL374" s="89" t="s">
        <v>213</v>
      </c>
      <c r="BM374" s="89" t="s">
        <v>630</v>
      </c>
    </row>
    <row r="375" spans="2:65" s="6" customFormat="1" ht="16.5" customHeight="1" x14ac:dyDescent="0.3">
      <c r="B375" s="23"/>
      <c r="C375" s="24"/>
      <c r="D375" s="157" t="s">
        <v>148</v>
      </c>
      <c r="E375" s="24"/>
      <c r="F375" s="158" t="s">
        <v>631</v>
      </c>
      <c r="G375" s="24"/>
      <c r="H375" s="24"/>
      <c r="J375" s="24"/>
      <c r="K375" s="24"/>
      <c r="L375" s="43"/>
      <c r="M375" s="56"/>
      <c r="N375" s="24"/>
      <c r="O375" s="24"/>
      <c r="P375" s="24"/>
      <c r="Q375" s="24"/>
      <c r="R375" s="24"/>
      <c r="S375" s="24"/>
      <c r="T375" s="57"/>
      <c r="AT375" s="6" t="s">
        <v>148</v>
      </c>
      <c r="AU375" s="6" t="s">
        <v>81</v>
      </c>
    </row>
    <row r="376" spans="2:65" s="6" customFormat="1" ht="15.75" customHeight="1" x14ac:dyDescent="0.3">
      <c r="B376" s="159"/>
      <c r="C376" s="160"/>
      <c r="D376" s="161" t="s">
        <v>150</v>
      </c>
      <c r="E376" s="160"/>
      <c r="F376" s="162" t="s">
        <v>386</v>
      </c>
      <c r="G376" s="160"/>
      <c r="H376" s="163">
        <v>1</v>
      </c>
      <c r="J376" s="160"/>
      <c r="K376" s="160"/>
      <c r="L376" s="164"/>
      <c r="M376" s="165"/>
      <c r="N376" s="160"/>
      <c r="O376" s="160"/>
      <c r="P376" s="160"/>
      <c r="Q376" s="160"/>
      <c r="R376" s="160"/>
      <c r="S376" s="160"/>
      <c r="T376" s="166"/>
      <c r="AT376" s="167" t="s">
        <v>150</v>
      </c>
      <c r="AU376" s="167" t="s">
        <v>81</v>
      </c>
      <c r="AV376" s="167" t="s">
        <v>81</v>
      </c>
      <c r="AW376" s="167" t="s">
        <v>109</v>
      </c>
      <c r="AX376" s="167" t="s">
        <v>20</v>
      </c>
      <c r="AY376" s="167" t="s">
        <v>137</v>
      </c>
    </row>
    <row r="377" spans="2:65" s="6" customFormat="1" ht="15.75" customHeight="1" x14ac:dyDescent="0.3">
      <c r="B377" s="23"/>
      <c r="C377" s="177" t="s">
        <v>632</v>
      </c>
      <c r="D377" s="177" t="s">
        <v>216</v>
      </c>
      <c r="E377" s="178" t="s">
        <v>633</v>
      </c>
      <c r="F377" s="179" t="s">
        <v>634</v>
      </c>
      <c r="G377" s="180" t="s">
        <v>480</v>
      </c>
      <c r="H377" s="181">
        <v>1</v>
      </c>
      <c r="I377" s="182"/>
      <c r="J377" s="183">
        <f>ROUND($I$377*$H$377,2)</f>
        <v>0</v>
      </c>
      <c r="K377" s="179" t="s">
        <v>298</v>
      </c>
      <c r="L377" s="184"/>
      <c r="M377" s="185"/>
      <c r="N377" s="186" t="s">
        <v>44</v>
      </c>
      <c r="O377" s="24"/>
      <c r="P377" s="24"/>
      <c r="Q377" s="154">
        <v>4.1000000000000002E-2</v>
      </c>
      <c r="R377" s="154">
        <f>$Q$377*$H$377</f>
        <v>4.1000000000000002E-2</v>
      </c>
      <c r="S377" s="154">
        <v>0</v>
      </c>
      <c r="T377" s="155">
        <f>$S$377*$H$377</f>
        <v>0</v>
      </c>
      <c r="AR377" s="89" t="s">
        <v>219</v>
      </c>
      <c r="AT377" s="89" t="s">
        <v>216</v>
      </c>
      <c r="AU377" s="89" t="s">
        <v>81</v>
      </c>
      <c r="AY377" s="6" t="s">
        <v>137</v>
      </c>
      <c r="BE377" s="156">
        <f>IF($N$377="základní",$J$377,0)</f>
        <v>0</v>
      </c>
      <c r="BF377" s="156">
        <f>IF($N$377="snížená",$J$377,0)</f>
        <v>0</v>
      </c>
      <c r="BG377" s="156">
        <f>IF($N$377="zákl. přenesená",$J$377,0)</f>
        <v>0</v>
      </c>
      <c r="BH377" s="156">
        <f>IF($N$377="sníž. přenesená",$J$377,0)</f>
        <v>0</v>
      </c>
      <c r="BI377" s="156">
        <f>IF($N$377="nulová",$J$377,0)</f>
        <v>0</v>
      </c>
      <c r="BJ377" s="89" t="s">
        <v>20</v>
      </c>
      <c r="BK377" s="156">
        <f>ROUND($I$377*$H$377,2)</f>
        <v>0</v>
      </c>
      <c r="BL377" s="89" t="s">
        <v>213</v>
      </c>
      <c r="BM377" s="89" t="s">
        <v>635</v>
      </c>
    </row>
    <row r="378" spans="2:65" s="6" customFormat="1" ht="16.5" customHeight="1" x14ac:dyDescent="0.3">
      <c r="B378" s="23"/>
      <c r="C378" s="24"/>
      <c r="D378" s="157" t="s">
        <v>148</v>
      </c>
      <c r="E378" s="24"/>
      <c r="F378" s="158" t="s">
        <v>636</v>
      </c>
      <c r="G378" s="24"/>
      <c r="H378" s="24"/>
      <c r="J378" s="24"/>
      <c r="K378" s="24"/>
      <c r="L378" s="43"/>
      <c r="M378" s="56"/>
      <c r="N378" s="24"/>
      <c r="O378" s="24"/>
      <c r="P378" s="24"/>
      <c r="Q378" s="24"/>
      <c r="R378" s="24"/>
      <c r="S378" s="24"/>
      <c r="T378" s="57"/>
      <c r="AT378" s="6" t="s">
        <v>148</v>
      </c>
      <c r="AU378" s="6" t="s">
        <v>81</v>
      </c>
    </row>
    <row r="379" spans="2:65" s="6" customFormat="1" ht="15.75" customHeight="1" x14ac:dyDescent="0.3">
      <c r="B379" s="159"/>
      <c r="C379" s="160"/>
      <c r="D379" s="161" t="s">
        <v>150</v>
      </c>
      <c r="E379" s="160"/>
      <c r="F379" s="162" t="s">
        <v>386</v>
      </c>
      <c r="G379" s="160"/>
      <c r="H379" s="163">
        <v>1</v>
      </c>
      <c r="J379" s="160"/>
      <c r="K379" s="160"/>
      <c r="L379" s="164"/>
      <c r="M379" s="165"/>
      <c r="N379" s="160"/>
      <c r="O379" s="160"/>
      <c r="P379" s="160"/>
      <c r="Q379" s="160"/>
      <c r="R379" s="160"/>
      <c r="S379" s="160"/>
      <c r="T379" s="166"/>
      <c r="AT379" s="167" t="s">
        <v>150</v>
      </c>
      <c r="AU379" s="167" t="s">
        <v>81</v>
      </c>
      <c r="AV379" s="167" t="s">
        <v>81</v>
      </c>
      <c r="AW379" s="167" t="s">
        <v>109</v>
      </c>
      <c r="AX379" s="167" t="s">
        <v>20</v>
      </c>
      <c r="AY379" s="167" t="s">
        <v>137</v>
      </c>
    </row>
    <row r="380" spans="2:65" s="6" customFormat="1" ht="15.75" customHeight="1" x14ac:dyDescent="0.3">
      <c r="B380" s="23"/>
      <c r="C380" s="145" t="s">
        <v>637</v>
      </c>
      <c r="D380" s="145" t="s">
        <v>141</v>
      </c>
      <c r="E380" s="146" t="s">
        <v>638</v>
      </c>
      <c r="F380" s="147" t="s">
        <v>639</v>
      </c>
      <c r="G380" s="148" t="s">
        <v>375</v>
      </c>
      <c r="H380" s="149">
        <v>2</v>
      </c>
      <c r="I380" s="150"/>
      <c r="J380" s="151">
        <f>ROUND($I$380*$H$380,2)</f>
        <v>0</v>
      </c>
      <c r="K380" s="147" t="s">
        <v>298</v>
      </c>
      <c r="L380" s="43"/>
      <c r="M380" s="152"/>
      <c r="N380" s="153" t="s">
        <v>44</v>
      </c>
      <c r="O380" s="24"/>
      <c r="P380" s="24"/>
      <c r="Q380" s="154">
        <v>2.0150000000000001E-2</v>
      </c>
      <c r="R380" s="154">
        <f>$Q$380*$H$380</f>
        <v>4.0300000000000002E-2</v>
      </c>
      <c r="S380" s="154">
        <v>0</v>
      </c>
      <c r="T380" s="155">
        <f>$S$380*$H$380</f>
        <v>0</v>
      </c>
      <c r="AR380" s="89" t="s">
        <v>213</v>
      </c>
      <c r="AT380" s="89" t="s">
        <v>141</v>
      </c>
      <c r="AU380" s="89" t="s">
        <v>81</v>
      </c>
      <c r="AY380" s="6" t="s">
        <v>137</v>
      </c>
      <c r="BE380" s="156">
        <f>IF($N$380="základní",$J$380,0)</f>
        <v>0</v>
      </c>
      <c r="BF380" s="156">
        <f>IF($N$380="snížená",$J$380,0)</f>
        <v>0</v>
      </c>
      <c r="BG380" s="156">
        <f>IF($N$380="zákl. přenesená",$J$380,0)</f>
        <v>0</v>
      </c>
      <c r="BH380" s="156">
        <f>IF($N$380="sníž. přenesená",$J$380,0)</f>
        <v>0</v>
      </c>
      <c r="BI380" s="156">
        <f>IF($N$380="nulová",$J$380,0)</f>
        <v>0</v>
      </c>
      <c r="BJ380" s="89" t="s">
        <v>20</v>
      </c>
      <c r="BK380" s="156">
        <f>ROUND($I$380*$H$380,2)</f>
        <v>0</v>
      </c>
      <c r="BL380" s="89" t="s">
        <v>213</v>
      </c>
      <c r="BM380" s="89" t="s">
        <v>640</v>
      </c>
    </row>
    <row r="381" spans="2:65" s="6" customFormat="1" ht="16.5" customHeight="1" x14ac:dyDescent="0.3">
      <c r="B381" s="23"/>
      <c r="C381" s="24"/>
      <c r="D381" s="157" t="s">
        <v>148</v>
      </c>
      <c r="E381" s="24"/>
      <c r="F381" s="158" t="s">
        <v>641</v>
      </c>
      <c r="G381" s="24"/>
      <c r="H381" s="24"/>
      <c r="J381" s="24"/>
      <c r="K381" s="24"/>
      <c r="L381" s="43"/>
      <c r="M381" s="56"/>
      <c r="N381" s="24"/>
      <c r="O381" s="24"/>
      <c r="P381" s="24"/>
      <c r="Q381" s="24"/>
      <c r="R381" s="24"/>
      <c r="S381" s="24"/>
      <c r="T381" s="57"/>
      <c r="AT381" s="6" t="s">
        <v>148</v>
      </c>
      <c r="AU381" s="6" t="s">
        <v>81</v>
      </c>
    </row>
    <row r="382" spans="2:65" s="6" customFormat="1" ht="15.75" customHeight="1" x14ac:dyDescent="0.3">
      <c r="B382" s="159"/>
      <c r="C382" s="160"/>
      <c r="D382" s="161" t="s">
        <v>150</v>
      </c>
      <c r="E382" s="160"/>
      <c r="F382" s="162" t="s">
        <v>642</v>
      </c>
      <c r="G382" s="160"/>
      <c r="H382" s="163">
        <v>2</v>
      </c>
      <c r="J382" s="160"/>
      <c r="K382" s="160"/>
      <c r="L382" s="164"/>
      <c r="M382" s="165"/>
      <c r="N382" s="160"/>
      <c r="O382" s="160"/>
      <c r="P382" s="160"/>
      <c r="Q382" s="160"/>
      <c r="R382" s="160"/>
      <c r="S382" s="160"/>
      <c r="T382" s="166"/>
      <c r="AT382" s="167" t="s">
        <v>150</v>
      </c>
      <c r="AU382" s="167" t="s">
        <v>81</v>
      </c>
      <c r="AV382" s="167" t="s">
        <v>81</v>
      </c>
      <c r="AW382" s="167" t="s">
        <v>109</v>
      </c>
      <c r="AX382" s="167" t="s">
        <v>20</v>
      </c>
      <c r="AY382" s="167" t="s">
        <v>137</v>
      </c>
    </row>
    <row r="383" spans="2:65" s="6" customFormat="1" ht="15.75" customHeight="1" x14ac:dyDescent="0.3">
      <c r="B383" s="23"/>
      <c r="C383" s="177" t="s">
        <v>643</v>
      </c>
      <c r="D383" s="177" t="s">
        <v>216</v>
      </c>
      <c r="E383" s="178" t="s">
        <v>644</v>
      </c>
      <c r="F383" s="179" t="s">
        <v>645</v>
      </c>
      <c r="G383" s="180" t="s">
        <v>480</v>
      </c>
      <c r="H383" s="181">
        <v>2</v>
      </c>
      <c r="I383" s="182"/>
      <c r="J383" s="183">
        <f>ROUND($I$383*$H$383,2)</f>
        <v>0</v>
      </c>
      <c r="K383" s="179" t="s">
        <v>298</v>
      </c>
      <c r="L383" s="184"/>
      <c r="M383" s="185"/>
      <c r="N383" s="186" t="s">
        <v>44</v>
      </c>
      <c r="O383" s="24"/>
      <c r="P383" s="24"/>
      <c r="Q383" s="154">
        <v>8.4000000000000005E-2</v>
      </c>
      <c r="R383" s="154">
        <f>$Q$383*$H$383</f>
        <v>0.16800000000000001</v>
      </c>
      <c r="S383" s="154">
        <v>0</v>
      </c>
      <c r="T383" s="155">
        <f>$S$383*$H$383</f>
        <v>0</v>
      </c>
      <c r="AR383" s="89" t="s">
        <v>219</v>
      </c>
      <c r="AT383" s="89" t="s">
        <v>216</v>
      </c>
      <c r="AU383" s="89" t="s">
        <v>81</v>
      </c>
      <c r="AY383" s="6" t="s">
        <v>137</v>
      </c>
      <c r="BE383" s="156">
        <f>IF($N$383="základní",$J$383,0)</f>
        <v>0</v>
      </c>
      <c r="BF383" s="156">
        <f>IF($N$383="snížená",$J$383,0)</f>
        <v>0</v>
      </c>
      <c r="BG383" s="156">
        <f>IF($N$383="zákl. přenesená",$J$383,0)</f>
        <v>0</v>
      </c>
      <c r="BH383" s="156">
        <f>IF($N$383="sníž. přenesená",$J$383,0)</f>
        <v>0</v>
      </c>
      <c r="BI383" s="156">
        <f>IF($N$383="nulová",$J$383,0)</f>
        <v>0</v>
      </c>
      <c r="BJ383" s="89" t="s">
        <v>20</v>
      </c>
      <c r="BK383" s="156">
        <f>ROUND($I$383*$H$383,2)</f>
        <v>0</v>
      </c>
      <c r="BL383" s="89" t="s">
        <v>213</v>
      </c>
      <c r="BM383" s="89" t="s">
        <v>646</v>
      </c>
    </row>
    <row r="384" spans="2:65" s="6" customFormat="1" ht="16.5" customHeight="1" x14ac:dyDescent="0.3">
      <c r="B384" s="23"/>
      <c r="C384" s="24"/>
      <c r="D384" s="157" t="s">
        <v>148</v>
      </c>
      <c r="E384" s="24"/>
      <c r="F384" s="158" t="s">
        <v>647</v>
      </c>
      <c r="G384" s="24"/>
      <c r="H384" s="24"/>
      <c r="J384" s="24"/>
      <c r="K384" s="24"/>
      <c r="L384" s="43"/>
      <c r="M384" s="56"/>
      <c r="N384" s="24"/>
      <c r="O384" s="24"/>
      <c r="P384" s="24"/>
      <c r="Q384" s="24"/>
      <c r="R384" s="24"/>
      <c r="S384" s="24"/>
      <c r="T384" s="57"/>
      <c r="AT384" s="6" t="s">
        <v>148</v>
      </c>
      <c r="AU384" s="6" t="s">
        <v>81</v>
      </c>
    </row>
    <row r="385" spans="2:65" s="6" customFormat="1" ht="15.75" customHeight="1" x14ac:dyDescent="0.3">
      <c r="B385" s="159"/>
      <c r="C385" s="160"/>
      <c r="D385" s="161" t="s">
        <v>150</v>
      </c>
      <c r="E385" s="160"/>
      <c r="F385" s="162" t="s">
        <v>642</v>
      </c>
      <c r="G385" s="160"/>
      <c r="H385" s="163">
        <v>2</v>
      </c>
      <c r="J385" s="160"/>
      <c r="K385" s="160"/>
      <c r="L385" s="164"/>
      <c r="M385" s="165"/>
      <c r="N385" s="160"/>
      <c r="O385" s="160"/>
      <c r="P385" s="160"/>
      <c r="Q385" s="160"/>
      <c r="R385" s="160"/>
      <c r="S385" s="160"/>
      <c r="T385" s="166"/>
      <c r="AT385" s="167" t="s">
        <v>150</v>
      </c>
      <c r="AU385" s="167" t="s">
        <v>81</v>
      </c>
      <c r="AV385" s="167" t="s">
        <v>81</v>
      </c>
      <c r="AW385" s="167" t="s">
        <v>109</v>
      </c>
      <c r="AX385" s="167" t="s">
        <v>20</v>
      </c>
      <c r="AY385" s="167" t="s">
        <v>137</v>
      </c>
    </row>
    <row r="386" spans="2:65" s="6" customFormat="1" ht="15.75" customHeight="1" x14ac:dyDescent="0.3">
      <c r="B386" s="23"/>
      <c r="C386" s="145" t="s">
        <v>648</v>
      </c>
      <c r="D386" s="145" t="s">
        <v>141</v>
      </c>
      <c r="E386" s="146" t="s">
        <v>649</v>
      </c>
      <c r="F386" s="147" t="s">
        <v>650</v>
      </c>
      <c r="G386" s="148" t="s">
        <v>375</v>
      </c>
      <c r="H386" s="149">
        <v>1</v>
      </c>
      <c r="I386" s="150"/>
      <c r="J386" s="151">
        <f>ROUND($I$386*$H$386,2)</f>
        <v>0</v>
      </c>
      <c r="K386" s="147" t="s">
        <v>298</v>
      </c>
      <c r="L386" s="43"/>
      <c r="M386" s="152"/>
      <c r="N386" s="153" t="s">
        <v>44</v>
      </c>
      <c r="O386" s="24"/>
      <c r="P386" s="24"/>
      <c r="Q386" s="154">
        <v>2.6450000000000001E-2</v>
      </c>
      <c r="R386" s="154">
        <f>$Q$386*$H$386</f>
        <v>2.6450000000000001E-2</v>
      </c>
      <c r="S386" s="154">
        <v>0</v>
      </c>
      <c r="T386" s="155">
        <f>$S$386*$H$386</f>
        <v>0</v>
      </c>
      <c r="AR386" s="89" t="s">
        <v>213</v>
      </c>
      <c r="AT386" s="89" t="s">
        <v>141</v>
      </c>
      <c r="AU386" s="89" t="s">
        <v>81</v>
      </c>
      <c r="AY386" s="6" t="s">
        <v>137</v>
      </c>
      <c r="BE386" s="156">
        <f>IF($N$386="základní",$J$386,0)</f>
        <v>0</v>
      </c>
      <c r="BF386" s="156">
        <f>IF($N$386="snížená",$J$386,0)</f>
        <v>0</v>
      </c>
      <c r="BG386" s="156">
        <f>IF($N$386="zákl. přenesená",$J$386,0)</f>
        <v>0</v>
      </c>
      <c r="BH386" s="156">
        <f>IF($N$386="sníž. přenesená",$J$386,0)</f>
        <v>0</v>
      </c>
      <c r="BI386" s="156">
        <f>IF($N$386="nulová",$J$386,0)</f>
        <v>0</v>
      </c>
      <c r="BJ386" s="89" t="s">
        <v>20</v>
      </c>
      <c r="BK386" s="156">
        <f>ROUND($I$386*$H$386,2)</f>
        <v>0</v>
      </c>
      <c r="BL386" s="89" t="s">
        <v>213</v>
      </c>
      <c r="BM386" s="89" t="s">
        <v>651</v>
      </c>
    </row>
    <row r="387" spans="2:65" s="6" customFormat="1" ht="16.5" customHeight="1" x14ac:dyDescent="0.3">
      <c r="B387" s="23"/>
      <c r="C387" s="24"/>
      <c r="D387" s="157" t="s">
        <v>148</v>
      </c>
      <c r="E387" s="24"/>
      <c r="F387" s="158" t="s">
        <v>652</v>
      </c>
      <c r="G387" s="24"/>
      <c r="H387" s="24"/>
      <c r="J387" s="24"/>
      <c r="K387" s="24"/>
      <c r="L387" s="43"/>
      <c r="M387" s="56"/>
      <c r="N387" s="24"/>
      <c r="O387" s="24"/>
      <c r="P387" s="24"/>
      <c r="Q387" s="24"/>
      <c r="R387" s="24"/>
      <c r="S387" s="24"/>
      <c r="T387" s="57"/>
      <c r="AT387" s="6" t="s">
        <v>148</v>
      </c>
      <c r="AU387" s="6" t="s">
        <v>81</v>
      </c>
    </row>
    <row r="388" spans="2:65" s="6" customFormat="1" ht="15.75" customHeight="1" x14ac:dyDescent="0.3">
      <c r="B388" s="159"/>
      <c r="C388" s="160"/>
      <c r="D388" s="161" t="s">
        <v>150</v>
      </c>
      <c r="E388" s="160"/>
      <c r="F388" s="162" t="s">
        <v>386</v>
      </c>
      <c r="G388" s="160"/>
      <c r="H388" s="163">
        <v>1</v>
      </c>
      <c r="J388" s="160"/>
      <c r="K388" s="160"/>
      <c r="L388" s="164"/>
      <c r="M388" s="165"/>
      <c r="N388" s="160"/>
      <c r="O388" s="160"/>
      <c r="P388" s="160"/>
      <c r="Q388" s="160"/>
      <c r="R388" s="160"/>
      <c r="S388" s="160"/>
      <c r="T388" s="166"/>
      <c r="AT388" s="167" t="s">
        <v>150</v>
      </c>
      <c r="AU388" s="167" t="s">
        <v>81</v>
      </c>
      <c r="AV388" s="167" t="s">
        <v>81</v>
      </c>
      <c r="AW388" s="167" t="s">
        <v>109</v>
      </c>
      <c r="AX388" s="167" t="s">
        <v>20</v>
      </c>
      <c r="AY388" s="167" t="s">
        <v>137</v>
      </c>
    </row>
    <row r="389" spans="2:65" s="6" customFormat="1" ht="15.75" customHeight="1" x14ac:dyDescent="0.3">
      <c r="B389" s="23"/>
      <c r="C389" s="177" t="s">
        <v>653</v>
      </c>
      <c r="D389" s="177" t="s">
        <v>216</v>
      </c>
      <c r="E389" s="178" t="s">
        <v>654</v>
      </c>
      <c r="F389" s="179" t="s">
        <v>655</v>
      </c>
      <c r="G389" s="180" t="s">
        <v>480</v>
      </c>
      <c r="H389" s="181">
        <v>1</v>
      </c>
      <c r="I389" s="182"/>
      <c r="J389" s="183">
        <f>ROUND($I$389*$H$389,2)</f>
        <v>0</v>
      </c>
      <c r="K389" s="179" t="s">
        <v>298</v>
      </c>
      <c r="L389" s="184"/>
      <c r="M389" s="185"/>
      <c r="N389" s="186" t="s">
        <v>44</v>
      </c>
      <c r="O389" s="24"/>
      <c r="P389" s="24"/>
      <c r="Q389" s="154">
        <v>0.14499999999999999</v>
      </c>
      <c r="R389" s="154">
        <f>$Q$389*$H$389</f>
        <v>0.14499999999999999</v>
      </c>
      <c r="S389" s="154">
        <v>0</v>
      </c>
      <c r="T389" s="155">
        <f>$S$389*$H$389</f>
        <v>0</v>
      </c>
      <c r="AR389" s="89" t="s">
        <v>219</v>
      </c>
      <c r="AT389" s="89" t="s">
        <v>216</v>
      </c>
      <c r="AU389" s="89" t="s">
        <v>81</v>
      </c>
      <c r="AY389" s="6" t="s">
        <v>137</v>
      </c>
      <c r="BE389" s="156">
        <f>IF($N$389="základní",$J$389,0)</f>
        <v>0</v>
      </c>
      <c r="BF389" s="156">
        <f>IF($N$389="snížená",$J$389,0)</f>
        <v>0</v>
      </c>
      <c r="BG389" s="156">
        <f>IF($N$389="zákl. přenesená",$J$389,0)</f>
        <v>0</v>
      </c>
      <c r="BH389" s="156">
        <f>IF($N$389="sníž. přenesená",$J$389,0)</f>
        <v>0</v>
      </c>
      <c r="BI389" s="156">
        <f>IF($N$389="nulová",$J$389,0)</f>
        <v>0</v>
      </c>
      <c r="BJ389" s="89" t="s">
        <v>20</v>
      </c>
      <c r="BK389" s="156">
        <f>ROUND($I$389*$H$389,2)</f>
        <v>0</v>
      </c>
      <c r="BL389" s="89" t="s">
        <v>213</v>
      </c>
      <c r="BM389" s="89" t="s">
        <v>656</v>
      </c>
    </row>
    <row r="390" spans="2:65" s="6" customFormat="1" ht="16.5" customHeight="1" x14ac:dyDescent="0.3">
      <c r="B390" s="23"/>
      <c r="C390" s="24"/>
      <c r="D390" s="157" t="s">
        <v>148</v>
      </c>
      <c r="E390" s="24"/>
      <c r="F390" s="158" t="s">
        <v>657</v>
      </c>
      <c r="G390" s="24"/>
      <c r="H390" s="24"/>
      <c r="J390" s="24"/>
      <c r="K390" s="24"/>
      <c r="L390" s="43"/>
      <c r="M390" s="56"/>
      <c r="N390" s="24"/>
      <c r="O390" s="24"/>
      <c r="P390" s="24"/>
      <c r="Q390" s="24"/>
      <c r="R390" s="24"/>
      <c r="S390" s="24"/>
      <c r="T390" s="57"/>
      <c r="AT390" s="6" t="s">
        <v>148</v>
      </c>
      <c r="AU390" s="6" t="s">
        <v>81</v>
      </c>
    </row>
    <row r="391" spans="2:65" s="6" customFormat="1" ht="15.75" customHeight="1" x14ac:dyDescent="0.3">
      <c r="B391" s="159"/>
      <c r="C391" s="160"/>
      <c r="D391" s="161" t="s">
        <v>150</v>
      </c>
      <c r="E391" s="160"/>
      <c r="F391" s="162" t="s">
        <v>386</v>
      </c>
      <c r="G391" s="160"/>
      <c r="H391" s="163">
        <v>1</v>
      </c>
      <c r="J391" s="160"/>
      <c r="K391" s="160"/>
      <c r="L391" s="164"/>
      <c r="M391" s="165"/>
      <c r="N391" s="160"/>
      <c r="O391" s="160"/>
      <c r="P391" s="160"/>
      <c r="Q391" s="160"/>
      <c r="R391" s="160"/>
      <c r="S391" s="160"/>
      <c r="T391" s="166"/>
      <c r="AT391" s="167" t="s">
        <v>150</v>
      </c>
      <c r="AU391" s="167" t="s">
        <v>81</v>
      </c>
      <c r="AV391" s="167" t="s">
        <v>81</v>
      </c>
      <c r="AW391" s="167" t="s">
        <v>109</v>
      </c>
      <c r="AX391" s="167" t="s">
        <v>20</v>
      </c>
      <c r="AY391" s="167" t="s">
        <v>137</v>
      </c>
    </row>
    <row r="392" spans="2:65" s="6" customFormat="1" ht="15.75" customHeight="1" x14ac:dyDescent="0.3">
      <c r="B392" s="23"/>
      <c r="C392" s="145" t="s">
        <v>658</v>
      </c>
      <c r="D392" s="145" t="s">
        <v>141</v>
      </c>
      <c r="E392" s="146" t="s">
        <v>659</v>
      </c>
      <c r="F392" s="147" t="s">
        <v>660</v>
      </c>
      <c r="G392" s="148" t="s">
        <v>480</v>
      </c>
      <c r="H392" s="149">
        <v>3</v>
      </c>
      <c r="I392" s="150"/>
      <c r="J392" s="151">
        <f>ROUND($I$392*$H$392,2)</f>
        <v>0</v>
      </c>
      <c r="K392" s="147" t="s">
        <v>298</v>
      </c>
      <c r="L392" s="43"/>
      <c r="M392" s="152"/>
      <c r="N392" s="153" t="s">
        <v>44</v>
      </c>
      <c r="O392" s="24"/>
      <c r="P392" s="24"/>
      <c r="Q392" s="154">
        <v>5.0000000000000001E-4</v>
      </c>
      <c r="R392" s="154">
        <f>$Q$392*$H$392</f>
        <v>1.5E-3</v>
      </c>
      <c r="S392" s="154">
        <v>0</v>
      </c>
      <c r="T392" s="155">
        <f>$S$392*$H$392</f>
        <v>0</v>
      </c>
      <c r="AR392" s="89" t="s">
        <v>213</v>
      </c>
      <c r="AT392" s="89" t="s">
        <v>141</v>
      </c>
      <c r="AU392" s="89" t="s">
        <v>81</v>
      </c>
      <c r="AY392" s="6" t="s">
        <v>137</v>
      </c>
      <c r="BE392" s="156">
        <f>IF($N$392="základní",$J$392,0)</f>
        <v>0</v>
      </c>
      <c r="BF392" s="156">
        <f>IF($N$392="snížená",$J$392,0)</f>
        <v>0</v>
      </c>
      <c r="BG392" s="156">
        <f>IF($N$392="zákl. přenesená",$J$392,0)</f>
        <v>0</v>
      </c>
      <c r="BH392" s="156">
        <f>IF($N$392="sníž. přenesená",$J$392,0)</f>
        <v>0</v>
      </c>
      <c r="BI392" s="156">
        <f>IF($N$392="nulová",$J$392,0)</f>
        <v>0</v>
      </c>
      <c r="BJ392" s="89" t="s">
        <v>20</v>
      </c>
      <c r="BK392" s="156">
        <f>ROUND($I$392*$H$392,2)</f>
        <v>0</v>
      </c>
      <c r="BL392" s="89" t="s">
        <v>213</v>
      </c>
      <c r="BM392" s="89" t="s">
        <v>661</v>
      </c>
    </row>
    <row r="393" spans="2:65" s="6" customFormat="1" ht="16.5" customHeight="1" x14ac:dyDescent="0.3">
      <c r="B393" s="23"/>
      <c r="C393" s="24"/>
      <c r="D393" s="157" t="s">
        <v>148</v>
      </c>
      <c r="E393" s="24"/>
      <c r="F393" s="158" t="s">
        <v>662</v>
      </c>
      <c r="G393" s="24"/>
      <c r="H393" s="24"/>
      <c r="J393" s="24"/>
      <c r="K393" s="24"/>
      <c r="L393" s="43"/>
      <c r="M393" s="56"/>
      <c r="N393" s="24"/>
      <c r="O393" s="24"/>
      <c r="P393" s="24"/>
      <c r="Q393" s="24"/>
      <c r="R393" s="24"/>
      <c r="S393" s="24"/>
      <c r="T393" s="57"/>
      <c r="AT393" s="6" t="s">
        <v>148</v>
      </c>
      <c r="AU393" s="6" t="s">
        <v>81</v>
      </c>
    </row>
    <row r="394" spans="2:65" s="6" customFormat="1" ht="15.75" customHeight="1" x14ac:dyDescent="0.3">
      <c r="B394" s="159"/>
      <c r="C394" s="160"/>
      <c r="D394" s="161" t="s">
        <v>150</v>
      </c>
      <c r="E394" s="160"/>
      <c r="F394" s="162" t="s">
        <v>663</v>
      </c>
      <c r="G394" s="160"/>
      <c r="H394" s="163">
        <v>3</v>
      </c>
      <c r="J394" s="160"/>
      <c r="K394" s="160"/>
      <c r="L394" s="164"/>
      <c r="M394" s="165"/>
      <c r="N394" s="160"/>
      <c r="O394" s="160"/>
      <c r="P394" s="160"/>
      <c r="Q394" s="160"/>
      <c r="R394" s="160"/>
      <c r="S394" s="160"/>
      <c r="T394" s="166"/>
      <c r="AT394" s="167" t="s">
        <v>150</v>
      </c>
      <c r="AU394" s="167" t="s">
        <v>81</v>
      </c>
      <c r="AV394" s="167" t="s">
        <v>81</v>
      </c>
      <c r="AW394" s="167" t="s">
        <v>109</v>
      </c>
      <c r="AX394" s="167" t="s">
        <v>20</v>
      </c>
      <c r="AY394" s="167" t="s">
        <v>137</v>
      </c>
    </row>
    <row r="395" spans="2:65" s="6" customFormat="1" ht="15.75" customHeight="1" x14ac:dyDescent="0.3">
      <c r="B395" s="23"/>
      <c r="C395" s="145" t="s">
        <v>664</v>
      </c>
      <c r="D395" s="145" t="s">
        <v>141</v>
      </c>
      <c r="E395" s="146" t="s">
        <v>665</v>
      </c>
      <c r="F395" s="147" t="s">
        <v>666</v>
      </c>
      <c r="G395" s="148" t="s">
        <v>480</v>
      </c>
      <c r="H395" s="149">
        <v>2</v>
      </c>
      <c r="I395" s="150"/>
      <c r="J395" s="151">
        <f>ROUND($I$395*$H$395,2)</f>
        <v>0</v>
      </c>
      <c r="K395" s="147" t="s">
        <v>298</v>
      </c>
      <c r="L395" s="43"/>
      <c r="M395" s="152"/>
      <c r="N395" s="153" t="s">
        <v>44</v>
      </c>
      <c r="O395" s="24"/>
      <c r="P395" s="24"/>
      <c r="Q395" s="154">
        <v>1.6800000000000001E-3</v>
      </c>
      <c r="R395" s="154">
        <f>$Q$395*$H$395</f>
        <v>3.3600000000000001E-3</v>
      </c>
      <c r="S395" s="154">
        <v>0</v>
      </c>
      <c r="T395" s="155">
        <f>$S$395*$H$395</f>
        <v>0</v>
      </c>
      <c r="AR395" s="89" t="s">
        <v>213</v>
      </c>
      <c r="AT395" s="89" t="s">
        <v>141</v>
      </c>
      <c r="AU395" s="89" t="s">
        <v>81</v>
      </c>
      <c r="AY395" s="6" t="s">
        <v>137</v>
      </c>
      <c r="BE395" s="156">
        <f>IF($N$395="základní",$J$395,0)</f>
        <v>0</v>
      </c>
      <c r="BF395" s="156">
        <f>IF($N$395="snížená",$J$395,0)</f>
        <v>0</v>
      </c>
      <c r="BG395" s="156">
        <f>IF($N$395="zákl. přenesená",$J$395,0)</f>
        <v>0</v>
      </c>
      <c r="BH395" s="156">
        <f>IF($N$395="sníž. přenesená",$J$395,0)</f>
        <v>0</v>
      </c>
      <c r="BI395" s="156">
        <f>IF($N$395="nulová",$J$395,0)</f>
        <v>0</v>
      </c>
      <c r="BJ395" s="89" t="s">
        <v>20</v>
      </c>
      <c r="BK395" s="156">
        <f>ROUND($I$395*$H$395,2)</f>
        <v>0</v>
      </c>
      <c r="BL395" s="89" t="s">
        <v>213</v>
      </c>
      <c r="BM395" s="89" t="s">
        <v>667</v>
      </c>
    </row>
    <row r="396" spans="2:65" s="6" customFormat="1" ht="16.5" customHeight="1" x14ac:dyDescent="0.3">
      <c r="B396" s="23"/>
      <c r="C396" s="24"/>
      <c r="D396" s="157" t="s">
        <v>148</v>
      </c>
      <c r="E396" s="24"/>
      <c r="F396" s="158" t="s">
        <v>668</v>
      </c>
      <c r="G396" s="24"/>
      <c r="H396" s="24"/>
      <c r="J396" s="24"/>
      <c r="K396" s="24"/>
      <c r="L396" s="43"/>
      <c r="M396" s="56"/>
      <c r="N396" s="24"/>
      <c r="O396" s="24"/>
      <c r="P396" s="24"/>
      <c r="Q396" s="24"/>
      <c r="R396" s="24"/>
      <c r="S396" s="24"/>
      <c r="T396" s="57"/>
      <c r="AT396" s="6" t="s">
        <v>148</v>
      </c>
      <c r="AU396" s="6" t="s">
        <v>81</v>
      </c>
    </row>
    <row r="397" spans="2:65" s="6" customFormat="1" ht="15.75" customHeight="1" x14ac:dyDescent="0.3">
      <c r="B397" s="159"/>
      <c r="C397" s="160"/>
      <c r="D397" s="161" t="s">
        <v>150</v>
      </c>
      <c r="E397" s="160"/>
      <c r="F397" s="162" t="s">
        <v>642</v>
      </c>
      <c r="G397" s="160"/>
      <c r="H397" s="163">
        <v>2</v>
      </c>
      <c r="J397" s="160"/>
      <c r="K397" s="160"/>
      <c r="L397" s="164"/>
      <c r="M397" s="165"/>
      <c r="N397" s="160"/>
      <c r="O397" s="160"/>
      <c r="P397" s="160"/>
      <c r="Q397" s="160"/>
      <c r="R397" s="160"/>
      <c r="S397" s="160"/>
      <c r="T397" s="166"/>
      <c r="AT397" s="167" t="s">
        <v>150</v>
      </c>
      <c r="AU397" s="167" t="s">
        <v>81</v>
      </c>
      <c r="AV397" s="167" t="s">
        <v>81</v>
      </c>
      <c r="AW397" s="167" t="s">
        <v>109</v>
      </c>
      <c r="AX397" s="167" t="s">
        <v>20</v>
      </c>
      <c r="AY397" s="167" t="s">
        <v>137</v>
      </c>
    </row>
    <row r="398" spans="2:65" s="6" customFormat="1" ht="15.75" customHeight="1" x14ac:dyDescent="0.3">
      <c r="B398" s="23"/>
      <c r="C398" s="145" t="s">
        <v>669</v>
      </c>
      <c r="D398" s="145" t="s">
        <v>141</v>
      </c>
      <c r="E398" s="146" t="s">
        <v>670</v>
      </c>
      <c r="F398" s="147" t="s">
        <v>671</v>
      </c>
      <c r="G398" s="148" t="s">
        <v>185</v>
      </c>
      <c r="H398" s="149">
        <v>0.441</v>
      </c>
      <c r="I398" s="150"/>
      <c r="J398" s="151">
        <f>ROUND($I$398*$H$398,2)</f>
        <v>0</v>
      </c>
      <c r="K398" s="147" t="s">
        <v>298</v>
      </c>
      <c r="L398" s="43"/>
      <c r="M398" s="152"/>
      <c r="N398" s="153" t="s">
        <v>44</v>
      </c>
      <c r="O398" s="24"/>
      <c r="P398" s="24"/>
      <c r="Q398" s="154">
        <v>0</v>
      </c>
      <c r="R398" s="154">
        <f>$Q$398*$H$398</f>
        <v>0</v>
      </c>
      <c r="S398" s="154">
        <v>0</v>
      </c>
      <c r="T398" s="155">
        <f>$S$398*$H$398</f>
        <v>0</v>
      </c>
      <c r="AR398" s="89" t="s">
        <v>213</v>
      </c>
      <c r="AT398" s="89" t="s">
        <v>141</v>
      </c>
      <c r="AU398" s="89" t="s">
        <v>81</v>
      </c>
      <c r="AY398" s="6" t="s">
        <v>137</v>
      </c>
      <c r="BE398" s="156">
        <f>IF($N$398="základní",$J$398,0)</f>
        <v>0</v>
      </c>
      <c r="BF398" s="156">
        <f>IF($N$398="snížená",$J$398,0)</f>
        <v>0</v>
      </c>
      <c r="BG398" s="156">
        <f>IF($N$398="zákl. přenesená",$J$398,0)</f>
        <v>0</v>
      </c>
      <c r="BH398" s="156">
        <f>IF($N$398="sníž. přenesená",$J$398,0)</f>
        <v>0</v>
      </c>
      <c r="BI398" s="156">
        <f>IF($N$398="nulová",$J$398,0)</f>
        <v>0</v>
      </c>
      <c r="BJ398" s="89" t="s">
        <v>20</v>
      </c>
      <c r="BK398" s="156">
        <f>ROUND($I$398*$H$398,2)</f>
        <v>0</v>
      </c>
      <c r="BL398" s="89" t="s">
        <v>213</v>
      </c>
      <c r="BM398" s="89" t="s">
        <v>672</v>
      </c>
    </row>
    <row r="399" spans="2:65" s="6" customFormat="1" ht="27" customHeight="1" x14ac:dyDescent="0.3">
      <c r="B399" s="23"/>
      <c r="C399" s="24"/>
      <c r="D399" s="157" t="s">
        <v>148</v>
      </c>
      <c r="E399" s="24"/>
      <c r="F399" s="158" t="s">
        <v>673</v>
      </c>
      <c r="G399" s="24"/>
      <c r="H399" s="24"/>
      <c r="J399" s="24"/>
      <c r="K399" s="24"/>
      <c r="L399" s="43"/>
      <c r="M399" s="56"/>
      <c r="N399" s="24"/>
      <c r="O399" s="24"/>
      <c r="P399" s="24"/>
      <c r="Q399" s="24"/>
      <c r="R399" s="24"/>
      <c r="S399" s="24"/>
      <c r="T399" s="57"/>
      <c r="AT399" s="6" t="s">
        <v>148</v>
      </c>
      <c r="AU399" s="6" t="s">
        <v>81</v>
      </c>
    </row>
    <row r="400" spans="2:65" s="132" customFormat="1" ht="30.75" customHeight="1" x14ac:dyDescent="0.3">
      <c r="B400" s="133"/>
      <c r="C400" s="134"/>
      <c r="D400" s="134" t="s">
        <v>72</v>
      </c>
      <c r="E400" s="143" t="s">
        <v>674</v>
      </c>
      <c r="F400" s="143" t="s">
        <v>675</v>
      </c>
      <c r="G400" s="134"/>
      <c r="H400" s="134"/>
      <c r="J400" s="144">
        <f>$BK$400</f>
        <v>0</v>
      </c>
      <c r="K400" s="134"/>
      <c r="L400" s="137"/>
      <c r="M400" s="138"/>
      <c r="N400" s="134"/>
      <c r="O400" s="134"/>
      <c r="P400" s="139">
        <f>SUM($P$401:$P$418)</f>
        <v>0</v>
      </c>
      <c r="Q400" s="134"/>
      <c r="R400" s="139">
        <f>SUM($R$401:$R$418)</f>
        <v>5.5E-2</v>
      </c>
      <c r="S400" s="134"/>
      <c r="T400" s="140">
        <f>SUM($T$401:$T$418)</f>
        <v>0</v>
      </c>
      <c r="AR400" s="141" t="s">
        <v>81</v>
      </c>
      <c r="AT400" s="141" t="s">
        <v>72</v>
      </c>
      <c r="AU400" s="141" t="s">
        <v>20</v>
      </c>
      <c r="AY400" s="141" t="s">
        <v>137</v>
      </c>
      <c r="BK400" s="142">
        <f>SUM($BK$401:$BK$418)</f>
        <v>0</v>
      </c>
    </row>
    <row r="401" spans="2:65" s="6" customFormat="1" ht="15.75" customHeight="1" x14ac:dyDescent="0.3">
      <c r="B401" s="23"/>
      <c r="C401" s="145" t="s">
        <v>676</v>
      </c>
      <c r="D401" s="145" t="s">
        <v>141</v>
      </c>
      <c r="E401" s="146" t="s">
        <v>677</v>
      </c>
      <c r="F401" s="147" t="s">
        <v>678</v>
      </c>
      <c r="G401" s="148" t="s">
        <v>375</v>
      </c>
      <c r="H401" s="149">
        <v>10</v>
      </c>
      <c r="I401" s="150"/>
      <c r="J401" s="151">
        <f>ROUND($I$401*$H$401,2)</f>
        <v>0</v>
      </c>
      <c r="K401" s="147"/>
      <c r="L401" s="43"/>
      <c r="M401" s="152"/>
      <c r="N401" s="153" t="s">
        <v>44</v>
      </c>
      <c r="O401" s="24"/>
      <c r="P401" s="24"/>
      <c r="Q401" s="154">
        <v>5.0000000000000001E-4</v>
      </c>
      <c r="R401" s="154">
        <f>$Q$401*$H$401</f>
        <v>5.0000000000000001E-3</v>
      </c>
      <c r="S401" s="154">
        <v>0</v>
      </c>
      <c r="T401" s="155">
        <f>$S$401*$H$401</f>
        <v>0</v>
      </c>
      <c r="AR401" s="89" t="s">
        <v>213</v>
      </c>
      <c r="AT401" s="89" t="s">
        <v>141</v>
      </c>
      <c r="AU401" s="89" t="s">
        <v>81</v>
      </c>
      <c r="AY401" s="6" t="s">
        <v>137</v>
      </c>
      <c r="BE401" s="156">
        <f>IF($N$401="základní",$J$401,0)</f>
        <v>0</v>
      </c>
      <c r="BF401" s="156">
        <f>IF($N$401="snížená",$J$401,0)</f>
        <v>0</v>
      </c>
      <c r="BG401" s="156">
        <f>IF($N$401="zákl. přenesená",$J$401,0)</f>
        <v>0</v>
      </c>
      <c r="BH401" s="156">
        <f>IF($N$401="sníž. přenesená",$J$401,0)</f>
        <v>0</v>
      </c>
      <c r="BI401" s="156">
        <f>IF($N$401="nulová",$J$401,0)</f>
        <v>0</v>
      </c>
      <c r="BJ401" s="89" t="s">
        <v>20</v>
      </c>
      <c r="BK401" s="156">
        <f>ROUND($I$401*$H$401,2)</f>
        <v>0</v>
      </c>
      <c r="BL401" s="89" t="s">
        <v>213</v>
      </c>
      <c r="BM401" s="89" t="s">
        <v>679</v>
      </c>
    </row>
    <row r="402" spans="2:65" s="6" customFormat="1" ht="16.5" customHeight="1" x14ac:dyDescent="0.3">
      <c r="B402" s="23"/>
      <c r="C402" s="24"/>
      <c r="D402" s="157" t="s">
        <v>148</v>
      </c>
      <c r="E402" s="24"/>
      <c r="F402" s="158" t="s">
        <v>678</v>
      </c>
      <c r="G402" s="24"/>
      <c r="H402" s="24"/>
      <c r="J402" s="24"/>
      <c r="K402" s="24"/>
      <c r="L402" s="43"/>
      <c r="M402" s="56"/>
      <c r="N402" s="24"/>
      <c r="O402" s="24"/>
      <c r="P402" s="24"/>
      <c r="Q402" s="24"/>
      <c r="R402" s="24"/>
      <c r="S402" s="24"/>
      <c r="T402" s="57"/>
      <c r="AT402" s="6" t="s">
        <v>148</v>
      </c>
      <c r="AU402" s="6" t="s">
        <v>81</v>
      </c>
    </row>
    <row r="403" spans="2:65" s="6" customFormat="1" ht="15.75" customHeight="1" x14ac:dyDescent="0.3">
      <c r="B403" s="190"/>
      <c r="C403" s="191"/>
      <c r="D403" s="161" t="s">
        <v>150</v>
      </c>
      <c r="E403" s="191"/>
      <c r="F403" s="192" t="s">
        <v>680</v>
      </c>
      <c r="G403" s="191"/>
      <c r="H403" s="191"/>
      <c r="J403" s="191"/>
      <c r="K403" s="191"/>
      <c r="L403" s="193"/>
      <c r="M403" s="194"/>
      <c r="N403" s="191"/>
      <c r="O403" s="191"/>
      <c r="P403" s="191"/>
      <c r="Q403" s="191"/>
      <c r="R403" s="191"/>
      <c r="S403" s="191"/>
      <c r="T403" s="195"/>
      <c r="AT403" s="196" t="s">
        <v>150</v>
      </c>
      <c r="AU403" s="196" t="s">
        <v>81</v>
      </c>
      <c r="AV403" s="196" t="s">
        <v>20</v>
      </c>
      <c r="AW403" s="196" t="s">
        <v>109</v>
      </c>
      <c r="AX403" s="196" t="s">
        <v>73</v>
      </c>
      <c r="AY403" s="196" t="s">
        <v>137</v>
      </c>
    </row>
    <row r="404" spans="2:65" s="6" customFormat="1" ht="15.75" customHeight="1" x14ac:dyDescent="0.3">
      <c r="B404" s="159"/>
      <c r="C404" s="160"/>
      <c r="D404" s="161" t="s">
        <v>150</v>
      </c>
      <c r="E404" s="160"/>
      <c r="F404" s="162" t="s">
        <v>681</v>
      </c>
      <c r="G404" s="160"/>
      <c r="H404" s="163">
        <v>10</v>
      </c>
      <c r="J404" s="160"/>
      <c r="K404" s="160"/>
      <c r="L404" s="164"/>
      <c r="M404" s="165"/>
      <c r="N404" s="160"/>
      <c r="O404" s="160"/>
      <c r="P404" s="160"/>
      <c r="Q404" s="160"/>
      <c r="R404" s="160"/>
      <c r="S404" s="160"/>
      <c r="T404" s="166"/>
      <c r="AT404" s="167" t="s">
        <v>150</v>
      </c>
      <c r="AU404" s="167" t="s">
        <v>81</v>
      </c>
      <c r="AV404" s="167" t="s">
        <v>81</v>
      </c>
      <c r="AW404" s="167" t="s">
        <v>109</v>
      </c>
      <c r="AX404" s="167" t="s">
        <v>20</v>
      </c>
      <c r="AY404" s="167" t="s">
        <v>137</v>
      </c>
    </row>
    <row r="405" spans="2:65" s="6" customFormat="1" ht="15.75" customHeight="1" x14ac:dyDescent="0.3">
      <c r="B405" s="23"/>
      <c r="C405" s="145" t="s">
        <v>682</v>
      </c>
      <c r="D405" s="145" t="s">
        <v>141</v>
      </c>
      <c r="E405" s="146" t="s">
        <v>683</v>
      </c>
      <c r="F405" s="147" t="s">
        <v>684</v>
      </c>
      <c r="G405" s="148" t="s">
        <v>375</v>
      </c>
      <c r="H405" s="149">
        <v>20</v>
      </c>
      <c r="I405" s="150"/>
      <c r="J405" s="151">
        <f>ROUND($I$405*$H$405,2)</f>
        <v>0</v>
      </c>
      <c r="K405" s="147"/>
      <c r="L405" s="43"/>
      <c r="M405" s="152"/>
      <c r="N405" s="153" t="s">
        <v>44</v>
      </c>
      <c r="O405" s="24"/>
      <c r="P405" s="24"/>
      <c r="Q405" s="154">
        <v>5.0000000000000001E-4</v>
      </c>
      <c r="R405" s="154">
        <f>$Q$405*$H$405</f>
        <v>0.01</v>
      </c>
      <c r="S405" s="154">
        <v>0</v>
      </c>
      <c r="T405" s="155">
        <f>$S$405*$H$405</f>
        <v>0</v>
      </c>
      <c r="AR405" s="89" t="s">
        <v>213</v>
      </c>
      <c r="AT405" s="89" t="s">
        <v>141</v>
      </c>
      <c r="AU405" s="89" t="s">
        <v>81</v>
      </c>
      <c r="AY405" s="6" t="s">
        <v>137</v>
      </c>
      <c r="BE405" s="156">
        <f>IF($N$405="základní",$J$405,0)</f>
        <v>0</v>
      </c>
      <c r="BF405" s="156">
        <f>IF($N$405="snížená",$J$405,0)</f>
        <v>0</v>
      </c>
      <c r="BG405" s="156">
        <f>IF($N$405="zákl. přenesená",$J$405,0)</f>
        <v>0</v>
      </c>
      <c r="BH405" s="156">
        <f>IF($N$405="sníž. přenesená",$J$405,0)</f>
        <v>0</v>
      </c>
      <c r="BI405" s="156">
        <f>IF($N$405="nulová",$J$405,0)</f>
        <v>0</v>
      </c>
      <c r="BJ405" s="89" t="s">
        <v>20</v>
      </c>
      <c r="BK405" s="156">
        <f>ROUND($I$405*$H$405,2)</f>
        <v>0</v>
      </c>
      <c r="BL405" s="89" t="s">
        <v>213</v>
      </c>
      <c r="BM405" s="89" t="s">
        <v>685</v>
      </c>
    </row>
    <row r="406" spans="2:65" s="6" customFormat="1" ht="16.5" customHeight="1" x14ac:dyDescent="0.3">
      <c r="B406" s="23"/>
      <c r="C406" s="24"/>
      <c r="D406" s="157" t="s">
        <v>148</v>
      </c>
      <c r="E406" s="24"/>
      <c r="F406" s="158" t="s">
        <v>684</v>
      </c>
      <c r="G406" s="24"/>
      <c r="H406" s="24"/>
      <c r="J406" s="24"/>
      <c r="K406" s="24"/>
      <c r="L406" s="43"/>
      <c r="M406" s="56"/>
      <c r="N406" s="24"/>
      <c r="O406" s="24"/>
      <c r="P406" s="24"/>
      <c r="Q406" s="24"/>
      <c r="R406" s="24"/>
      <c r="S406" s="24"/>
      <c r="T406" s="57"/>
      <c r="AT406" s="6" t="s">
        <v>148</v>
      </c>
      <c r="AU406" s="6" t="s">
        <v>81</v>
      </c>
    </row>
    <row r="407" spans="2:65" s="6" customFormat="1" ht="15.75" customHeight="1" x14ac:dyDescent="0.3">
      <c r="B407" s="190"/>
      <c r="C407" s="191"/>
      <c r="D407" s="161" t="s">
        <v>150</v>
      </c>
      <c r="E407" s="191"/>
      <c r="F407" s="192" t="s">
        <v>680</v>
      </c>
      <c r="G407" s="191"/>
      <c r="H407" s="191"/>
      <c r="J407" s="191"/>
      <c r="K407" s="191"/>
      <c r="L407" s="193"/>
      <c r="M407" s="194"/>
      <c r="N407" s="191"/>
      <c r="O407" s="191"/>
      <c r="P407" s="191"/>
      <c r="Q407" s="191"/>
      <c r="R407" s="191"/>
      <c r="S407" s="191"/>
      <c r="T407" s="195"/>
      <c r="AT407" s="196" t="s">
        <v>150</v>
      </c>
      <c r="AU407" s="196" t="s">
        <v>81</v>
      </c>
      <c r="AV407" s="196" t="s">
        <v>20</v>
      </c>
      <c r="AW407" s="196" t="s">
        <v>109</v>
      </c>
      <c r="AX407" s="196" t="s">
        <v>73</v>
      </c>
      <c r="AY407" s="196" t="s">
        <v>137</v>
      </c>
    </row>
    <row r="408" spans="2:65" s="6" customFormat="1" ht="15.75" customHeight="1" x14ac:dyDescent="0.3">
      <c r="B408" s="159"/>
      <c r="C408" s="160"/>
      <c r="D408" s="161" t="s">
        <v>150</v>
      </c>
      <c r="E408" s="160"/>
      <c r="F408" s="162" t="s">
        <v>686</v>
      </c>
      <c r="G408" s="160"/>
      <c r="H408" s="163">
        <v>20</v>
      </c>
      <c r="J408" s="160"/>
      <c r="K408" s="160"/>
      <c r="L408" s="164"/>
      <c r="M408" s="165"/>
      <c r="N408" s="160"/>
      <c r="O408" s="160"/>
      <c r="P408" s="160"/>
      <c r="Q408" s="160"/>
      <c r="R408" s="160"/>
      <c r="S408" s="160"/>
      <c r="T408" s="166"/>
      <c r="AT408" s="167" t="s">
        <v>150</v>
      </c>
      <c r="AU408" s="167" t="s">
        <v>81</v>
      </c>
      <c r="AV408" s="167" t="s">
        <v>81</v>
      </c>
      <c r="AW408" s="167" t="s">
        <v>109</v>
      </c>
      <c r="AX408" s="167" t="s">
        <v>20</v>
      </c>
      <c r="AY408" s="167" t="s">
        <v>137</v>
      </c>
    </row>
    <row r="409" spans="2:65" s="6" customFormat="1" ht="15.75" customHeight="1" x14ac:dyDescent="0.3">
      <c r="B409" s="23"/>
      <c r="C409" s="145" t="s">
        <v>687</v>
      </c>
      <c r="D409" s="145" t="s">
        <v>141</v>
      </c>
      <c r="E409" s="146" t="s">
        <v>688</v>
      </c>
      <c r="F409" s="147" t="s">
        <v>689</v>
      </c>
      <c r="G409" s="148" t="s">
        <v>375</v>
      </c>
      <c r="H409" s="149">
        <v>60</v>
      </c>
      <c r="I409" s="150"/>
      <c r="J409" s="151">
        <f>ROUND($I$409*$H$409,2)</f>
        <v>0</v>
      </c>
      <c r="K409" s="147"/>
      <c r="L409" s="43"/>
      <c r="M409" s="152"/>
      <c r="N409" s="153" t="s">
        <v>44</v>
      </c>
      <c r="O409" s="24"/>
      <c r="P409" s="24"/>
      <c r="Q409" s="154">
        <v>5.0000000000000001E-4</v>
      </c>
      <c r="R409" s="154">
        <f>$Q$409*$H$409</f>
        <v>0.03</v>
      </c>
      <c r="S409" s="154">
        <v>0</v>
      </c>
      <c r="T409" s="155">
        <f>$S$409*$H$409</f>
        <v>0</v>
      </c>
      <c r="AR409" s="89" t="s">
        <v>213</v>
      </c>
      <c r="AT409" s="89" t="s">
        <v>141</v>
      </c>
      <c r="AU409" s="89" t="s">
        <v>81</v>
      </c>
      <c r="AY409" s="6" t="s">
        <v>137</v>
      </c>
      <c r="BE409" s="156">
        <f>IF($N$409="základní",$J$409,0)</f>
        <v>0</v>
      </c>
      <c r="BF409" s="156">
        <f>IF($N$409="snížená",$J$409,0)</f>
        <v>0</v>
      </c>
      <c r="BG409" s="156">
        <f>IF($N$409="zákl. přenesená",$J$409,0)</f>
        <v>0</v>
      </c>
      <c r="BH409" s="156">
        <f>IF($N$409="sníž. přenesená",$J$409,0)</f>
        <v>0</v>
      </c>
      <c r="BI409" s="156">
        <f>IF($N$409="nulová",$J$409,0)</f>
        <v>0</v>
      </c>
      <c r="BJ409" s="89" t="s">
        <v>20</v>
      </c>
      <c r="BK409" s="156">
        <f>ROUND($I$409*$H$409,2)</f>
        <v>0</v>
      </c>
      <c r="BL409" s="89" t="s">
        <v>213</v>
      </c>
      <c r="BM409" s="89" t="s">
        <v>690</v>
      </c>
    </row>
    <row r="410" spans="2:65" s="6" customFormat="1" ht="16.5" customHeight="1" x14ac:dyDescent="0.3">
      <c r="B410" s="23"/>
      <c r="C410" s="24"/>
      <c r="D410" s="157" t="s">
        <v>148</v>
      </c>
      <c r="E410" s="24"/>
      <c r="F410" s="158" t="s">
        <v>689</v>
      </c>
      <c r="G410" s="24"/>
      <c r="H410" s="24"/>
      <c r="J410" s="24"/>
      <c r="K410" s="24"/>
      <c r="L410" s="43"/>
      <c r="M410" s="56"/>
      <c r="N410" s="24"/>
      <c r="O410" s="24"/>
      <c r="P410" s="24"/>
      <c r="Q410" s="24"/>
      <c r="R410" s="24"/>
      <c r="S410" s="24"/>
      <c r="T410" s="57"/>
      <c r="AT410" s="6" t="s">
        <v>148</v>
      </c>
      <c r="AU410" s="6" t="s">
        <v>81</v>
      </c>
    </row>
    <row r="411" spans="2:65" s="6" customFormat="1" ht="15.75" customHeight="1" x14ac:dyDescent="0.3">
      <c r="B411" s="190"/>
      <c r="C411" s="191"/>
      <c r="D411" s="161" t="s">
        <v>150</v>
      </c>
      <c r="E411" s="191"/>
      <c r="F411" s="192" t="s">
        <v>680</v>
      </c>
      <c r="G411" s="191"/>
      <c r="H411" s="191"/>
      <c r="J411" s="191"/>
      <c r="K411" s="191"/>
      <c r="L411" s="193"/>
      <c r="M411" s="194"/>
      <c r="N411" s="191"/>
      <c r="O411" s="191"/>
      <c r="P411" s="191"/>
      <c r="Q411" s="191"/>
      <c r="R411" s="191"/>
      <c r="S411" s="191"/>
      <c r="T411" s="195"/>
      <c r="AT411" s="196" t="s">
        <v>150</v>
      </c>
      <c r="AU411" s="196" t="s">
        <v>81</v>
      </c>
      <c r="AV411" s="196" t="s">
        <v>20</v>
      </c>
      <c r="AW411" s="196" t="s">
        <v>109</v>
      </c>
      <c r="AX411" s="196" t="s">
        <v>73</v>
      </c>
      <c r="AY411" s="196" t="s">
        <v>137</v>
      </c>
    </row>
    <row r="412" spans="2:65" s="6" customFormat="1" ht="15.75" customHeight="1" x14ac:dyDescent="0.3">
      <c r="B412" s="159"/>
      <c r="C412" s="160"/>
      <c r="D412" s="161" t="s">
        <v>150</v>
      </c>
      <c r="E412" s="160"/>
      <c r="F412" s="162" t="s">
        <v>691</v>
      </c>
      <c r="G412" s="160"/>
      <c r="H412" s="163">
        <v>60</v>
      </c>
      <c r="J412" s="160"/>
      <c r="K412" s="160"/>
      <c r="L412" s="164"/>
      <c r="M412" s="165"/>
      <c r="N412" s="160"/>
      <c r="O412" s="160"/>
      <c r="P412" s="160"/>
      <c r="Q412" s="160"/>
      <c r="R412" s="160"/>
      <c r="S412" s="160"/>
      <c r="T412" s="166"/>
      <c r="AT412" s="167" t="s">
        <v>150</v>
      </c>
      <c r="AU412" s="167" t="s">
        <v>81</v>
      </c>
      <c r="AV412" s="167" t="s">
        <v>81</v>
      </c>
      <c r="AW412" s="167" t="s">
        <v>109</v>
      </c>
      <c r="AX412" s="167" t="s">
        <v>20</v>
      </c>
      <c r="AY412" s="167" t="s">
        <v>137</v>
      </c>
    </row>
    <row r="413" spans="2:65" s="6" customFormat="1" ht="15.75" customHeight="1" x14ac:dyDescent="0.3">
      <c r="B413" s="23"/>
      <c r="C413" s="145" t="s">
        <v>692</v>
      </c>
      <c r="D413" s="145" t="s">
        <v>141</v>
      </c>
      <c r="E413" s="146" t="s">
        <v>693</v>
      </c>
      <c r="F413" s="147" t="s">
        <v>694</v>
      </c>
      <c r="G413" s="148" t="s">
        <v>375</v>
      </c>
      <c r="H413" s="149">
        <v>20</v>
      </c>
      <c r="I413" s="150"/>
      <c r="J413" s="151">
        <f>ROUND($I$413*$H$413,2)</f>
        <v>0</v>
      </c>
      <c r="K413" s="147"/>
      <c r="L413" s="43"/>
      <c r="M413" s="152"/>
      <c r="N413" s="153" t="s">
        <v>44</v>
      </c>
      <c r="O413" s="24"/>
      <c r="P413" s="24"/>
      <c r="Q413" s="154">
        <v>5.0000000000000001E-4</v>
      </c>
      <c r="R413" s="154">
        <f>$Q$413*$H$413</f>
        <v>0.01</v>
      </c>
      <c r="S413" s="154">
        <v>0</v>
      </c>
      <c r="T413" s="155">
        <f>$S$413*$H$413</f>
        <v>0</v>
      </c>
      <c r="AR413" s="89" t="s">
        <v>213</v>
      </c>
      <c r="AT413" s="89" t="s">
        <v>141</v>
      </c>
      <c r="AU413" s="89" t="s">
        <v>81</v>
      </c>
      <c r="AY413" s="6" t="s">
        <v>137</v>
      </c>
      <c r="BE413" s="156">
        <f>IF($N$413="základní",$J$413,0)</f>
        <v>0</v>
      </c>
      <c r="BF413" s="156">
        <f>IF($N$413="snížená",$J$413,0)</f>
        <v>0</v>
      </c>
      <c r="BG413" s="156">
        <f>IF($N$413="zákl. přenesená",$J$413,0)</f>
        <v>0</v>
      </c>
      <c r="BH413" s="156">
        <f>IF($N$413="sníž. přenesená",$J$413,0)</f>
        <v>0</v>
      </c>
      <c r="BI413" s="156">
        <f>IF($N$413="nulová",$J$413,0)</f>
        <v>0</v>
      </c>
      <c r="BJ413" s="89" t="s">
        <v>20</v>
      </c>
      <c r="BK413" s="156">
        <f>ROUND($I$413*$H$413,2)</f>
        <v>0</v>
      </c>
      <c r="BL413" s="89" t="s">
        <v>213</v>
      </c>
      <c r="BM413" s="89" t="s">
        <v>695</v>
      </c>
    </row>
    <row r="414" spans="2:65" s="6" customFormat="1" ht="16.5" customHeight="1" x14ac:dyDescent="0.3">
      <c r="B414" s="23"/>
      <c r="C414" s="24"/>
      <c r="D414" s="157" t="s">
        <v>148</v>
      </c>
      <c r="E414" s="24"/>
      <c r="F414" s="158" t="s">
        <v>694</v>
      </c>
      <c r="G414" s="24"/>
      <c r="H414" s="24"/>
      <c r="J414" s="24"/>
      <c r="K414" s="24"/>
      <c r="L414" s="43"/>
      <c r="M414" s="56"/>
      <c r="N414" s="24"/>
      <c r="O414" s="24"/>
      <c r="P414" s="24"/>
      <c r="Q414" s="24"/>
      <c r="R414" s="24"/>
      <c r="S414" s="24"/>
      <c r="T414" s="57"/>
      <c r="AT414" s="6" t="s">
        <v>148</v>
      </c>
      <c r="AU414" s="6" t="s">
        <v>81</v>
      </c>
    </row>
    <row r="415" spans="2:65" s="6" customFormat="1" ht="15.75" customHeight="1" x14ac:dyDescent="0.3">
      <c r="B415" s="190"/>
      <c r="C415" s="191"/>
      <c r="D415" s="161" t="s">
        <v>150</v>
      </c>
      <c r="E415" s="191"/>
      <c r="F415" s="192" t="s">
        <v>680</v>
      </c>
      <c r="G415" s="191"/>
      <c r="H415" s="191"/>
      <c r="J415" s="191"/>
      <c r="K415" s="191"/>
      <c r="L415" s="193"/>
      <c r="M415" s="194"/>
      <c r="N415" s="191"/>
      <c r="O415" s="191"/>
      <c r="P415" s="191"/>
      <c r="Q415" s="191"/>
      <c r="R415" s="191"/>
      <c r="S415" s="191"/>
      <c r="T415" s="195"/>
      <c r="AT415" s="196" t="s">
        <v>150</v>
      </c>
      <c r="AU415" s="196" t="s">
        <v>81</v>
      </c>
      <c r="AV415" s="196" t="s">
        <v>20</v>
      </c>
      <c r="AW415" s="196" t="s">
        <v>109</v>
      </c>
      <c r="AX415" s="196" t="s">
        <v>73</v>
      </c>
      <c r="AY415" s="196" t="s">
        <v>137</v>
      </c>
    </row>
    <row r="416" spans="2:65" s="6" customFormat="1" ht="15.75" customHeight="1" x14ac:dyDescent="0.3">
      <c r="B416" s="159"/>
      <c r="C416" s="160"/>
      <c r="D416" s="161" t="s">
        <v>150</v>
      </c>
      <c r="E416" s="160"/>
      <c r="F416" s="162" t="s">
        <v>686</v>
      </c>
      <c r="G416" s="160"/>
      <c r="H416" s="163">
        <v>20</v>
      </c>
      <c r="J416" s="160"/>
      <c r="K416" s="160"/>
      <c r="L416" s="164"/>
      <c r="M416" s="165"/>
      <c r="N416" s="160"/>
      <c r="O416" s="160"/>
      <c r="P416" s="160"/>
      <c r="Q416" s="160"/>
      <c r="R416" s="160"/>
      <c r="S416" s="160"/>
      <c r="T416" s="166"/>
      <c r="AT416" s="167" t="s">
        <v>150</v>
      </c>
      <c r="AU416" s="167" t="s">
        <v>81</v>
      </c>
      <c r="AV416" s="167" t="s">
        <v>81</v>
      </c>
      <c r="AW416" s="167" t="s">
        <v>109</v>
      </c>
      <c r="AX416" s="167" t="s">
        <v>20</v>
      </c>
      <c r="AY416" s="167" t="s">
        <v>137</v>
      </c>
    </row>
    <row r="417" spans="2:65" s="6" customFormat="1" ht="15.75" customHeight="1" x14ac:dyDescent="0.3">
      <c r="B417" s="23"/>
      <c r="C417" s="145" t="s">
        <v>696</v>
      </c>
      <c r="D417" s="145" t="s">
        <v>141</v>
      </c>
      <c r="E417" s="146" t="s">
        <v>697</v>
      </c>
      <c r="F417" s="147" t="s">
        <v>698</v>
      </c>
      <c r="G417" s="148" t="s">
        <v>185</v>
      </c>
      <c r="H417" s="149">
        <v>5.5E-2</v>
      </c>
      <c r="I417" s="150"/>
      <c r="J417" s="151">
        <f>ROUND($I$417*$H$417,2)</f>
        <v>0</v>
      </c>
      <c r="K417" s="147" t="s">
        <v>298</v>
      </c>
      <c r="L417" s="43"/>
      <c r="M417" s="152"/>
      <c r="N417" s="153" t="s">
        <v>44</v>
      </c>
      <c r="O417" s="24"/>
      <c r="P417" s="24"/>
      <c r="Q417" s="154">
        <v>0</v>
      </c>
      <c r="R417" s="154">
        <f>$Q$417*$H$417</f>
        <v>0</v>
      </c>
      <c r="S417" s="154">
        <v>0</v>
      </c>
      <c r="T417" s="155">
        <f>$S$417*$H$417</f>
        <v>0</v>
      </c>
      <c r="AR417" s="89" t="s">
        <v>213</v>
      </c>
      <c r="AT417" s="89" t="s">
        <v>141</v>
      </c>
      <c r="AU417" s="89" t="s">
        <v>81</v>
      </c>
      <c r="AY417" s="6" t="s">
        <v>137</v>
      </c>
      <c r="BE417" s="156">
        <f>IF($N$417="základní",$J$417,0)</f>
        <v>0</v>
      </c>
      <c r="BF417" s="156">
        <f>IF($N$417="snížená",$J$417,0)</f>
        <v>0</v>
      </c>
      <c r="BG417" s="156">
        <f>IF($N$417="zákl. přenesená",$J$417,0)</f>
        <v>0</v>
      </c>
      <c r="BH417" s="156">
        <f>IF($N$417="sníž. přenesená",$J$417,0)</f>
        <v>0</v>
      </c>
      <c r="BI417" s="156">
        <f>IF($N$417="nulová",$J$417,0)</f>
        <v>0</v>
      </c>
      <c r="BJ417" s="89" t="s">
        <v>20</v>
      </c>
      <c r="BK417" s="156">
        <f>ROUND($I$417*$H$417,2)</f>
        <v>0</v>
      </c>
      <c r="BL417" s="89" t="s">
        <v>213</v>
      </c>
      <c r="BM417" s="89" t="s">
        <v>699</v>
      </c>
    </row>
    <row r="418" spans="2:65" s="6" customFormat="1" ht="27" customHeight="1" x14ac:dyDescent="0.3">
      <c r="B418" s="23"/>
      <c r="C418" s="24"/>
      <c r="D418" s="157" t="s">
        <v>148</v>
      </c>
      <c r="E418" s="24"/>
      <c r="F418" s="158" t="s">
        <v>700</v>
      </c>
      <c r="G418" s="24"/>
      <c r="H418" s="24"/>
      <c r="J418" s="24"/>
      <c r="K418" s="24"/>
      <c r="L418" s="43"/>
      <c r="M418" s="56"/>
      <c r="N418" s="24"/>
      <c r="O418" s="24"/>
      <c r="P418" s="24"/>
      <c r="Q418" s="24"/>
      <c r="R418" s="24"/>
      <c r="S418" s="24"/>
      <c r="T418" s="57"/>
      <c r="AT418" s="6" t="s">
        <v>148</v>
      </c>
      <c r="AU418" s="6" t="s">
        <v>81</v>
      </c>
    </row>
    <row r="419" spans="2:65" s="132" customFormat="1" ht="30.75" customHeight="1" x14ac:dyDescent="0.3">
      <c r="B419" s="133"/>
      <c r="C419" s="134"/>
      <c r="D419" s="134" t="s">
        <v>72</v>
      </c>
      <c r="E419" s="143" t="s">
        <v>250</v>
      </c>
      <c r="F419" s="143" t="s">
        <v>251</v>
      </c>
      <c r="G419" s="134"/>
      <c r="H419" s="134"/>
      <c r="J419" s="144">
        <f>$BK$419</f>
        <v>0</v>
      </c>
      <c r="K419" s="134"/>
      <c r="L419" s="137"/>
      <c r="M419" s="138"/>
      <c r="N419" s="134"/>
      <c r="O419" s="134"/>
      <c r="P419" s="139">
        <f>SUM($P$420:$P$428)</f>
        <v>0</v>
      </c>
      <c r="Q419" s="134"/>
      <c r="R419" s="139">
        <f>SUM($R$420:$R$428)</f>
        <v>5.5599999999999997E-2</v>
      </c>
      <c r="S419" s="134"/>
      <c r="T419" s="140">
        <f>SUM($T$420:$T$428)</f>
        <v>0</v>
      </c>
      <c r="AR419" s="141" t="s">
        <v>81</v>
      </c>
      <c r="AT419" s="141" t="s">
        <v>72</v>
      </c>
      <c r="AU419" s="141" t="s">
        <v>20</v>
      </c>
      <c r="AY419" s="141" t="s">
        <v>137</v>
      </c>
      <c r="BK419" s="142">
        <f>SUM($BK$420:$BK$428)</f>
        <v>0</v>
      </c>
    </row>
    <row r="420" spans="2:65" s="6" customFormat="1" ht="15.75" customHeight="1" x14ac:dyDescent="0.3">
      <c r="B420" s="23"/>
      <c r="C420" s="145" t="s">
        <v>701</v>
      </c>
      <c r="D420" s="145" t="s">
        <v>141</v>
      </c>
      <c r="E420" s="146" t="s">
        <v>702</v>
      </c>
      <c r="F420" s="147" t="s">
        <v>703</v>
      </c>
      <c r="G420" s="148" t="s">
        <v>480</v>
      </c>
      <c r="H420" s="149">
        <v>80</v>
      </c>
      <c r="I420" s="150"/>
      <c r="J420" s="151">
        <f>ROUND($I$420*$H$420,2)</f>
        <v>0</v>
      </c>
      <c r="K420" s="147" t="s">
        <v>298</v>
      </c>
      <c r="L420" s="43"/>
      <c r="M420" s="152"/>
      <c r="N420" s="153" t="s">
        <v>44</v>
      </c>
      <c r="O420" s="24"/>
      <c r="P420" s="24"/>
      <c r="Q420" s="154">
        <v>2.4000000000000001E-4</v>
      </c>
      <c r="R420" s="154">
        <f>$Q$420*$H$420</f>
        <v>1.9200000000000002E-2</v>
      </c>
      <c r="S420" s="154">
        <v>0</v>
      </c>
      <c r="T420" s="155">
        <f>$S$420*$H$420</f>
        <v>0</v>
      </c>
      <c r="AR420" s="89" t="s">
        <v>704</v>
      </c>
      <c r="AT420" s="89" t="s">
        <v>141</v>
      </c>
      <c r="AU420" s="89" t="s">
        <v>81</v>
      </c>
      <c r="AY420" s="6" t="s">
        <v>137</v>
      </c>
      <c r="BE420" s="156">
        <f>IF($N$420="základní",$J$420,0)</f>
        <v>0</v>
      </c>
      <c r="BF420" s="156">
        <f>IF($N$420="snížená",$J$420,0)</f>
        <v>0</v>
      </c>
      <c r="BG420" s="156">
        <f>IF($N$420="zákl. přenesená",$J$420,0)</f>
        <v>0</v>
      </c>
      <c r="BH420" s="156">
        <f>IF($N$420="sníž. přenesená",$J$420,0)</f>
        <v>0</v>
      </c>
      <c r="BI420" s="156">
        <f>IF($N$420="nulová",$J$420,0)</f>
        <v>0</v>
      </c>
      <c r="BJ420" s="89" t="s">
        <v>20</v>
      </c>
      <c r="BK420" s="156">
        <f>ROUND($I$420*$H$420,2)</f>
        <v>0</v>
      </c>
      <c r="BL420" s="89" t="s">
        <v>704</v>
      </c>
      <c r="BM420" s="89" t="s">
        <v>705</v>
      </c>
    </row>
    <row r="421" spans="2:65" s="6" customFormat="1" ht="16.5" customHeight="1" x14ac:dyDescent="0.3">
      <c r="B421" s="23"/>
      <c r="C421" s="24"/>
      <c r="D421" s="157" t="s">
        <v>148</v>
      </c>
      <c r="E421" s="24"/>
      <c r="F421" s="158" t="s">
        <v>706</v>
      </c>
      <c r="G421" s="24"/>
      <c r="H421" s="24"/>
      <c r="J421" s="24"/>
      <c r="K421" s="24"/>
      <c r="L421" s="43"/>
      <c r="M421" s="56"/>
      <c r="N421" s="24"/>
      <c r="O421" s="24"/>
      <c r="P421" s="24"/>
      <c r="Q421" s="24"/>
      <c r="R421" s="24"/>
      <c r="S421" s="24"/>
      <c r="T421" s="57"/>
      <c r="AT421" s="6" t="s">
        <v>148</v>
      </c>
      <c r="AU421" s="6" t="s">
        <v>81</v>
      </c>
    </row>
    <row r="422" spans="2:65" s="6" customFormat="1" ht="15.75" customHeight="1" x14ac:dyDescent="0.3">
      <c r="B422" s="159"/>
      <c r="C422" s="160"/>
      <c r="D422" s="161" t="s">
        <v>150</v>
      </c>
      <c r="E422" s="160"/>
      <c r="F422" s="162" t="s">
        <v>707</v>
      </c>
      <c r="G422" s="160"/>
      <c r="H422" s="163">
        <v>80</v>
      </c>
      <c r="J422" s="160"/>
      <c r="K422" s="160"/>
      <c r="L422" s="164"/>
      <c r="M422" s="165"/>
      <c r="N422" s="160"/>
      <c r="O422" s="160"/>
      <c r="P422" s="160"/>
      <c r="Q422" s="160"/>
      <c r="R422" s="160"/>
      <c r="S422" s="160"/>
      <c r="T422" s="166"/>
      <c r="AT422" s="167" t="s">
        <v>150</v>
      </c>
      <c r="AU422" s="167" t="s">
        <v>81</v>
      </c>
      <c r="AV422" s="167" t="s">
        <v>81</v>
      </c>
      <c r="AW422" s="167" t="s">
        <v>109</v>
      </c>
      <c r="AX422" s="167" t="s">
        <v>20</v>
      </c>
      <c r="AY422" s="167" t="s">
        <v>137</v>
      </c>
    </row>
    <row r="423" spans="2:65" s="6" customFormat="1" ht="15.75" customHeight="1" x14ac:dyDescent="0.3">
      <c r="B423" s="23"/>
      <c r="C423" s="145" t="s">
        <v>708</v>
      </c>
      <c r="D423" s="145" t="s">
        <v>141</v>
      </c>
      <c r="E423" s="146" t="s">
        <v>709</v>
      </c>
      <c r="F423" s="147" t="s">
        <v>710</v>
      </c>
      <c r="G423" s="148" t="s">
        <v>480</v>
      </c>
      <c r="H423" s="149">
        <v>42</v>
      </c>
      <c r="I423" s="150"/>
      <c r="J423" s="151">
        <f>ROUND($I$423*$H$423,2)</f>
        <v>0</v>
      </c>
      <c r="K423" s="147" t="s">
        <v>298</v>
      </c>
      <c r="L423" s="43"/>
      <c r="M423" s="152"/>
      <c r="N423" s="153" t="s">
        <v>44</v>
      </c>
      <c r="O423" s="24"/>
      <c r="P423" s="24"/>
      <c r="Q423" s="154">
        <v>5.0000000000000001E-4</v>
      </c>
      <c r="R423" s="154">
        <f>$Q$423*$H$423</f>
        <v>2.1000000000000001E-2</v>
      </c>
      <c r="S423" s="154">
        <v>0</v>
      </c>
      <c r="T423" s="155">
        <f>$S$423*$H$423</f>
        <v>0</v>
      </c>
      <c r="AR423" s="89" t="s">
        <v>213</v>
      </c>
      <c r="AT423" s="89" t="s">
        <v>141</v>
      </c>
      <c r="AU423" s="89" t="s">
        <v>81</v>
      </c>
      <c r="AY423" s="6" t="s">
        <v>137</v>
      </c>
      <c r="BE423" s="156">
        <f>IF($N$423="základní",$J$423,0)</f>
        <v>0</v>
      </c>
      <c r="BF423" s="156">
        <f>IF($N$423="snížená",$J$423,0)</f>
        <v>0</v>
      </c>
      <c r="BG423" s="156">
        <f>IF($N$423="zákl. přenesená",$J$423,0)</f>
        <v>0</v>
      </c>
      <c r="BH423" s="156">
        <f>IF($N$423="sníž. přenesená",$J$423,0)</f>
        <v>0</v>
      </c>
      <c r="BI423" s="156">
        <f>IF($N$423="nulová",$J$423,0)</f>
        <v>0</v>
      </c>
      <c r="BJ423" s="89" t="s">
        <v>20</v>
      </c>
      <c r="BK423" s="156">
        <f>ROUND($I$423*$H$423,2)</f>
        <v>0</v>
      </c>
      <c r="BL423" s="89" t="s">
        <v>213</v>
      </c>
      <c r="BM423" s="89" t="s">
        <v>711</v>
      </c>
    </row>
    <row r="424" spans="2:65" s="6" customFormat="1" ht="16.5" customHeight="1" x14ac:dyDescent="0.3">
      <c r="B424" s="23"/>
      <c r="C424" s="24"/>
      <c r="D424" s="157" t="s">
        <v>148</v>
      </c>
      <c r="E424" s="24"/>
      <c r="F424" s="158" t="s">
        <v>712</v>
      </c>
      <c r="G424" s="24"/>
      <c r="H424" s="24"/>
      <c r="J424" s="24"/>
      <c r="K424" s="24"/>
      <c r="L424" s="43"/>
      <c r="M424" s="56"/>
      <c r="N424" s="24"/>
      <c r="O424" s="24"/>
      <c r="P424" s="24"/>
      <c r="Q424" s="24"/>
      <c r="R424" s="24"/>
      <c r="S424" s="24"/>
      <c r="T424" s="57"/>
      <c r="AT424" s="6" t="s">
        <v>148</v>
      </c>
      <c r="AU424" s="6" t="s">
        <v>81</v>
      </c>
    </row>
    <row r="425" spans="2:65" s="6" customFormat="1" ht="15.75" customHeight="1" x14ac:dyDescent="0.3">
      <c r="B425" s="159"/>
      <c r="C425" s="160"/>
      <c r="D425" s="161" t="s">
        <v>150</v>
      </c>
      <c r="E425" s="160"/>
      <c r="F425" s="162" t="s">
        <v>713</v>
      </c>
      <c r="G425" s="160"/>
      <c r="H425" s="163">
        <v>42</v>
      </c>
      <c r="J425" s="160"/>
      <c r="K425" s="160"/>
      <c r="L425" s="164"/>
      <c r="M425" s="165"/>
      <c r="N425" s="160"/>
      <c r="O425" s="160"/>
      <c r="P425" s="160"/>
      <c r="Q425" s="160"/>
      <c r="R425" s="160"/>
      <c r="S425" s="160"/>
      <c r="T425" s="166"/>
      <c r="AT425" s="167" t="s">
        <v>150</v>
      </c>
      <c r="AU425" s="167" t="s">
        <v>81</v>
      </c>
      <c r="AV425" s="167" t="s">
        <v>81</v>
      </c>
      <c r="AW425" s="167" t="s">
        <v>109</v>
      </c>
      <c r="AX425" s="167" t="s">
        <v>20</v>
      </c>
      <c r="AY425" s="167" t="s">
        <v>137</v>
      </c>
    </row>
    <row r="426" spans="2:65" s="6" customFormat="1" ht="15.75" customHeight="1" x14ac:dyDescent="0.3">
      <c r="B426" s="23"/>
      <c r="C426" s="145" t="s">
        <v>714</v>
      </c>
      <c r="D426" s="145" t="s">
        <v>141</v>
      </c>
      <c r="E426" s="146" t="s">
        <v>715</v>
      </c>
      <c r="F426" s="147" t="s">
        <v>716</v>
      </c>
      <c r="G426" s="148" t="s">
        <v>480</v>
      </c>
      <c r="H426" s="149">
        <v>20</v>
      </c>
      <c r="I426" s="150"/>
      <c r="J426" s="151">
        <f>ROUND($I$426*$H$426,2)</f>
        <v>0</v>
      </c>
      <c r="K426" s="147" t="s">
        <v>298</v>
      </c>
      <c r="L426" s="43"/>
      <c r="M426" s="152"/>
      <c r="N426" s="153" t="s">
        <v>44</v>
      </c>
      <c r="O426" s="24"/>
      <c r="P426" s="24"/>
      <c r="Q426" s="154">
        <v>7.6999999999999996E-4</v>
      </c>
      <c r="R426" s="154">
        <f>$Q$426*$H$426</f>
        <v>1.5399999999999999E-2</v>
      </c>
      <c r="S426" s="154">
        <v>0</v>
      </c>
      <c r="T426" s="155">
        <f>$S$426*$H$426</f>
        <v>0</v>
      </c>
      <c r="AR426" s="89" t="s">
        <v>213</v>
      </c>
      <c r="AT426" s="89" t="s">
        <v>141</v>
      </c>
      <c r="AU426" s="89" t="s">
        <v>81</v>
      </c>
      <c r="AY426" s="6" t="s">
        <v>137</v>
      </c>
      <c r="BE426" s="156">
        <f>IF($N$426="základní",$J$426,0)</f>
        <v>0</v>
      </c>
      <c r="BF426" s="156">
        <f>IF($N$426="snížená",$J$426,0)</f>
        <v>0</v>
      </c>
      <c r="BG426" s="156">
        <f>IF($N$426="zákl. přenesená",$J$426,0)</f>
        <v>0</v>
      </c>
      <c r="BH426" s="156">
        <f>IF($N$426="sníž. přenesená",$J$426,0)</f>
        <v>0</v>
      </c>
      <c r="BI426" s="156">
        <f>IF($N$426="nulová",$J$426,0)</f>
        <v>0</v>
      </c>
      <c r="BJ426" s="89" t="s">
        <v>20</v>
      </c>
      <c r="BK426" s="156">
        <f>ROUND($I$426*$H$426,2)</f>
        <v>0</v>
      </c>
      <c r="BL426" s="89" t="s">
        <v>213</v>
      </c>
      <c r="BM426" s="89" t="s">
        <v>717</v>
      </c>
    </row>
    <row r="427" spans="2:65" s="6" customFormat="1" ht="16.5" customHeight="1" x14ac:dyDescent="0.3">
      <c r="B427" s="23"/>
      <c r="C427" s="24"/>
      <c r="D427" s="157" t="s">
        <v>148</v>
      </c>
      <c r="E427" s="24"/>
      <c r="F427" s="158" t="s">
        <v>718</v>
      </c>
      <c r="G427" s="24"/>
      <c r="H427" s="24"/>
      <c r="J427" s="24"/>
      <c r="K427" s="24"/>
      <c r="L427" s="43"/>
      <c r="M427" s="56"/>
      <c r="N427" s="24"/>
      <c r="O427" s="24"/>
      <c r="P427" s="24"/>
      <c r="Q427" s="24"/>
      <c r="R427" s="24"/>
      <c r="S427" s="24"/>
      <c r="T427" s="57"/>
      <c r="AT427" s="6" t="s">
        <v>148</v>
      </c>
      <c r="AU427" s="6" t="s">
        <v>81</v>
      </c>
    </row>
    <row r="428" spans="2:65" s="6" customFormat="1" ht="15.75" customHeight="1" x14ac:dyDescent="0.3">
      <c r="B428" s="159"/>
      <c r="C428" s="160"/>
      <c r="D428" s="161" t="s">
        <v>150</v>
      </c>
      <c r="E428" s="160"/>
      <c r="F428" s="162" t="s">
        <v>686</v>
      </c>
      <c r="G428" s="160"/>
      <c r="H428" s="163">
        <v>20</v>
      </c>
      <c r="J428" s="160"/>
      <c r="K428" s="160"/>
      <c r="L428" s="164"/>
      <c r="M428" s="165"/>
      <c r="N428" s="160"/>
      <c r="O428" s="160"/>
      <c r="P428" s="160"/>
      <c r="Q428" s="160"/>
      <c r="R428" s="160"/>
      <c r="S428" s="160"/>
      <c r="T428" s="166"/>
      <c r="AT428" s="167" t="s">
        <v>150</v>
      </c>
      <c r="AU428" s="167" t="s">
        <v>81</v>
      </c>
      <c r="AV428" s="167" t="s">
        <v>81</v>
      </c>
      <c r="AW428" s="167" t="s">
        <v>109</v>
      </c>
      <c r="AX428" s="167" t="s">
        <v>20</v>
      </c>
      <c r="AY428" s="167" t="s">
        <v>137</v>
      </c>
    </row>
    <row r="429" spans="2:65" s="132" customFormat="1" ht="37.5" customHeight="1" x14ac:dyDescent="0.35">
      <c r="B429" s="133"/>
      <c r="C429" s="134"/>
      <c r="D429" s="134" t="s">
        <v>72</v>
      </c>
      <c r="E429" s="135" t="s">
        <v>719</v>
      </c>
      <c r="F429" s="135" t="s">
        <v>720</v>
      </c>
      <c r="G429" s="134"/>
      <c r="H429" s="134"/>
      <c r="J429" s="136">
        <f>$BK$429</f>
        <v>0</v>
      </c>
      <c r="K429" s="134"/>
      <c r="L429" s="137"/>
      <c r="M429" s="138"/>
      <c r="N429" s="134"/>
      <c r="O429" s="134"/>
      <c r="P429" s="139">
        <f>SUM($P$430:$P$460)</f>
        <v>0</v>
      </c>
      <c r="Q429" s="134"/>
      <c r="R429" s="139">
        <f>SUM($R$430:$R$460)</f>
        <v>0</v>
      </c>
      <c r="S429" s="134"/>
      <c r="T429" s="140">
        <f>SUM($T$430:$T$460)</f>
        <v>0</v>
      </c>
      <c r="AR429" s="141" t="s">
        <v>146</v>
      </c>
      <c r="AT429" s="141" t="s">
        <v>72</v>
      </c>
      <c r="AU429" s="141" t="s">
        <v>73</v>
      </c>
      <c r="AY429" s="141" t="s">
        <v>137</v>
      </c>
      <c r="BK429" s="142">
        <f>SUM($BK$430:$BK$460)</f>
        <v>0</v>
      </c>
    </row>
    <row r="430" spans="2:65" s="6" customFormat="1" ht="15.75" customHeight="1" x14ac:dyDescent="0.3">
      <c r="B430" s="23"/>
      <c r="C430" s="145" t="s">
        <v>721</v>
      </c>
      <c r="D430" s="145" t="s">
        <v>141</v>
      </c>
      <c r="E430" s="146" t="s">
        <v>722</v>
      </c>
      <c r="F430" s="147" t="s">
        <v>723</v>
      </c>
      <c r="G430" s="148" t="s">
        <v>363</v>
      </c>
      <c r="H430" s="149">
        <v>1000</v>
      </c>
      <c r="I430" s="150"/>
      <c r="J430" s="151">
        <f>ROUND($I$430*$H$430,2)</f>
        <v>0</v>
      </c>
      <c r="K430" s="147"/>
      <c r="L430" s="43"/>
      <c r="M430" s="152"/>
      <c r="N430" s="153" t="s">
        <v>44</v>
      </c>
      <c r="O430" s="24"/>
      <c r="P430" s="24"/>
      <c r="Q430" s="154">
        <v>0</v>
      </c>
      <c r="R430" s="154">
        <f>$Q$430*$H$430</f>
        <v>0</v>
      </c>
      <c r="S430" s="154">
        <v>0</v>
      </c>
      <c r="T430" s="155">
        <f>$S$430*$H$430</f>
        <v>0</v>
      </c>
      <c r="AR430" s="89" t="s">
        <v>704</v>
      </c>
      <c r="AT430" s="89" t="s">
        <v>141</v>
      </c>
      <c r="AU430" s="89" t="s">
        <v>20</v>
      </c>
      <c r="AY430" s="6" t="s">
        <v>137</v>
      </c>
      <c r="BE430" s="156">
        <f>IF($N$430="základní",$J$430,0)</f>
        <v>0</v>
      </c>
      <c r="BF430" s="156">
        <f>IF($N$430="snížená",$J$430,0)</f>
        <v>0</v>
      </c>
      <c r="BG430" s="156">
        <f>IF($N$430="zákl. přenesená",$J$430,0)</f>
        <v>0</v>
      </c>
      <c r="BH430" s="156">
        <f>IF($N$430="sníž. přenesená",$J$430,0)</f>
        <v>0</v>
      </c>
      <c r="BI430" s="156">
        <f>IF($N$430="nulová",$J$430,0)</f>
        <v>0</v>
      </c>
      <c r="BJ430" s="89" t="s">
        <v>20</v>
      </c>
      <c r="BK430" s="156">
        <f>ROUND($I$430*$H$430,2)</f>
        <v>0</v>
      </c>
      <c r="BL430" s="89" t="s">
        <v>704</v>
      </c>
      <c r="BM430" s="89" t="s">
        <v>724</v>
      </c>
    </row>
    <row r="431" spans="2:65" s="6" customFormat="1" ht="16.5" customHeight="1" x14ac:dyDescent="0.3">
      <c r="B431" s="23"/>
      <c r="C431" s="24"/>
      <c r="D431" s="157" t="s">
        <v>148</v>
      </c>
      <c r="E431" s="24"/>
      <c r="F431" s="158" t="s">
        <v>723</v>
      </c>
      <c r="G431" s="24"/>
      <c r="H431" s="24"/>
      <c r="J431" s="24"/>
      <c r="K431" s="24"/>
      <c r="L431" s="43"/>
      <c r="M431" s="56"/>
      <c r="N431" s="24"/>
      <c r="O431" s="24"/>
      <c r="P431" s="24"/>
      <c r="Q431" s="24"/>
      <c r="R431" s="24"/>
      <c r="S431" s="24"/>
      <c r="T431" s="57"/>
      <c r="AT431" s="6" t="s">
        <v>148</v>
      </c>
      <c r="AU431" s="6" t="s">
        <v>20</v>
      </c>
    </row>
    <row r="432" spans="2:65" s="6" customFormat="1" ht="15.75" customHeight="1" x14ac:dyDescent="0.3">
      <c r="B432" s="190"/>
      <c r="C432" s="191"/>
      <c r="D432" s="161" t="s">
        <v>150</v>
      </c>
      <c r="E432" s="191"/>
      <c r="F432" s="192" t="s">
        <v>725</v>
      </c>
      <c r="G432" s="191"/>
      <c r="H432" s="191"/>
      <c r="J432" s="191"/>
      <c r="K432" s="191"/>
      <c r="L432" s="193"/>
      <c r="M432" s="194"/>
      <c r="N432" s="191"/>
      <c r="O432" s="191"/>
      <c r="P432" s="191"/>
      <c r="Q432" s="191"/>
      <c r="R432" s="191"/>
      <c r="S432" s="191"/>
      <c r="T432" s="195"/>
      <c r="AT432" s="196" t="s">
        <v>150</v>
      </c>
      <c r="AU432" s="196" t="s">
        <v>20</v>
      </c>
      <c r="AV432" s="196" t="s">
        <v>20</v>
      </c>
      <c r="AW432" s="196" t="s">
        <v>109</v>
      </c>
      <c r="AX432" s="196" t="s">
        <v>73</v>
      </c>
      <c r="AY432" s="196" t="s">
        <v>137</v>
      </c>
    </row>
    <row r="433" spans="2:65" s="6" customFormat="1" ht="15.75" customHeight="1" x14ac:dyDescent="0.3">
      <c r="B433" s="159"/>
      <c r="C433" s="160"/>
      <c r="D433" s="161" t="s">
        <v>150</v>
      </c>
      <c r="E433" s="160"/>
      <c r="F433" s="162" t="s">
        <v>726</v>
      </c>
      <c r="G433" s="160"/>
      <c r="H433" s="163">
        <v>1000</v>
      </c>
      <c r="J433" s="160"/>
      <c r="K433" s="160"/>
      <c r="L433" s="164"/>
      <c r="M433" s="165"/>
      <c r="N433" s="160"/>
      <c r="O433" s="160"/>
      <c r="P433" s="160"/>
      <c r="Q433" s="160"/>
      <c r="R433" s="160"/>
      <c r="S433" s="160"/>
      <c r="T433" s="166"/>
      <c r="AT433" s="167" t="s">
        <v>150</v>
      </c>
      <c r="AU433" s="167" t="s">
        <v>20</v>
      </c>
      <c r="AV433" s="167" t="s">
        <v>81</v>
      </c>
      <c r="AW433" s="167" t="s">
        <v>109</v>
      </c>
      <c r="AX433" s="167" t="s">
        <v>20</v>
      </c>
      <c r="AY433" s="167" t="s">
        <v>137</v>
      </c>
    </row>
    <row r="434" spans="2:65" s="6" customFormat="1" ht="15.75" customHeight="1" x14ac:dyDescent="0.3">
      <c r="B434" s="23"/>
      <c r="C434" s="145" t="s">
        <v>727</v>
      </c>
      <c r="D434" s="145" t="s">
        <v>141</v>
      </c>
      <c r="E434" s="146" t="s">
        <v>728</v>
      </c>
      <c r="F434" s="147" t="s">
        <v>729</v>
      </c>
      <c r="G434" s="148" t="s">
        <v>375</v>
      </c>
      <c r="H434" s="149">
        <v>1</v>
      </c>
      <c r="I434" s="150"/>
      <c r="J434" s="151">
        <f>ROUND($I$434*$H$434,2)</f>
        <v>0</v>
      </c>
      <c r="K434" s="147"/>
      <c r="L434" s="43"/>
      <c r="M434" s="152"/>
      <c r="N434" s="153" t="s">
        <v>44</v>
      </c>
      <c r="O434" s="24"/>
      <c r="P434" s="24"/>
      <c r="Q434" s="154">
        <v>0</v>
      </c>
      <c r="R434" s="154">
        <f>$Q$434*$H$434</f>
        <v>0</v>
      </c>
      <c r="S434" s="154">
        <v>0</v>
      </c>
      <c r="T434" s="155">
        <f>$S$434*$H$434</f>
        <v>0</v>
      </c>
      <c r="AR434" s="89" t="s">
        <v>704</v>
      </c>
      <c r="AT434" s="89" t="s">
        <v>141</v>
      </c>
      <c r="AU434" s="89" t="s">
        <v>20</v>
      </c>
      <c r="AY434" s="6" t="s">
        <v>137</v>
      </c>
      <c r="BE434" s="156">
        <f>IF($N$434="základní",$J$434,0)</f>
        <v>0</v>
      </c>
      <c r="BF434" s="156">
        <f>IF($N$434="snížená",$J$434,0)</f>
        <v>0</v>
      </c>
      <c r="BG434" s="156">
        <f>IF($N$434="zákl. přenesená",$J$434,0)</f>
        <v>0</v>
      </c>
      <c r="BH434" s="156">
        <f>IF($N$434="sníž. přenesená",$J$434,0)</f>
        <v>0</v>
      </c>
      <c r="BI434" s="156">
        <f>IF($N$434="nulová",$J$434,0)</f>
        <v>0</v>
      </c>
      <c r="BJ434" s="89" t="s">
        <v>20</v>
      </c>
      <c r="BK434" s="156">
        <f>ROUND($I$434*$H$434,2)</f>
        <v>0</v>
      </c>
      <c r="BL434" s="89" t="s">
        <v>704</v>
      </c>
      <c r="BM434" s="89" t="s">
        <v>730</v>
      </c>
    </row>
    <row r="435" spans="2:65" s="6" customFormat="1" ht="16.5" customHeight="1" x14ac:dyDescent="0.3">
      <c r="B435" s="23"/>
      <c r="C435" s="24"/>
      <c r="D435" s="157" t="s">
        <v>148</v>
      </c>
      <c r="E435" s="24"/>
      <c r="F435" s="158" t="s">
        <v>729</v>
      </c>
      <c r="G435" s="24"/>
      <c r="H435" s="24"/>
      <c r="J435" s="24"/>
      <c r="K435" s="24"/>
      <c r="L435" s="43"/>
      <c r="M435" s="56"/>
      <c r="N435" s="24"/>
      <c r="O435" s="24"/>
      <c r="P435" s="24"/>
      <c r="Q435" s="24"/>
      <c r="R435" s="24"/>
      <c r="S435" s="24"/>
      <c r="T435" s="57"/>
      <c r="AT435" s="6" t="s">
        <v>148</v>
      </c>
      <c r="AU435" s="6" t="s">
        <v>20</v>
      </c>
    </row>
    <row r="436" spans="2:65" s="6" customFormat="1" ht="15.75" customHeight="1" x14ac:dyDescent="0.3">
      <c r="B436" s="190"/>
      <c r="C436" s="191"/>
      <c r="D436" s="161" t="s">
        <v>150</v>
      </c>
      <c r="E436" s="191"/>
      <c r="F436" s="192" t="s">
        <v>731</v>
      </c>
      <c r="G436" s="191"/>
      <c r="H436" s="191"/>
      <c r="J436" s="191"/>
      <c r="K436" s="191"/>
      <c r="L436" s="193"/>
      <c r="M436" s="194"/>
      <c r="N436" s="191"/>
      <c r="O436" s="191"/>
      <c r="P436" s="191"/>
      <c r="Q436" s="191"/>
      <c r="R436" s="191"/>
      <c r="S436" s="191"/>
      <c r="T436" s="195"/>
      <c r="AT436" s="196" t="s">
        <v>150</v>
      </c>
      <c r="AU436" s="196" t="s">
        <v>20</v>
      </c>
      <c r="AV436" s="196" t="s">
        <v>20</v>
      </c>
      <c r="AW436" s="196" t="s">
        <v>109</v>
      </c>
      <c r="AX436" s="196" t="s">
        <v>73</v>
      </c>
      <c r="AY436" s="196" t="s">
        <v>137</v>
      </c>
    </row>
    <row r="437" spans="2:65" s="6" customFormat="1" ht="15.75" customHeight="1" x14ac:dyDescent="0.3">
      <c r="B437" s="159"/>
      <c r="C437" s="160"/>
      <c r="D437" s="161" t="s">
        <v>150</v>
      </c>
      <c r="E437" s="160"/>
      <c r="F437" s="162" t="s">
        <v>404</v>
      </c>
      <c r="G437" s="160"/>
      <c r="H437" s="163">
        <v>1</v>
      </c>
      <c r="J437" s="160"/>
      <c r="K437" s="160"/>
      <c r="L437" s="164"/>
      <c r="M437" s="165"/>
      <c r="N437" s="160"/>
      <c r="O437" s="160"/>
      <c r="P437" s="160"/>
      <c r="Q437" s="160"/>
      <c r="R437" s="160"/>
      <c r="S437" s="160"/>
      <c r="T437" s="166"/>
      <c r="AT437" s="167" t="s">
        <v>150</v>
      </c>
      <c r="AU437" s="167" t="s">
        <v>20</v>
      </c>
      <c r="AV437" s="167" t="s">
        <v>81</v>
      </c>
      <c r="AW437" s="167" t="s">
        <v>109</v>
      </c>
      <c r="AX437" s="167" t="s">
        <v>20</v>
      </c>
      <c r="AY437" s="167" t="s">
        <v>137</v>
      </c>
    </row>
    <row r="438" spans="2:65" s="6" customFormat="1" ht="15.75" customHeight="1" x14ac:dyDescent="0.3">
      <c r="B438" s="23"/>
      <c r="C438" s="145" t="s">
        <v>732</v>
      </c>
      <c r="D438" s="145" t="s">
        <v>141</v>
      </c>
      <c r="E438" s="146" t="s">
        <v>733</v>
      </c>
      <c r="F438" s="147" t="s">
        <v>734</v>
      </c>
      <c r="G438" s="148" t="s">
        <v>375</v>
      </c>
      <c r="H438" s="149">
        <v>1</v>
      </c>
      <c r="I438" s="150"/>
      <c r="J438" s="151">
        <f>ROUND($I$438*$H$438,2)</f>
        <v>0</v>
      </c>
      <c r="K438" s="147"/>
      <c r="L438" s="43"/>
      <c r="M438" s="152"/>
      <c r="N438" s="153" t="s">
        <v>44</v>
      </c>
      <c r="O438" s="24"/>
      <c r="P438" s="24"/>
      <c r="Q438" s="154">
        <v>0</v>
      </c>
      <c r="R438" s="154">
        <f>$Q$438*$H$438</f>
        <v>0</v>
      </c>
      <c r="S438" s="154">
        <v>0</v>
      </c>
      <c r="T438" s="155">
        <f>$S$438*$H$438</f>
        <v>0</v>
      </c>
      <c r="AR438" s="89" t="s">
        <v>704</v>
      </c>
      <c r="AT438" s="89" t="s">
        <v>141</v>
      </c>
      <c r="AU438" s="89" t="s">
        <v>20</v>
      </c>
      <c r="AY438" s="6" t="s">
        <v>137</v>
      </c>
      <c r="BE438" s="156">
        <f>IF($N$438="základní",$J$438,0)</f>
        <v>0</v>
      </c>
      <c r="BF438" s="156">
        <f>IF($N$438="snížená",$J$438,0)</f>
        <v>0</v>
      </c>
      <c r="BG438" s="156">
        <f>IF($N$438="zákl. přenesená",$J$438,0)</f>
        <v>0</v>
      </c>
      <c r="BH438" s="156">
        <f>IF($N$438="sníž. přenesená",$J$438,0)</f>
        <v>0</v>
      </c>
      <c r="BI438" s="156">
        <f>IF($N$438="nulová",$J$438,0)</f>
        <v>0</v>
      </c>
      <c r="BJ438" s="89" t="s">
        <v>20</v>
      </c>
      <c r="BK438" s="156">
        <f>ROUND($I$438*$H$438,2)</f>
        <v>0</v>
      </c>
      <c r="BL438" s="89" t="s">
        <v>704</v>
      </c>
      <c r="BM438" s="89" t="s">
        <v>735</v>
      </c>
    </row>
    <row r="439" spans="2:65" s="6" customFormat="1" ht="16.5" customHeight="1" x14ac:dyDescent="0.3">
      <c r="B439" s="23"/>
      <c r="C439" s="24"/>
      <c r="D439" s="157" t="s">
        <v>148</v>
      </c>
      <c r="E439" s="24"/>
      <c r="F439" s="158" t="s">
        <v>734</v>
      </c>
      <c r="G439" s="24"/>
      <c r="H439" s="24"/>
      <c r="J439" s="24"/>
      <c r="K439" s="24"/>
      <c r="L439" s="43"/>
      <c r="M439" s="56"/>
      <c r="N439" s="24"/>
      <c r="O439" s="24"/>
      <c r="P439" s="24"/>
      <c r="Q439" s="24"/>
      <c r="R439" s="24"/>
      <c r="S439" s="24"/>
      <c r="T439" s="57"/>
      <c r="AT439" s="6" t="s">
        <v>148</v>
      </c>
      <c r="AU439" s="6" t="s">
        <v>20</v>
      </c>
    </row>
    <row r="440" spans="2:65" s="6" customFormat="1" ht="27" customHeight="1" x14ac:dyDescent="0.3">
      <c r="B440" s="190"/>
      <c r="C440" s="191"/>
      <c r="D440" s="161" t="s">
        <v>150</v>
      </c>
      <c r="E440" s="191"/>
      <c r="F440" s="192" t="s">
        <v>736</v>
      </c>
      <c r="G440" s="191"/>
      <c r="H440" s="191"/>
      <c r="J440" s="191"/>
      <c r="K440" s="191"/>
      <c r="L440" s="193"/>
      <c r="M440" s="194"/>
      <c r="N440" s="191"/>
      <c r="O440" s="191"/>
      <c r="P440" s="191"/>
      <c r="Q440" s="191"/>
      <c r="R440" s="191"/>
      <c r="S440" s="191"/>
      <c r="T440" s="195"/>
      <c r="AT440" s="196" t="s">
        <v>150</v>
      </c>
      <c r="AU440" s="196" t="s">
        <v>20</v>
      </c>
      <c r="AV440" s="196" t="s">
        <v>20</v>
      </c>
      <c r="AW440" s="196" t="s">
        <v>109</v>
      </c>
      <c r="AX440" s="196" t="s">
        <v>73</v>
      </c>
      <c r="AY440" s="196" t="s">
        <v>137</v>
      </c>
    </row>
    <row r="441" spans="2:65" s="6" customFormat="1" ht="15.75" customHeight="1" x14ac:dyDescent="0.3">
      <c r="B441" s="159"/>
      <c r="C441" s="160"/>
      <c r="D441" s="161" t="s">
        <v>150</v>
      </c>
      <c r="E441" s="160"/>
      <c r="F441" s="162" t="s">
        <v>404</v>
      </c>
      <c r="G441" s="160"/>
      <c r="H441" s="163">
        <v>1</v>
      </c>
      <c r="J441" s="160"/>
      <c r="K441" s="160"/>
      <c r="L441" s="164"/>
      <c r="M441" s="165"/>
      <c r="N441" s="160"/>
      <c r="O441" s="160"/>
      <c r="P441" s="160"/>
      <c r="Q441" s="160"/>
      <c r="R441" s="160"/>
      <c r="S441" s="160"/>
      <c r="T441" s="166"/>
      <c r="AT441" s="167" t="s">
        <v>150</v>
      </c>
      <c r="AU441" s="167" t="s">
        <v>20</v>
      </c>
      <c r="AV441" s="167" t="s">
        <v>81</v>
      </c>
      <c r="AW441" s="167" t="s">
        <v>109</v>
      </c>
      <c r="AX441" s="167" t="s">
        <v>20</v>
      </c>
      <c r="AY441" s="167" t="s">
        <v>137</v>
      </c>
    </row>
    <row r="442" spans="2:65" s="6" customFormat="1" ht="15.75" customHeight="1" x14ac:dyDescent="0.3">
      <c r="B442" s="23"/>
      <c r="C442" s="145" t="s">
        <v>525</v>
      </c>
      <c r="D442" s="145" t="s">
        <v>141</v>
      </c>
      <c r="E442" s="146" t="s">
        <v>737</v>
      </c>
      <c r="F442" s="147" t="s">
        <v>738</v>
      </c>
      <c r="G442" s="148" t="s">
        <v>375</v>
      </c>
      <c r="H442" s="149">
        <v>1</v>
      </c>
      <c r="I442" s="150"/>
      <c r="J442" s="151">
        <f>ROUND($I$442*$H$442,2)</f>
        <v>0</v>
      </c>
      <c r="K442" s="147"/>
      <c r="L442" s="43"/>
      <c r="M442" s="152"/>
      <c r="N442" s="153" t="s">
        <v>44</v>
      </c>
      <c r="O442" s="24"/>
      <c r="P442" s="24"/>
      <c r="Q442" s="154">
        <v>0</v>
      </c>
      <c r="R442" s="154">
        <f>$Q$442*$H$442</f>
        <v>0</v>
      </c>
      <c r="S442" s="154">
        <v>0</v>
      </c>
      <c r="T442" s="155">
        <f>$S$442*$H$442</f>
        <v>0</v>
      </c>
      <c r="AR442" s="89" t="s">
        <v>704</v>
      </c>
      <c r="AT442" s="89" t="s">
        <v>141</v>
      </c>
      <c r="AU442" s="89" t="s">
        <v>20</v>
      </c>
      <c r="AY442" s="6" t="s">
        <v>137</v>
      </c>
      <c r="BE442" s="156">
        <f>IF($N$442="základní",$J$442,0)</f>
        <v>0</v>
      </c>
      <c r="BF442" s="156">
        <f>IF($N$442="snížená",$J$442,0)</f>
        <v>0</v>
      </c>
      <c r="BG442" s="156">
        <f>IF($N$442="zákl. přenesená",$J$442,0)</f>
        <v>0</v>
      </c>
      <c r="BH442" s="156">
        <f>IF($N$442="sníž. přenesená",$J$442,0)</f>
        <v>0</v>
      </c>
      <c r="BI442" s="156">
        <f>IF($N$442="nulová",$J$442,0)</f>
        <v>0</v>
      </c>
      <c r="BJ442" s="89" t="s">
        <v>20</v>
      </c>
      <c r="BK442" s="156">
        <f>ROUND($I$442*$H$442,2)</f>
        <v>0</v>
      </c>
      <c r="BL442" s="89" t="s">
        <v>704</v>
      </c>
      <c r="BM442" s="89" t="s">
        <v>739</v>
      </c>
    </row>
    <row r="443" spans="2:65" s="6" customFormat="1" ht="16.5" customHeight="1" x14ac:dyDescent="0.3">
      <c r="B443" s="23"/>
      <c r="C443" s="24"/>
      <c r="D443" s="157" t="s">
        <v>148</v>
      </c>
      <c r="E443" s="24"/>
      <c r="F443" s="158" t="s">
        <v>738</v>
      </c>
      <c r="G443" s="24"/>
      <c r="H443" s="24"/>
      <c r="J443" s="24"/>
      <c r="K443" s="24"/>
      <c r="L443" s="43"/>
      <c r="M443" s="56"/>
      <c r="N443" s="24"/>
      <c r="O443" s="24"/>
      <c r="P443" s="24"/>
      <c r="Q443" s="24"/>
      <c r="R443" s="24"/>
      <c r="S443" s="24"/>
      <c r="T443" s="57"/>
      <c r="AT443" s="6" t="s">
        <v>148</v>
      </c>
      <c r="AU443" s="6" t="s">
        <v>20</v>
      </c>
    </row>
    <row r="444" spans="2:65" s="6" customFormat="1" ht="15.75" customHeight="1" x14ac:dyDescent="0.3">
      <c r="B444" s="190"/>
      <c r="C444" s="191"/>
      <c r="D444" s="161" t="s">
        <v>150</v>
      </c>
      <c r="E444" s="191"/>
      <c r="F444" s="192" t="s">
        <v>740</v>
      </c>
      <c r="G444" s="191"/>
      <c r="H444" s="191"/>
      <c r="J444" s="191"/>
      <c r="K444" s="191"/>
      <c r="L444" s="193"/>
      <c r="M444" s="194"/>
      <c r="N444" s="191"/>
      <c r="O444" s="191"/>
      <c r="P444" s="191"/>
      <c r="Q444" s="191"/>
      <c r="R444" s="191"/>
      <c r="S444" s="191"/>
      <c r="T444" s="195"/>
      <c r="AT444" s="196" t="s">
        <v>150</v>
      </c>
      <c r="AU444" s="196" t="s">
        <v>20</v>
      </c>
      <c r="AV444" s="196" t="s">
        <v>20</v>
      </c>
      <c r="AW444" s="196" t="s">
        <v>109</v>
      </c>
      <c r="AX444" s="196" t="s">
        <v>73</v>
      </c>
      <c r="AY444" s="196" t="s">
        <v>137</v>
      </c>
    </row>
    <row r="445" spans="2:65" s="6" customFormat="1" ht="15.75" customHeight="1" x14ac:dyDescent="0.3">
      <c r="B445" s="159"/>
      <c r="C445" s="160"/>
      <c r="D445" s="161" t="s">
        <v>150</v>
      </c>
      <c r="E445" s="160"/>
      <c r="F445" s="162" t="s">
        <v>404</v>
      </c>
      <c r="G445" s="160"/>
      <c r="H445" s="163">
        <v>1</v>
      </c>
      <c r="J445" s="160"/>
      <c r="K445" s="160"/>
      <c r="L445" s="164"/>
      <c r="M445" s="165"/>
      <c r="N445" s="160"/>
      <c r="O445" s="160"/>
      <c r="P445" s="160"/>
      <c r="Q445" s="160"/>
      <c r="R445" s="160"/>
      <c r="S445" s="160"/>
      <c r="T445" s="166"/>
      <c r="AT445" s="167" t="s">
        <v>150</v>
      </c>
      <c r="AU445" s="167" t="s">
        <v>20</v>
      </c>
      <c r="AV445" s="167" t="s">
        <v>81</v>
      </c>
      <c r="AW445" s="167" t="s">
        <v>109</v>
      </c>
      <c r="AX445" s="167" t="s">
        <v>20</v>
      </c>
      <c r="AY445" s="167" t="s">
        <v>137</v>
      </c>
    </row>
    <row r="446" spans="2:65" s="6" customFormat="1" ht="15.75" customHeight="1" x14ac:dyDescent="0.3">
      <c r="B446" s="23"/>
      <c r="C446" s="145" t="s">
        <v>741</v>
      </c>
      <c r="D446" s="145" t="s">
        <v>141</v>
      </c>
      <c r="E446" s="146" t="s">
        <v>742</v>
      </c>
      <c r="F446" s="147" t="s">
        <v>743</v>
      </c>
      <c r="G446" s="148" t="s">
        <v>375</v>
      </c>
      <c r="H446" s="149">
        <v>1</v>
      </c>
      <c r="I446" s="150"/>
      <c r="J446" s="151">
        <f>ROUND($I$446*$H$446,2)</f>
        <v>0</v>
      </c>
      <c r="K446" s="147"/>
      <c r="L446" s="43"/>
      <c r="M446" s="152"/>
      <c r="N446" s="153" t="s">
        <v>44</v>
      </c>
      <c r="O446" s="24"/>
      <c r="P446" s="24"/>
      <c r="Q446" s="154">
        <v>0</v>
      </c>
      <c r="R446" s="154">
        <f>$Q$446*$H$446</f>
        <v>0</v>
      </c>
      <c r="S446" s="154">
        <v>0</v>
      </c>
      <c r="T446" s="155">
        <f>$S$446*$H$446</f>
        <v>0</v>
      </c>
      <c r="AR446" s="89" t="s">
        <v>704</v>
      </c>
      <c r="AT446" s="89" t="s">
        <v>141</v>
      </c>
      <c r="AU446" s="89" t="s">
        <v>20</v>
      </c>
      <c r="AY446" s="6" t="s">
        <v>137</v>
      </c>
      <c r="BE446" s="156">
        <f>IF($N$446="základní",$J$446,0)</f>
        <v>0</v>
      </c>
      <c r="BF446" s="156">
        <f>IF($N$446="snížená",$J$446,0)</f>
        <v>0</v>
      </c>
      <c r="BG446" s="156">
        <f>IF($N$446="zákl. přenesená",$J$446,0)</f>
        <v>0</v>
      </c>
      <c r="BH446" s="156">
        <f>IF($N$446="sníž. přenesená",$J$446,0)</f>
        <v>0</v>
      </c>
      <c r="BI446" s="156">
        <f>IF($N$446="nulová",$J$446,0)</f>
        <v>0</v>
      </c>
      <c r="BJ446" s="89" t="s">
        <v>20</v>
      </c>
      <c r="BK446" s="156">
        <f>ROUND($I$446*$H$446,2)</f>
        <v>0</v>
      </c>
      <c r="BL446" s="89" t="s">
        <v>704</v>
      </c>
      <c r="BM446" s="89" t="s">
        <v>744</v>
      </c>
    </row>
    <row r="447" spans="2:65" s="6" customFormat="1" ht="16.5" customHeight="1" x14ac:dyDescent="0.3">
      <c r="B447" s="23"/>
      <c r="C447" s="24"/>
      <c r="D447" s="157" t="s">
        <v>148</v>
      </c>
      <c r="E447" s="24"/>
      <c r="F447" s="158" t="s">
        <v>743</v>
      </c>
      <c r="G447" s="24"/>
      <c r="H447" s="24"/>
      <c r="J447" s="24"/>
      <c r="K447" s="24"/>
      <c r="L447" s="43"/>
      <c r="M447" s="56"/>
      <c r="N447" s="24"/>
      <c r="O447" s="24"/>
      <c r="P447" s="24"/>
      <c r="Q447" s="24"/>
      <c r="R447" s="24"/>
      <c r="S447" s="24"/>
      <c r="T447" s="57"/>
      <c r="AT447" s="6" t="s">
        <v>148</v>
      </c>
      <c r="AU447" s="6" t="s">
        <v>20</v>
      </c>
    </row>
    <row r="448" spans="2:65" s="6" customFormat="1" ht="15.75" customHeight="1" x14ac:dyDescent="0.3">
      <c r="B448" s="190"/>
      <c r="C448" s="191"/>
      <c r="D448" s="161" t="s">
        <v>150</v>
      </c>
      <c r="E448" s="191"/>
      <c r="F448" s="192" t="s">
        <v>745</v>
      </c>
      <c r="G448" s="191"/>
      <c r="H448" s="191"/>
      <c r="J448" s="191"/>
      <c r="K448" s="191"/>
      <c r="L448" s="193"/>
      <c r="M448" s="194"/>
      <c r="N448" s="191"/>
      <c r="O448" s="191"/>
      <c r="P448" s="191"/>
      <c r="Q448" s="191"/>
      <c r="R448" s="191"/>
      <c r="S448" s="191"/>
      <c r="T448" s="195"/>
      <c r="AT448" s="196" t="s">
        <v>150</v>
      </c>
      <c r="AU448" s="196" t="s">
        <v>20</v>
      </c>
      <c r="AV448" s="196" t="s">
        <v>20</v>
      </c>
      <c r="AW448" s="196" t="s">
        <v>109</v>
      </c>
      <c r="AX448" s="196" t="s">
        <v>73</v>
      </c>
      <c r="AY448" s="196" t="s">
        <v>137</v>
      </c>
    </row>
    <row r="449" spans="2:65" s="6" customFormat="1" ht="15.75" customHeight="1" x14ac:dyDescent="0.3">
      <c r="B449" s="159"/>
      <c r="C449" s="160"/>
      <c r="D449" s="161" t="s">
        <v>150</v>
      </c>
      <c r="E449" s="160"/>
      <c r="F449" s="162" t="s">
        <v>404</v>
      </c>
      <c r="G449" s="160"/>
      <c r="H449" s="163">
        <v>1</v>
      </c>
      <c r="J449" s="160"/>
      <c r="K449" s="160"/>
      <c r="L449" s="164"/>
      <c r="M449" s="165"/>
      <c r="N449" s="160"/>
      <c r="O449" s="160"/>
      <c r="P449" s="160"/>
      <c r="Q449" s="160"/>
      <c r="R449" s="160"/>
      <c r="S449" s="160"/>
      <c r="T449" s="166"/>
      <c r="AT449" s="167" t="s">
        <v>150</v>
      </c>
      <c r="AU449" s="167" t="s">
        <v>20</v>
      </c>
      <c r="AV449" s="167" t="s">
        <v>81</v>
      </c>
      <c r="AW449" s="167" t="s">
        <v>109</v>
      </c>
      <c r="AX449" s="167" t="s">
        <v>20</v>
      </c>
      <c r="AY449" s="167" t="s">
        <v>137</v>
      </c>
    </row>
    <row r="450" spans="2:65" s="6" customFormat="1" ht="15.75" customHeight="1" x14ac:dyDescent="0.3">
      <c r="B450" s="23"/>
      <c r="C450" s="145" t="s">
        <v>746</v>
      </c>
      <c r="D450" s="145" t="s">
        <v>141</v>
      </c>
      <c r="E450" s="146" t="s">
        <v>747</v>
      </c>
      <c r="F450" s="147" t="s">
        <v>748</v>
      </c>
      <c r="G450" s="148" t="s">
        <v>375</v>
      </c>
      <c r="H450" s="149">
        <v>1</v>
      </c>
      <c r="I450" s="150"/>
      <c r="J450" s="151">
        <f>ROUND($I$450*$H$450,2)</f>
        <v>0</v>
      </c>
      <c r="K450" s="147"/>
      <c r="L450" s="43"/>
      <c r="M450" s="152"/>
      <c r="N450" s="153" t="s">
        <v>44</v>
      </c>
      <c r="O450" s="24"/>
      <c r="P450" s="24"/>
      <c r="Q450" s="154">
        <v>0</v>
      </c>
      <c r="R450" s="154">
        <f>$Q$450*$H$450</f>
        <v>0</v>
      </c>
      <c r="S450" s="154">
        <v>0</v>
      </c>
      <c r="T450" s="155">
        <f>$S$450*$H$450</f>
        <v>0</v>
      </c>
      <c r="AR450" s="89" t="s">
        <v>704</v>
      </c>
      <c r="AT450" s="89" t="s">
        <v>141</v>
      </c>
      <c r="AU450" s="89" t="s">
        <v>20</v>
      </c>
      <c r="AY450" s="6" t="s">
        <v>137</v>
      </c>
      <c r="BE450" s="156">
        <f>IF($N$450="základní",$J$450,0)</f>
        <v>0</v>
      </c>
      <c r="BF450" s="156">
        <f>IF($N$450="snížená",$J$450,0)</f>
        <v>0</v>
      </c>
      <c r="BG450" s="156">
        <f>IF($N$450="zákl. přenesená",$J$450,0)</f>
        <v>0</v>
      </c>
      <c r="BH450" s="156">
        <f>IF($N$450="sníž. přenesená",$J$450,0)</f>
        <v>0</v>
      </c>
      <c r="BI450" s="156">
        <f>IF($N$450="nulová",$J$450,0)</f>
        <v>0</v>
      </c>
      <c r="BJ450" s="89" t="s">
        <v>20</v>
      </c>
      <c r="BK450" s="156">
        <f>ROUND($I$450*$H$450,2)</f>
        <v>0</v>
      </c>
      <c r="BL450" s="89" t="s">
        <v>704</v>
      </c>
      <c r="BM450" s="89" t="s">
        <v>749</v>
      </c>
    </row>
    <row r="451" spans="2:65" s="6" customFormat="1" ht="16.5" customHeight="1" x14ac:dyDescent="0.3">
      <c r="B451" s="23"/>
      <c r="C451" s="24"/>
      <c r="D451" s="157" t="s">
        <v>148</v>
      </c>
      <c r="E451" s="24"/>
      <c r="F451" s="158" t="s">
        <v>748</v>
      </c>
      <c r="G451" s="24"/>
      <c r="H451" s="24"/>
      <c r="J451" s="24"/>
      <c r="K451" s="24"/>
      <c r="L451" s="43"/>
      <c r="M451" s="56"/>
      <c r="N451" s="24"/>
      <c r="O451" s="24"/>
      <c r="P451" s="24"/>
      <c r="Q451" s="24"/>
      <c r="R451" s="24"/>
      <c r="S451" s="24"/>
      <c r="T451" s="57"/>
      <c r="AT451" s="6" t="s">
        <v>148</v>
      </c>
      <c r="AU451" s="6" t="s">
        <v>20</v>
      </c>
    </row>
    <row r="452" spans="2:65" s="6" customFormat="1" ht="15.75" customHeight="1" x14ac:dyDescent="0.3">
      <c r="B452" s="190"/>
      <c r="C452" s="191"/>
      <c r="D452" s="161" t="s">
        <v>150</v>
      </c>
      <c r="E452" s="191"/>
      <c r="F452" s="192" t="s">
        <v>750</v>
      </c>
      <c r="G452" s="191"/>
      <c r="H452" s="191"/>
      <c r="J452" s="191"/>
      <c r="K452" s="191"/>
      <c r="L452" s="193"/>
      <c r="M452" s="194"/>
      <c r="N452" s="191"/>
      <c r="O452" s="191"/>
      <c r="P452" s="191"/>
      <c r="Q452" s="191"/>
      <c r="R452" s="191"/>
      <c r="S452" s="191"/>
      <c r="T452" s="195"/>
      <c r="AT452" s="196" t="s">
        <v>150</v>
      </c>
      <c r="AU452" s="196" t="s">
        <v>20</v>
      </c>
      <c r="AV452" s="196" t="s">
        <v>20</v>
      </c>
      <c r="AW452" s="196" t="s">
        <v>109</v>
      </c>
      <c r="AX452" s="196" t="s">
        <v>73</v>
      </c>
      <c r="AY452" s="196" t="s">
        <v>137</v>
      </c>
    </row>
    <row r="453" spans="2:65" s="6" customFormat="1" ht="15.75" customHeight="1" x14ac:dyDescent="0.3">
      <c r="B453" s="190"/>
      <c r="C453" s="191"/>
      <c r="D453" s="161" t="s">
        <v>150</v>
      </c>
      <c r="E453" s="191"/>
      <c r="F453" s="192" t="s">
        <v>751</v>
      </c>
      <c r="G453" s="191"/>
      <c r="H453" s="191"/>
      <c r="J453" s="191"/>
      <c r="K453" s="191"/>
      <c r="L453" s="193"/>
      <c r="M453" s="194"/>
      <c r="N453" s="191"/>
      <c r="O453" s="191"/>
      <c r="P453" s="191"/>
      <c r="Q453" s="191"/>
      <c r="R453" s="191"/>
      <c r="S453" s="191"/>
      <c r="T453" s="195"/>
      <c r="AT453" s="196" t="s">
        <v>150</v>
      </c>
      <c r="AU453" s="196" t="s">
        <v>20</v>
      </c>
      <c r="AV453" s="196" t="s">
        <v>20</v>
      </c>
      <c r="AW453" s="196" t="s">
        <v>109</v>
      </c>
      <c r="AX453" s="196" t="s">
        <v>73</v>
      </c>
      <c r="AY453" s="196" t="s">
        <v>137</v>
      </c>
    </row>
    <row r="454" spans="2:65" s="6" customFormat="1" ht="15.75" customHeight="1" x14ac:dyDescent="0.3">
      <c r="B454" s="190"/>
      <c r="C454" s="191"/>
      <c r="D454" s="161" t="s">
        <v>150</v>
      </c>
      <c r="E454" s="191"/>
      <c r="F454" s="192" t="s">
        <v>752</v>
      </c>
      <c r="G454" s="191"/>
      <c r="H454" s="191"/>
      <c r="J454" s="191"/>
      <c r="K454" s="191"/>
      <c r="L454" s="193"/>
      <c r="M454" s="194"/>
      <c r="N454" s="191"/>
      <c r="O454" s="191"/>
      <c r="P454" s="191"/>
      <c r="Q454" s="191"/>
      <c r="R454" s="191"/>
      <c r="S454" s="191"/>
      <c r="T454" s="195"/>
      <c r="AT454" s="196" t="s">
        <v>150</v>
      </c>
      <c r="AU454" s="196" t="s">
        <v>20</v>
      </c>
      <c r="AV454" s="196" t="s">
        <v>20</v>
      </c>
      <c r="AW454" s="196" t="s">
        <v>109</v>
      </c>
      <c r="AX454" s="196" t="s">
        <v>73</v>
      </c>
      <c r="AY454" s="196" t="s">
        <v>137</v>
      </c>
    </row>
    <row r="455" spans="2:65" s="6" customFormat="1" ht="15.75" customHeight="1" x14ac:dyDescent="0.3">
      <c r="B455" s="190"/>
      <c r="C455" s="191"/>
      <c r="D455" s="161" t="s">
        <v>150</v>
      </c>
      <c r="E455" s="191"/>
      <c r="F455" s="192" t="s">
        <v>753</v>
      </c>
      <c r="G455" s="191"/>
      <c r="H455" s="191"/>
      <c r="J455" s="191"/>
      <c r="K455" s="191"/>
      <c r="L455" s="193"/>
      <c r="M455" s="194"/>
      <c r="N455" s="191"/>
      <c r="O455" s="191"/>
      <c r="P455" s="191"/>
      <c r="Q455" s="191"/>
      <c r="R455" s="191"/>
      <c r="S455" s="191"/>
      <c r="T455" s="195"/>
      <c r="AT455" s="196" t="s">
        <v>150</v>
      </c>
      <c r="AU455" s="196" t="s">
        <v>20</v>
      </c>
      <c r="AV455" s="196" t="s">
        <v>20</v>
      </c>
      <c r="AW455" s="196" t="s">
        <v>109</v>
      </c>
      <c r="AX455" s="196" t="s">
        <v>73</v>
      </c>
      <c r="AY455" s="196" t="s">
        <v>137</v>
      </c>
    </row>
    <row r="456" spans="2:65" s="6" customFormat="1" ht="15.75" customHeight="1" x14ac:dyDescent="0.3">
      <c r="B456" s="159"/>
      <c r="C456" s="160"/>
      <c r="D456" s="161" t="s">
        <v>150</v>
      </c>
      <c r="E456" s="160"/>
      <c r="F456" s="162" t="s">
        <v>404</v>
      </c>
      <c r="G456" s="160"/>
      <c r="H456" s="163">
        <v>1</v>
      </c>
      <c r="J456" s="160"/>
      <c r="K456" s="160"/>
      <c r="L456" s="164"/>
      <c r="M456" s="165"/>
      <c r="N456" s="160"/>
      <c r="O456" s="160"/>
      <c r="P456" s="160"/>
      <c r="Q456" s="160"/>
      <c r="R456" s="160"/>
      <c r="S456" s="160"/>
      <c r="T456" s="166"/>
      <c r="AT456" s="167" t="s">
        <v>150</v>
      </c>
      <c r="AU456" s="167" t="s">
        <v>20</v>
      </c>
      <c r="AV456" s="167" t="s">
        <v>81</v>
      </c>
      <c r="AW456" s="167" t="s">
        <v>109</v>
      </c>
      <c r="AX456" s="167" t="s">
        <v>20</v>
      </c>
      <c r="AY456" s="167" t="s">
        <v>137</v>
      </c>
    </row>
    <row r="457" spans="2:65" s="6" customFormat="1" ht="15.75" customHeight="1" x14ac:dyDescent="0.3">
      <c r="B457" s="23"/>
      <c r="C457" s="145" t="s">
        <v>754</v>
      </c>
      <c r="D457" s="145" t="s">
        <v>141</v>
      </c>
      <c r="E457" s="146" t="s">
        <v>755</v>
      </c>
      <c r="F457" s="147" t="s">
        <v>756</v>
      </c>
      <c r="G457" s="148" t="s">
        <v>375</v>
      </c>
      <c r="H457" s="149">
        <v>1</v>
      </c>
      <c r="I457" s="150"/>
      <c r="J457" s="151">
        <f>ROUND($I$457*$H$457,2)</f>
        <v>0</v>
      </c>
      <c r="K457" s="147"/>
      <c r="L457" s="43"/>
      <c r="M457" s="152"/>
      <c r="N457" s="153" t="s">
        <v>44</v>
      </c>
      <c r="O457" s="24"/>
      <c r="P457" s="24"/>
      <c r="Q457" s="154">
        <v>0</v>
      </c>
      <c r="R457" s="154">
        <f>$Q$457*$H$457</f>
        <v>0</v>
      </c>
      <c r="S457" s="154">
        <v>0</v>
      </c>
      <c r="T457" s="155">
        <f>$S$457*$H$457</f>
        <v>0</v>
      </c>
      <c r="AR457" s="89" t="s">
        <v>704</v>
      </c>
      <c r="AT457" s="89" t="s">
        <v>141</v>
      </c>
      <c r="AU457" s="89" t="s">
        <v>20</v>
      </c>
      <c r="AY457" s="6" t="s">
        <v>137</v>
      </c>
      <c r="BE457" s="156">
        <f>IF($N$457="základní",$J$457,0)</f>
        <v>0</v>
      </c>
      <c r="BF457" s="156">
        <f>IF($N$457="snížená",$J$457,0)</f>
        <v>0</v>
      </c>
      <c r="BG457" s="156">
        <f>IF($N$457="zákl. přenesená",$J$457,0)</f>
        <v>0</v>
      </c>
      <c r="BH457" s="156">
        <f>IF($N$457="sníž. přenesená",$J$457,0)</f>
        <v>0</v>
      </c>
      <c r="BI457" s="156">
        <f>IF($N$457="nulová",$J$457,0)</f>
        <v>0</v>
      </c>
      <c r="BJ457" s="89" t="s">
        <v>20</v>
      </c>
      <c r="BK457" s="156">
        <f>ROUND($I$457*$H$457,2)</f>
        <v>0</v>
      </c>
      <c r="BL457" s="89" t="s">
        <v>704</v>
      </c>
      <c r="BM457" s="89" t="s">
        <v>757</v>
      </c>
    </row>
    <row r="458" spans="2:65" s="6" customFormat="1" ht="16.5" customHeight="1" x14ac:dyDescent="0.3">
      <c r="B458" s="23"/>
      <c r="C458" s="24"/>
      <c r="D458" s="157" t="s">
        <v>148</v>
      </c>
      <c r="E458" s="24"/>
      <c r="F458" s="158" t="s">
        <v>743</v>
      </c>
      <c r="G458" s="24"/>
      <c r="H458" s="24"/>
      <c r="J458" s="24"/>
      <c r="K458" s="24"/>
      <c r="L458" s="43"/>
      <c r="M458" s="56"/>
      <c r="N458" s="24"/>
      <c r="O458" s="24"/>
      <c r="P458" s="24"/>
      <c r="Q458" s="24"/>
      <c r="R458" s="24"/>
      <c r="S458" s="24"/>
      <c r="T458" s="57"/>
      <c r="AT458" s="6" t="s">
        <v>148</v>
      </c>
      <c r="AU458" s="6" t="s">
        <v>20</v>
      </c>
    </row>
    <row r="459" spans="2:65" s="6" customFormat="1" ht="15.75" customHeight="1" x14ac:dyDescent="0.3">
      <c r="B459" s="190"/>
      <c r="C459" s="191"/>
      <c r="D459" s="161" t="s">
        <v>150</v>
      </c>
      <c r="E459" s="191"/>
      <c r="F459" s="192" t="s">
        <v>758</v>
      </c>
      <c r="G459" s="191"/>
      <c r="H459" s="191"/>
      <c r="J459" s="191"/>
      <c r="K459" s="191"/>
      <c r="L459" s="193"/>
      <c r="M459" s="194"/>
      <c r="N459" s="191"/>
      <c r="O459" s="191"/>
      <c r="P459" s="191"/>
      <c r="Q459" s="191"/>
      <c r="R459" s="191"/>
      <c r="S459" s="191"/>
      <c r="T459" s="195"/>
      <c r="AT459" s="196" t="s">
        <v>150</v>
      </c>
      <c r="AU459" s="196" t="s">
        <v>20</v>
      </c>
      <c r="AV459" s="196" t="s">
        <v>20</v>
      </c>
      <c r="AW459" s="196" t="s">
        <v>109</v>
      </c>
      <c r="AX459" s="196" t="s">
        <v>73</v>
      </c>
      <c r="AY459" s="196" t="s">
        <v>137</v>
      </c>
    </row>
    <row r="460" spans="2:65" s="6" customFormat="1" ht="15.75" customHeight="1" x14ac:dyDescent="0.3">
      <c r="B460" s="159"/>
      <c r="C460" s="160"/>
      <c r="D460" s="161" t="s">
        <v>150</v>
      </c>
      <c r="E460" s="160"/>
      <c r="F460" s="162" t="s">
        <v>404</v>
      </c>
      <c r="G460" s="160"/>
      <c r="H460" s="163">
        <v>1</v>
      </c>
      <c r="J460" s="160"/>
      <c r="K460" s="160"/>
      <c r="L460" s="164"/>
      <c r="M460" s="187"/>
      <c r="N460" s="188"/>
      <c r="O460" s="188"/>
      <c r="P460" s="188"/>
      <c r="Q460" s="188"/>
      <c r="R460" s="188"/>
      <c r="S460" s="188"/>
      <c r="T460" s="189"/>
      <c r="AT460" s="167" t="s">
        <v>150</v>
      </c>
      <c r="AU460" s="167" t="s">
        <v>20</v>
      </c>
      <c r="AV460" s="167" t="s">
        <v>81</v>
      </c>
      <c r="AW460" s="167" t="s">
        <v>109</v>
      </c>
      <c r="AX460" s="167" t="s">
        <v>20</v>
      </c>
      <c r="AY460" s="167" t="s">
        <v>137</v>
      </c>
    </row>
    <row r="461" spans="2:65" s="6" customFormat="1" ht="7.5" customHeight="1" x14ac:dyDescent="0.3">
      <c r="B461" s="38"/>
      <c r="C461" s="39"/>
      <c r="D461" s="39"/>
      <c r="E461" s="39"/>
      <c r="F461" s="39"/>
      <c r="G461" s="39"/>
      <c r="H461" s="39"/>
      <c r="I461" s="101"/>
      <c r="J461" s="39"/>
      <c r="K461" s="39"/>
      <c r="L461" s="43"/>
    </row>
    <row r="462" spans="2:65" s="2" customFormat="1" ht="14.25" customHeight="1" x14ac:dyDescent="0.3"/>
  </sheetData>
  <sheetProtection password="CC35" sheet="1" objects="1" scenarios="1" formatColumns="0" formatRows="0" sort="0" autoFilter="0"/>
  <autoFilter ref="C83:K83"/>
  <mergeCells count="9">
    <mergeCell ref="E76:H76"/>
    <mergeCell ref="G1:H1"/>
    <mergeCell ref="L2:V2"/>
    <mergeCell ref="E7:H7"/>
    <mergeCell ref="E9:H9"/>
    <mergeCell ref="E24:H24"/>
    <mergeCell ref="E45:H45"/>
    <mergeCell ref="E47:H47"/>
    <mergeCell ref="E74:H74"/>
  </mergeCells>
  <hyperlinks>
    <hyperlink ref="F1:G1" location="C2" tooltip="Krycí list soupisu" display="1) Krycí list soupisu"/>
    <hyperlink ref="G1:H1" location="C54" tooltip="Rekapitulace" display="2) Rekapitulace"/>
    <hyperlink ref="J1" location="C83" tooltip="Soupis prací" display="3) Soupis prací"/>
    <hyperlink ref="L1:V1" location="'Rekapitulace stavby'!C2" tooltip="Rekapitulace stavby" display="Rekapitulace stavby"/>
  </hyperlinks>
  <pageMargins left="0.59027779102325439" right="0.59027779102325439" top="0.59027779102325439" bottom="0.59027779102325439" header="0" footer="0"/>
  <pageSetup paperSize="9" scale="95" fitToHeight="100" orientation="landscape" blackAndWhite="1" r:id="rId1"/>
  <headerFooter alignWithMargins="0">
    <oddFooter>&amp;CStrana &amp;P z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462"/>
  <sheetViews>
    <sheetView showGridLines="0" workbookViewId="0">
      <pane ySplit="1" topLeftCell="A2" activePane="bottomLeft" state="frozenSplit"/>
      <selection pane="bottomLeft"/>
    </sheetView>
  </sheetViews>
  <sheetFormatPr defaultColWidth="10.5" defaultRowHeight="14.25" customHeight="1" x14ac:dyDescent="0.3"/>
  <cols>
    <col min="1" max="1" width="8.33203125" style="2" customWidth="1"/>
    <col min="2" max="2" width="1.6640625" style="2" customWidth="1"/>
    <col min="3" max="3" width="4.1640625" style="2" customWidth="1"/>
    <col min="4" max="4" width="4.33203125" style="2" customWidth="1"/>
    <col min="5" max="5" width="17.1640625" style="2" customWidth="1"/>
    <col min="6" max="6" width="90.83203125" style="2" customWidth="1"/>
    <col min="7" max="7" width="8.6640625" style="2" customWidth="1"/>
    <col min="8" max="8" width="11.1640625" style="2" customWidth="1"/>
    <col min="9" max="9" width="12.6640625" style="2" customWidth="1"/>
    <col min="10" max="10" width="23.5" style="2" customWidth="1"/>
    <col min="11" max="11" width="15.5" style="2" customWidth="1"/>
    <col min="12" max="12" width="10.5" style="1" customWidth="1"/>
    <col min="13" max="18" width="10.5" style="2" hidden="1" customWidth="1"/>
    <col min="19" max="19" width="8.1640625" style="2" hidden="1" customWidth="1"/>
    <col min="20" max="20" width="29.6640625" style="2" hidden="1" customWidth="1"/>
    <col min="21" max="21" width="16.33203125" style="2" hidden="1" customWidth="1"/>
    <col min="22" max="22" width="12.33203125" style="2" customWidth="1"/>
    <col min="23" max="23" width="16.33203125" style="2" customWidth="1"/>
    <col min="24" max="24" width="12.1640625" style="2" customWidth="1"/>
    <col min="25" max="25" width="15" style="2" customWidth="1"/>
    <col min="26" max="26" width="11" style="2" customWidth="1"/>
    <col min="27" max="27" width="15" style="2" customWidth="1"/>
    <col min="28" max="28" width="16.33203125" style="2" customWidth="1"/>
    <col min="29" max="29" width="11" style="2" customWidth="1"/>
    <col min="30" max="30" width="15" style="2" customWidth="1"/>
    <col min="31" max="31" width="16.33203125" style="2" customWidth="1"/>
    <col min="32" max="43" width="10.5" style="1" customWidth="1"/>
    <col min="44" max="65" width="10.5" style="2" hidden="1" customWidth="1"/>
    <col min="66" max="16384" width="10.5" style="1"/>
  </cols>
  <sheetData>
    <row r="1" spans="1:256" s="3" customFormat="1" ht="22.5" customHeight="1" x14ac:dyDescent="0.3">
      <c r="A1" s="5"/>
      <c r="B1" s="214"/>
      <c r="C1" s="214"/>
      <c r="D1" s="213" t="s">
        <v>1</v>
      </c>
      <c r="E1" s="214"/>
      <c r="F1" s="215" t="s">
        <v>1424</v>
      </c>
      <c r="G1" s="332" t="s">
        <v>1425</v>
      </c>
      <c r="H1" s="332"/>
      <c r="I1" s="214"/>
      <c r="J1" s="215" t="s">
        <v>1426</v>
      </c>
      <c r="K1" s="213" t="s">
        <v>101</v>
      </c>
      <c r="L1" s="215" t="s">
        <v>1427</v>
      </c>
      <c r="M1" s="215"/>
      <c r="N1" s="215"/>
      <c r="O1" s="215"/>
      <c r="P1" s="215"/>
      <c r="Q1" s="215"/>
      <c r="R1" s="215"/>
      <c r="S1" s="215"/>
      <c r="T1" s="215"/>
      <c r="U1" s="211"/>
      <c r="V1" s="211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  <c r="FC1" s="5"/>
      <c r="FD1" s="5"/>
      <c r="FE1" s="5"/>
      <c r="FF1" s="5"/>
      <c r="FG1" s="5"/>
      <c r="FH1" s="5"/>
      <c r="FI1" s="5"/>
      <c r="FJ1" s="5"/>
      <c r="FK1" s="5"/>
      <c r="FL1" s="5"/>
      <c r="FM1" s="5"/>
      <c r="FN1" s="5"/>
      <c r="FO1" s="5"/>
      <c r="FP1" s="5"/>
      <c r="FQ1" s="5"/>
      <c r="FR1" s="5"/>
      <c r="FS1" s="5"/>
      <c r="FT1" s="5"/>
      <c r="FU1" s="5"/>
      <c r="FV1" s="5"/>
      <c r="FW1" s="5"/>
      <c r="FX1" s="5"/>
      <c r="FY1" s="5"/>
      <c r="FZ1" s="5"/>
      <c r="GA1" s="5"/>
      <c r="GB1" s="5"/>
      <c r="GC1" s="5"/>
      <c r="GD1" s="5"/>
      <c r="GE1" s="5"/>
      <c r="GF1" s="5"/>
      <c r="GG1" s="5"/>
      <c r="GH1" s="5"/>
      <c r="GI1" s="5"/>
      <c r="GJ1" s="5"/>
      <c r="GK1" s="5"/>
      <c r="GL1" s="5"/>
      <c r="GM1" s="5"/>
      <c r="GN1" s="5"/>
      <c r="GO1" s="5"/>
      <c r="GP1" s="5"/>
      <c r="GQ1" s="5"/>
      <c r="GR1" s="5"/>
      <c r="GS1" s="5"/>
      <c r="GT1" s="5"/>
      <c r="GU1" s="5"/>
      <c r="GV1" s="5"/>
      <c r="GW1" s="5"/>
      <c r="GX1" s="5"/>
      <c r="GY1" s="5"/>
      <c r="GZ1" s="5"/>
      <c r="HA1" s="5"/>
      <c r="HB1" s="5"/>
      <c r="HC1" s="5"/>
      <c r="HD1" s="5"/>
      <c r="HE1" s="5"/>
      <c r="HF1" s="5"/>
      <c r="HG1" s="5"/>
      <c r="HH1" s="5"/>
      <c r="HI1" s="5"/>
      <c r="HJ1" s="5"/>
      <c r="HK1" s="5"/>
      <c r="HL1" s="5"/>
      <c r="HM1" s="5"/>
      <c r="HN1" s="5"/>
      <c r="HO1" s="5"/>
      <c r="HP1" s="5"/>
      <c r="HQ1" s="5"/>
      <c r="HR1" s="5"/>
      <c r="HS1" s="5"/>
      <c r="HT1" s="5"/>
      <c r="HU1" s="5"/>
      <c r="HV1" s="5"/>
      <c r="HW1" s="5"/>
      <c r="HX1" s="5"/>
      <c r="HY1" s="5"/>
      <c r="HZ1" s="5"/>
      <c r="IA1" s="5"/>
      <c r="IB1" s="5"/>
      <c r="IC1" s="5"/>
      <c r="ID1" s="5"/>
      <c r="IE1" s="5"/>
      <c r="IF1" s="5"/>
      <c r="IG1" s="5"/>
      <c r="IH1" s="5"/>
      <c r="II1" s="5"/>
      <c r="IJ1" s="5"/>
      <c r="IK1" s="5"/>
      <c r="IL1" s="5"/>
      <c r="IM1" s="5"/>
      <c r="IN1" s="5"/>
      <c r="IO1" s="5"/>
      <c r="IP1" s="5"/>
      <c r="IQ1" s="5"/>
      <c r="IR1" s="5"/>
      <c r="IS1" s="5"/>
      <c r="IT1" s="5"/>
      <c r="IU1" s="5"/>
      <c r="IV1" s="5"/>
    </row>
    <row r="2" spans="1:256" s="2" customFormat="1" ht="37.5" customHeight="1" x14ac:dyDescent="0.3">
      <c r="L2" s="331"/>
      <c r="M2" s="296"/>
      <c r="N2" s="296"/>
      <c r="O2" s="296"/>
      <c r="P2" s="296"/>
      <c r="Q2" s="296"/>
      <c r="R2" s="296"/>
      <c r="S2" s="296"/>
      <c r="T2" s="296"/>
      <c r="U2" s="296"/>
      <c r="V2" s="296"/>
      <c r="AT2" s="2" t="s">
        <v>87</v>
      </c>
    </row>
    <row r="3" spans="1:256" s="2" customFormat="1" ht="7.5" customHeight="1" x14ac:dyDescent="0.3">
      <c r="B3" s="7"/>
      <c r="C3" s="8"/>
      <c r="D3" s="8"/>
      <c r="E3" s="8"/>
      <c r="F3" s="8"/>
      <c r="G3" s="8"/>
      <c r="H3" s="8"/>
      <c r="I3" s="87"/>
      <c r="J3" s="8"/>
      <c r="K3" s="9"/>
      <c r="AT3" s="2" t="s">
        <v>81</v>
      </c>
    </row>
    <row r="4" spans="1:256" s="2" customFormat="1" ht="37.5" customHeight="1" x14ac:dyDescent="0.3">
      <c r="B4" s="10"/>
      <c r="C4" s="11"/>
      <c r="D4" s="12" t="s">
        <v>102</v>
      </c>
      <c r="E4" s="11"/>
      <c r="F4" s="11"/>
      <c r="G4" s="11"/>
      <c r="H4" s="11"/>
      <c r="J4" s="11"/>
      <c r="K4" s="13"/>
      <c r="M4" s="14" t="s">
        <v>9</v>
      </c>
      <c r="AT4" s="2" t="s">
        <v>3</v>
      </c>
    </row>
    <row r="5" spans="1:256" s="2" customFormat="1" ht="7.5" customHeight="1" x14ac:dyDescent="0.3">
      <c r="B5" s="10"/>
      <c r="C5" s="11"/>
      <c r="D5" s="11"/>
      <c r="E5" s="11"/>
      <c r="F5" s="11"/>
      <c r="G5" s="11"/>
      <c r="H5" s="11"/>
      <c r="J5" s="11"/>
      <c r="K5" s="13"/>
    </row>
    <row r="6" spans="1:256" s="2" customFormat="1" ht="15.75" customHeight="1" x14ac:dyDescent="0.3">
      <c r="B6" s="10"/>
      <c r="C6" s="11"/>
      <c r="D6" s="19" t="s">
        <v>15</v>
      </c>
      <c r="E6" s="11"/>
      <c r="F6" s="11"/>
      <c r="G6" s="11"/>
      <c r="H6" s="11"/>
      <c r="J6" s="11"/>
      <c r="K6" s="13"/>
    </row>
    <row r="7" spans="1:256" s="2" customFormat="1" ht="15.75" customHeight="1" x14ac:dyDescent="0.3">
      <c r="B7" s="10"/>
      <c r="C7" s="11"/>
      <c r="D7" s="11"/>
      <c r="E7" s="333" t="str">
        <f>'Rekapitulace stavby'!$K$6</f>
        <v>Rekonsturkce výměníkové a předávací stanice v areálu kasáren Strakonice</v>
      </c>
      <c r="F7" s="300"/>
      <c r="G7" s="300"/>
      <c r="H7" s="300"/>
      <c r="J7" s="11"/>
      <c r="K7" s="13"/>
    </row>
    <row r="8" spans="1:256" s="6" customFormat="1" ht="15.75" customHeight="1" x14ac:dyDescent="0.3">
      <c r="B8" s="23"/>
      <c r="C8" s="24"/>
      <c r="D8" s="19" t="s">
        <v>103</v>
      </c>
      <c r="E8" s="24"/>
      <c r="F8" s="24"/>
      <c r="G8" s="24"/>
      <c r="H8" s="24"/>
      <c r="J8" s="24"/>
      <c r="K8" s="27"/>
    </row>
    <row r="9" spans="1:256" s="6" customFormat="1" ht="37.5" customHeight="1" x14ac:dyDescent="0.3">
      <c r="B9" s="23"/>
      <c r="C9" s="24"/>
      <c r="D9" s="24"/>
      <c r="E9" s="315" t="s">
        <v>759</v>
      </c>
      <c r="F9" s="307"/>
      <c r="G9" s="307"/>
      <c r="H9" s="307"/>
      <c r="J9" s="24"/>
      <c r="K9" s="27"/>
    </row>
    <row r="10" spans="1:256" s="6" customFormat="1" ht="14.25" customHeight="1" x14ac:dyDescent="0.3">
      <c r="B10" s="23"/>
      <c r="C10" s="24"/>
      <c r="D10" s="24"/>
      <c r="E10" s="24"/>
      <c r="F10" s="24"/>
      <c r="G10" s="24"/>
      <c r="H10" s="24"/>
      <c r="J10" s="24"/>
      <c r="K10" s="27"/>
    </row>
    <row r="11" spans="1:256" s="6" customFormat="1" ht="15" customHeight="1" x14ac:dyDescent="0.3">
      <c r="B11" s="23"/>
      <c r="C11" s="24"/>
      <c r="D11" s="19" t="s">
        <v>18</v>
      </c>
      <c r="E11" s="24"/>
      <c r="F11" s="17"/>
      <c r="G11" s="24"/>
      <c r="H11" s="24"/>
      <c r="I11" s="88" t="s">
        <v>19</v>
      </c>
      <c r="J11" s="17"/>
      <c r="K11" s="27"/>
    </row>
    <row r="12" spans="1:256" s="6" customFormat="1" ht="15" customHeight="1" x14ac:dyDescent="0.3">
      <c r="B12" s="23"/>
      <c r="C12" s="24"/>
      <c r="D12" s="19" t="s">
        <v>21</v>
      </c>
      <c r="E12" s="24"/>
      <c r="F12" s="17" t="s">
        <v>22</v>
      </c>
      <c r="G12" s="24"/>
      <c r="H12" s="24"/>
      <c r="I12" s="88" t="s">
        <v>23</v>
      </c>
      <c r="J12" s="52" t="str">
        <f>'Rekapitulace stavby'!$AN$8</f>
        <v>27.01.2014</v>
      </c>
      <c r="K12" s="27"/>
    </row>
    <row r="13" spans="1:256" s="6" customFormat="1" ht="12" customHeight="1" x14ac:dyDescent="0.3">
      <c r="B13" s="23"/>
      <c r="C13" s="24"/>
      <c r="D13" s="24"/>
      <c r="E13" s="24"/>
      <c r="F13" s="24"/>
      <c r="G13" s="24"/>
      <c r="H13" s="24"/>
      <c r="J13" s="24"/>
      <c r="K13" s="27"/>
    </row>
    <row r="14" spans="1:256" s="6" customFormat="1" ht="15" customHeight="1" x14ac:dyDescent="0.3">
      <c r="B14" s="23"/>
      <c r="C14" s="24"/>
      <c r="D14" s="19" t="s">
        <v>27</v>
      </c>
      <c r="E14" s="24"/>
      <c r="F14" s="24"/>
      <c r="G14" s="24"/>
      <c r="H14" s="24"/>
      <c r="I14" s="88" t="s">
        <v>28</v>
      </c>
      <c r="J14" s="17"/>
      <c r="K14" s="27"/>
    </row>
    <row r="15" spans="1:256" s="6" customFormat="1" ht="18.75" customHeight="1" x14ac:dyDescent="0.3">
      <c r="B15" s="23"/>
      <c r="C15" s="24"/>
      <c r="D15" s="24"/>
      <c r="E15" s="17" t="s">
        <v>29</v>
      </c>
      <c r="F15" s="24"/>
      <c r="G15" s="24"/>
      <c r="H15" s="24"/>
      <c r="I15" s="88" t="s">
        <v>30</v>
      </c>
      <c r="J15" s="17"/>
      <c r="K15" s="27"/>
    </row>
    <row r="16" spans="1:256" s="6" customFormat="1" ht="7.5" customHeight="1" x14ac:dyDescent="0.3">
      <c r="B16" s="23"/>
      <c r="C16" s="24"/>
      <c r="D16" s="24"/>
      <c r="E16" s="24"/>
      <c r="F16" s="24"/>
      <c r="G16" s="24"/>
      <c r="H16" s="24"/>
      <c r="J16" s="24"/>
      <c r="K16" s="27"/>
    </row>
    <row r="17" spans="2:11" s="6" customFormat="1" ht="15" customHeight="1" x14ac:dyDescent="0.3">
      <c r="B17" s="23"/>
      <c r="C17" s="24"/>
      <c r="D17" s="19" t="s">
        <v>31</v>
      </c>
      <c r="E17" s="24"/>
      <c r="F17" s="24"/>
      <c r="G17" s="24"/>
      <c r="H17" s="24"/>
      <c r="I17" s="88" t="s">
        <v>28</v>
      </c>
      <c r="J17" s="17" t="str">
        <f>IF('Rekapitulace stavby'!$AN$13="Vyplň údaj","",IF('Rekapitulace stavby'!$AN$13="","",'Rekapitulace stavby'!$AN$13))</f>
        <v/>
      </c>
      <c r="K17" s="27"/>
    </row>
    <row r="18" spans="2:11" s="6" customFormat="1" ht="18.75" customHeight="1" x14ac:dyDescent="0.3">
      <c r="B18" s="23"/>
      <c r="C18" s="24"/>
      <c r="D18" s="24"/>
      <c r="E18" s="17" t="str">
        <f>IF('Rekapitulace stavby'!$E$14="Vyplň údaj","",IF('Rekapitulace stavby'!$E$14="","",'Rekapitulace stavby'!$E$14))</f>
        <v/>
      </c>
      <c r="F18" s="24"/>
      <c r="G18" s="24"/>
      <c r="H18" s="24"/>
      <c r="I18" s="88" t="s">
        <v>30</v>
      </c>
      <c r="J18" s="17" t="str">
        <f>IF('Rekapitulace stavby'!$AN$14="Vyplň údaj","",IF('Rekapitulace stavby'!$AN$14="","",'Rekapitulace stavby'!$AN$14))</f>
        <v/>
      </c>
      <c r="K18" s="27"/>
    </row>
    <row r="19" spans="2:11" s="6" customFormat="1" ht="7.5" customHeight="1" x14ac:dyDescent="0.3">
      <c r="B19" s="23"/>
      <c r="C19" s="24"/>
      <c r="D19" s="24"/>
      <c r="E19" s="24"/>
      <c r="F19" s="24"/>
      <c r="G19" s="24"/>
      <c r="H19" s="24"/>
      <c r="J19" s="24"/>
      <c r="K19" s="27"/>
    </row>
    <row r="20" spans="2:11" s="6" customFormat="1" ht="15" customHeight="1" x14ac:dyDescent="0.3">
      <c r="B20" s="23"/>
      <c r="C20" s="24"/>
      <c r="D20" s="19" t="s">
        <v>33</v>
      </c>
      <c r="E20" s="24"/>
      <c r="F20" s="24"/>
      <c r="G20" s="24"/>
      <c r="H20" s="24"/>
      <c r="I20" s="88" t="s">
        <v>28</v>
      </c>
      <c r="J20" s="17" t="s">
        <v>34</v>
      </c>
      <c r="K20" s="27"/>
    </row>
    <row r="21" spans="2:11" s="6" customFormat="1" ht="18.75" customHeight="1" x14ac:dyDescent="0.3">
      <c r="B21" s="23"/>
      <c r="C21" s="24"/>
      <c r="D21" s="24"/>
      <c r="E21" s="17" t="s">
        <v>35</v>
      </c>
      <c r="F21" s="24"/>
      <c r="G21" s="24"/>
      <c r="H21" s="24"/>
      <c r="I21" s="88" t="s">
        <v>30</v>
      </c>
      <c r="J21" s="17" t="s">
        <v>36</v>
      </c>
      <c r="K21" s="27"/>
    </row>
    <row r="22" spans="2:11" s="6" customFormat="1" ht="7.5" customHeight="1" x14ac:dyDescent="0.3">
      <c r="B22" s="23"/>
      <c r="C22" s="24"/>
      <c r="D22" s="24"/>
      <c r="E22" s="24"/>
      <c r="F22" s="24"/>
      <c r="G22" s="24"/>
      <c r="H22" s="24"/>
      <c r="J22" s="24"/>
      <c r="K22" s="27"/>
    </row>
    <row r="23" spans="2:11" s="6" customFormat="1" ht="15" customHeight="1" x14ac:dyDescent="0.3">
      <c r="B23" s="23"/>
      <c r="C23" s="24"/>
      <c r="D23" s="19" t="s">
        <v>38</v>
      </c>
      <c r="E23" s="24"/>
      <c r="F23" s="24"/>
      <c r="G23" s="24"/>
      <c r="H23" s="24"/>
      <c r="J23" s="24"/>
      <c r="K23" s="27"/>
    </row>
    <row r="24" spans="2:11" s="89" customFormat="1" ht="15.75" customHeight="1" x14ac:dyDescent="0.3">
      <c r="B24" s="90"/>
      <c r="C24" s="91"/>
      <c r="D24" s="91"/>
      <c r="E24" s="303"/>
      <c r="F24" s="334"/>
      <c r="G24" s="334"/>
      <c r="H24" s="334"/>
      <c r="J24" s="91"/>
      <c r="K24" s="92"/>
    </row>
    <row r="25" spans="2:11" s="6" customFormat="1" ht="7.5" customHeight="1" x14ac:dyDescent="0.3">
      <c r="B25" s="23"/>
      <c r="C25" s="24"/>
      <c r="D25" s="24"/>
      <c r="E25" s="24"/>
      <c r="F25" s="24"/>
      <c r="G25" s="24"/>
      <c r="H25" s="24"/>
      <c r="J25" s="24"/>
      <c r="K25" s="27"/>
    </row>
    <row r="26" spans="2:11" s="6" customFormat="1" ht="7.5" customHeight="1" x14ac:dyDescent="0.3">
      <c r="B26" s="23"/>
      <c r="C26" s="24"/>
      <c r="D26" s="64"/>
      <c r="E26" s="64"/>
      <c r="F26" s="64"/>
      <c r="G26" s="64"/>
      <c r="H26" s="64"/>
      <c r="I26" s="53"/>
      <c r="J26" s="64"/>
      <c r="K26" s="93"/>
    </row>
    <row r="27" spans="2:11" s="6" customFormat="1" ht="26.25" customHeight="1" x14ac:dyDescent="0.3">
      <c r="B27" s="23"/>
      <c r="C27" s="24"/>
      <c r="D27" s="94" t="s">
        <v>39</v>
      </c>
      <c r="E27" s="24"/>
      <c r="F27" s="24"/>
      <c r="G27" s="24"/>
      <c r="H27" s="24"/>
      <c r="J27" s="67">
        <f>ROUND($J$83,2)</f>
        <v>0</v>
      </c>
      <c r="K27" s="27"/>
    </row>
    <row r="28" spans="2:11" s="6" customFormat="1" ht="7.5" customHeight="1" x14ac:dyDescent="0.3">
      <c r="B28" s="23"/>
      <c r="C28" s="24"/>
      <c r="D28" s="64"/>
      <c r="E28" s="64"/>
      <c r="F28" s="64"/>
      <c r="G28" s="64"/>
      <c r="H28" s="64"/>
      <c r="I28" s="53"/>
      <c r="J28" s="64"/>
      <c r="K28" s="93"/>
    </row>
    <row r="29" spans="2:11" s="6" customFormat="1" ht="15" customHeight="1" x14ac:dyDescent="0.3">
      <c r="B29" s="23"/>
      <c r="C29" s="24"/>
      <c r="D29" s="24"/>
      <c r="E29" s="24"/>
      <c r="F29" s="28" t="s">
        <v>41</v>
      </c>
      <c r="G29" s="24"/>
      <c r="H29" s="24"/>
      <c r="I29" s="95" t="s">
        <v>40</v>
      </c>
      <c r="J29" s="28" t="s">
        <v>42</v>
      </c>
      <c r="K29" s="27"/>
    </row>
    <row r="30" spans="2:11" s="6" customFormat="1" ht="15" customHeight="1" x14ac:dyDescent="0.3">
      <c r="B30" s="23"/>
      <c r="C30" s="24"/>
      <c r="D30" s="30" t="s">
        <v>43</v>
      </c>
      <c r="E30" s="30" t="s">
        <v>44</v>
      </c>
      <c r="F30" s="96">
        <f>ROUND(SUM($BE$83:$BE$265),2)</f>
        <v>0</v>
      </c>
      <c r="G30" s="24"/>
      <c r="H30" s="24"/>
      <c r="I30" s="97">
        <v>0.21</v>
      </c>
      <c r="J30" s="96">
        <f>ROUND(SUM($BE$83:$BE$265)*$I$30,2)</f>
        <v>0</v>
      </c>
      <c r="K30" s="27"/>
    </row>
    <row r="31" spans="2:11" s="6" customFormat="1" ht="15" customHeight="1" x14ac:dyDescent="0.3">
      <c r="B31" s="23"/>
      <c r="C31" s="24"/>
      <c r="D31" s="24"/>
      <c r="E31" s="30" t="s">
        <v>45</v>
      </c>
      <c r="F31" s="96">
        <f>ROUND(SUM($BF$83:$BF$265),2)</f>
        <v>0</v>
      </c>
      <c r="G31" s="24"/>
      <c r="H31" s="24"/>
      <c r="I31" s="97">
        <v>0.15</v>
      </c>
      <c r="J31" s="96">
        <f>ROUND(SUM($BF$83:$BF$265)*$I$31,2)</f>
        <v>0</v>
      </c>
      <c r="K31" s="27"/>
    </row>
    <row r="32" spans="2:11" s="6" customFormat="1" ht="15" hidden="1" customHeight="1" x14ac:dyDescent="0.3">
      <c r="B32" s="23"/>
      <c r="C32" s="24"/>
      <c r="D32" s="24"/>
      <c r="E32" s="30" t="s">
        <v>46</v>
      </c>
      <c r="F32" s="96">
        <f>ROUND(SUM($BG$83:$BG$265),2)</f>
        <v>0</v>
      </c>
      <c r="G32" s="24"/>
      <c r="H32" s="24"/>
      <c r="I32" s="97">
        <v>0.21</v>
      </c>
      <c r="J32" s="96">
        <v>0</v>
      </c>
      <c r="K32" s="27"/>
    </row>
    <row r="33" spans="2:11" s="6" customFormat="1" ht="15" hidden="1" customHeight="1" x14ac:dyDescent="0.3">
      <c r="B33" s="23"/>
      <c r="C33" s="24"/>
      <c r="D33" s="24"/>
      <c r="E33" s="30" t="s">
        <v>47</v>
      </c>
      <c r="F33" s="96">
        <f>ROUND(SUM($BH$83:$BH$265),2)</f>
        <v>0</v>
      </c>
      <c r="G33" s="24"/>
      <c r="H33" s="24"/>
      <c r="I33" s="97">
        <v>0.15</v>
      </c>
      <c r="J33" s="96">
        <v>0</v>
      </c>
      <c r="K33" s="27"/>
    </row>
    <row r="34" spans="2:11" s="6" customFormat="1" ht="15" hidden="1" customHeight="1" x14ac:dyDescent="0.3">
      <c r="B34" s="23"/>
      <c r="C34" s="24"/>
      <c r="D34" s="24"/>
      <c r="E34" s="30" t="s">
        <v>48</v>
      </c>
      <c r="F34" s="96">
        <f>ROUND(SUM($BI$83:$BI$265),2)</f>
        <v>0</v>
      </c>
      <c r="G34" s="24"/>
      <c r="H34" s="24"/>
      <c r="I34" s="97">
        <v>0</v>
      </c>
      <c r="J34" s="96">
        <v>0</v>
      </c>
      <c r="K34" s="27"/>
    </row>
    <row r="35" spans="2:11" s="6" customFormat="1" ht="7.5" customHeight="1" x14ac:dyDescent="0.3">
      <c r="B35" s="23"/>
      <c r="C35" s="24"/>
      <c r="D35" s="24"/>
      <c r="E35" s="24"/>
      <c r="F35" s="24"/>
      <c r="G35" s="24"/>
      <c r="H35" s="24"/>
      <c r="J35" s="24"/>
      <c r="K35" s="27"/>
    </row>
    <row r="36" spans="2:11" s="6" customFormat="1" ht="26.25" customHeight="1" x14ac:dyDescent="0.3">
      <c r="B36" s="23"/>
      <c r="C36" s="32"/>
      <c r="D36" s="33" t="s">
        <v>49</v>
      </c>
      <c r="E36" s="34"/>
      <c r="F36" s="34"/>
      <c r="G36" s="98" t="s">
        <v>50</v>
      </c>
      <c r="H36" s="35" t="s">
        <v>51</v>
      </c>
      <c r="I36" s="99"/>
      <c r="J36" s="36">
        <f>ROUND(SUM($J$27:$J$34),2)</f>
        <v>0</v>
      </c>
      <c r="K36" s="100"/>
    </row>
    <row r="37" spans="2:11" s="6" customFormat="1" ht="15" customHeight="1" x14ac:dyDescent="0.3">
      <c r="B37" s="38"/>
      <c r="C37" s="39"/>
      <c r="D37" s="39"/>
      <c r="E37" s="39"/>
      <c r="F37" s="39"/>
      <c r="G37" s="39"/>
      <c r="H37" s="39"/>
      <c r="I37" s="101"/>
      <c r="J37" s="39"/>
      <c r="K37" s="40"/>
    </row>
    <row r="41" spans="2:11" s="6" customFormat="1" ht="7.5" customHeight="1" x14ac:dyDescent="0.3">
      <c r="B41" s="102"/>
      <c r="C41" s="103"/>
      <c r="D41" s="103"/>
      <c r="E41" s="103"/>
      <c r="F41" s="103"/>
      <c r="G41" s="103"/>
      <c r="H41" s="103"/>
      <c r="I41" s="103"/>
      <c r="J41" s="103"/>
      <c r="K41" s="104"/>
    </row>
    <row r="42" spans="2:11" s="6" customFormat="1" ht="37.5" customHeight="1" x14ac:dyDescent="0.3">
      <c r="B42" s="23"/>
      <c r="C42" s="12" t="s">
        <v>105</v>
      </c>
      <c r="D42" s="24"/>
      <c r="E42" s="24"/>
      <c r="F42" s="24"/>
      <c r="G42" s="24"/>
      <c r="H42" s="24"/>
      <c r="J42" s="24"/>
      <c r="K42" s="27"/>
    </row>
    <row r="43" spans="2:11" s="6" customFormat="1" ht="7.5" customHeight="1" x14ac:dyDescent="0.3">
      <c r="B43" s="23"/>
      <c r="C43" s="24"/>
      <c r="D43" s="24"/>
      <c r="E43" s="24"/>
      <c r="F43" s="24"/>
      <c r="G43" s="24"/>
      <c r="H43" s="24"/>
      <c r="J43" s="24"/>
      <c r="K43" s="27"/>
    </row>
    <row r="44" spans="2:11" s="6" customFormat="1" ht="15" customHeight="1" x14ac:dyDescent="0.3">
      <c r="B44" s="23"/>
      <c r="C44" s="19" t="s">
        <v>15</v>
      </c>
      <c r="D44" s="24"/>
      <c r="E44" s="24"/>
      <c r="F44" s="24"/>
      <c r="G44" s="24"/>
      <c r="H44" s="24"/>
      <c r="J44" s="24"/>
      <c r="K44" s="27"/>
    </row>
    <row r="45" spans="2:11" s="6" customFormat="1" ht="16.5" customHeight="1" x14ac:dyDescent="0.3">
      <c r="B45" s="23"/>
      <c r="C45" s="24"/>
      <c r="D45" s="24"/>
      <c r="E45" s="333" t="str">
        <f>$E$7</f>
        <v>Rekonsturkce výměníkové a předávací stanice v areálu kasáren Strakonice</v>
      </c>
      <c r="F45" s="307"/>
      <c r="G45" s="307"/>
      <c r="H45" s="307"/>
      <c r="J45" s="24"/>
      <c r="K45" s="27"/>
    </row>
    <row r="46" spans="2:11" s="6" customFormat="1" ht="15" customHeight="1" x14ac:dyDescent="0.3">
      <c r="B46" s="23"/>
      <c r="C46" s="19" t="s">
        <v>103</v>
      </c>
      <c r="D46" s="24"/>
      <c r="E46" s="24"/>
      <c r="F46" s="24"/>
      <c r="G46" s="24"/>
      <c r="H46" s="24"/>
      <c r="J46" s="24"/>
      <c r="K46" s="27"/>
    </row>
    <row r="47" spans="2:11" s="6" customFormat="1" ht="19.5" customHeight="1" x14ac:dyDescent="0.3">
      <c r="B47" s="23"/>
      <c r="C47" s="24"/>
      <c r="D47" s="24"/>
      <c r="E47" s="315" t="str">
        <f>$E$9</f>
        <v>03-MAR - Měření a regulace</v>
      </c>
      <c r="F47" s="307"/>
      <c r="G47" s="307"/>
      <c r="H47" s="307"/>
      <c r="J47" s="24"/>
      <c r="K47" s="27"/>
    </row>
    <row r="48" spans="2:11" s="6" customFormat="1" ht="7.5" customHeight="1" x14ac:dyDescent="0.3">
      <c r="B48" s="23"/>
      <c r="C48" s="24"/>
      <c r="D48" s="24"/>
      <c r="E48" s="24"/>
      <c r="F48" s="24"/>
      <c r="G48" s="24"/>
      <c r="H48" s="24"/>
      <c r="J48" s="24"/>
      <c r="K48" s="27"/>
    </row>
    <row r="49" spans="2:47" s="6" customFormat="1" ht="18.75" customHeight="1" x14ac:dyDescent="0.3">
      <c r="B49" s="23"/>
      <c r="C49" s="19" t="s">
        <v>21</v>
      </c>
      <c r="D49" s="24"/>
      <c r="E49" s="24"/>
      <c r="F49" s="17" t="str">
        <f>$F$12</f>
        <v>Strakonice</v>
      </c>
      <c r="G49" s="24"/>
      <c r="H49" s="24"/>
      <c r="I49" s="88" t="s">
        <v>23</v>
      </c>
      <c r="J49" s="52" t="str">
        <f>IF($J$12="","",$J$12)</f>
        <v>27.01.2014</v>
      </c>
      <c r="K49" s="27"/>
    </row>
    <row r="50" spans="2:47" s="6" customFormat="1" ht="7.5" customHeight="1" x14ac:dyDescent="0.3">
      <c r="B50" s="23"/>
      <c r="C50" s="24"/>
      <c r="D50" s="24"/>
      <c r="E50" s="24"/>
      <c r="F50" s="24"/>
      <c r="G50" s="24"/>
      <c r="H50" s="24"/>
      <c r="J50" s="24"/>
      <c r="K50" s="27"/>
    </row>
    <row r="51" spans="2:47" s="6" customFormat="1" ht="15.75" customHeight="1" x14ac:dyDescent="0.3">
      <c r="B51" s="23"/>
      <c r="C51" s="19" t="s">
        <v>27</v>
      </c>
      <c r="D51" s="24"/>
      <c r="E51" s="24"/>
      <c r="F51" s="17" t="str">
        <f>$E$15</f>
        <v>Armádní servisní, příspěvková organizace</v>
      </c>
      <c r="G51" s="24"/>
      <c r="H51" s="24"/>
      <c r="I51" s="88" t="s">
        <v>33</v>
      </c>
      <c r="J51" s="17" t="str">
        <f>$E$21</f>
        <v>DABONA s.r.o.</v>
      </c>
      <c r="K51" s="27"/>
    </row>
    <row r="52" spans="2:47" s="6" customFormat="1" ht="15" customHeight="1" x14ac:dyDescent="0.3">
      <c r="B52" s="23"/>
      <c r="C52" s="19" t="s">
        <v>31</v>
      </c>
      <c r="D52" s="24"/>
      <c r="E52" s="24"/>
      <c r="F52" s="17" t="str">
        <f>IF($E$18="","",$E$18)</f>
        <v/>
      </c>
      <c r="G52" s="24"/>
      <c r="H52" s="24"/>
      <c r="J52" s="24"/>
      <c r="K52" s="27"/>
    </row>
    <row r="53" spans="2:47" s="6" customFormat="1" ht="11.25" customHeight="1" x14ac:dyDescent="0.3">
      <c r="B53" s="23"/>
      <c r="C53" s="24"/>
      <c r="D53" s="24"/>
      <c r="E53" s="24"/>
      <c r="F53" s="24"/>
      <c r="G53" s="24"/>
      <c r="H53" s="24"/>
      <c r="J53" s="24"/>
      <c r="K53" s="27"/>
    </row>
    <row r="54" spans="2:47" s="6" customFormat="1" ht="30" customHeight="1" x14ac:dyDescent="0.3">
      <c r="B54" s="23"/>
      <c r="C54" s="105" t="s">
        <v>106</v>
      </c>
      <c r="D54" s="32"/>
      <c r="E54" s="32"/>
      <c r="F54" s="32"/>
      <c r="G54" s="32"/>
      <c r="H54" s="32"/>
      <c r="I54" s="106"/>
      <c r="J54" s="107" t="s">
        <v>107</v>
      </c>
      <c r="K54" s="37"/>
    </row>
    <row r="55" spans="2:47" s="6" customFormat="1" ht="11.25" customHeight="1" x14ac:dyDescent="0.3">
      <c r="B55" s="23"/>
      <c r="C55" s="24"/>
      <c r="D55" s="24"/>
      <c r="E55" s="24"/>
      <c r="F55" s="24"/>
      <c r="G55" s="24"/>
      <c r="H55" s="24"/>
      <c r="J55" s="24"/>
      <c r="K55" s="27"/>
    </row>
    <row r="56" spans="2:47" s="6" customFormat="1" ht="30" customHeight="1" x14ac:dyDescent="0.3">
      <c r="B56" s="23"/>
      <c r="C56" s="66" t="s">
        <v>108</v>
      </c>
      <c r="D56" s="24"/>
      <c r="E56" s="24"/>
      <c r="F56" s="24"/>
      <c r="G56" s="24"/>
      <c r="H56" s="24"/>
      <c r="J56" s="67">
        <f>ROUND($J$83,2)</f>
        <v>0</v>
      </c>
      <c r="K56" s="27"/>
      <c r="AU56" s="6" t="s">
        <v>109</v>
      </c>
    </row>
    <row r="57" spans="2:47" s="73" customFormat="1" ht="25.5" customHeight="1" x14ac:dyDescent="0.3">
      <c r="B57" s="108"/>
      <c r="C57" s="109"/>
      <c r="D57" s="110" t="s">
        <v>115</v>
      </c>
      <c r="E57" s="110"/>
      <c r="F57" s="110"/>
      <c r="G57" s="110"/>
      <c r="H57" s="110"/>
      <c r="I57" s="111"/>
      <c r="J57" s="112">
        <f>ROUND($J$84,2)</f>
        <v>0</v>
      </c>
      <c r="K57" s="113"/>
    </row>
    <row r="58" spans="2:47" s="114" customFormat="1" ht="21" customHeight="1" x14ac:dyDescent="0.3">
      <c r="B58" s="115"/>
      <c r="C58" s="116"/>
      <c r="D58" s="117" t="s">
        <v>760</v>
      </c>
      <c r="E58" s="117"/>
      <c r="F58" s="117"/>
      <c r="G58" s="117"/>
      <c r="H58" s="117"/>
      <c r="I58" s="118"/>
      <c r="J58" s="119">
        <f>ROUND($J$85,2)</f>
        <v>0</v>
      </c>
      <c r="K58" s="120"/>
    </row>
    <row r="59" spans="2:47" s="114" customFormat="1" ht="21" customHeight="1" x14ac:dyDescent="0.3">
      <c r="B59" s="115"/>
      <c r="C59" s="116"/>
      <c r="D59" s="117" t="s">
        <v>761</v>
      </c>
      <c r="E59" s="117"/>
      <c r="F59" s="117"/>
      <c r="G59" s="117"/>
      <c r="H59" s="117"/>
      <c r="I59" s="118"/>
      <c r="J59" s="119">
        <f>ROUND($J$88,2)</f>
        <v>0</v>
      </c>
      <c r="K59" s="120"/>
    </row>
    <row r="60" spans="2:47" s="114" customFormat="1" ht="21" customHeight="1" x14ac:dyDescent="0.3">
      <c r="B60" s="115"/>
      <c r="C60" s="116"/>
      <c r="D60" s="117" t="s">
        <v>762</v>
      </c>
      <c r="E60" s="117"/>
      <c r="F60" s="117"/>
      <c r="G60" s="117"/>
      <c r="H60" s="117"/>
      <c r="I60" s="118"/>
      <c r="J60" s="119">
        <f>ROUND($J$110,2)</f>
        <v>0</v>
      </c>
      <c r="K60" s="120"/>
    </row>
    <row r="61" spans="2:47" s="114" customFormat="1" ht="21" customHeight="1" x14ac:dyDescent="0.3">
      <c r="B61" s="115"/>
      <c r="C61" s="116"/>
      <c r="D61" s="117" t="s">
        <v>763</v>
      </c>
      <c r="E61" s="117"/>
      <c r="F61" s="117"/>
      <c r="G61" s="117"/>
      <c r="H61" s="117"/>
      <c r="I61" s="118"/>
      <c r="J61" s="119">
        <f>ROUND($J$126,2)</f>
        <v>0</v>
      </c>
      <c r="K61" s="120"/>
    </row>
    <row r="62" spans="2:47" s="114" customFormat="1" ht="21" customHeight="1" x14ac:dyDescent="0.3">
      <c r="B62" s="115"/>
      <c r="C62" s="116"/>
      <c r="D62" s="117" t="s">
        <v>764</v>
      </c>
      <c r="E62" s="117"/>
      <c r="F62" s="117"/>
      <c r="G62" s="117"/>
      <c r="H62" s="117"/>
      <c r="I62" s="118"/>
      <c r="J62" s="119">
        <f>ROUND($J$163,2)</f>
        <v>0</v>
      </c>
      <c r="K62" s="120"/>
    </row>
    <row r="63" spans="2:47" s="73" customFormat="1" ht="25.5" customHeight="1" x14ac:dyDescent="0.3">
      <c r="B63" s="108"/>
      <c r="C63" s="109"/>
      <c r="D63" s="110" t="s">
        <v>765</v>
      </c>
      <c r="E63" s="110"/>
      <c r="F63" s="110"/>
      <c r="G63" s="110"/>
      <c r="H63" s="110"/>
      <c r="I63" s="111"/>
      <c r="J63" s="112">
        <f>ROUND($J$259,2)</f>
        <v>0</v>
      </c>
      <c r="K63" s="113"/>
    </row>
    <row r="64" spans="2:47" s="6" customFormat="1" ht="22.5" customHeight="1" x14ac:dyDescent="0.3">
      <c r="B64" s="23"/>
      <c r="C64" s="24"/>
      <c r="D64" s="24"/>
      <c r="E64" s="24"/>
      <c r="F64" s="24"/>
      <c r="G64" s="24"/>
      <c r="H64" s="24"/>
      <c r="J64" s="24"/>
      <c r="K64" s="27"/>
    </row>
    <row r="65" spans="2:12" s="6" customFormat="1" ht="7.5" customHeight="1" x14ac:dyDescent="0.3">
      <c r="B65" s="38"/>
      <c r="C65" s="39"/>
      <c r="D65" s="39"/>
      <c r="E65" s="39"/>
      <c r="F65" s="39"/>
      <c r="G65" s="39"/>
      <c r="H65" s="39"/>
      <c r="I65" s="101"/>
      <c r="J65" s="39"/>
      <c r="K65" s="40"/>
    </row>
    <row r="69" spans="2:12" s="6" customFormat="1" ht="7.5" customHeight="1" x14ac:dyDescent="0.3">
      <c r="B69" s="41"/>
      <c r="C69" s="42"/>
      <c r="D69" s="42"/>
      <c r="E69" s="42"/>
      <c r="F69" s="42"/>
      <c r="G69" s="42"/>
      <c r="H69" s="42"/>
      <c r="I69" s="103"/>
      <c r="J69" s="42"/>
      <c r="K69" s="42"/>
      <c r="L69" s="43"/>
    </row>
    <row r="70" spans="2:12" s="6" customFormat="1" ht="37.5" customHeight="1" x14ac:dyDescent="0.3">
      <c r="B70" s="23"/>
      <c r="C70" s="12" t="s">
        <v>120</v>
      </c>
      <c r="D70" s="24"/>
      <c r="E70" s="24"/>
      <c r="F70" s="24"/>
      <c r="G70" s="24"/>
      <c r="H70" s="24"/>
      <c r="J70" s="24"/>
      <c r="K70" s="24"/>
      <c r="L70" s="43"/>
    </row>
    <row r="71" spans="2:12" s="6" customFormat="1" ht="7.5" customHeight="1" x14ac:dyDescent="0.3">
      <c r="B71" s="23"/>
      <c r="C71" s="24"/>
      <c r="D71" s="24"/>
      <c r="E71" s="24"/>
      <c r="F71" s="24"/>
      <c r="G71" s="24"/>
      <c r="H71" s="24"/>
      <c r="J71" s="24"/>
      <c r="K71" s="24"/>
      <c r="L71" s="43"/>
    </row>
    <row r="72" spans="2:12" s="6" customFormat="1" ht="15" customHeight="1" x14ac:dyDescent="0.3">
      <c r="B72" s="23"/>
      <c r="C72" s="19" t="s">
        <v>15</v>
      </c>
      <c r="D72" s="24"/>
      <c r="E72" s="24"/>
      <c r="F72" s="24"/>
      <c r="G72" s="24"/>
      <c r="H72" s="24"/>
      <c r="J72" s="24"/>
      <c r="K72" s="24"/>
      <c r="L72" s="43"/>
    </row>
    <row r="73" spans="2:12" s="6" customFormat="1" ht="16.5" customHeight="1" x14ac:dyDescent="0.3">
      <c r="B73" s="23"/>
      <c r="C73" s="24"/>
      <c r="D73" s="24"/>
      <c r="E73" s="333" t="str">
        <f>$E$7</f>
        <v>Rekonsturkce výměníkové a předávací stanice v areálu kasáren Strakonice</v>
      </c>
      <c r="F73" s="307"/>
      <c r="G73" s="307"/>
      <c r="H73" s="307"/>
      <c r="J73" s="24"/>
      <c r="K73" s="24"/>
      <c r="L73" s="43"/>
    </row>
    <row r="74" spans="2:12" s="6" customFormat="1" ht="15" customHeight="1" x14ac:dyDescent="0.3">
      <c r="B74" s="23"/>
      <c r="C74" s="19" t="s">
        <v>103</v>
      </c>
      <c r="D74" s="24"/>
      <c r="E74" s="24"/>
      <c r="F74" s="24"/>
      <c r="G74" s="24"/>
      <c r="H74" s="24"/>
      <c r="J74" s="24"/>
      <c r="K74" s="24"/>
      <c r="L74" s="43"/>
    </row>
    <row r="75" spans="2:12" s="6" customFormat="1" ht="19.5" customHeight="1" x14ac:dyDescent="0.3">
      <c r="B75" s="23"/>
      <c r="C75" s="24"/>
      <c r="D75" s="24"/>
      <c r="E75" s="315" t="str">
        <f>$E$9</f>
        <v>03-MAR - Měření a regulace</v>
      </c>
      <c r="F75" s="307"/>
      <c r="G75" s="307"/>
      <c r="H75" s="307"/>
      <c r="J75" s="24"/>
      <c r="K75" s="24"/>
      <c r="L75" s="43"/>
    </row>
    <row r="76" spans="2:12" s="6" customFormat="1" ht="7.5" customHeight="1" x14ac:dyDescent="0.3">
      <c r="B76" s="23"/>
      <c r="C76" s="24"/>
      <c r="D76" s="24"/>
      <c r="E76" s="24"/>
      <c r="F76" s="24"/>
      <c r="G76" s="24"/>
      <c r="H76" s="24"/>
      <c r="J76" s="24"/>
      <c r="K76" s="24"/>
      <c r="L76" s="43"/>
    </row>
    <row r="77" spans="2:12" s="6" customFormat="1" ht="18.75" customHeight="1" x14ac:dyDescent="0.3">
      <c r="B77" s="23"/>
      <c r="C77" s="19" t="s">
        <v>21</v>
      </c>
      <c r="D77" s="24"/>
      <c r="E77" s="24"/>
      <c r="F77" s="17" t="str">
        <f>$F$12</f>
        <v>Strakonice</v>
      </c>
      <c r="G77" s="24"/>
      <c r="H77" s="24"/>
      <c r="I77" s="88" t="s">
        <v>23</v>
      </c>
      <c r="J77" s="52" t="str">
        <f>IF($J$12="","",$J$12)</f>
        <v>27.01.2014</v>
      </c>
      <c r="K77" s="24"/>
      <c r="L77" s="43"/>
    </row>
    <row r="78" spans="2:12" s="6" customFormat="1" ht="7.5" customHeight="1" x14ac:dyDescent="0.3">
      <c r="B78" s="23"/>
      <c r="C78" s="24"/>
      <c r="D78" s="24"/>
      <c r="E78" s="24"/>
      <c r="F78" s="24"/>
      <c r="G78" s="24"/>
      <c r="H78" s="24"/>
      <c r="J78" s="24"/>
      <c r="K78" s="24"/>
      <c r="L78" s="43"/>
    </row>
    <row r="79" spans="2:12" s="6" customFormat="1" ht="15.75" customHeight="1" x14ac:dyDescent="0.3">
      <c r="B79" s="23"/>
      <c r="C79" s="19" t="s">
        <v>27</v>
      </c>
      <c r="D79" s="24"/>
      <c r="E79" s="24"/>
      <c r="F79" s="17" t="str">
        <f>$E$15</f>
        <v>Armádní servisní, příspěvková organizace</v>
      </c>
      <c r="G79" s="24"/>
      <c r="H79" s="24"/>
      <c r="I79" s="88" t="s">
        <v>33</v>
      </c>
      <c r="J79" s="17" t="str">
        <f>$E$21</f>
        <v>DABONA s.r.o.</v>
      </c>
      <c r="K79" s="24"/>
      <c r="L79" s="43"/>
    </row>
    <row r="80" spans="2:12" s="6" customFormat="1" ht="15" customHeight="1" x14ac:dyDescent="0.3">
      <c r="B80" s="23"/>
      <c r="C80" s="19" t="s">
        <v>31</v>
      </c>
      <c r="D80" s="24"/>
      <c r="E80" s="24"/>
      <c r="F80" s="17" t="str">
        <f>IF($E$18="","",$E$18)</f>
        <v/>
      </c>
      <c r="G80" s="24"/>
      <c r="H80" s="24"/>
      <c r="J80" s="24"/>
      <c r="K80" s="24"/>
      <c r="L80" s="43"/>
    </row>
    <row r="81" spans="2:65" s="6" customFormat="1" ht="11.25" customHeight="1" x14ac:dyDescent="0.3">
      <c r="B81" s="23"/>
      <c r="C81" s="24"/>
      <c r="D81" s="24"/>
      <c r="E81" s="24"/>
      <c r="F81" s="24"/>
      <c r="G81" s="24"/>
      <c r="H81" s="24"/>
      <c r="J81" s="24"/>
      <c r="K81" s="24"/>
      <c r="L81" s="43"/>
    </row>
    <row r="82" spans="2:65" s="121" customFormat="1" ht="30" customHeight="1" x14ac:dyDescent="0.3">
      <c r="B82" s="122"/>
      <c r="C82" s="123" t="s">
        <v>121</v>
      </c>
      <c r="D82" s="124" t="s">
        <v>58</v>
      </c>
      <c r="E82" s="124" t="s">
        <v>54</v>
      </c>
      <c r="F82" s="124" t="s">
        <v>122</v>
      </c>
      <c r="G82" s="124" t="s">
        <v>123</v>
      </c>
      <c r="H82" s="124" t="s">
        <v>124</v>
      </c>
      <c r="I82" s="125" t="s">
        <v>125</v>
      </c>
      <c r="J82" s="124" t="s">
        <v>126</v>
      </c>
      <c r="K82" s="126" t="s">
        <v>127</v>
      </c>
      <c r="L82" s="127"/>
      <c r="M82" s="59" t="s">
        <v>128</v>
      </c>
      <c r="N82" s="60" t="s">
        <v>43</v>
      </c>
      <c r="O82" s="60" t="s">
        <v>129</v>
      </c>
      <c r="P82" s="60" t="s">
        <v>130</v>
      </c>
      <c r="Q82" s="60" t="s">
        <v>131</v>
      </c>
      <c r="R82" s="60" t="s">
        <v>132</v>
      </c>
      <c r="S82" s="60" t="s">
        <v>133</v>
      </c>
      <c r="T82" s="61" t="s">
        <v>134</v>
      </c>
    </row>
    <row r="83" spans="2:65" s="6" customFormat="1" ht="30" customHeight="1" x14ac:dyDescent="0.35">
      <c r="B83" s="23"/>
      <c r="C83" s="66" t="s">
        <v>108</v>
      </c>
      <c r="D83" s="24"/>
      <c r="E83" s="24"/>
      <c r="F83" s="24"/>
      <c r="G83" s="24"/>
      <c r="H83" s="24"/>
      <c r="J83" s="128">
        <f>$BK$83</f>
        <v>0</v>
      </c>
      <c r="K83" s="24"/>
      <c r="L83" s="43"/>
      <c r="M83" s="63"/>
      <c r="N83" s="64"/>
      <c r="O83" s="64"/>
      <c r="P83" s="129">
        <f>$P$84+$P$259</f>
        <v>0</v>
      </c>
      <c r="Q83" s="64"/>
      <c r="R83" s="129">
        <f>$R$84+$R$259</f>
        <v>0</v>
      </c>
      <c r="S83" s="64"/>
      <c r="T83" s="130">
        <f>$T$84+$T$259</f>
        <v>0</v>
      </c>
      <c r="AT83" s="6" t="s">
        <v>72</v>
      </c>
      <c r="AU83" s="6" t="s">
        <v>109</v>
      </c>
      <c r="BK83" s="131">
        <f>$BK$84+$BK$259</f>
        <v>0</v>
      </c>
    </row>
    <row r="84" spans="2:65" s="132" customFormat="1" ht="37.5" customHeight="1" x14ac:dyDescent="0.35">
      <c r="B84" s="133"/>
      <c r="C84" s="134"/>
      <c r="D84" s="134" t="s">
        <v>72</v>
      </c>
      <c r="E84" s="135" t="s">
        <v>206</v>
      </c>
      <c r="F84" s="135" t="s">
        <v>207</v>
      </c>
      <c r="G84" s="134"/>
      <c r="H84" s="134"/>
      <c r="J84" s="136">
        <f>$BK$84</f>
        <v>0</v>
      </c>
      <c r="K84" s="134"/>
      <c r="L84" s="137"/>
      <c r="M84" s="138"/>
      <c r="N84" s="134"/>
      <c r="O84" s="134"/>
      <c r="P84" s="139">
        <f>$P$85+$P$88+$P$110+$P$126+$P$163</f>
        <v>0</v>
      </c>
      <c r="Q84" s="134"/>
      <c r="R84" s="139">
        <f>$R$85+$R$88+$R$110+$R$126+$R$163</f>
        <v>0</v>
      </c>
      <c r="S84" s="134"/>
      <c r="T84" s="140">
        <f>$T$85+$T$88+$T$110+$T$126+$T$163</f>
        <v>0</v>
      </c>
      <c r="AR84" s="141" t="s">
        <v>81</v>
      </c>
      <c r="AT84" s="141" t="s">
        <v>72</v>
      </c>
      <c r="AU84" s="141" t="s">
        <v>73</v>
      </c>
      <c r="AY84" s="141" t="s">
        <v>137</v>
      </c>
      <c r="BK84" s="142">
        <f>$BK$85+$BK$88+$BK$110+$BK$126+$BK$163</f>
        <v>0</v>
      </c>
    </row>
    <row r="85" spans="2:65" s="132" customFormat="1" ht="21" customHeight="1" x14ac:dyDescent="0.3">
      <c r="B85" s="133"/>
      <c r="C85" s="134"/>
      <c r="D85" s="134" t="s">
        <v>72</v>
      </c>
      <c r="E85" s="143" t="s">
        <v>766</v>
      </c>
      <c r="F85" s="143" t="s">
        <v>767</v>
      </c>
      <c r="G85" s="134"/>
      <c r="H85" s="134"/>
      <c r="J85" s="144">
        <f>$BK$85</f>
        <v>0</v>
      </c>
      <c r="K85" s="134"/>
      <c r="L85" s="137"/>
      <c r="M85" s="138"/>
      <c r="N85" s="134"/>
      <c r="O85" s="134"/>
      <c r="P85" s="139">
        <f>SUM($P$86:$P$87)</f>
        <v>0</v>
      </c>
      <c r="Q85" s="134"/>
      <c r="R85" s="139">
        <f>SUM($R$86:$R$87)</f>
        <v>0</v>
      </c>
      <c r="S85" s="134"/>
      <c r="T85" s="140">
        <f>SUM($T$86:$T$87)</f>
        <v>0</v>
      </c>
      <c r="AR85" s="141" t="s">
        <v>81</v>
      </c>
      <c r="AT85" s="141" t="s">
        <v>72</v>
      </c>
      <c r="AU85" s="141" t="s">
        <v>20</v>
      </c>
      <c r="AY85" s="141" t="s">
        <v>137</v>
      </c>
      <c r="BK85" s="142">
        <f>SUM($BK$86:$BK$87)</f>
        <v>0</v>
      </c>
    </row>
    <row r="86" spans="2:65" s="6" customFormat="1" ht="15.75" customHeight="1" x14ac:dyDescent="0.3">
      <c r="B86" s="23"/>
      <c r="C86" s="145" t="s">
        <v>20</v>
      </c>
      <c r="D86" s="145" t="s">
        <v>141</v>
      </c>
      <c r="E86" s="146" t="s">
        <v>768</v>
      </c>
      <c r="F86" s="147" t="s">
        <v>769</v>
      </c>
      <c r="G86" s="148" t="s">
        <v>770</v>
      </c>
      <c r="H86" s="149">
        <v>1</v>
      </c>
      <c r="I86" s="150"/>
      <c r="J86" s="151">
        <f>ROUND($I$86*$H$86,2)</f>
        <v>0</v>
      </c>
      <c r="K86" s="147"/>
      <c r="L86" s="43"/>
      <c r="M86" s="152"/>
      <c r="N86" s="153" t="s">
        <v>44</v>
      </c>
      <c r="O86" s="24"/>
      <c r="P86" s="24"/>
      <c r="Q86" s="154">
        <v>0</v>
      </c>
      <c r="R86" s="154">
        <f>$Q$86*$H$86</f>
        <v>0</v>
      </c>
      <c r="S86" s="154">
        <v>0</v>
      </c>
      <c r="T86" s="155">
        <f>$S$86*$H$86</f>
        <v>0</v>
      </c>
      <c r="AR86" s="89" t="s">
        <v>213</v>
      </c>
      <c r="AT86" s="89" t="s">
        <v>141</v>
      </c>
      <c r="AU86" s="89" t="s">
        <v>81</v>
      </c>
      <c r="AY86" s="6" t="s">
        <v>137</v>
      </c>
      <c r="BE86" s="156">
        <f>IF($N$86="základní",$J$86,0)</f>
        <v>0</v>
      </c>
      <c r="BF86" s="156">
        <f>IF($N$86="snížená",$J$86,0)</f>
        <v>0</v>
      </c>
      <c r="BG86" s="156">
        <f>IF($N$86="zákl. přenesená",$J$86,0)</f>
        <v>0</v>
      </c>
      <c r="BH86" s="156">
        <f>IF($N$86="sníž. přenesená",$J$86,0)</f>
        <v>0</v>
      </c>
      <c r="BI86" s="156">
        <f>IF($N$86="nulová",$J$86,0)</f>
        <v>0</v>
      </c>
      <c r="BJ86" s="89" t="s">
        <v>20</v>
      </c>
      <c r="BK86" s="156">
        <f>ROUND($I$86*$H$86,2)</f>
        <v>0</v>
      </c>
      <c r="BL86" s="89" t="s">
        <v>213</v>
      </c>
      <c r="BM86" s="89" t="s">
        <v>771</v>
      </c>
    </row>
    <row r="87" spans="2:65" s="6" customFormat="1" ht="15.75" customHeight="1" x14ac:dyDescent="0.3">
      <c r="B87" s="159"/>
      <c r="C87" s="160"/>
      <c r="D87" s="157" t="s">
        <v>150</v>
      </c>
      <c r="E87" s="162"/>
      <c r="F87" s="162" t="s">
        <v>772</v>
      </c>
      <c r="G87" s="160"/>
      <c r="H87" s="163">
        <v>1</v>
      </c>
      <c r="J87" s="160"/>
      <c r="K87" s="160"/>
      <c r="L87" s="164"/>
      <c r="M87" s="165"/>
      <c r="N87" s="160"/>
      <c r="O87" s="160"/>
      <c r="P87" s="160"/>
      <c r="Q87" s="160"/>
      <c r="R87" s="160"/>
      <c r="S87" s="160"/>
      <c r="T87" s="166"/>
      <c r="AT87" s="167" t="s">
        <v>150</v>
      </c>
      <c r="AU87" s="167" t="s">
        <v>81</v>
      </c>
      <c r="AV87" s="167" t="s">
        <v>81</v>
      </c>
      <c r="AW87" s="167" t="s">
        <v>109</v>
      </c>
      <c r="AX87" s="167" t="s">
        <v>20</v>
      </c>
      <c r="AY87" s="167" t="s">
        <v>137</v>
      </c>
    </row>
    <row r="88" spans="2:65" s="132" customFormat="1" ht="30.75" customHeight="1" x14ac:dyDescent="0.3">
      <c r="B88" s="133"/>
      <c r="C88" s="134"/>
      <c r="D88" s="134" t="s">
        <v>72</v>
      </c>
      <c r="E88" s="143" t="s">
        <v>773</v>
      </c>
      <c r="F88" s="143" t="s">
        <v>774</v>
      </c>
      <c r="G88" s="134"/>
      <c r="H88" s="134"/>
      <c r="J88" s="144">
        <f>$BK$88</f>
        <v>0</v>
      </c>
      <c r="K88" s="134"/>
      <c r="L88" s="137"/>
      <c r="M88" s="138"/>
      <c r="N88" s="134"/>
      <c r="O88" s="134"/>
      <c r="P88" s="139">
        <f>SUM($P$89:$P$109)</f>
        <v>0</v>
      </c>
      <c r="Q88" s="134"/>
      <c r="R88" s="139">
        <f>SUM($R$89:$R$109)</f>
        <v>0</v>
      </c>
      <c r="S88" s="134"/>
      <c r="T88" s="140">
        <f>SUM($T$89:$T$109)</f>
        <v>0</v>
      </c>
      <c r="AR88" s="141" t="s">
        <v>81</v>
      </c>
      <c r="AT88" s="141" t="s">
        <v>72</v>
      </c>
      <c r="AU88" s="141" t="s">
        <v>20</v>
      </c>
      <c r="AY88" s="141" t="s">
        <v>137</v>
      </c>
      <c r="BK88" s="142">
        <f>SUM($BK$89:$BK$109)</f>
        <v>0</v>
      </c>
    </row>
    <row r="89" spans="2:65" s="6" customFormat="1" ht="15.75" customHeight="1" x14ac:dyDescent="0.3">
      <c r="B89" s="23"/>
      <c r="C89" s="145" t="s">
        <v>81</v>
      </c>
      <c r="D89" s="145" t="s">
        <v>141</v>
      </c>
      <c r="E89" s="146" t="s">
        <v>775</v>
      </c>
      <c r="F89" s="147" t="s">
        <v>776</v>
      </c>
      <c r="G89" s="148" t="s">
        <v>480</v>
      </c>
      <c r="H89" s="149">
        <v>1</v>
      </c>
      <c r="I89" s="150"/>
      <c r="J89" s="151">
        <f>ROUND($I$89*$H$89,2)</f>
        <v>0</v>
      </c>
      <c r="K89" s="147"/>
      <c r="L89" s="43"/>
      <c r="M89" s="152"/>
      <c r="N89" s="153" t="s">
        <v>44</v>
      </c>
      <c r="O89" s="24"/>
      <c r="P89" s="24"/>
      <c r="Q89" s="154">
        <v>0</v>
      </c>
      <c r="R89" s="154">
        <f>$Q$89*$H$89</f>
        <v>0</v>
      </c>
      <c r="S89" s="154">
        <v>0</v>
      </c>
      <c r="T89" s="155">
        <f>$S$89*$H$89</f>
        <v>0</v>
      </c>
      <c r="AR89" s="89" t="s">
        <v>213</v>
      </c>
      <c r="AT89" s="89" t="s">
        <v>141</v>
      </c>
      <c r="AU89" s="89" t="s">
        <v>81</v>
      </c>
      <c r="AY89" s="6" t="s">
        <v>137</v>
      </c>
      <c r="BE89" s="156">
        <f>IF($N$89="základní",$J$89,0)</f>
        <v>0</v>
      </c>
      <c r="BF89" s="156">
        <f>IF($N$89="snížená",$J$89,0)</f>
        <v>0</v>
      </c>
      <c r="BG89" s="156">
        <f>IF($N$89="zákl. přenesená",$J$89,0)</f>
        <v>0</v>
      </c>
      <c r="BH89" s="156">
        <f>IF($N$89="sníž. přenesená",$J$89,0)</f>
        <v>0</v>
      </c>
      <c r="BI89" s="156">
        <f>IF($N$89="nulová",$J$89,0)</f>
        <v>0</v>
      </c>
      <c r="BJ89" s="89" t="s">
        <v>20</v>
      </c>
      <c r="BK89" s="156">
        <f>ROUND($I$89*$H$89,2)</f>
        <v>0</v>
      </c>
      <c r="BL89" s="89" t="s">
        <v>213</v>
      </c>
      <c r="BM89" s="89" t="s">
        <v>777</v>
      </c>
    </row>
    <row r="90" spans="2:65" s="6" customFormat="1" ht="27" customHeight="1" x14ac:dyDescent="0.3">
      <c r="B90" s="159"/>
      <c r="C90" s="160"/>
      <c r="D90" s="157" t="s">
        <v>150</v>
      </c>
      <c r="E90" s="162"/>
      <c r="F90" s="162" t="s">
        <v>778</v>
      </c>
      <c r="G90" s="160"/>
      <c r="H90" s="163">
        <v>1</v>
      </c>
      <c r="J90" s="160"/>
      <c r="K90" s="160"/>
      <c r="L90" s="164"/>
      <c r="M90" s="165"/>
      <c r="N90" s="160"/>
      <c r="O90" s="160"/>
      <c r="P90" s="160"/>
      <c r="Q90" s="160"/>
      <c r="R90" s="160"/>
      <c r="S90" s="160"/>
      <c r="T90" s="166"/>
      <c r="AT90" s="167" t="s">
        <v>150</v>
      </c>
      <c r="AU90" s="167" t="s">
        <v>81</v>
      </c>
      <c r="AV90" s="167" t="s">
        <v>81</v>
      </c>
      <c r="AW90" s="167" t="s">
        <v>109</v>
      </c>
      <c r="AX90" s="167" t="s">
        <v>20</v>
      </c>
      <c r="AY90" s="167" t="s">
        <v>137</v>
      </c>
    </row>
    <row r="91" spans="2:65" s="6" customFormat="1" ht="15.75" customHeight="1" x14ac:dyDescent="0.3">
      <c r="B91" s="23"/>
      <c r="C91" s="145" t="s">
        <v>175</v>
      </c>
      <c r="D91" s="145" t="s">
        <v>141</v>
      </c>
      <c r="E91" s="146" t="s">
        <v>779</v>
      </c>
      <c r="F91" s="147" t="s">
        <v>780</v>
      </c>
      <c r="G91" s="148" t="s">
        <v>480</v>
      </c>
      <c r="H91" s="149">
        <v>1</v>
      </c>
      <c r="I91" s="150"/>
      <c r="J91" s="151">
        <f>ROUND($I$91*$H$91,2)</f>
        <v>0</v>
      </c>
      <c r="K91" s="147"/>
      <c r="L91" s="43"/>
      <c r="M91" s="152"/>
      <c r="N91" s="153" t="s">
        <v>44</v>
      </c>
      <c r="O91" s="24"/>
      <c r="P91" s="24"/>
      <c r="Q91" s="154">
        <v>0</v>
      </c>
      <c r="R91" s="154">
        <f>$Q$91*$H$91</f>
        <v>0</v>
      </c>
      <c r="S91" s="154">
        <v>0</v>
      </c>
      <c r="T91" s="155">
        <f>$S$91*$H$91</f>
        <v>0</v>
      </c>
      <c r="AR91" s="89" t="s">
        <v>213</v>
      </c>
      <c r="AT91" s="89" t="s">
        <v>141</v>
      </c>
      <c r="AU91" s="89" t="s">
        <v>81</v>
      </c>
      <c r="AY91" s="6" t="s">
        <v>137</v>
      </c>
      <c r="BE91" s="156">
        <f>IF($N$91="základní",$J$91,0)</f>
        <v>0</v>
      </c>
      <c r="BF91" s="156">
        <f>IF($N$91="snížená",$J$91,0)</f>
        <v>0</v>
      </c>
      <c r="BG91" s="156">
        <f>IF($N$91="zákl. přenesená",$J$91,0)</f>
        <v>0</v>
      </c>
      <c r="BH91" s="156">
        <f>IF($N$91="sníž. přenesená",$J$91,0)</f>
        <v>0</v>
      </c>
      <c r="BI91" s="156">
        <f>IF($N$91="nulová",$J$91,0)</f>
        <v>0</v>
      </c>
      <c r="BJ91" s="89" t="s">
        <v>20</v>
      </c>
      <c r="BK91" s="156">
        <f>ROUND($I$91*$H$91,2)</f>
        <v>0</v>
      </c>
      <c r="BL91" s="89" t="s">
        <v>213</v>
      </c>
      <c r="BM91" s="89" t="s">
        <v>781</v>
      </c>
    </row>
    <row r="92" spans="2:65" s="6" customFormat="1" ht="15.75" customHeight="1" x14ac:dyDescent="0.3">
      <c r="B92" s="159"/>
      <c r="C92" s="160"/>
      <c r="D92" s="157" t="s">
        <v>150</v>
      </c>
      <c r="E92" s="162"/>
      <c r="F92" s="162" t="s">
        <v>782</v>
      </c>
      <c r="G92" s="160"/>
      <c r="H92" s="163">
        <v>1</v>
      </c>
      <c r="J92" s="160"/>
      <c r="K92" s="160"/>
      <c r="L92" s="164"/>
      <c r="M92" s="165"/>
      <c r="N92" s="160"/>
      <c r="O92" s="160"/>
      <c r="P92" s="160"/>
      <c r="Q92" s="160"/>
      <c r="R92" s="160"/>
      <c r="S92" s="160"/>
      <c r="T92" s="166"/>
      <c r="AT92" s="167" t="s">
        <v>150</v>
      </c>
      <c r="AU92" s="167" t="s">
        <v>81</v>
      </c>
      <c r="AV92" s="167" t="s">
        <v>81</v>
      </c>
      <c r="AW92" s="167" t="s">
        <v>109</v>
      </c>
      <c r="AX92" s="167" t="s">
        <v>20</v>
      </c>
      <c r="AY92" s="167" t="s">
        <v>137</v>
      </c>
    </row>
    <row r="93" spans="2:65" s="6" customFormat="1" ht="15.75" customHeight="1" x14ac:dyDescent="0.3">
      <c r="B93" s="159"/>
      <c r="C93" s="160"/>
      <c r="D93" s="161" t="s">
        <v>150</v>
      </c>
      <c r="E93" s="160"/>
      <c r="F93" s="162" t="s">
        <v>783</v>
      </c>
      <c r="G93" s="160"/>
      <c r="H93" s="163">
        <v>1</v>
      </c>
      <c r="J93" s="160"/>
      <c r="K93" s="160"/>
      <c r="L93" s="164"/>
      <c r="M93" s="165"/>
      <c r="N93" s="160"/>
      <c r="O93" s="160"/>
      <c r="P93" s="160"/>
      <c r="Q93" s="160"/>
      <c r="R93" s="160"/>
      <c r="S93" s="160"/>
      <c r="T93" s="166"/>
      <c r="AT93" s="167" t="s">
        <v>150</v>
      </c>
      <c r="AU93" s="167" t="s">
        <v>81</v>
      </c>
      <c r="AV93" s="167" t="s">
        <v>81</v>
      </c>
      <c r="AW93" s="167" t="s">
        <v>109</v>
      </c>
      <c r="AX93" s="167" t="s">
        <v>73</v>
      </c>
      <c r="AY93" s="167" t="s">
        <v>137</v>
      </c>
    </row>
    <row r="94" spans="2:65" s="6" customFormat="1" ht="15.75" customHeight="1" x14ac:dyDescent="0.3">
      <c r="B94" s="159"/>
      <c r="C94" s="160"/>
      <c r="D94" s="161" t="s">
        <v>150</v>
      </c>
      <c r="E94" s="160"/>
      <c r="F94" s="162" t="s">
        <v>784</v>
      </c>
      <c r="G94" s="160"/>
      <c r="H94" s="163">
        <v>1</v>
      </c>
      <c r="J94" s="160"/>
      <c r="K94" s="160"/>
      <c r="L94" s="164"/>
      <c r="M94" s="165"/>
      <c r="N94" s="160"/>
      <c r="O94" s="160"/>
      <c r="P94" s="160"/>
      <c r="Q94" s="160"/>
      <c r="R94" s="160"/>
      <c r="S94" s="160"/>
      <c r="T94" s="166"/>
      <c r="AT94" s="167" t="s">
        <v>150</v>
      </c>
      <c r="AU94" s="167" t="s">
        <v>81</v>
      </c>
      <c r="AV94" s="167" t="s">
        <v>81</v>
      </c>
      <c r="AW94" s="167" t="s">
        <v>109</v>
      </c>
      <c r="AX94" s="167" t="s">
        <v>73</v>
      </c>
      <c r="AY94" s="167" t="s">
        <v>137</v>
      </c>
    </row>
    <row r="95" spans="2:65" s="6" customFormat="1" ht="15.75" customHeight="1" x14ac:dyDescent="0.3">
      <c r="B95" s="159"/>
      <c r="C95" s="160"/>
      <c r="D95" s="161" t="s">
        <v>150</v>
      </c>
      <c r="E95" s="160"/>
      <c r="F95" s="162" t="s">
        <v>785</v>
      </c>
      <c r="G95" s="160"/>
      <c r="H95" s="163">
        <v>5</v>
      </c>
      <c r="J95" s="160"/>
      <c r="K95" s="160"/>
      <c r="L95" s="164"/>
      <c r="M95" s="165"/>
      <c r="N95" s="160"/>
      <c r="O95" s="160"/>
      <c r="P95" s="160"/>
      <c r="Q95" s="160"/>
      <c r="R95" s="160"/>
      <c r="S95" s="160"/>
      <c r="T95" s="166"/>
      <c r="AT95" s="167" t="s">
        <v>150</v>
      </c>
      <c r="AU95" s="167" t="s">
        <v>81</v>
      </c>
      <c r="AV95" s="167" t="s">
        <v>81</v>
      </c>
      <c r="AW95" s="167" t="s">
        <v>109</v>
      </c>
      <c r="AX95" s="167" t="s">
        <v>73</v>
      </c>
      <c r="AY95" s="167" t="s">
        <v>137</v>
      </c>
    </row>
    <row r="96" spans="2:65" s="6" customFormat="1" ht="15.75" customHeight="1" x14ac:dyDescent="0.3">
      <c r="B96" s="159"/>
      <c r="C96" s="160"/>
      <c r="D96" s="161" t="s">
        <v>150</v>
      </c>
      <c r="E96" s="160"/>
      <c r="F96" s="162" t="s">
        <v>786</v>
      </c>
      <c r="G96" s="160"/>
      <c r="H96" s="163">
        <v>1</v>
      </c>
      <c r="J96" s="160"/>
      <c r="K96" s="160"/>
      <c r="L96" s="164"/>
      <c r="M96" s="165"/>
      <c r="N96" s="160"/>
      <c r="O96" s="160"/>
      <c r="P96" s="160"/>
      <c r="Q96" s="160"/>
      <c r="R96" s="160"/>
      <c r="S96" s="160"/>
      <c r="T96" s="166"/>
      <c r="AT96" s="167" t="s">
        <v>150</v>
      </c>
      <c r="AU96" s="167" t="s">
        <v>81</v>
      </c>
      <c r="AV96" s="167" t="s">
        <v>81</v>
      </c>
      <c r="AW96" s="167" t="s">
        <v>109</v>
      </c>
      <c r="AX96" s="167" t="s">
        <v>73</v>
      </c>
      <c r="AY96" s="167" t="s">
        <v>137</v>
      </c>
    </row>
    <row r="97" spans="2:65" s="6" customFormat="1" ht="15.75" customHeight="1" x14ac:dyDescent="0.3">
      <c r="B97" s="159"/>
      <c r="C97" s="160"/>
      <c r="D97" s="161" t="s">
        <v>150</v>
      </c>
      <c r="E97" s="160"/>
      <c r="F97" s="162" t="s">
        <v>787</v>
      </c>
      <c r="G97" s="160"/>
      <c r="H97" s="163">
        <v>4</v>
      </c>
      <c r="J97" s="160"/>
      <c r="K97" s="160"/>
      <c r="L97" s="164"/>
      <c r="M97" s="165"/>
      <c r="N97" s="160"/>
      <c r="O97" s="160"/>
      <c r="P97" s="160"/>
      <c r="Q97" s="160"/>
      <c r="R97" s="160"/>
      <c r="S97" s="160"/>
      <c r="T97" s="166"/>
      <c r="AT97" s="167" t="s">
        <v>150</v>
      </c>
      <c r="AU97" s="167" t="s">
        <v>81</v>
      </c>
      <c r="AV97" s="167" t="s">
        <v>81</v>
      </c>
      <c r="AW97" s="167" t="s">
        <v>109</v>
      </c>
      <c r="AX97" s="167" t="s">
        <v>73</v>
      </c>
      <c r="AY97" s="167" t="s">
        <v>137</v>
      </c>
    </row>
    <row r="98" spans="2:65" s="6" customFormat="1" ht="15.75" customHeight="1" x14ac:dyDescent="0.3">
      <c r="B98" s="159"/>
      <c r="C98" s="160"/>
      <c r="D98" s="161" t="s">
        <v>150</v>
      </c>
      <c r="E98" s="160"/>
      <c r="F98" s="162" t="s">
        <v>788</v>
      </c>
      <c r="G98" s="160"/>
      <c r="H98" s="163">
        <v>4</v>
      </c>
      <c r="J98" s="160"/>
      <c r="K98" s="160"/>
      <c r="L98" s="164"/>
      <c r="M98" s="165"/>
      <c r="N98" s="160"/>
      <c r="O98" s="160"/>
      <c r="P98" s="160"/>
      <c r="Q98" s="160"/>
      <c r="R98" s="160"/>
      <c r="S98" s="160"/>
      <c r="T98" s="166"/>
      <c r="AT98" s="167" t="s">
        <v>150</v>
      </c>
      <c r="AU98" s="167" t="s">
        <v>81</v>
      </c>
      <c r="AV98" s="167" t="s">
        <v>81</v>
      </c>
      <c r="AW98" s="167" t="s">
        <v>109</v>
      </c>
      <c r="AX98" s="167" t="s">
        <v>73</v>
      </c>
      <c r="AY98" s="167" t="s">
        <v>137</v>
      </c>
    </row>
    <row r="99" spans="2:65" s="6" customFormat="1" ht="15.75" customHeight="1" x14ac:dyDescent="0.3">
      <c r="B99" s="159"/>
      <c r="C99" s="160"/>
      <c r="D99" s="161" t="s">
        <v>150</v>
      </c>
      <c r="E99" s="160"/>
      <c r="F99" s="162" t="s">
        <v>789</v>
      </c>
      <c r="G99" s="160"/>
      <c r="H99" s="163">
        <v>2</v>
      </c>
      <c r="J99" s="160"/>
      <c r="K99" s="160"/>
      <c r="L99" s="164"/>
      <c r="M99" s="165"/>
      <c r="N99" s="160"/>
      <c r="O99" s="160"/>
      <c r="P99" s="160"/>
      <c r="Q99" s="160"/>
      <c r="R99" s="160"/>
      <c r="S99" s="160"/>
      <c r="T99" s="166"/>
      <c r="AT99" s="167" t="s">
        <v>150</v>
      </c>
      <c r="AU99" s="167" t="s">
        <v>81</v>
      </c>
      <c r="AV99" s="167" t="s">
        <v>81</v>
      </c>
      <c r="AW99" s="167" t="s">
        <v>109</v>
      </c>
      <c r="AX99" s="167" t="s">
        <v>73</v>
      </c>
      <c r="AY99" s="167" t="s">
        <v>137</v>
      </c>
    </row>
    <row r="100" spans="2:65" s="6" customFormat="1" ht="15.75" customHeight="1" x14ac:dyDescent="0.3">
      <c r="B100" s="159"/>
      <c r="C100" s="160"/>
      <c r="D100" s="161" t="s">
        <v>150</v>
      </c>
      <c r="E100" s="160"/>
      <c r="F100" s="162" t="s">
        <v>790</v>
      </c>
      <c r="G100" s="160"/>
      <c r="H100" s="163">
        <v>6</v>
      </c>
      <c r="J100" s="160"/>
      <c r="K100" s="160"/>
      <c r="L100" s="164"/>
      <c r="M100" s="165"/>
      <c r="N100" s="160"/>
      <c r="O100" s="160"/>
      <c r="P100" s="160"/>
      <c r="Q100" s="160"/>
      <c r="R100" s="160"/>
      <c r="S100" s="160"/>
      <c r="T100" s="166"/>
      <c r="AT100" s="167" t="s">
        <v>150</v>
      </c>
      <c r="AU100" s="167" t="s">
        <v>81</v>
      </c>
      <c r="AV100" s="167" t="s">
        <v>81</v>
      </c>
      <c r="AW100" s="167" t="s">
        <v>109</v>
      </c>
      <c r="AX100" s="167" t="s">
        <v>73</v>
      </c>
      <c r="AY100" s="167" t="s">
        <v>137</v>
      </c>
    </row>
    <row r="101" spans="2:65" s="6" customFormat="1" ht="15.75" customHeight="1" x14ac:dyDescent="0.3">
      <c r="B101" s="159"/>
      <c r="C101" s="160"/>
      <c r="D101" s="161" t="s">
        <v>150</v>
      </c>
      <c r="E101" s="160"/>
      <c r="F101" s="162" t="s">
        <v>791</v>
      </c>
      <c r="G101" s="160"/>
      <c r="H101" s="163">
        <v>6</v>
      </c>
      <c r="J101" s="160"/>
      <c r="K101" s="160"/>
      <c r="L101" s="164"/>
      <c r="M101" s="165"/>
      <c r="N101" s="160"/>
      <c r="O101" s="160"/>
      <c r="P101" s="160"/>
      <c r="Q101" s="160"/>
      <c r="R101" s="160"/>
      <c r="S101" s="160"/>
      <c r="T101" s="166"/>
      <c r="AT101" s="167" t="s">
        <v>150</v>
      </c>
      <c r="AU101" s="167" t="s">
        <v>81</v>
      </c>
      <c r="AV101" s="167" t="s">
        <v>81</v>
      </c>
      <c r="AW101" s="167" t="s">
        <v>109</v>
      </c>
      <c r="AX101" s="167" t="s">
        <v>73</v>
      </c>
      <c r="AY101" s="167" t="s">
        <v>137</v>
      </c>
    </row>
    <row r="102" spans="2:65" s="6" customFormat="1" ht="15.75" customHeight="1" x14ac:dyDescent="0.3">
      <c r="B102" s="159"/>
      <c r="C102" s="160"/>
      <c r="D102" s="161" t="s">
        <v>150</v>
      </c>
      <c r="E102" s="160"/>
      <c r="F102" s="162" t="s">
        <v>792</v>
      </c>
      <c r="G102" s="160"/>
      <c r="H102" s="163">
        <v>1</v>
      </c>
      <c r="J102" s="160"/>
      <c r="K102" s="160"/>
      <c r="L102" s="164"/>
      <c r="M102" s="165"/>
      <c r="N102" s="160"/>
      <c r="O102" s="160"/>
      <c r="P102" s="160"/>
      <c r="Q102" s="160"/>
      <c r="R102" s="160"/>
      <c r="S102" s="160"/>
      <c r="T102" s="166"/>
      <c r="AT102" s="167" t="s">
        <v>150</v>
      </c>
      <c r="AU102" s="167" t="s">
        <v>81</v>
      </c>
      <c r="AV102" s="167" t="s">
        <v>81</v>
      </c>
      <c r="AW102" s="167" t="s">
        <v>109</v>
      </c>
      <c r="AX102" s="167" t="s">
        <v>73</v>
      </c>
      <c r="AY102" s="167" t="s">
        <v>137</v>
      </c>
    </row>
    <row r="103" spans="2:65" s="6" customFormat="1" ht="15.75" customHeight="1" x14ac:dyDescent="0.3">
      <c r="B103" s="159"/>
      <c r="C103" s="160"/>
      <c r="D103" s="161" t="s">
        <v>150</v>
      </c>
      <c r="E103" s="160"/>
      <c r="F103" s="162" t="s">
        <v>793</v>
      </c>
      <c r="G103" s="160"/>
      <c r="H103" s="163">
        <v>5</v>
      </c>
      <c r="J103" s="160"/>
      <c r="K103" s="160"/>
      <c r="L103" s="164"/>
      <c r="M103" s="165"/>
      <c r="N103" s="160"/>
      <c r="O103" s="160"/>
      <c r="P103" s="160"/>
      <c r="Q103" s="160"/>
      <c r="R103" s="160"/>
      <c r="S103" s="160"/>
      <c r="T103" s="166"/>
      <c r="AT103" s="167" t="s">
        <v>150</v>
      </c>
      <c r="AU103" s="167" t="s">
        <v>81</v>
      </c>
      <c r="AV103" s="167" t="s">
        <v>81</v>
      </c>
      <c r="AW103" s="167" t="s">
        <v>109</v>
      </c>
      <c r="AX103" s="167" t="s">
        <v>73</v>
      </c>
      <c r="AY103" s="167" t="s">
        <v>137</v>
      </c>
    </row>
    <row r="104" spans="2:65" s="6" customFormat="1" ht="15.75" customHeight="1" x14ac:dyDescent="0.3">
      <c r="B104" s="159"/>
      <c r="C104" s="160"/>
      <c r="D104" s="161" t="s">
        <v>150</v>
      </c>
      <c r="E104" s="160"/>
      <c r="F104" s="162" t="s">
        <v>794</v>
      </c>
      <c r="G104" s="160"/>
      <c r="H104" s="163">
        <v>1</v>
      </c>
      <c r="J104" s="160"/>
      <c r="K104" s="160"/>
      <c r="L104" s="164"/>
      <c r="M104" s="165"/>
      <c r="N104" s="160"/>
      <c r="O104" s="160"/>
      <c r="P104" s="160"/>
      <c r="Q104" s="160"/>
      <c r="R104" s="160"/>
      <c r="S104" s="160"/>
      <c r="T104" s="166"/>
      <c r="AT104" s="167" t="s">
        <v>150</v>
      </c>
      <c r="AU104" s="167" t="s">
        <v>81</v>
      </c>
      <c r="AV104" s="167" t="s">
        <v>81</v>
      </c>
      <c r="AW104" s="167" t="s">
        <v>109</v>
      </c>
      <c r="AX104" s="167" t="s">
        <v>73</v>
      </c>
      <c r="AY104" s="167" t="s">
        <v>137</v>
      </c>
    </row>
    <row r="105" spans="2:65" s="6" customFormat="1" ht="15.75" customHeight="1" x14ac:dyDescent="0.3">
      <c r="B105" s="159"/>
      <c r="C105" s="160"/>
      <c r="D105" s="161" t="s">
        <v>150</v>
      </c>
      <c r="E105" s="160"/>
      <c r="F105" s="162" t="s">
        <v>795</v>
      </c>
      <c r="G105" s="160"/>
      <c r="H105" s="163">
        <v>1</v>
      </c>
      <c r="J105" s="160"/>
      <c r="K105" s="160"/>
      <c r="L105" s="164"/>
      <c r="M105" s="165"/>
      <c r="N105" s="160"/>
      <c r="O105" s="160"/>
      <c r="P105" s="160"/>
      <c r="Q105" s="160"/>
      <c r="R105" s="160"/>
      <c r="S105" s="160"/>
      <c r="T105" s="166"/>
      <c r="AT105" s="167" t="s">
        <v>150</v>
      </c>
      <c r="AU105" s="167" t="s">
        <v>81</v>
      </c>
      <c r="AV105" s="167" t="s">
        <v>81</v>
      </c>
      <c r="AW105" s="167" t="s">
        <v>109</v>
      </c>
      <c r="AX105" s="167" t="s">
        <v>73</v>
      </c>
      <c r="AY105" s="167" t="s">
        <v>137</v>
      </c>
    </row>
    <row r="106" spans="2:65" s="6" customFormat="1" ht="15.75" customHeight="1" x14ac:dyDescent="0.3">
      <c r="B106" s="159"/>
      <c r="C106" s="160"/>
      <c r="D106" s="161" t="s">
        <v>150</v>
      </c>
      <c r="E106" s="160"/>
      <c r="F106" s="162" t="s">
        <v>796</v>
      </c>
      <c r="G106" s="160"/>
      <c r="H106" s="163">
        <v>1</v>
      </c>
      <c r="J106" s="160"/>
      <c r="K106" s="160"/>
      <c r="L106" s="164"/>
      <c r="M106" s="165"/>
      <c r="N106" s="160"/>
      <c r="O106" s="160"/>
      <c r="P106" s="160"/>
      <c r="Q106" s="160"/>
      <c r="R106" s="160"/>
      <c r="S106" s="160"/>
      <c r="T106" s="166"/>
      <c r="AT106" s="167" t="s">
        <v>150</v>
      </c>
      <c r="AU106" s="167" t="s">
        <v>81</v>
      </c>
      <c r="AV106" s="167" t="s">
        <v>81</v>
      </c>
      <c r="AW106" s="167" t="s">
        <v>109</v>
      </c>
      <c r="AX106" s="167" t="s">
        <v>73</v>
      </c>
      <c r="AY106" s="167" t="s">
        <v>137</v>
      </c>
    </row>
    <row r="107" spans="2:65" s="6" customFormat="1" ht="15.75" customHeight="1" x14ac:dyDescent="0.3">
      <c r="B107" s="190"/>
      <c r="C107" s="191"/>
      <c r="D107" s="161" t="s">
        <v>150</v>
      </c>
      <c r="E107" s="191"/>
      <c r="F107" s="192" t="s">
        <v>797</v>
      </c>
      <c r="G107" s="191"/>
      <c r="H107" s="191"/>
      <c r="J107" s="191"/>
      <c r="K107" s="191"/>
      <c r="L107" s="193"/>
      <c r="M107" s="194"/>
      <c r="N107" s="191"/>
      <c r="O107" s="191"/>
      <c r="P107" s="191"/>
      <c r="Q107" s="191"/>
      <c r="R107" s="191"/>
      <c r="S107" s="191"/>
      <c r="T107" s="195"/>
      <c r="AT107" s="196" t="s">
        <v>150</v>
      </c>
      <c r="AU107" s="196" t="s">
        <v>81</v>
      </c>
      <c r="AV107" s="196" t="s">
        <v>20</v>
      </c>
      <c r="AW107" s="196" t="s">
        <v>109</v>
      </c>
      <c r="AX107" s="196" t="s">
        <v>73</v>
      </c>
      <c r="AY107" s="196" t="s">
        <v>137</v>
      </c>
    </row>
    <row r="108" spans="2:65" s="6" customFormat="1" ht="15.75" customHeight="1" x14ac:dyDescent="0.3">
      <c r="B108" s="159"/>
      <c r="C108" s="160"/>
      <c r="D108" s="161" t="s">
        <v>150</v>
      </c>
      <c r="E108" s="160"/>
      <c r="F108" s="162" t="s">
        <v>798</v>
      </c>
      <c r="G108" s="160"/>
      <c r="H108" s="163">
        <v>2</v>
      </c>
      <c r="J108" s="160"/>
      <c r="K108" s="160"/>
      <c r="L108" s="164"/>
      <c r="M108" s="165"/>
      <c r="N108" s="160"/>
      <c r="O108" s="160"/>
      <c r="P108" s="160"/>
      <c r="Q108" s="160"/>
      <c r="R108" s="160"/>
      <c r="S108" s="160"/>
      <c r="T108" s="166"/>
      <c r="AT108" s="167" t="s">
        <v>150</v>
      </c>
      <c r="AU108" s="167" t="s">
        <v>81</v>
      </c>
      <c r="AV108" s="167" t="s">
        <v>81</v>
      </c>
      <c r="AW108" s="167" t="s">
        <v>109</v>
      </c>
      <c r="AX108" s="167" t="s">
        <v>73</v>
      </c>
      <c r="AY108" s="167" t="s">
        <v>137</v>
      </c>
    </row>
    <row r="109" spans="2:65" s="6" customFormat="1" ht="27" customHeight="1" x14ac:dyDescent="0.3">
      <c r="B109" s="190"/>
      <c r="C109" s="191"/>
      <c r="D109" s="161" t="s">
        <v>150</v>
      </c>
      <c r="E109" s="191"/>
      <c r="F109" s="192" t="s">
        <v>799</v>
      </c>
      <c r="G109" s="191"/>
      <c r="H109" s="191"/>
      <c r="J109" s="191"/>
      <c r="K109" s="191"/>
      <c r="L109" s="193"/>
      <c r="M109" s="194"/>
      <c r="N109" s="191"/>
      <c r="O109" s="191"/>
      <c r="P109" s="191"/>
      <c r="Q109" s="191"/>
      <c r="R109" s="191"/>
      <c r="S109" s="191"/>
      <c r="T109" s="195"/>
      <c r="AT109" s="196" t="s">
        <v>150</v>
      </c>
      <c r="AU109" s="196" t="s">
        <v>81</v>
      </c>
      <c r="AV109" s="196" t="s">
        <v>20</v>
      </c>
      <c r="AW109" s="196" t="s">
        <v>109</v>
      </c>
      <c r="AX109" s="196" t="s">
        <v>73</v>
      </c>
      <c r="AY109" s="196" t="s">
        <v>137</v>
      </c>
    </row>
    <row r="110" spans="2:65" s="132" customFormat="1" ht="30.75" customHeight="1" x14ac:dyDescent="0.3">
      <c r="B110" s="133"/>
      <c r="C110" s="134"/>
      <c r="D110" s="134" t="s">
        <v>72</v>
      </c>
      <c r="E110" s="143" t="s">
        <v>800</v>
      </c>
      <c r="F110" s="143" t="s">
        <v>801</v>
      </c>
      <c r="G110" s="134"/>
      <c r="H110" s="134"/>
      <c r="J110" s="144">
        <f>$BK$110</f>
        <v>0</v>
      </c>
      <c r="K110" s="134"/>
      <c r="L110" s="137"/>
      <c r="M110" s="138"/>
      <c r="N110" s="134"/>
      <c r="O110" s="134"/>
      <c r="P110" s="139">
        <f>SUM($P$111:$P$125)</f>
        <v>0</v>
      </c>
      <c r="Q110" s="134"/>
      <c r="R110" s="139">
        <f>SUM($R$111:$R$125)</f>
        <v>0</v>
      </c>
      <c r="S110" s="134"/>
      <c r="T110" s="140">
        <f>SUM($T$111:$T$125)</f>
        <v>0</v>
      </c>
      <c r="AR110" s="141" t="s">
        <v>81</v>
      </c>
      <c r="AT110" s="141" t="s">
        <v>72</v>
      </c>
      <c r="AU110" s="141" t="s">
        <v>20</v>
      </c>
      <c r="AY110" s="141" t="s">
        <v>137</v>
      </c>
      <c r="BK110" s="142">
        <f>SUM($BK$111:$BK$125)</f>
        <v>0</v>
      </c>
    </row>
    <row r="111" spans="2:65" s="6" customFormat="1" ht="15.75" customHeight="1" x14ac:dyDescent="0.3">
      <c r="B111" s="23"/>
      <c r="C111" s="145" t="s">
        <v>146</v>
      </c>
      <c r="D111" s="145" t="s">
        <v>141</v>
      </c>
      <c r="E111" s="146" t="s">
        <v>802</v>
      </c>
      <c r="F111" s="147" t="s">
        <v>803</v>
      </c>
      <c r="G111" s="148" t="s">
        <v>297</v>
      </c>
      <c r="H111" s="149">
        <v>135</v>
      </c>
      <c r="I111" s="150"/>
      <c r="J111" s="151">
        <f>ROUND($I$111*$H$111,2)</f>
        <v>0</v>
      </c>
      <c r="K111" s="147"/>
      <c r="L111" s="43"/>
      <c r="M111" s="152"/>
      <c r="N111" s="153" t="s">
        <v>44</v>
      </c>
      <c r="O111" s="24"/>
      <c r="P111" s="24"/>
      <c r="Q111" s="154">
        <v>0</v>
      </c>
      <c r="R111" s="154">
        <f>$Q$111*$H$111</f>
        <v>0</v>
      </c>
      <c r="S111" s="154">
        <v>0</v>
      </c>
      <c r="T111" s="155">
        <f>$S$111*$H$111</f>
        <v>0</v>
      </c>
      <c r="AR111" s="89" t="s">
        <v>213</v>
      </c>
      <c r="AT111" s="89" t="s">
        <v>141</v>
      </c>
      <c r="AU111" s="89" t="s">
        <v>81</v>
      </c>
      <c r="AY111" s="6" t="s">
        <v>137</v>
      </c>
      <c r="BE111" s="156">
        <f>IF($N$111="základní",$J$111,0)</f>
        <v>0</v>
      </c>
      <c r="BF111" s="156">
        <f>IF($N$111="snížená",$J$111,0)</f>
        <v>0</v>
      </c>
      <c r="BG111" s="156">
        <f>IF($N$111="zákl. přenesená",$J$111,0)</f>
        <v>0</v>
      </c>
      <c r="BH111" s="156">
        <f>IF($N$111="sníž. přenesená",$J$111,0)</f>
        <v>0</v>
      </c>
      <c r="BI111" s="156">
        <f>IF($N$111="nulová",$J$111,0)</f>
        <v>0</v>
      </c>
      <c r="BJ111" s="89" t="s">
        <v>20</v>
      </c>
      <c r="BK111" s="156">
        <f>ROUND($I$111*$H$111,2)</f>
        <v>0</v>
      </c>
      <c r="BL111" s="89" t="s">
        <v>213</v>
      </c>
      <c r="BM111" s="89" t="s">
        <v>804</v>
      </c>
    </row>
    <row r="112" spans="2:65" s="6" customFormat="1" ht="15.75" customHeight="1" x14ac:dyDescent="0.3">
      <c r="B112" s="190"/>
      <c r="C112" s="191"/>
      <c r="D112" s="157" t="s">
        <v>150</v>
      </c>
      <c r="E112" s="192"/>
      <c r="F112" s="192" t="s">
        <v>805</v>
      </c>
      <c r="G112" s="191"/>
      <c r="H112" s="191"/>
      <c r="J112" s="191"/>
      <c r="K112" s="191"/>
      <c r="L112" s="193"/>
      <c r="M112" s="194"/>
      <c r="N112" s="191"/>
      <c r="O112" s="191"/>
      <c r="P112" s="191"/>
      <c r="Q112" s="191"/>
      <c r="R112" s="191"/>
      <c r="S112" s="191"/>
      <c r="T112" s="195"/>
      <c r="AT112" s="196" t="s">
        <v>150</v>
      </c>
      <c r="AU112" s="196" t="s">
        <v>81</v>
      </c>
      <c r="AV112" s="196" t="s">
        <v>20</v>
      </c>
      <c r="AW112" s="196" t="s">
        <v>109</v>
      </c>
      <c r="AX112" s="196" t="s">
        <v>73</v>
      </c>
      <c r="AY112" s="196" t="s">
        <v>137</v>
      </c>
    </row>
    <row r="113" spans="2:65" s="6" customFormat="1" ht="15.75" customHeight="1" x14ac:dyDescent="0.3">
      <c r="B113" s="159"/>
      <c r="C113" s="160"/>
      <c r="D113" s="161" t="s">
        <v>150</v>
      </c>
      <c r="E113" s="160"/>
      <c r="F113" s="162" t="s">
        <v>806</v>
      </c>
      <c r="G113" s="160"/>
      <c r="H113" s="163">
        <v>135</v>
      </c>
      <c r="J113" s="160"/>
      <c r="K113" s="160"/>
      <c r="L113" s="164"/>
      <c r="M113" s="165"/>
      <c r="N113" s="160"/>
      <c r="O113" s="160"/>
      <c r="P113" s="160"/>
      <c r="Q113" s="160"/>
      <c r="R113" s="160"/>
      <c r="S113" s="160"/>
      <c r="T113" s="166"/>
      <c r="AT113" s="167" t="s">
        <v>150</v>
      </c>
      <c r="AU113" s="167" t="s">
        <v>81</v>
      </c>
      <c r="AV113" s="167" t="s">
        <v>81</v>
      </c>
      <c r="AW113" s="167" t="s">
        <v>109</v>
      </c>
      <c r="AX113" s="167" t="s">
        <v>20</v>
      </c>
      <c r="AY113" s="167" t="s">
        <v>137</v>
      </c>
    </row>
    <row r="114" spans="2:65" s="6" customFormat="1" ht="15.75" customHeight="1" x14ac:dyDescent="0.3">
      <c r="B114" s="23"/>
      <c r="C114" s="145" t="s">
        <v>318</v>
      </c>
      <c r="D114" s="145" t="s">
        <v>141</v>
      </c>
      <c r="E114" s="146" t="s">
        <v>807</v>
      </c>
      <c r="F114" s="147" t="s">
        <v>808</v>
      </c>
      <c r="G114" s="148" t="s">
        <v>297</v>
      </c>
      <c r="H114" s="149">
        <v>25</v>
      </c>
      <c r="I114" s="150"/>
      <c r="J114" s="151">
        <f>ROUND($I$114*$H$114,2)</f>
        <v>0</v>
      </c>
      <c r="K114" s="147"/>
      <c r="L114" s="43"/>
      <c r="M114" s="152"/>
      <c r="N114" s="153" t="s">
        <v>44</v>
      </c>
      <c r="O114" s="24"/>
      <c r="P114" s="24"/>
      <c r="Q114" s="154">
        <v>0</v>
      </c>
      <c r="R114" s="154">
        <f>$Q$114*$H$114</f>
        <v>0</v>
      </c>
      <c r="S114" s="154">
        <v>0</v>
      </c>
      <c r="T114" s="155">
        <f>$S$114*$H$114</f>
        <v>0</v>
      </c>
      <c r="AR114" s="89" t="s">
        <v>213</v>
      </c>
      <c r="AT114" s="89" t="s">
        <v>141</v>
      </c>
      <c r="AU114" s="89" t="s">
        <v>81</v>
      </c>
      <c r="AY114" s="6" t="s">
        <v>137</v>
      </c>
      <c r="BE114" s="156">
        <f>IF($N$114="základní",$J$114,0)</f>
        <v>0</v>
      </c>
      <c r="BF114" s="156">
        <f>IF($N$114="snížená",$J$114,0)</f>
        <v>0</v>
      </c>
      <c r="BG114" s="156">
        <f>IF($N$114="zákl. přenesená",$J$114,0)</f>
        <v>0</v>
      </c>
      <c r="BH114" s="156">
        <f>IF($N$114="sníž. přenesená",$J$114,0)</f>
        <v>0</v>
      </c>
      <c r="BI114" s="156">
        <f>IF($N$114="nulová",$J$114,0)</f>
        <v>0</v>
      </c>
      <c r="BJ114" s="89" t="s">
        <v>20</v>
      </c>
      <c r="BK114" s="156">
        <f>ROUND($I$114*$H$114,2)</f>
        <v>0</v>
      </c>
      <c r="BL114" s="89" t="s">
        <v>213</v>
      </c>
      <c r="BM114" s="89" t="s">
        <v>809</v>
      </c>
    </row>
    <row r="115" spans="2:65" s="6" customFormat="1" ht="15.75" customHeight="1" x14ac:dyDescent="0.3">
      <c r="B115" s="190"/>
      <c r="C115" s="191"/>
      <c r="D115" s="157" t="s">
        <v>150</v>
      </c>
      <c r="E115" s="192"/>
      <c r="F115" s="192" t="s">
        <v>805</v>
      </c>
      <c r="G115" s="191"/>
      <c r="H115" s="191"/>
      <c r="J115" s="191"/>
      <c r="K115" s="191"/>
      <c r="L115" s="193"/>
      <c r="M115" s="194"/>
      <c r="N115" s="191"/>
      <c r="O115" s="191"/>
      <c r="P115" s="191"/>
      <c r="Q115" s="191"/>
      <c r="R115" s="191"/>
      <c r="S115" s="191"/>
      <c r="T115" s="195"/>
      <c r="AT115" s="196" t="s">
        <v>150</v>
      </c>
      <c r="AU115" s="196" t="s">
        <v>81</v>
      </c>
      <c r="AV115" s="196" t="s">
        <v>20</v>
      </c>
      <c r="AW115" s="196" t="s">
        <v>109</v>
      </c>
      <c r="AX115" s="196" t="s">
        <v>73</v>
      </c>
      <c r="AY115" s="196" t="s">
        <v>137</v>
      </c>
    </row>
    <row r="116" spans="2:65" s="6" customFormat="1" ht="15.75" customHeight="1" x14ac:dyDescent="0.3">
      <c r="B116" s="159"/>
      <c r="C116" s="160"/>
      <c r="D116" s="161" t="s">
        <v>150</v>
      </c>
      <c r="E116" s="160"/>
      <c r="F116" s="162" t="s">
        <v>434</v>
      </c>
      <c r="G116" s="160"/>
      <c r="H116" s="163">
        <v>25</v>
      </c>
      <c r="J116" s="160"/>
      <c r="K116" s="160"/>
      <c r="L116" s="164"/>
      <c r="M116" s="165"/>
      <c r="N116" s="160"/>
      <c r="O116" s="160"/>
      <c r="P116" s="160"/>
      <c r="Q116" s="160"/>
      <c r="R116" s="160"/>
      <c r="S116" s="160"/>
      <c r="T116" s="166"/>
      <c r="AT116" s="167" t="s">
        <v>150</v>
      </c>
      <c r="AU116" s="167" t="s">
        <v>81</v>
      </c>
      <c r="AV116" s="167" t="s">
        <v>81</v>
      </c>
      <c r="AW116" s="167" t="s">
        <v>109</v>
      </c>
      <c r="AX116" s="167" t="s">
        <v>20</v>
      </c>
      <c r="AY116" s="167" t="s">
        <v>137</v>
      </c>
    </row>
    <row r="117" spans="2:65" s="6" customFormat="1" ht="15.75" customHeight="1" x14ac:dyDescent="0.3">
      <c r="B117" s="23"/>
      <c r="C117" s="145" t="s">
        <v>138</v>
      </c>
      <c r="D117" s="145" t="s">
        <v>141</v>
      </c>
      <c r="E117" s="146" t="s">
        <v>810</v>
      </c>
      <c r="F117" s="147" t="s">
        <v>811</v>
      </c>
      <c r="G117" s="148" t="s">
        <v>297</v>
      </c>
      <c r="H117" s="149">
        <v>36</v>
      </c>
      <c r="I117" s="150"/>
      <c r="J117" s="151">
        <f>ROUND($I$117*$H$117,2)</f>
        <v>0</v>
      </c>
      <c r="K117" s="147"/>
      <c r="L117" s="43"/>
      <c r="M117" s="152"/>
      <c r="N117" s="153" t="s">
        <v>44</v>
      </c>
      <c r="O117" s="24"/>
      <c r="P117" s="24"/>
      <c r="Q117" s="154">
        <v>0</v>
      </c>
      <c r="R117" s="154">
        <f>$Q$117*$H$117</f>
        <v>0</v>
      </c>
      <c r="S117" s="154">
        <v>0</v>
      </c>
      <c r="T117" s="155">
        <f>$S$117*$H$117</f>
        <v>0</v>
      </c>
      <c r="AR117" s="89" t="s">
        <v>213</v>
      </c>
      <c r="AT117" s="89" t="s">
        <v>141</v>
      </c>
      <c r="AU117" s="89" t="s">
        <v>81</v>
      </c>
      <c r="AY117" s="6" t="s">
        <v>137</v>
      </c>
      <c r="BE117" s="156">
        <f>IF($N$117="základní",$J$117,0)</f>
        <v>0</v>
      </c>
      <c r="BF117" s="156">
        <f>IF($N$117="snížená",$J$117,0)</f>
        <v>0</v>
      </c>
      <c r="BG117" s="156">
        <f>IF($N$117="zákl. přenesená",$J$117,0)</f>
        <v>0</v>
      </c>
      <c r="BH117" s="156">
        <f>IF($N$117="sníž. přenesená",$J$117,0)</f>
        <v>0</v>
      </c>
      <c r="BI117" s="156">
        <f>IF($N$117="nulová",$J$117,0)</f>
        <v>0</v>
      </c>
      <c r="BJ117" s="89" t="s">
        <v>20</v>
      </c>
      <c r="BK117" s="156">
        <f>ROUND($I$117*$H$117,2)</f>
        <v>0</v>
      </c>
      <c r="BL117" s="89" t="s">
        <v>213</v>
      </c>
      <c r="BM117" s="89" t="s">
        <v>812</v>
      </c>
    </row>
    <row r="118" spans="2:65" s="6" customFormat="1" ht="15.75" customHeight="1" x14ac:dyDescent="0.3">
      <c r="B118" s="190"/>
      <c r="C118" s="191"/>
      <c r="D118" s="157" t="s">
        <v>150</v>
      </c>
      <c r="E118" s="192"/>
      <c r="F118" s="192" t="s">
        <v>805</v>
      </c>
      <c r="G118" s="191"/>
      <c r="H118" s="191"/>
      <c r="J118" s="191"/>
      <c r="K118" s="191"/>
      <c r="L118" s="193"/>
      <c r="M118" s="194"/>
      <c r="N118" s="191"/>
      <c r="O118" s="191"/>
      <c r="P118" s="191"/>
      <c r="Q118" s="191"/>
      <c r="R118" s="191"/>
      <c r="S118" s="191"/>
      <c r="T118" s="195"/>
      <c r="AT118" s="196" t="s">
        <v>150</v>
      </c>
      <c r="AU118" s="196" t="s">
        <v>81</v>
      </c>
      <c r="AV118" s="196" t="s">
        <v>20</v>
      </c>
      <c r="AW118" s="196" t="s">
        <v>109</v>
      </c>
      <c r="AX118" s="196" t="s">
        <v>73</v>
      </c>
      <c r="AY118" s="196" t="s">
        <v>137</v>
      </c>
    </row>
    <row r="119" spans="2:65" s="6" customFormat="1" ht="15.75" customHeight="1" x14ac:dyDescent="0.3">
      <c r="B119" s="159"/>
      <c r="C119" s="160"/>
      <c r="D119" s="161" t="s">
        <v>150</v>
      </c>
      <c r="E119" s="160"/>
      <c r="F119" s="162" t="s">
        <v>498</v>
      </c>
      <c r="G119" s="160"/>
      <c r="H119" s="163">
        <v>36</v>
      </c>
      <c r="J119" s="160"/>
      <c r="K119" s="160"/>
      <c r="L119" s="164"/>
      <c r="M119" s="165"/>
      <c r="N119" s="160"/>
      <c r="O119" s="160"/>
      <c r="P119" s="160"/>
      <c r="Q119" s="160"/>
      <c r="R119" s="160"/>
      <c r="S119" s="160"/>
      <c r="T119" s="166"/>
      <c r="AT119" s="167" t="s">
        <v>150</v>
      </c>
      <c r="AU119" s="167" t="s">
        <v>81</v>
      </c>
      <c r="AV119" s="167" t="s">
        <v>81</v>
      </c>
      <c r="AW119" s="167" t="s">
        <v>109</v>
      </c>
      <c r="AX119" s="167" t="s">
        <v>20</v>
      </c>
      <c r="AY119" s="167" t="s">
        <v>137</v>
      </c>
    </row>
    <row r="120" spans="2:65" s="6" customFormat="1" ht="15.75" customHeight="1" x14ac:dyDescent="0.3">
      <c r="B120" s="23"/>
      <c r="C120" s="145" t="s">
        <v>192</v>
      </c>
      <c r="D120" s="145" t="s">
        <v>141</v>
      </c>
      <c r="E120" s="146" t="s">
        <v>813</v>
      </c>
      <c r="F120" s="147" t="s">
        <v>814</v>
      </c>
      <c r="G120" s="148" t="s">
        <v>297</v>
      </c>
      <c r="H120" s="149">
        <v>25</v>
      </c>
      <c r="I120" s="150"/>
      <c r="J120" s="151">
        <f>ROUND($I$120*$H$120,2)</f>
        <v>0</v>
      </c>
      <c r="K120" s="147"/>
      <c r="L120" s="43"/>
      <c r="M120" s="152"/>
      <c r="N120" s="153" t="s">
        <v>44</v>
      </c>
      <c r="O120" s="24"/>
      <c r="P120" s="24"/>
      <c r="Q120" s="154">
        <v>0</v>
      </c>
      <c r="R120" s="154">
        <f>$Q$120*$H$120</f>
        <v>0</v>
      </c>
      <c r="S120" s="154">
        <v>0</v>
      </c>
      <c r="T120" s="155">
        <f>$S$120*$H$120</f>
        <v>0</v>
      </c>
      <c r="AR120" s="89" t="s">
        <v>213</v>
      </c>
      <c r="AT120" s="89" t="s">
        <v>141</v>
      </c>
      <c r="AU120" s="89" t="s">
        <v>81</v>
      </c>
      <c r="AY120" s="6" t="s">
        <v>137</v>
      </c>
      <c r="BE120" s="156">
        <f>IF($N$120="základní",$J$120,0)</f>
        <v>0</v>
      </c>
      <c r="BF120" s="156">
        <f>IF($N$120="snížená",$J$120,0)</f>
        <v>0</v>
      </c>
      <c r="BG120" s="156">
        <f>IF($N$120="zákl. přenesená",$J$120,0)</f>
        <v>0</v>
      </c>
      <c r="BH120" s="156">
        <f>IF($N$120="sníž. přenesená",$J$120,0)</f>
        <v>0</v>
      </c>
      <c r="BI120" s="156">
        <f>IF($N$120="nulová",$J$120,0)</f>
        <v>0</v>
      </c>
      <c r="BJ120" s="89" t="s">
        <v>20</v>
      </c>
      <c r="BK120" s="156">
        <f>ROUND($I$120*$H$120,2)</f>
        <v>0</v>
      </c>
      <c r="BL120" s="89" t="s">
        <v>213</v>
      </c>
      <c r="BM120" s="89" t="s">
        <v>815</v>
      </c>
    </row>
    <row r="121" spans="2:65" s="6" customFormat="1" ht="15.75" customHeight="1" x14ac:dyDescent="0.3">
      <c r="B121" s="190"/>
      <c r="C121" s="191"/>
      <c r="D121" s="157" t="s">
        <v>150</v>
      </c>
      <c r="E121" s="192"/>
      <c r="F121" s="192" t="s">
        <v>805</v>
      </c>
      <c r="G121" s="191"/>
      <c r="H121" s="191"/>
      <c r="J121" s="191"/>
      <c r="K121" s="191"/>
      <c r="L121" s="193"/>
      <c r="M121" s="194"/>
      <c r="N121" s="191"/>
      <c r="O121" s="191"/>
      <c r="P121" s="191"/>
      <c r="Q121" s="191"/>
      <c r="R121" s="191"/>
      <c r="S121" s="191"/>
      <c r="T121" s="195"/>
      <c r="AT121" s="196" t="s">
        <v>150</v>
      </c>
      <c r="AU121" s="196" t="s">
        <v>81</v>
      </c>
      <c r="AV121" s="196" t="s">
        <v>20</v>
      </c>
      <c r="AW121" s="196" t="s">
        <v>109</v>
      </c>
      <c r="AX121" s="196" t="s">
        <v>73</v>
      </c>
      <c r="AY121" s="196" t="s">
        <v>137</v>
      </c>
    </row>
    <row r="122" spans="2:65" s="6" customFormat="1" ht="15.75" customHeight="1" x14ac:dyDescent="0.3">
      <c r="B122" s="159"/>
      <c r="C122" s="160"/>
      <c r="D122" s="161" t="s">
        <v>150</v>
      </c>
      <c r="E122" s="160"/>
      <c r="F122" s="162" t="s">
        <v>434</v>
      </c>
      <c r="G122" s="160"/>
      <c r="H122" s="163">
        <v>25</v>
      </c>
      <c r="J122" s="160"/>
      <c r="K122" s="160"/>
      <c r="L122" s="164"/>
      <c r="M122" s="165"/>
      <c r="N122" s="160"/>
      <c r="O122" s="160"/>
      <c r="P122" s="160"/>
      <c r="Q122" s="160"/>
      <c r="R122" s="160"/>
      <c r="S122" s="160"/>
      <c r="T122" s="166"/>
      <c r="AT122" s="167" t="s">
        <v>150</v>
      </c>
      <c r="AU122" s="167" t="s">
        <v>81</v>
      </c>
      <c r="AV122" s="167" t="s">
        <v>81</v>
      </c>
      <c r="AW122" s="167" t="s">
        <v>109</v>
      </c>
      <c r="AX122" s="167" t="s">
        <v>20</v>
      </c>
      <c r="AY122" s="167" t="s">
        <v>137</v>
      </c>
    </row>
    <row r="123" spans="2:65" s="6" customFormat="1" ht="15.75" customHeight="1" x14ac:dyDescent="0.3">
      <c r="B123" s="23"/>
      <c r="C123" s="145" t="s">
        <v>210</v>
      </c>
      <c r="D123" s="145" t="s">
        <v>141</v>
      </c>
      <c r="E123" s="146" t="s">
        <v>816</v>
      </c>
      <c r="F123" s="147" t="s">
        <v>817</v>
      </c>
      <c r="G123" s="148" t="s">
        <v>297</v>
      </c>
      <c r="H123" s="149">
        <v>6</v>
      </c>
      <c r="I123" s="150"/>
      <c r="J123" s="151">
        <f>ROUND($I$123*$H$123,2)</f>
        <v>0</v>
      </c>
      <c r="K123" s="147"/>
      <c r="L123" s="43"/>
      <c r="M123" s="152"/>
      <c r="N123" s="153" t="s">
        <v>44</v>
      </c>
      <c r="O123" s="24"/>
      <c r="P123" s="24"/>
      <c r="Q123" s="154">
        <v>0</v>
      </c>
      <c r="R123" s="154">
        <f>$Q$123*$H$123</f>
        <v>0</v>
      </c>
      <c r="S123" s="154">
        <v>0</v>
      </c>
      <c r="T123" s="155">
        <f>$S$123*$H$123</f>
        <v>0</v>
      </c>
      <c r="AR123" s="89" t="s">
        <v>213</v>
      </c>
      <c r="AT123" s="89" t="s">
        <v>141</v>
      </c>
      <c r="AU123" s="89" t="s">
        <v>81</v>
      </c>
      <c r="AY123" s="6" t="s">
        <v>137</v>
      </c>
      <c r="BE123" s="156">
        <f>IF($N$123="základní",$J$123,0)</f>
        <v>0</v>
      </c>
      <c r="BF123" s="156">
        <f>IF($N$123="snížená",$J$123,0)</f>
        <v>0</v>
      </c>
      <c r="BG123" s="156">
        <f>IF($N$123="zákl. přenesená",$J$123,0)</f>
        <v>0</v>
      </c>
      <c r="BH123" s="156">
        <f>IF($N$123="sníž. přenesená",$J$123,0)</f>
        <v>0</v>
      </c>
      <c r="BI123" s="156">
        <f>IF($N$123="nulová",$J$123,0)</f>
        <v>0</v>
      </c>
      <c r="BJ123" s="89" t="s">
        <v>20</v>
      </c>
      <c r="BK123" s="156">
        <f>ROUND($I$123*$H$123,2)</f>
        <v>0</v>
      </c>
      <c r="BL123" s="89" t="s">
        <v>213</v>
      </c>
      <c r="BM123" s="89" t="s">
        <v>818</v>
      </c>
    </row>
    <row r="124" spans="2:65" s="6" customFormat="1" ht="15.75" customHeight="1" x14ac:dyDescent="0.3">
      <c r="B124" s="190"/>
      <c r="C124" s="191"/>
      <c r="D124" s="157" t="s">
        <v>150</v>
      </c>
      <c r="E124" s="192"/>
      <c r="F124" s="192" t="s">
        <v>805</v>
      </c>
      <c r="G124" s="191"/>
      <c r="H124" s="191"/>
      <c r="J124" s="191"/>
      <c r="K124" s="191"/>
      <c r="L124" s="193"/>
      <c r="M124" s="194"/>
      <c r="N124" s="191"/>
      <c r="O124" s="191"/>
      <c r="P124" s="191"/>
      <c r="Q124" s="191"/>
      <c r="R124" s="191"/>
      <c r="S124" s="191"/>
      <c r="T124" s="195"/>
      <c r="AT124" s="196" t="s">
        <v>150</v>
      </c>
      <c r="AU124" s="196" t="s">
        <v>81</v>
      </c>
      <c r="AV124" s="196" t="s">
        <v>20</v>
      </c>
      <c r="AW124" s="196" t="s">
        <v>109</v>
      </c>
      <c r="AX124" s="196" t="s">
        <v>73</v>
      </c>
      <c r="AY124" s="196" t="s">
        <v>137</v>
      </c>
    </row>
    <row r="125" spans="2:65" s="6" customFormat="1" ht="15.75" customHeight="1" x14ac:dyDescent="0.3">
      <c r="B125" s="159"/>
      <c r="C125" s="160"/>
      <c r="D125" s="161" t="s">
        <v>150</v>
      </c>
      <c r="E125" s="160"/>
      <c r="F125" s="162" t="s">
        <v>138</v>
      </c>
      <c r="G125" s="160"/>
      <c r="H125" s="163">
        <v>6</v>
      </c>
      <c r="J125" s="160"/>
      <c r="K125" s="160"/>
      <c r="L125" s="164"/>
      <c r="M125" s="165"/>
      <c r="N125" s="160"/>
      <c r="O125" s="160"/>
      <c r="P125" s="160"/>
      <c r="Q125" s="160"/>
      <c r="R125" s="160"/>
      <c r="S125" s="160"/>
      <c r="T125" s="166"/>
      <c r="AT125" s="167" t="s">
        <v>150</v>
      </c>
      <c r="AU125" s="167" t="s">
        <v>81</v>
      </c>
      <c r="AV125" s="167" t="s">
        <v>81</v>
      </c>
      <c r="AW125" s="167" t="s">
        <v>109</v>
      </c>
      <c r="AX125" s="167" t="s">
        <v>20</v>
      </c>
      <c r="AY125" s="167" t="s">
        <v>137</v>
      </c>
    </row>
    <row r="126" spans="2:65" s="132" customFormat="1" ht="30.75" customHeight="1" x14ac:dyDescent="0.3">
      <c r="B126" s="133"/>
      <c r="C126" s="134"/>
      <c r="D126" s="134" t="s">
        <v>72</v>
      </c>
      <c r="E126" s="143" t="s">
        <v>819</v>
      </c>
      <c r="F126" s="143" t="s">
        <v>820</v>
      </c>
      <c r="G126" s="134"/>
      <c r="H126" s="134"/>
      <c r="J126" s="144">
        <f>$BK$126</f>
        <v>0</v>
      </c>
      <c r="K126" s="134"/>
      <c r="L126" s="137"/>
      <c r="M126" s="138"/>
      <c r="N126" s="134"/>
      <c r="O126" s="134"/>
      <c r="P126" s="139">
        <f>SUM($P$127:$P$162)</f>
        <v>0</v>
      </c>
      <c r="Q126" s="134"/>
      <c r="R126" s="139">
        <f>SUM($R$127:$R$162)</f>
        <v>0</v>
      </c>
      <c r="S126" s="134"/>
      <c r="T126" s="140">
        <f>SUM($T$127:$T$162)</f>
        <v>0</v>
      </c>
      <c r="AR126" s="141" t="s">
        <v>81</v>
      </c>
      <c r="AT126" s="141" t="s">
        <v>72</v>
      </c>
      <c r="AU126" s="141" t="s">
        <v>20</v>
      </c>
      <c r="AY126" s="141" t="s">
        <v>137</v>
      </c>
      <c r="BK126" s="142">
        <f>SUM($BK$127:$BK$162)</f>
        <v>0</v>
      </c>
    </row>
    <row r="127" spans="2:65" s="6" customFormat="1" ht="27" customHeight="1" x14ac:dyDescent="0.3">
      <c r="B127" s="23"/>
      <c r="C127" s="145" t="s">
        <v>160</v>
      </c>
      <c r="D127" s="145" t="s">
        <v>141</v>
      </c>
      <c r="E127" s="146" t="s">
        <v>821</v>
      </c>
      <c r="F127" s="147" t="s">
        <v>822</v>
      </c>
      <c r="G127" s="148" t="s">
        <v>297</v>
      </c>
      <c r="H127" s="149">
        <v>34</v>
      </c>
      <c r="I127" s="150"/>
      <c r="J127" s="151">
        <f>ROUND($I$127*$H$127,2)</f>
        <v>0</v>
      </c>
      <c r="K127" s="147"/>
      <c r="L127" s="43"/>
      <c r="M127" s="152"/>
      <c r="N127" s="153" t="s">
        <v>44</v>
      </c>
      <c r="O127" s="24"/>
      <c r="P127" s="24"/>
      <c r="Q127" s="154">
        <v>0</v>
      </c>
      <c r="R127" s="154">
        <f>$Q$127*$H$127</f>
        <v>0</v>
      </c>
      <c r="S127" s="154">
        <v>0</v>
      </c>
      <c r="T127" s="155">
        <f>$S$127*$H$127</f>
        <v>0</v>
      </c>
      <c r="AR127" s="89" t="s">
        <v>213</v>
      </c>
      <c r="AT127" s="89" t="s">
        <v>141</v>
      </c>
      <c r="AU127" s="89" t="s">
        <v>81</v>
      </c>
      <c r="AY127" s="6" t="s">
        <v>137</v>
      </c>
      <c r="BE127" s="156">
        <f>IF($N$127="základní",$J$127,0)</f>
        <v>0</v>
      </c>
      <c r="BF127" s="156">
        <f>IF($N$127="snížená",$J$127,0)</f>
        <v>0</v>
      </c>
      <c r="BG127" s="156">
        <f>IF($N$127="zákl. přenesená",$J$127,0)</f>
        <v>0</v>
      </c>
      <c r="BH127" s="156">
        <f>IF($N$127="sníž. přenesená",$J$127,0)</f>
        <v>0</v>
      </c>
      <c r="BI127" s="156">
        <f>IF($N$127="nulová",$J$127,0)</f>
        <v>0</v>
      </c>
      <c r="BJ127" s="89" t="s">
        <v>20</v>
      </c>
      <c r="BK127" s="156">
        <f>ROUND($I$127*$H$127,2)</f>
        <v>0</v>
      </c>
      <c r="BL127" s="89" t="s">
        <v>213</v>
      </c>
      <c r="BM127" s="89" t="s">
        <v>823</v>
      </c>
    </row>
    <row r="128" spans="2:65" s="6" customFormat="1" ht="15.75" customHeight="1" x14ac:dyDescent="0.3">
      <c r="B128" s="190"/>
      <c r="C128" s="191"/>
      <c r="D128" s="157" t="s">
        <v>150</v>
      </c>
      <c r="E128" s="192"/>
      <c r="F128" s="192" t="s">
        <v>824</v>
      </c>
      <c r="G128" s="191"/>
      <c r="H128" s="191"/>
      <c r="J128" s="191"/>
      <c r="K128" s="191"/>
      <c r="L128" s="193"/>
      <c r="M128" s="194"/>
      <c r="N128" s="191"/>
      <c r="O128" s="191"/>
      <c r="P128" s="191"/>
      <c r="Q128" s="191"/>
      <c r="R128" s="191"/>
      <c r="S128" s="191"/>
      <c r="T128" s="195"/>
      <c r="AT128" s="196" t="s">
        <v>150</v>
      </c>
      <c r="AU128" s="196" t="s">
        <v>81</v>
      </c>
      <c r="AV128" s="196" t="s">
        <v>20</v>
      </c>
      <c r="AW128" s="196" t="s">
        <v>109</v>
      </c>
      <c r="AX128" s="196" t="s">
        <v>73</v>
      </c>
      <c r="AY128" s="196" t="s">
        <v>137</v>
      </c>
    </row>
    <row r="129" spans="2:65" s="6" customFormat="1" ht="15.75" customHeight="1" x14ac:dyDescent="0.3">
      <c r="B129" s="190"/>
      <c r="C129" s="191"/>
      <c r="D129" s="161" t="s">
        <v>150</v>
      </c>
      <c r="E129" s="191"/>
      <c r="F129" s="192" t="s">
        <v>805</v>
      </c>
      <c r="G129" s="191"/>
      <c r="H129" s="191"/>
      <c r="J129" s="191"/>
      <c r="K129" s="191"/>
      <c r="L129" s="193"/>
      <c r="M129" s="194"/>
      <c r="N129" s="191"/>
      <c r="O129" s="191"/>
      <c r="P129" s="191"/>
      <c r="Q129" s="191"/>
      <c r="R129" s="191"/>
      <c r="S129" s="191"/>
      <c r="T129" s="195"/>
      <c r="AT129" s="196" t="s">
        <v>150</v>
      </c>
      <c r="AU129" s="196" t="s">
        <v>81</v>
      </c>
      <c r="AV129" s="196" t="s">
        <v>20</v>
      </c>
      <c r="AW129" s="196" t="s">
        <v>109</v>
      </c>
      <c r="AX129" s="196" t="s">
        <v>73</v>
      </c>
      <c r="AY129" s="196" t="s">
        <v>137</v>
      </c>
    </row>
    <row r="130" spans="2:65" s="6" customFormat="1" ht="15.75" customHeight="1" x14ac:dyDescent="0.3">
      <c r="B130" s="159"/>
      <c r="C130" s="160"/>
      <c r="D130" s="161" t="s">
        <v>150</v>
      </c>
      <c r="E130" s="160"/>
      <c r="F130" s="162" t="s">
        <v>487</v>
      </c>
      <c r="G130" s="160"/>
      <c r="H130" s="163">
        <v>34</v>
      </c>
      <c r="J130" s="160"/>
      <c r="K130" s="160"/>
      <c r="L130" s="164"/>
      <c r="M130" s="165"/>
      <c r="N130" s="160"/>
      <c r="O130" s="160"/>
      <c r="P130" s="160"/>
      <c r="Q130" s="160"/>
      <c r="R130" s="160"/>
      <c r="S130" s="160"/>
      <c r="T130" s="166"/>
      <c r="AT130" s="167" t="s">
        <v>150</v>
      </c>
      <c r="AU130" s="167" t="s">
        <v>81</v>
      </c>
      <c r="AV130" s="167" t="s">
        <v>81</v>
      </c>
      <c r="AW130" s="167" t="s">
        <v>109</v>
      </c>
      <c r="AX130" s="167" t="s">
        <v>20</v>
      </c>
      <c r="AY130" s="167" t="s">
        <v>137</v>
      </c>
    </row>
    <row r="131" spans="2:65" s="6" customFormat="1" ht="27" customHeight="1" x14ac:dyDescent="0.3">
      <c r="B131" s="23"/>
      <c r="C131" s="145" t="s">
        <v>25</v>
      </c>
      <c r="D131" s="145" t="s">
        <v>141</v>
      </c>
      <c r="E131" s="146" t="s">
        <v>825</v>
      </c>
      <c r="F131" s="147" t="s">
        <v>826</v>
      </c>
      <c r="G131" s="148" t="s">
        <v>297</v>
      </c>
      <c r="H131" s="149">
        <v>184</v>
      </c>
      <c r="I131" s="150"/>
      <c r="J131" s="151">
        <f>ROUND($I$131*$H$131,2)</f>
        <v>0</v>
      </c>
      <c r="K131" s="147"/>
      <c r="L131" s="43"/>
      <c r="M131" s="152"/>
      <c r="N131" s="153" t="s">
        <v>44</v>
      </c>
      <c r="O131" s="24"/>
      <c r="P131" s="24"/>
      <c r="Q131" s="154">
        <v>0</v>
      </c>
      <c r="R131" s="154">
        <f>$Q$131*$H$131</f>
        <v>0</v>
      </c>
      <c r="S131" s="154">
        <v>0</v>
      </c>
      <c r="T131" s="155">
        <f>$S$131*$H$131</f>
        <v>0</v>
      </c>
      <c r="AR131" s="89" t="s">
        <v>213</v>
      </c>
      <c r="AT131" s="89" t="s">
        <v>141</v>
      </c>
      <c r="AU131" s="89" t="s">
        <v>81</v>
      </c>
      <c r="AY131" s="6" t="s">
        <v>137</v>
      </c>
      <c r="BE131" s="156">
        <f>IF($N$131="základní",$J$131,0)</f>
        <v>0</v>
      </c>
      <c r="BF131" s="156">
        <f>IF($N$131="snížená",$J$131,0)</f>
        <v>0</v>
      </c>
      <c r="BG131" s="156">
        <f>IF($N$131="zákl. přenesená",$J$131,0)</f>
        <v>0</v>
      </c>
      <c r="BH131" s="156">
        <f>IF($N$131="sníž. přenesená",$J$131,0)</f>
        <v>0</v>
      </c>
      <c r="BI131" s="156">
        <f>IF($N$131="nulová",$J$131,0)</f>
        <v>0</v>
      </c>
      <c r="BJ131" s="89" t="s">
        <v>20</v>
      </c>
      <c r="BK131" s="156">
        <f>ROUND($I$131*$H$131,2)</f>
        <v>0</v>
      </c>
      <c r="BL131" s="89" t="s">
        <v>213</v>
      </c>
      <c r="BM131" s="89" t="s">
        <v>827</v>
      </c>
    </row>
    <row r="132" spans="2:65" s="6" customFormat="1" ht="15.75" customHeight="1" x14ac:dyDescent="0.3">
      <c r="B132" s="190"/>
      <c r="C132" s="191"/>
      <c r="D132" s="157" t="s">
        <v>150</v>
      </c>
      <c r="E132" s="192"/>
      <c r="F132" s="192" t="s">
        <v>824</v>
      </c>
      <c r="G132" s="191"/>
      <c r="H132" s="191"/>
      <c r="J132" s="191"/>
      <c r="K132" s="191"/>
      <c r="L132" s="193"/>
      <c r="M132" s="194"/>
      <c r="N132" s="191"/>
      <c r="O132" s="191"/>
      <c r="P132" s="191"/>
      <c r="Q132" s="191"/>
      <c r="R132" s="191"/>
      <c r="S132" s="191"/>
      <c r="T132" s="195"/>
      <c r="AT132" s="196" t="s">
        <v>150</v>
      </c>
      <c r="AU132" s="196" t="s">
        <v>81</v>
      </c>
      <c r="AV132" s="196" t="s">
        <v>20</v>
      </c>
      <c r="AW132" s="196" t="s">
        <v>109</v>
      </c>
      <c r="AX132" s="196" t="s">
        <v>73</v>
      </c>
      <c r="AY132" s="196" t="s">
        <v>137</v>
      </c>
    </row>
    <row r="133" spans="2:65" s="6" customFormat="1" ht="15.75" customHeight="1" x14ac:dyDescent="0.3">
      <c r="B133" s="190"/>
      <c r="C133" s="191"/>
      <c r="D133" s="161" t="s">
        <v>150</v>
      </c>
      <c r="E133" s="191"/>
      <c r="F133" s="192" t="s">
        <v>805</v>
      </c>
      <c r="G133" s="191"/>
      <c r="H133" s="191"/>
      <c r="J133" s="191"/>
      <c r="K133" s="191"/>
      <c r="L133" s="193"/>
      <c r="M133" s="194"/>
      <c r="N133" s="191"/>
      <c r="O133" s="191"/>
      <c r="P133" s="191"/>
      <c r="Q133" s="191"/>
      <c r="R133" s="191"/>
      <c r="S133" s="191"/>
      <c r="T133" s="195"/>
      <c r="AT133" s="196" t="s">
        <v>150</v>
      </c>
      <c r="AU133" s="196" t="s">
        <v>81</v>
      </c>
      <c r="AV133" s="196" t="s">
        <v>20</v>
      </c>
      <c r="AW133" s="196" t="s">
        <v>109</v>
      </c>
      <c r="AX133" s="196" t="s">
        <v>73</v>
      </c>
      <c r="AY133" s="196" t="s">
        <v>137</v>
      </c>
    </row>
    <row r="134" spans="2:65" s="6" customFormat="1" ht="15.75" customHeight="1" x14ac:dyDescent="0.3">
      <c r="B134" s="159"/>
      <c r="C134" s="160"/>
      <c r="D134" s="161" t="s">
        <v>150</v>
      </c>
      <c r="E134" s="160"/>
      <c r="F134" s="162" t="s">
        <v>828</v>
      </c>
      <c r="G134" s="160"/>
      <c r="H134" s="163">
        <v>184</v>
      </c>
      <c r="J134" s="160"/>
      <c r="K134" s="160"/>
      <c r="L134" s="164"/>
      <c r="M134" s="165"/>
      <c r="N134" s="160"/>
      <c r="O134" s="160"/>
      <c r="P134" s="160"/>
      <c r="Q134" s="160"/>
      <c r="R134" s="160"/>
      <c r="S134" s="160"/>
      <c r="T134" s="166"/>
      <c r="AT134" s="167" t="s">
        <v>150</v>
      </c>
      <c r="AU134" s="167" t="s">
        <v>81</v>
      </c>
      <c r="AV134" s="167" t="s">
        <v>81</v>
      </c>
      <c r="AW134" s="167" t="s">
        <v>109</v>
      </c>
      <c r="AX134" s="167" t="s">
        <v>20</v>
      </c>
      <c r="AY134" s="167" t="s">
        <v>137</v>
      </c>
    </row>
    <row r="135" spans="2:65" s="6" customFormat="1" ht="27" customHeight="1" x14ac:dyDescent="0.3">
      <c r="B135" s="23"/>
      <c r="C135" s="145" t="s">
        <v>140</v>
      </c>
      <c r="D135" s="145" t="s">
        <v>141</v>
      </c>
      <c r="E135" s="146" t="s">
        <v>829</v>
      </c>
      <c r="F135" s="147" t="s">
        <v>830</v>
      </c>
      <c r="G135" s="148" t="s">
        <v>297</v>
      </c>
      <c r="H135" s="149">
        <v>168</v>
      </c>
      <c r="I135" s="150"/>
      <c r="J135" s="151">
        <f>ROUND($I$135*$H$135,2)</f>
        <v>0</v>
      </c>
      <c r="K135" s="147"/>
      <c r="L135" s="43"/>
      <c r="M135" s="152"/>
      <c r="N135" s="153" t="s">
        <v>44</v>
      </c>
      <c r="O135" s="24"/>
      <c r="P135" s="24"/>
      <c r="Q135" s="154">
        <v>0</v>
      </c>
      <c r="R135" s="154">
        <f>$Q$135*$H$135</f>
        <v>0</v>
      </c>
      <c r="S135" s="154">
        <v>0</v>
      </c>
      <c r="T135" s="155">
        <f>$S$135*$H$135</f>
        <v>0</v>
      </c>
      <c r="AR135" s="89" t="s">
        <v>213</v>
      </c>
      <c r="AT135" s="89" t="s">
        <v>141</v>
      </c>
      <c r="AU135" s="89" t="s">
        <v>81</v>
      </c>
      <c r="AY135" s="6" t="s">
        <v>137</v>
      </c>
      <c r="BE135" s="156">
        <f>IF($N$135="základní",$J$135,0)</f>
        <v>0</v>
      </c>
      <c r="BF135" s="156">
        <f>IF($N$135="snížená",$J$135,0)</f>
        <v>0</v>
      </c>
      <c r="BG135" s="156">
        <f>IF($N$135="zákl. přenesená",$J$135,0)</f>
        <v>0</v>
      </c>
      <c r="BH135" s="156">
        <f>IF($N$135="sníž. přenesená",$J$135,0)</f>
        <v>0</v>
      </c>
      <c r="BI135" s="156">
        <f>IF($N$135="nulová",$J$135,0)</f>
        <v>0</v>
      </c>
      <c r="BJ135" s="89" t="s">
        <v>20</v>
      </c>
      <c r="BK135" s="156">
        <f>ROUND($I$135*$H$135,2)</f>
        <v>0</v>
      </c>
      <c r="BL135" s="89" t="s">
        <v>213</v>
      </c>
      <c r="BM135" s="89" t="s">
        <v>831</v>
      </c>
    </row>
    <row r="136" spans="2:65" s="6" customFormat="1" ht="15.75" customHeight="1" x14ac:dyDescent="0.3">
      <c r="B136" s="190"/>
      <c r="C136" s="191"/>
      <c r="D136" s="157" t="s">
        <v>150</v>
      </c>
      <c r="E136" s="192"/>
      <c r="F136" s="192" t="s">
        <v>824</v>
      </c>
      <c r="G136" s="191"/>
      <c r="H136" s="191"/>
      <c r="J136" s="191"/>
      <c r="K136" s="191"/>
      <c r="L136" s="193"/>
      <c r="M136" s="194"/>
      <c r="N136" s="191"/>
      <c r="O136" s="191"/>
      <c r="P136" s="191"/>
      <c r="Q136" s="191"/>
      <c r="R136" s="191"/>
      <c r="S136" s="191"/>
      <c r="T136" s="195"/>
      <c r="AT136" s="196" t="s">
        <v>150</v>
      </c>
      <c r="AU136" s="196" t="s">
        <v>81</v>
      </c>
      <c r="AV136" s="196" t="s">
        <v>20</v>
      </c>
      <c r="AW136" s="196" t="s">
        <v>109</v>
      </c>
      <c r="AX136" s="196" t="s">
        <v>73</v>
      </c>
      <c r="AY136" s="196" t="s">
        <v>137</v>
      </c>
    </row>
    <row r="137" spans="2:65" s="6" customFormat="1" ht="15.75" customHeight="1" x14ac:dyDescent="0.3">
      <c r="B137" s="190"/>
      <c r="C137" s="191"/>
      <c r="D137" s="161" t="s">
        <v>150</v>
      </c>
      <c r="E137" s="191"/>
      <c r="F137" s="192" t="s">
        <v>805</v>
      </c>
      <c r="G137" s="191"/>
      <c r="H137" s="191"/>
      <c r="J137" s="191"/>
      <c r="K137" s="191"/>
      <c r="L137" s="193"/>
      <c r="M137" s="194"/>
      <c r="N137" s="191"/>
      <c r="O137" s="191"/>
      <c r="P137" s="191"/>
      <c r="Q137" s="191"/>
      <c r="R137" s="191"/>
      <c r="S137" s="191"/>
      <c r="T137" s="195"/>
      <c r="AT137" s="196" t="s">
        <v>150</v>
      </c>
      <c r="AU137" s="196" t="s">
        <v>81</v>
      </c>
      <c r="AV137" s="196" t="s">
        <v>20</v>
      </c>
      <c r="AW137" s="196" t="s">
        <v>109</v>
      </c>
      <c r="AX137" s="196" t="s">
        <v>73</v>
      </c>
      <c r="AY137" s="196" t="s">
        <v>137</v>
      </c>
    </row>
    <row r="138" spans="2:65" s="6" customFormat="1" ht="15.75" customHeight="1" x14ac:dyDescent="0.3">
      <c r="B138" s="159"/>
      <c r="C138" s="160"/>
      <c r="D138" s="161" t="s">
        <v>150</v>
      </c>
      <c r="E138" s="160"/>
      <c r="F138" s="162" t="s">
        <v>832</v>
      </c>
      <c r="G138" s="160"/>
      <c r="H138" s="163">
        <v>168</v>
      </c>
      <c r="J138" s="160"/>
      <c r="K138" s="160"/>
      <c r="L138" s="164"/>
      <c r="M138" s="165"/>
      <c r="N138" s="160"/>
      <c r="O138" s="160"/>
      <c r="P138" s="160"/>
      <c r="Q138" s="160"/>
      <c r="R138" s="160"/>
      <c r="S138" s="160"/>
      <c r="T138" s="166"/>
      <c r="AT138" s="167" t="s">
        <v>150</v>
      </c>
      <c r="AU138" s="167" t="s">
        <v>81</v>
      </c>
      <c r="AV138" s="167" t="s">
        <v>81</v>
      </c>
      <c r="AW138" s="167" t="s">
        <v>109</v>
      </c>
      <c r="AX138" s="167" t="s">
        <v>20</v>
      </c>
      <c r="AY138" s="167" t="s">
        <v>137</v>
      </c>
    </row>
    <row r="139" spans="2:65" s="6" customFormat="1" ht="27" customHeight="1" x14ac:dyDescent="0.3">
      <c r="B139" s="23"/>
      <c r="C139" s="145" t="s">
        <v>235</v>
      </c>
      <c r="D139" s="145" t="s">
        <v>141</v>
      </c>
      <c r="E139" s="146" t="s">
        <v>833</v>
      </c>
      <c r="F139" s="147" t="s">
        <v>834</v>
      </c>
      <c r="G139" s="148" t="s">
        <v>297</v>
      </c>
      <c r="H139" s="149">
        <v>28</v>
      </c>
      <c r="I139" s="150"/>
      <c r="J139" s="151">
        <f>ROUND($I$139*$H$139,2)</f>
        <v>0</v>
      </c>
      <c r="K139" s="147"/>
      <c r="L139" s="43"/>
      <c r="M139" s="152"/>
      <c r="N139" s="153" t="s">
        <v>44</v>
      </c>
      <c r="O139" s="24"/>
      <c r="P139" s="24"/>
      <c r="Q139" s="154">
        <v>0</v>
      </c>
      <c r="R139" s="154">
        <f>$Q$139*$H$139</f>
        <v>0</v>
      </c>
      <c r="S139" s="154">
        <v>0</v>
      </c>
      <c r="T139" s="155">
        <f>$S$139*$H$139</f>
        <v>0</v>
      </c>
      <c r="AR139" s="89" t="s">
        <v>213</v>
      </c>
      <c r="AT139" s="89" t="s">
        <v>141</v>
      </c>
      <c r="AU139" s="89" t="s">
        <v>81</v>
      </c>
      <c r="AY139" s="6" t="s">
        <v>137</v>
      </c>
      <c r="BE139" s="156">
        <f>IF($N$139="základní",$J$139,0)</f>
        <v>0</v>
      </c>
      <c r="BF139" s="156">
        <f>IF($N$139="snížená",$J$139,0)</f>
        <v>0</v>
      </c>
      <c r="BG139" s="156">
        <f>IF($N$139="zákl. přenesená",$J$139,0)</f>
        <v>0</v>
      </c>
      <c r="BH139" s="156">
        <f>IF($N$139="sníž. přenesená",$J$139,0)</f>
        <v>0</v>
      </c>
      <c r="BI139" s="156">
        <f>IF($N$139="nulová",$J$139,0)</f>
        <v>0</v>
      </c>
      <c r="BJ139" s="89" t="s">
        <v>20</v>
      </c>
      <c r="BK139" s="156">
        <f>ROUND($I$139*$H$139,2)</f>
        <v>0</v>
      </c>
      <c r="BL139" s="89" t="s">
        <v>213</v>
      </c>
      <c r="BM139" s="89" t="s">
        <v>835</v>
      </c>
    </row>
    <row r="140" spans="2:65" s="6" customFormat="1" ht="15.75" customHeight="1" x14ac:dyDescent="0.3">
      <c r="B140" s="190"/>
      <c r="C140" s="191"/>
      <c r="D140" s="157" t="s">
        <v>150</v>
      </c>
      <c r="E140" s="192"/>
      <c r="F140" s="192" t="s">
        <v>824</v>
      </c>
      <c r="G140" s="191"/>
      <c r="H140" s="191"/>
      <c r="J140" s="191"/>
      <c r="K140" s="191"/>
      <c r="L140" s="193"/>
      <c r="M140" s="194"/>
      <c r="N140" s="191"/>
      <c r="O140" s="191"/>
      <c r="P140" s="191"/>
      <c r="Q140" s="191"/>
      <c r="R140" s="191"/>
      <c r="S140" s="191"/>
      <c r="T140" s="195"/>
      <c r="AT140" s="196" t="s">
        <v>150</v>
      </c>
      <c r="AU140" s="196" t="s">
        <v>81</v>
      </c>
      <c r="AV140" s="196" t="s">
        <v>20</v>
      </c>
      <c r="AW140" s="196" t="s">
        <v>109</v>
      </c>
      <c r="AX140" s="196" t="s">
        <v>73</v>
      </c>
      <c r="AY140" s="196" t="s">
        <v>137</v>
      </c>
    </row>
    <row r="141" spans="2:65" s="6" customFormat="1" ht="15.75" customHeight="1" x14ac:dyDescent="0.3">
      <c r="B141" s="190"/>
      <c r="C141" s="191"/>
      <c r="D141" s="161" t="s">
        <v>150</v>
      </c>
      <c r="E141" s="191"/>
      <c r="F141" s="192" t="s">
        <v>805</v>
      </c>
      <c r="G141" s="191"/>
      <c r="H141" s="191"/>
      <c r="J141" s="191"/>
      <c r="K141" s="191"/>
      <c r="L141" s="193"/>
      <c r="M141" s="194"/>
      <c r="N141" s="191"/>
      <c r="O141" s="191"/>
      <c r="P141" s="191"/>
      <c r="Q141" s="191"/>
      <c r="R141" s="191"/>
      <c r="S141" s="191"/>
      <c r="T141" s="195"/>
      <c r="AT141" s="196" t="s">
        <v>150</v>
      </c>
      <c r="AU141" s="196" t="s">
        <v>81</v>
      </c>
      <c r="AV141" s="196" t="s">
        <v>20</v>
      </c>
      <c r="AW141" s="196" t="s">
        <v>109</v>
      </c>
      <c r="AX141" s="196" t="s">
        <v>73</v>
      </c>
      <c r="AY141" s="196" t="s">
        <v>137</v>
      </c>
    </row>
    <row r="142" spans="2:65" s="6" customFormat="1" ht="15.75" customHeight="1" x14ac:dyDescent="0.3">
      <c r="B142" s="159"/>
      <c r="C142" s="160"/>
      <c r="D142" s="161" t="s">
        <v>150</v>
      </c>
      <c r="E142" s="160"/>
      <c r="F142" s="162" t="s">
        <v>454</v>
      </c>
      <c r="G142" s="160"/>
      <c r="H142" s="163">
        <v>28</v>
      </c>
      <c r="J142" s="160"/>
      <c r="K142" s="160"/>
      <c r="L142" s="164"/>
      <c r="M142" s="165"/>
      <c r="N142" s="160"/>
      <c r="O142" s="160"/>
      <c r="P142" s="160"/>
      <c r="Q142" s="160"/>
      <c r="R142" s="160"/>
      <c r="S142" s="160"/>
      <c r="T142" s="166"/>
      <c r="AT142" s="167" t="s">
        <v>150</v>
      </c>
      <c r="AU142" s="167" t="s">
        <v>81</v>
      </c>
      <c r="AV142" s="167" t="s">
        <v>81</v>
      </c>
      <c r="AW142" s="167" t="s">
        <v>109</v>
      </c>
      <c r="AX142" s="167" t="s">
        <v>20</v>
      </c>
      <c r="AY142" s="167" t="s">
        <v>137</v>
      </c>
    </row>
    <row r="143" spans="2:65" s="6" customFormat="1" ht="27" customHeight="1" x14ac:dyDescent="0.3">
      <c r="B143" s="23"/>
      <c r="C143" s="145" t="s">
        <v>259</v>
      </c>
      <c r="D143" s="145" t="s">
        <v>141</v>
      </c>
      <c r="E143" s="146" t="s">
        <v>836</v>
      </c>
      <c r="F143" s="147" t="s">
        <v>837</v>
      </c>
      <c r="G143" s="148" t="s">
        <v>297</v>
      </c>
      <c r="H143" s="149">
        <v>222</v>
      </c>
      <c r="I143" s="150"/>
      <c r="J143" s="151">
        <f>ROUND($I$143*$H$143,2)</f>
        <v>0</v>
      </c>
      <c r="K143" s="147"/>
      <c r="L143" s="43"/>
      <c r="M143" s="152"/>
      <c r="N143" s="153" t="s">
        <v>44</v>
      </c>
      <c r="O143" s="24"/>
      <c r="P143" s="24"/>
      <c r="Q143" s="154">
        <v>0</v>
      </c>
      <c r="R143" s="154">
        <f>$Q$143*$H$143</f>
        <v>0</v>
      </c>
      <c r="S143" s="154">
        <v>0</v>
      </c>
      <c r="T143" s="155">
        <f>$S$143*$H$143</f>
        <v>0</v>
      </c>
      <c r="AR143" s="89" t="s">
        <v>213</v>
      </c>
      <c r="AT143" s="89" t="s">
        <v>141</v>
      </c>
      <c r="AU143" s="89" t="s">
        <v>81</v>
      </c>
      <c r="AY143" s="6" t="s">
        <v>137</v>
      </c>
      <c r="BE143" s="156">
        <f>IF($N$143="základní",$J$143,0)</f>
        <v>0</v>
      </c>
      <c r="BF143" s="156">
        <f>IF($N$143="snížená",$J$143,0)</f>
        <v>0</v>
      </c>
      <c r="BG143" s="156">
        <f>IF($N$143="zákl. přenesená",$J$143,0)</f>
        <v>0</v>
      </c>
      <c r="BH143" s="156">
        <f>IF($N$143="sníž. přenesená",$J$143,0)</f>
        <v>0</v>
      </c>
      <c r="BI143" s="156">
        <f>IF($N$143="nulová",$J$143,0)</f>
        <v>0</v>
      </c>
      <c r="BJ143" s="89" t="s">
        <v>20</v>
      </c>
      <c r="BK143" s="156">
        <f>ROUND($I$143*$H$143,2)</f>
        <v>0</v>
      </c>
      <c r="BL143" s="89" t="s">
        <v>213</v>
      </c>
      <c r="BM143" s="89" t="s">
        <v>838</v>
      </c>
    </row>
    <row r="144" spans="2:65" s="6" customFormat="1" ht="15.75" customHeight="1" x14ac:dyDescent="0.3">
      <c r="B144" s="190"/>
      <c r="C144" s="191"/>
      <c r="D144" s="157" t="s">
        <v>150</v>
      </c>
      <c r="E144" s="192"/>
      <c r="F144" s="192" t="s">
        <v>824</v>
      </c>
      <c r="G144" s="191"/>
      <c r="H144" s="191"/>
      <c r="J144" s="191"/>
      <c r="K144" s="191"/>
      <c r="L144" s="193"/>
      <c r="M144" s="194"/>
      <c r="N144" s="191"/>
      <c r="O144" s="191"/>
      <c r="P144" s="191"/>
      <c r="Q144" s="191"/>
      <c r="R144" s="191"/>
      <c r="S144" s="191"/>
      <c r="T144" s="195"/>
      <c r="AT144" s="196" t="s">
        <v>150</v>
      </c>
      <c r="AU144" s="196" t="s">
        <v>81</v>
      </c>
      <c r="AV144" s="196" t="s">
        <v>20</v>
      </c>
      <c r="AW144" s="196" t="s">
        <v>109</v>
      </c>
      <c r="AX144" s="196" t="s">
        <v>73</v>
      </c>
      <c r="AY144" s="196" t="s">
        <v>137</v>
      </c>
    </row>
    <row r="145" spans="2:65" s="6" customFormat="1" ht="15.75" customHeight="1" x14ac:dyDescent="0.3">
      <c r="B145" s="190"/>
      <c r="C145" s="191"/>
      <c r="D145" s="161" t="s">
        <v>150</v>
      </c>
      <c r="E145" s="191"/>
      <c r="F145" s="192" t="s">
        <v>805</v>
      </c>
      <c r="G145" s="191"/>
      <c r="H145" s="191"/>
      <c r="J145" s="191"/>
      <c r="K145" s="191"/>
      <c r="L145" s="193"/>
      <c r="M145" s="194"/>
      <c r="N145" s="191"/>
      <c r="O145" s="191"/>
      <c r="P145" s="191"/>
      <c r="Q145" s="191"/>
      <c r="R145" s="191"/>
      <c r="S145" s="191"/>
      <c r="T145" s="195"/>
      <c r="AT145" s="196" t="s">
        <v>150</v>
      </c>
      <c r="AU145" s="196" t="s">
        <v>81</v>
      </c>
      <c r="AV145" s="196" t="s">
        <v>20</v>
      </c>
      <c r="AW145" s="196" t="s">
        <v>109</v>
      </c>
      <c r="AX145" s="196" t="s">
        <v>73</v>
      </c>
      <c r="AY145" s="196" t="s">
        <v>137</v>
      </c>
    </row>
    <row r="146" spans="2:65" s="6" customFormat="1" ht="15.75" customHeight="1" x14ac:dyDescent="0.3">
      <c r="B146" s="159"/>
      <c r="C146" s="160"/>
      <c r="D146" s="161" t="s">
        <v>150</v>
      </c>
      <c r="E146" s="160"/>
      <c r="F146" s="162" t="s">
        <v>839</v>
      </c>
      <c r="G146" s="160"/>
      <c r="H146" s="163">
        <v>222</v>
      </c>
      <c r="J146" s="160"/>
      <c r="K146" s="160"/>
      <c r="L146" s="164"/>
      <c r="M146" s="165"/>
      <c r="N146" s="160"/>
      <c r="O146" s="160"/>
      <c r="P146" s="160"/>
      <c r="Q146" s="160"/>
      <c r="R146" s="160"/>
      <c r="S146" s="160"/>
      <c r="T146" s="166"/>
      <c r="AT146" s="167" t="s">
        <v>150</v>
      </c>
      <c r="AU146" s="167" t="s">
        <v>81</v>
      </c>
      <c r="AV146" s="167" t="s">
        <v>81</v>
      </c>
      <c r="AW146" s="167" t="s">
        <v>109</v>
      </c>
      <c r="AX146" s="167" t="s">
        <v>20</v>
      </c>
      <c r="AY146" s="167" t="s">
        <v>137</v>
      </c>
    </row>
    <row r="147" spans="2:65" s="6" customFormat="1" ht="27" customHeight="1" x14ac:dyDescent="0.3">
      <c r="B147" s="23"/>
      <c r="C147" s="145" t="s">
        <v>269</v>
      </c>
      <c r="D147" s="145" t="s">
        <v>141</v>
      </c>
      <c r="E147" s="146" t="s">
        <v>840</v>
      </c>
      <c r="F147" s="147" t="s">
        <v>841</v>
      </c>
      <c r="G147" s="148" t="s">
        <v>297</v>
      </c>
      <c r="H147" s="149">
        <v>421</v>
      </c>
      <c r="I147" s="150"/>
      <c r="J147" s="151">
        <f>ROUND($I$147*$H$147,2)</f>
        <v>0</v>
      </c>
      <c r="K147" s="147"/>
      <c r="L147" s="43"/>
      <c r="M147" s="152"/>
      <c r="N147" s="153" t="s">
        <v>44</v>
      </c>
      <c r="O147" s="24"/>
      <c r="P147" s="24"/>
      <c r="Q147" s="154">
        <v>0</v>
      </c>
      <c r="R147" s="154">
        <f>$Q$147*$H$147</f>
        <v>0</v>
      </c>
      <c r="S147" s="154">
        <v>0</v>
      </c>
      <c r="T147" s="155">
        <f>$S$147*$H$147</f>
        <v>0</v>
      </c>
      <c r="AR147" s="89" t="s">
        <v>213</v>
      </c>
      <c r="AT147" s="89" t="s">
        <v>141</v>
      </c>
      <c r="AU147" s="89" t="s">
        <v>81</v>
      </c>
      <c r="AY147" s="6" t="s">
        <v>137</v>
      </c>
      <c r="BE147" s="156">
        <f>IF($N$147="základní",$J$147,0)</f>
        <v>0</v>
      </c>
      <c r="BF147" s="156">
        <f>IF($N$147="snížená",$J$147,0)</f>
        <v>0</v>
      </c>
      <c r="BG147" s="156">
        <f>IF($N$147="zákl. přenesená",$J$147,0)</f>
        <v>0</v>
      </c>
      <c r="BH147" s="156">
        <f>IF($N$147="sníž. přenesená",$J$147,0)</f>
        <v>0</v>
      </c>
      <c r="BI147" s="156">
        <f>IF($N$147="nulová",$J$147,0)</f>
        <v>0</v>
      </c>
      <c r="BJ147" s="89" t="s">
        <v>20</v>
      </c>
      <c r="BK147" s="156">
        <f>ROUND($I$147*$H$147,2)</f>
        <v>0</v>
      </c>
      <c r="BL147" s="89" t="s">
        <v>213</v>
      </c>
      <c r="BM147" s="89" t="s">
        <v>842</v>
      </c>
    </row>
    <row r="148" spans="2:65" s="6" customFormat="1" ht="15.75" customHeight="1" x14ac:dyDescent="0.3">
      <c r="B148" s="190"/>
      <c r="C148" s="191"/>
      <c r="D148" s="157" t="s">
        <v>150</v>
      </c>
      <c r="E148" s="192"/>
      <c r="F148" s="192" t="s">
        <v>824</v>
      </c>
      <c r="G148" s="191"/>
      <c r="H148" s="191"/>
      <c r="J148" s="191"/>
      <c r="K148" s="191"/>
      <c r="L148" s="193"/>
      <c r="M148" s="194"/>
      <c r="N148" s="191"/>
      <c r="O148" s="191"/>
      <c r="P148" s="191"/>
      <c r="Q148" s="191"/>
      <c r="R148" s="191"/>
      <c r="S148" s="191"/>
      <c r="T148" s="195"/>
      <c r="AT148" s="196" t="s">
        <v>150</v>
      </c>
      <c r="AU148" s="196" t="s">
        <v>81</v>
      </c>
      <c r="AV148" s="196" t="s">
        <v>20</v>
      </c>
      <c r="AW148" s="196" t="s">
        <v>109</v>
      </c>
      <c r="AX148" s="196" t="s">
        <v>73</v>
      </c>
      <c r="AY148" s="196" t="s">
        <v>137</v>
      </c>
    </row>
    <row r="149" spans="2:65" s="6" customFormat="1" ht="15.75" customHeight="1" x14ac:dyDescent="0.3">
      <c r="B149" s="190"/>
      <c r="C149" s="191"/>
      <c r="D149" s="161" t="s">
        <v>150</v>
      </c>
      <c r="E149" s="191"/>
      <c r="F149" s="192" t="s">
        <v>805</v>
      </c>
      <c r="G149" s="191"/>
      <c r="H149" s="191"/>
      <c r="J149" s="191"/>
      <c r="K149" s="191"/>
      <c r="L149" s="193"/>
      <c r="M149" s="194"/>
      <c r="N149" s="191"/>
      <c r="O149" s="191"/>
      <c r="P149" s="191"/>
      <c r="Q149" s="191"/>
      <c r="R149" s="191"/>
      <c r="S149" s="191"/>
      <c r="T149" s="195"/>
      <c r="AT149" s="196" t="s">
        <v>150</v>
      </c>
      <c r="AU149" s="196" t="s">
        <v>81</v>
      </c>
      <c r="AV149" s="196" t="s">
        <v>20</v>
      </c>
      <c r="AW149" s="196" t="s">
        <v>109</v>
      </c>
      <c r="AX149" s="196" t="s">
        <v>73</v>
      </c>
      <c r="AY149" s="196" t="s">
        <v>137</v>
      </c>
    </row>
    <row r="150" spans="2:65" s="6" customFormat="1" ht="15.75" customHeight="1" x14ac:dyDescent="0.3">
      <c r="B150" s="159"/>
      <c r="C150" s="160"/>
      <c r="D150" s="161" t="s">
        <v>150</v>
      </c>
      <c r="E150" s="160"/>
      <c r="F150" s="162" t="s">
        <v>843</v>
      </c>
      <c r="G150" s="160"/>
      <c r="H150" s="163">
        <v>421</v>
      </c>
      <c r="J150" s="160"/>
      <c r="K150" s="160"/>
      <c r="L150" s="164"/>
      <c r="M150" s="165"/>
      <c r="N150" s="160"/>
      <c r="O150" s="160"/>
      <c r="P150" s="160"/>
      <c r="Q150" s="160"/>
      <c r="R150" s="160"/>
      <c r="S150" s="160"/>
      <c r="T150" s="166"/>
      <c r="AT150" s="167" t="s">
        <v>150</v>
      </c>
      <c r="AU150" s="167" t="s">
        <v>81</v>
      </c>
      <c r="AV150" s="167" t="s">
        <v>81</v>
      </c>
      <c r="AW150" s="167" t="s">
        <v>109</v>
      </c>
      <c r="AX150" s="167" t="s">
        <v>20</v>
      </c>
      <c r="AY150" s="167" t="s">
        <v>137</v>
      </c>
    </row>
    <row r="151" spans="2:65" s="6" customFormat="1" ht="27" customHeight="1" x14ac:dyDescent="0.3">
      <c r="B151" s="23"/>
      <c r="C151" s="145" t="s">
        <v>7</v>
      </c>
      <c r="D151" s="145" t="s">
        <v>141</v>
      </c>
      <c r="E151" s="146" t="s">
        <v>844</v>
      </c>
      <c r="F151" s="147" t="s">
        <v>845</v>
      </c>
      <c r="G151" s="148" t="s">
        <v>297</v>
      </c>
      <c r="H151" s="149">
        <v>136</v>
      </c>
      <c r="I151" s="150"/>
      <c r="J151" s="151">
        <f>ROUND($I$151*$H$151,2)</f>
        <v>0</v>
      </c>
      <c r="K151" s="147"/>
      <c r="L151" s="43"/>
      <c r="M151" s="152"/>
      <c r="N151" s="153" t="s">
        <v>44</v>
      </c>
      <c r="O151" s="24"/>
      <c r="P151" s="24"/>
      <c r="Q151" s="154">
        <v>0</v>
      </c>
      <c r="R151" s="154">
        <f>$Q$151*$H$151</f>
        <v>0</v>
      </c>
      <c r="S151" s="154">
        <v>0</v>
      </c>
      <c r="T151" s="155">
        <f>$S$151*$H$151</f>
        <v>0</v>
      </c>
      <c r="AR151" s="89" t="s">
        <v>213</v>
      </c>
      <c r="AT151" s="89" t="s">
        <v>141</v>
      </c>
      <c r="AU151" s="89" t="s">
        <v>81</v>
      </c>
      <c r="AY151" s="6" t="s">
        <v>137</v>
      </c>
      <c r="BE151" s="156">
        <f>IF($N$151="základní",$J$151,0)</f>
        <v>0</v>
      </c>
      <c r="BF151" s="156">
        <f>IF($N$151="snížená",$J$151,0)</f>
        <v>0</v>
      </c>
      <c r="BG151" s="156">
        <f>IF($N$151="zákl. přenesená",$J$151,0)</f>
        <v>0</v>
      </c>
      <c r="BH151" s="156">
        <f>IF($N$151="sníž. přenesená",$J$151,0)</f>
        <v>0</v>
      </c>
      <c r="BI151" s="156">
        <f>IF($N$151="nulová",$J$151,0)</f>
        <v>0</v>
      </c>
      <c r="BJ151" s="89" t="s">
        <v>20</v>
      </c>
      <c r="BK151" s="156">
        <f>ROUND($I$151*$H$151,2)</f>
        <v>0</v>
      </c>
      <c r="BL151" s="89" t="s">
        <v>213</v>
      </c>
      <c r="BM151" s="89" t="s">
        <v>846</v>
      </c>
    </row>
    <row r="152" spans="2:65" s="6" customFormat="1" ht="15.75" customHeight="1" x14ac:dyDescent="0.3">
      <c r="B152" s="190"/>
      <c r="C152" s="191"/>
      <c r="D152" s="157" t="s">
        <v>150</v>
      </c>
      <c r="E152" s="192"/>
      <c r="F152" s="192" t="s">
        <v>824</v>
      </c>
      <c r="G152" s="191"/>
      <c r="H152" s="191"/>
      <c r="J152" s="191"/>
      <c r="K152" s="191"/>
      <c r="L152" s="193"/>
      <c r="M152" s="194"/>
      <c r="N152" s="191"/>
      <c r="O152" s="191"/>
      <c r="P152" s="191"/>
      <c r="Q152" s="191"/>
      <c r="R152" s="191"/>
      <c r="S152" s="191"/>
      <c r="T152" s="195"/>
      <c r="AT152" s="196" t="s">
        <v>150</v>
      </c>
      <c r="AU152" s="196" t="s">
        <v>81</v>
      </c>
      <c r="AV152" s="196" t="s">
        <v>20</v>
      </c>
      <c r="AW152" s="196" t="s">
        <v>109</v>
      </c>
      <c r="AX152" s="196" t="s">
        <v>73</v>
      </c>
      <c r="AY152" s="196" t="s">
        <v>137</v>
      </c>
    </row>
    <row r="153" spans="2:65" s="6" customFormat="1" ht="15.75" customHeight="1" x14ac:dyDescent="0.3">
      <c r="B153" s="190"/>
      <c r="C153" s="191"/>
      <c r="D153" s="161" t="s">
        <v>150</v>
      </c>
      <c r="E153" s="191"/>
      <c r="F153" s="192" t="s">
        <v>805</v>
      </c>
      <c r="G153" s="191"/>
      <c r="H153" s="191"/>
      <c r="J153" s="191"/>
      <c r="K153" s="191"/>
      <c r="L153" s="193"/>
      <c r="M153" s="194"/>
      <c r="N153" s="191"/>
      <c r="O153" s="191"/>
      <c r="P153" s="191"/>
      <c r="Q153" s="191"/>
      <c r="R153" s="191"/>
      <c r="S153" s="191"/>
      <c r="T153" s="195"/>
      <c r="AT153" s="196" t="s">
        <v>150</v>
      </c>
      <c r="AU153" s="196" t="s">
        <v>81</v>
      </c>
      <c r="AV153" s="196" t="s">
        <v>20</v>
      </c>
      <c r="AW153" s="196" t="s">
        <v>109</v>
      </c>
      <c r="AX153" s="196" t="s">
        <v>73</v>
      </c>
      <c r="AY153" s="196" t="s">
        <v>137</v>
      </c>
    </row>
    <row r="154" spans="2:65" s="6" customFormat="1" ht="15.75" customHeight="1" x14ac:dyDescent="0.3">
      <c r="B154" s="159"/>
      <c r="C154" s="160"/>
      <c r="D154" s="161" t="s">
        <v>150</v>
      </c>
      <c r="E154" s="160"/>
      <c r="F154" s="162" t="s">
        <v>847</v>
      </c>
      <c r="G154" s="160"/>
      <c r="H154" s="163">
        <v>136</v>
      </c>
      <c r="J154" s="160"/>
      <c r="K154" s="160"/>
      <c r="L154" s="164"/>
      <c r="M154" s="165"/>
      <c r="N154" s="160"/>
      <c r="O154" s="160"/>
      <c r="P154" s="160"/>
      <c r="Q154" s="160"/>
      <c r="R154" s="160"/>
      <c r="S154" s="160"/>
      <c r="T154" s="166"/>
      <c r="AT154" s="167" t="s">
        <v>150</v>
      </c>
      <c r="AU154" s="167" t="s">
        <v>81</v>
      </c>
      <c r="AV154" s="167" t="s">
        <v>81</v>
      </c>
      <c r="AW154" s="167" t="s">
        <v>109</v>
      </c>
      <c r="AX154" s="167" t="s">
        <v>20</v>
      </c>
      <c r="AY154" s="167" t="s">
        <v>137</v>
      </c>
    </row>
    <row r="155" spans="2:65" s="6" customFormat="1" ht="27" customHeight="1" x14ac:dyDescent="0.3">
      <c r="B155" s="23"/>
      <c r="C155" s="145" t="s">
        <v>213</v>
      </c>
      <c r="D155" s="145" t="s">
        <v>141</v>
      </c>
      <c r="E155" s="146" t="s">
        <v>848</v>
      </c>
      <c r="F155" s="147" t="s">
        <v>849</v>
      </c>
      <c r="G155" s="148" t="s">
        <v>297</v>
      </c>
      <c r="H155" s="149">
        <v>40</v>
      </c>
      <c r="I155" s="150"/>
      <c r="J155" s="151">
        <f>ROUND($I$155*$H$155,2)</f>
        <v>0</v>
      </c>
      <c r="K155" s="147"/>
      <c r="L155" s="43"/>
      <c r="M155" s="152"/>
      <c r="N155" s="153" t="s">
        <v>44</v>
      </c>
      <c r="O155" s="24"/>
      <c r="P155" s="24"/>
      <c r="Q155" s="154">
        <v>0</v>
      </c>
      <c r="R155" s="154">
        <f>$Q$155*$H$155</f>
        <v>0</v>
      </c>
      <c r="S155" s="154">
        <v>0</v>
      </c>
      <c r="T155" s="155">
        <f>$S$155*$H$155</f>
        <v>0</v>
      </c>
      <c r="AR155" s="89" t="s">
        <v>213</v>
      </c>
      <c r="AT155" s="89" t="s">
        <v>141</v>
      </c>
      <c r="AU155" s="89" t="s">
        <v>81</v>
      </c>
      <c r="AY155" s="6" t="s">
        <v>137</v>
      </c>
      <c r="BE155" s="156">
        <f>IF($N$155="základní",$J$155,0)</f>
        <v>0</v>
      </c>
      <c r="BF155" s="156">
        <f>IF($N$155="snížená",$J$155,0)</f>
        <v>0</v>
      </c>
      <c r="BG155" s="156">
        <f>IF($N$155="zákl. přenesená",$J$155,0)</f>
        <v>0</v>
      </c>
      <c r="BH155" s="156">
        <f>IF($N$155="sníž. přenesená",$J$155,0)</f>
        <v>0</v>
      </c>
      <c r="BI155" s="156">
        <f>IF($N$155="nulová",$J$155,0)</f>
        <v>0</v>
      </c>
      <c r="BJ155" s="89" t="s">
        <v>20</v>
      </c>
      <c r="BK155" s="156">
        <f>ROUND($I$155*$H$155,2)</f>
        <v>0</v>
      </c>
      <c r="BL155" s="89" t="s">
        <v>213</v>
      </c>
      <c r="BM155" s="89" t="s">
        <v>850</v>
      </c>
    </row>
    <row r="156" spans="2:65" s="6" customFormat="1" ht="15.75" customHeight="1" x14ac:dyDescent="0.3">
      <c r="B156" s="190"/>
      <c r="C156" s="191"/>
      <c r="D156" s="157" t="s">
        <v>150</v>
      </c>
      <c r="E156" s="192"/>
      <c r="F156" s="192" t="s">
        <v>824</v>
      </c>
      <c r="G156" s="191"/>
      <c r="H156" s="191"/>
      <c r="J156" s="191"/>
      <c r="K156" s="191"/>
      <c r="L156" s="193"/>
      <c r="M156" s="194"/>
      <c r="N156" s="191"/>
      <c r="O156" s="191"/>
      <c r="P156" s="191"/>
      <c r="Q156" s="191"/>
      <c r="R156" s="191"/>
      <c r="S156" s="191"/>
      <c r="T156" s="195"/>
      <c r="AT156" s="196" t="s">
        <v>150</v>
      </c>
      <c r="AU156" s="196" t="s">
        <v>81</v>
      </c>
      <c r="AV156" s="196" t="s">
        <v>20</v>
      </c>
      <c r="AW156" s="196" t="s">
        <v>109</v>
      </c>
      <c r="AX156" s="196" t="s">
        <v>73</v>
      </c>
      <c r="AY156" s="196" t="s">
        <v>137</v>
      </c>
    </row>
    <row r="157" spans="2:65" s="6" customFormat="1" ht="15.75" customHeight="1" x14ac:dyDescent="0.3">
      <c r="B157" s="190"/>
      <c r="C157" s="191"/>
      <c r="D157" s="161" t="s">
        <v>150</v>
      </c>
      <c r="E157" s="191"/>
      <c r="F157" s="192" t="s">
        <v>805</v>
      </c>
      <c r="G157" s="191"/>
      <c r="H157" s="191"/>
      <c r="J157" s="191"/>
      <c r="K157" s="191"/>
      <c r="L157" s="193"/>
      <c r="M157" s="194"/>
      <c r="N157" s="191"/>
      <c r="O157" s="191"/>
      <c r="P157" s="191"/>
      <c r="Q157" s="191"/>
      <c r="R157" s="191"/>
      <c r="S157" s="191"/>
      <c r="T157" s="195"/>
      <c r="AT157" s="196" t="s">
        <v>150</v>
      </c>
      <c r="AU157" s="196" t="s">
        <v>81</v>
      </c>
      <c r="AV157" s="196" t="s">
        <v>20</v>
      </c>
      <c r="AW157" s="196" t="s">
        <v>109</v>
      </c>
      <c r="AX157" s="196" t="s">
        <v>73</v>
      </c>
      <c r="AY157" s="196" t="s">
        <v>137</v>
      </c>
    </row>
    <row r="158" spans="2:65" s="6" customFormat="1" ht="15.75" customHeight="1" x14ac:dyDescent="0.3">
      <c r="B158" s="159"/>
      <c r="C158" s="160"/>
      <c r="D158" s="161" t="s">
        <v>150</v>
      </c>
      <c r="E158" s="160"/>
      <c r="F158" s="162" t="s">
        <v>520</v>
      </c>
      <c r="G158" s="160"/>
      <c r="H158" s="163">
        <v>40</v>
      </c>
      <c r="J158" s="160"/>
      <c r="K158" s="160"/>
      <c r="L158" s="164"/>
      <c r="M158" s="165"/>
      <c r="N158" s="160"/>
      <c r="O158" s="160"/>
      <c r="P158" s="160"/>
      <c r="Q158" s="160"/>
      <c r="R158" s="160"/>
      <c r="S158" s="160"/>
      <c r="T158" s="166"/>
      <c r="AT158" s="167" t="s">
        <v>150</v>
      </c>
      <c r="AU158" s="167" t="s">
        <v>81</v>
      </c>
      <c r="AV158" s="167" t="s">
        <v>81</v>
      </c>
      <c r="AW158" s="167" t="s">
        <v>109</v>
      </c>
      <c r="AX158" s="167" t="s">
        <v>20</v>
      </c>
      <c r="AY158" s="167" t="s">
        <v>137</v>
      </c>
    </row>
    <row r="159" spans="2:65" s="6" customFormat="1" ht="27" customHeight="1" x14ac:dyDescent="0.3">
      <c r="B159" s="23"/>
      <c r="C159" s="145" t="s">
        <v>252</v>
      </c>
      <c r="D159" s="145" t="s">
        <v>141</v>
      </c>
      <c r="E159" s="146" t="s">
        <v>851</v>
      </c>
      <c r="F159" s="147" t="s">
        <v>852</v>
      </c>
      <c r="G159" s="148" t="s">
        <v>297</v>
      </c>
      <c r="H159" s="149">
        <v>50</v>
      </c>
      <c r="I159" s="150"/>
      <c r="J159" s="151">
        <f>ROUND($I$159*$H$159,2)</f>
        <v>0</v>
      </c>
      <c r="K159" s="147"/>
      <c r="L159" s="43"/>
      <c r="M159" s="152"/>
      <c r="N159" s="153" t="s">
        <v>44</v>
      </c>
      <c r="O159" s="24"/>
      <c r="P159" s="24"/>
      <c r="Q159" s="154">
        <v>0</v>
      </c>
      <c r="R159" s="154">
        <f>$Q$159*$H$159</f>
        <v>0</v>
      </c>
      <c r="S159" s="154">
        <v>0</v>
      </c>
      <c r="T159" s="155">
        <f>$S$159*$H$159</f>
        <v>0</v>
      </c>
      <c r="AR159" s="89" t="s">
        <v>213</v>
      </c>
      <c r="AT159" s="89" t="s">
        <v>141</v>
      </c>
      <c r="AU159" s="89" t="s">
        <v>81</v>
      </c>
      <c r="AY159" s="6" t="s">
        <v>137</v>
      </c>
      <c r="BE159" s="156">
        <f>IF($N$159="základní",$J$159,0)</f>
        <v>0</v>
      </c>
      <c r="BF159" s="156">
        <f>IF($N$159="snížená",$J$159,0)</f>
        <v>0</v>
      </c>
      <c r="BG159" s="156">
        <f>IF($N$159="zákl. přenesená",$J$159,0)</f>
        <v>0</v>
      </c>
      <c r="BH159" s="156">
        <f>IF($N$159="sníž. přenesená",$J$159,0)</f>
        <v>0</v>
      </c>
      <c r="BI159" s="156">
        <f>IF($N$159="nulová",$J$159,0)</f>
        <v>0</v>
      </c>
      <c r="BJ159" s="89" t="s">
        <v>20</v>
      </c>
      <c r="BK159" s="156">
        <f>ROUND($I$159*$H$159,2)</f>
        <v>0</v>
      </c>
      <c r="BL159" s="89" t="s">
        <v>213</v>
      </c>
      <c r="BM159" s="89" t="s">
        <v>853</v>
      </c>
    </row>
    <row r="160" spans="2:65" s="6" customFormat="1" ht="15.75" customHeight="1" x14ac:dyDescent="0.3">
      <c r="B160" s="190"/>
      <c r="C160" s="191"/>
      <c r="D160" s="157" t="s">
        <v>150</v>
      </c>
      <c r="E160" s="192"/>
      <c r="F160" s="192" t="s">
        <v>824</v>
      </c>
      <c r="G160" s="191"/>
      <c r="H160" s="191"/>
      <c r="J160" s="191"/>
      <c r="K160" s="191"/>
      <c r="L160" s="193"/>
      <c r="M160" s="194"/>
      <c r="N160" s="191"/>
      <c r="O160" s="191"/>
      <c r="P160" s="191"/>
      <c r="Q160" s="191"/>
      <c r="R160" s="191"/>
      <c r="S160" s="191"/>
      <c r="T160" s="195"/>
      <c r="AT160" s="196" t="s">
        <v>150</v>
      </c>
      <c r="AU160" s="196" t="s">
        <v>81</v>
      </c>
      <c r="AV160" s="196" t="s">
        <v>20</v>
      </c>
      <c r="AW160" s="196" t="s">
        <v>109</v>
      </c>
      <c r="AX160" s="196" t="s">
        <v>73</v>
      </c>
      <c r="AY160" s="196" t="s">
        <v>137</v>
      </c>
    </row>
    <row r="161" spans="2:65" s="6" customFormat="1" ht="15.75" customHeight="1" x14ac:dyDescent="0.3">
      <c r="B161" s="190"/>
      <c r="C161" s="191"/>
      <c r="D161" s="161" t="s">
        <v>150</v>
      </c>
      <c r="E161" s="191"/>
      <c r="F161" s="192" t="s">
        <v>805</v>
      </c>
      <c r="G161" s="191"/>
      <c r="H161" s="191"/>
      <c r="J161" s="191"/>
      <c r="K161" s="191"/>
      <c r="L161" s="193"/>
      <c r="M161" s="194"/>
      <c r="N161" s="191"/>
      <c r="O161" s="191"/>
      <c r="P161" s="191"/>
      <c r="Q161" s="191"/>
      <c r="R161" s="191"/>
      <c r="S161" s="191"/>
      <c r="T161" s="195"/>
      <c r="AT161" s="196" t="s">
        <v>150</v>
      </c>
      <c r="AU161" s="196" t="s">
        <v>81</v>
      </c>
      <c r="AV161" s="196" t="s">
        <v>20</v>
      </c>
      <c r="AW161" s="196" t="s">
        <v>109</v>
      </c>
      <c r="AX161" s="196" t="s">
        <v>73</v>
      </c>
      <c r="AY161" s="196" t="s">
        <v>137</v>
      </c>
    </row>
    <row r="162" spans="2:65" s="6" customFormat="1" ht="15.75" customHeight="1" x14ac:dyDescent="0.3">
      <c r="B162" s="159"/>
      <c r="C162" s="160"/>
      <c r="D162" s="161" t="s">
        <v>150</v>
      </c>
      <c r="E162" s="160"/>
      <c r="F162" s="162" t="s">
        <v>576</v>
      </c>
      <c r="G162" s="160"/>
      <c r="H162" s="163">
        <v>50</v>
      </c>
      <c r="J162" s="160"/>
      <c r="K162" s="160"/>
      <c r="L162" s="164"/>
      <c r="M162" s="165"/>
      <c r="N162" s="160"/>
      <c r="O162" s="160"/>
      <c r="P162" s="160"/>
      <c r="Q162" s="160"/>
      <c r="R162" s="160"/>
      <c r="S162" s="160"/>
      <c r="T162" s="166"/>
      <c r="AT162" s="167" t="s">
        <v>150</v>
      </c>
      <c r="AU162" s="167" t="s">
        <v>81</v>
      </c>
      <c r="AV162" s="167" t="s">
        <v>81</v>
      </c>
      <c r="AW162" s="167" t="s">
        <v>109</v>
      </c>
      <c r="AX162" s="167" t="s">
        <v>20</v>
      </c>
      <c r="AY162" s="167" t="s">
        <v>137</v>
      </c>
    </row>
    <row r="163" spans="2:65" s="132" customFormat="1" ht="30.75" customHeight="1" x14ac:dyDescent="0.3">
      <c r="B163" s="133"/>
      <c r="C163" s="134"/>
      <c r="D163" s="134" t="s">
        <v>72</v>
      </c>
      <c r="E163" s="143" t="s">
        <v>854</v>
      </c>
      <c r="F163" s="143" t="s">
        <v>855</v>
      </c>
      <c r="G163" s="134"/>
      <c r="H163" s="134"/>
      <c r="J163" s="144">
        <f>$BK$163</f>
        <v>0</v>
      </c>
      <c r="K163" s="134"/>
      <c r="L163" s="137"/>
      <c r="M163" s="138"/>
      <c r="N163" s="134"/>
      <c r="O163" s="134"/>
      <c r="P163" s="139">
        <f>SUM($P$164:$P$258)</f>
        <v>0</v>
      </c>
      <c r="Q163" s="134"/>
      <c r="R163" s="139">
        <f>SUM($R$164:$R$258)</f>
        <v>0</v>
      </c>
      <c r="S163" s="134"/>
      <c r="T163" s="140">
        <f>SUM($T$164:$T$258)</f>
        <v>0</v>
      </c>
      <c r="AR163" s="141" t="s">
        <v>81</v>
      </c>
      <c r="AT163" s="141" t="s">
        <v>72</v>
      </c>
      <c r="AU163" s="141" t="s">
        <v>20</v>
      </c>
      <c r="AY163" s="141" t="s">
        <v>137</v>
      </c>
      <c r="BK163" s="142">
        <f>SUM($BK$164:$BK$258)</f>
        <v>0</v>
      </c>
    </row>
    <row r="164" spans="2:65" s="6" customFormat="1" ht="15.75" customHeight="1" x14ac:dyDescent="0.3">
      <c r="B164" s="23"/>
      <c r="C164" s="145" t="s">
        <v>394</v>
      </c>
      <c r="D164" s="145" t="s">
        <v>141</v>
      </c>
      <c r="E164" s="146" t="s">
        <v>856</v>
      </c>
      <c r="F164" s="147" t="s">
        <v>857</v>
      </c>
      <c r="G164" s="148" t="s">
        <v>480</v>
      </c>
      <c r="H164" s="149">
        <v>6</v>
      </c>
      <c r="I164" s="150"/>
      <c r="J164" s="151">
        <f>ROUND($I$164*$H$164,2)</f>
        <v>0</v>
      </c>
      <c r="K164" s="147"/>
      <c r="L164" s="43"/>
      <c r="M164" s="152"/>
      <c r="N164" s="153" t="s">
        <v>44</v>
      </c>
      <c r="O164" s="24"/>
      <c r="P164" s="24"/>
      <c r="Q164" s="154">
        <v>0</v>
      </c>
      <c r="R164" s="154">
        <f>$Q$164*$H$164</f>
        <v>0</v>
      </c>
      <c r="S164" s="154">
        <v>0</v>
      </c>
      <c r="T164" s="155">
        <f>$S$164*$H$164</f>
        <v>0</v>
      </c>
      <c r="AR164" s="89" t="s">
        <v>213</v>
      </c>
      <c r="AT164" s="89" t="s">
        <v>141</v>
      </c>
      <c r="AU164" s="89" t="s">
        <v>81</v>
      </c>
      <c r="AY164" s="6" t="s">
        <v>137</v>
      </c>
      <c r="BE164" s="156">
        <f>IF($N$164="základní",$J$164,0)</f>
        <v>0</v>
      </c>
      <c r="BF164" s="156">
        <f>IF($N$164="snížená",$J$164,0)</f>
        <v>0</v>
      </c>
      <c r="BG164" s="156">
        <f>IF($N$164="zákl. přenesená",$J$164,0)</f>
        <v>0</v>
      </c>
      <c r="BH164" s="156">
        <f>IF($N$164="sníž. přenesená",$J$164,0)</f>
        <v>0</v>
      </c>
      <c r="BI164" s="156">
        <f>IF($N$164="nulová",$J$164,0)</f>
        <v>0</v>
      </c>
      <c r="BJ164" s="89" t="s">
        <v>20</v>
      </c>
      <c r="BK164" s="156">
        <f>ROUND($I$164*$H$164,2)</f>
        <v>0</v>
      </c>
      <c r="BL164" s="89" t="s">
        <v>213</v>
      </c>
      <c r="BM164" s="89" t="s">
        <v>858</v>
      </c>
    </row>
    <row r="165" spans="2:65" s="6" customFormat="1" ht="15.75" customHeight="1" x14ac:dyDescent="0.3">
      <c r="B165" s="190"/>
      <c r="C165" s="191"/>
      <c r="D165" s="157" t="s">
        <v>150</v>
      </c>
      <c r="E165" s="192"/>
      <c r="F165" s="192" t="s">
        <v>859</v>
      </c>
      <c r="G165" s="191"/>
      <c r="H165" s="191"/>
      <c r="J165" s="191"/>
      <c r="K165" s="191"/>
      <c r="L165" s="193"/>
      <c r="M165" s="194"/>
      <c r="N165" s="191"/>
      <c r="O165" s="191"/>
      <c r="P165" s="191"/>
      <c r="Q165" s="191"/>
      <c r="R165" s="191"/>
      <c r="S165" s="191"/>
      <c r="T165" s="195"/>
      <c r="AT165" s="196" t="s">
        <v>150</v>
      </c>
      <c r="AU165" s="196" t="s">
        <v>81</v>
      </c>
      <c r="AV165" s="196" t="s">
        <v>20</v>
      </c>
      <c r="AW165" s="196" t="s">
        <v>109</v>
      </c>
      <c r="AX165" s="196" t="s">
        <v>73</v>
      </c>
      <c r="AY165" s="196" t="s">
        <v>137</v>
      </c>
    </row>
    <row r="166" spans="2:65" s="6" customFormat="1" ht="15.75" customHeight="1" x14ac:dyDescent="0.3">
      <c r="B166" s="190"/>
      <c r="C166" s="191"/>
      <c r="D166" s="161" t="s">
        <v>150</v>
      </c>
      <c r="E166" s="191"/>
      <c r="F166" s="192" t="s">
        <v>860</v>
      </c>
      <c r="G166" s="191"/>
      <c r="H166" s="191"/>
      <c r="J166" s="191"/>
      <c r="K166" s="191"/>
      <c r="L166" s="193"/>
      <c r="M166" s="194"/>
      <c r="N166" s="191"/>
      <c r="O166" s="191"/>
      <c r="P166" s="191"/>
      <c r="Q166" s="191"/>
      <c r="R166" s="191"/>
      <c r="S166" s="191"/>
      <c r="T166" s="195"/>
      <c r="AT166" s="196" t="s">
        <v>150</v>
      </c>
      <c r="AU166" s="196" t="s">
        <v>81</v>
      </c>
      <c r="AV166" s="196" t="s">
        <v>20</v>
      </c>
      <c r="AW166" s="196" t="s">
        <v>109</v>
      </c>
      <c r="AX166" s="196" t="s">
        <v>73</v>
      </c>
      <c r="AY166" s="196" t="s">
        <v>137</v>
      </c>
    </row>
    <row r="167" spans="2:65" s="6" customFormat="1" ht="15.75" customHeight="1" x14ac:dyDescent="0.3">
      <c r="B167" s="190"/>
      <c r="C167" s="191"/>
      <c r="D167" s="161" t="s">
        <v>150</v>
      </c>
      <c r="E167" s="191"/>
      <c r="F167" s="192" t="s">
        <v>861</v>
      </c>
      <c r="G167" s="191"/>
      <c r="H167" s="191"/>
      <c r="J167" s="191"/>
      <c r="K167" s="191"/>
      <c r="L167" s="193"/>
      <c r="M167" s="194"/>
      <c r="N167" s="191"/>
      <c r="O167" s="191"/>
      <c r="P167" s="191"/>
      <c r="Q167" s="191"/>
      <c r="R167" s="191"/>
      <c r="S167" s="191"/>
      <c r="T167" s="195"/>
      <c r="AT167" s="196" t="s">
        <v>150</v>
      </c>
      <c r="AU167" s="196" t="s">
        <v>81</v>
      </c>
      <c r="AV167" s="196" t="s">
        <v>20</v>
      </c>
      <c r="AW167" s="196" t="s">
        <v>109</v>
      </c>
      <c r="AX167" s="196" t="s">
        <v>73</v>
      </c>
      <c r="AY167" s="196" t="s">
        <v>137</v>
      </c>
    </row>
    <row r="168" spans="2:65" s="6" customFormat="1" ht="15.75" customHeight="1" x14ac:dyDescent="0.3">
      <c r="B168" s="159"/>
      <c r="C168" s="160"/>
      <c r="D168" s="161" t="s">
        <v>150</v>
      </c>
      <c r="E168" s="160"/>
      <c r="F168" s="162" t="s">
        <v>138</v>
      </c>
      <c r="G168" s="160"/>
      <c r="H168" s="163">
        <v>6</v>
      </c>
      <c r="J168" s="160"/>
      <c r="K168" s="160"/>
      <c r="L168" s="164"/>
      <c r="M168" s="165"/>
      <c r="N168" s="160"/>
      <c r="O168" s="160"/>
      <c r="P168" s="160"/>
      <c r="Q168" s="160"/>
      <c r="R168" s="160"/>
      <c r="S168" s="160"/>
      <c r="T168" s="166"/>
      <c r="AT168" s="167" t="s">
        <v>150</v>
      </c>
      <c r="AU168" s="167" t="s">
        <v>81</v>
      </c>
      <c r="AV168" s="167" t="s">
        <v>81</v>
      </c>
      <c r="AW168" s="167" t="s">
        <v>109</v>
      </c>
      <c r="AX168" s="167" t="s">
        <v>20</v>
      </c>
      <c r="AY168" s="167" t="s">
        <v>137</v>
      </c>
    </row>
    <row r="169" spans="2:65" s="6" customFormat="1" ht="15.75" customHeight="1" x14ac:dyDescent="0.3">
      <c r="B169" s="23"/>
      <c r="C169" s="145" t="s">
        <v>201</v>
      </c>
      <c r="D169" s="145" t="s">
        <v>141</v>
      </c>
      <c r="E169" s="146" t="s">
        <v>862</v>
      </c>
      <c r="F169" s="147" t="s">
        <v>863</v>
      </c>
      <c r="G169" s="148" t="s">
        <v>480</v>
      </c>
      <c r="H169" s="149">
        <v>2</v>
      </c>
      <c r="I169" s="150"/>
      <c r="J169" s="151">
        <f>ROUND($I$169*$H$169,2)</f>
        <v>0</v>
      </c>
      <c r="K169" s="147"/>
      <c r="L169" s="43"/>
      <c r="M169" s="152"/>
      <c r="N169" s="153" t="s">
        <v>44</v>
      </c>
      <c r="O169" s="24"/>
      <c r="P169" s="24"/>
      <c r="Q169" s="154">
        <v>0</v>
      </c>
      <c r="R169" s="154">
        <f>$Q$169*$H$169</f>
        <v>0</v>
      </c>
      <c r="S169" s="154">
        <v>0</v>
      </c>
      <c r="T169" s="155">
        <f>$S$169*$H$169</f>
        <v>0</v>
      </c>
      <c r="AR169" s="89" t="s">
        <v>213</v>
      </c>
      <c r="AT169" s="89" t="s">
        <v>141</v>
      </c>
      <c r="AU169" s="89" t="s">
        <v>81</v>
      </c>
      <c r="AY169" s="6" t="s">
        <v>137</v>
      </c>
      <c r="BE169" s="156">
        <f>IF($N$169="základní",$J$169,0)</f>
        <v>0</v>
      </c>
      <c r="BF169" s="156">
        <f>IF($N$169="snížená",$J$169,0)</f>
        <v>0</v>
      </c>
      <c r="BG169" s="156">
        <f>IF($N$169="zákl. přenesená",$J$169,0)</f>
        <v>0</v>
      </c>
      <c r="BH169" s="156">
        <f>IF($N$169="sníž. přenesená",$J$169,0)</f>
        <v>0</v>
      </c>
      <c r="BI169" s="156">
        <f>IF($N$169="nulová",$J$169,0)</f>
        <v>0</v>
      </c>
      <c r="BJ169" s="89" t="s">
        <v>20</v>
      </c>
      <c r="BK169" s="156">
        <f>ROUND($I$169*$H$169,2)</f>
        <v>0</v>
      </c>
      <c r="BL169" s="89" t="s">
        <v>213</v>
      </c>
      <c r="BM169" s="89" t="s">
        <v>864</v>
      </c>
    </row>
    <row r="170" spans="2:65" s="6" customFormat="1" ht="15.75" customHeight="1" x14ac:dyDescent="0.3">
      <c r="B170" s="190"/>
      <c r="C170" s="191"/>
      <c r="D170" s="157" t="s">
        <v>150</v>
      </c>
      <c r="E170" s="192"/>
      <c r="F170" s="192" t="s">
        <v>865</v>
      </c>
      <c r="G170" s="191"/>
      <c r="H170" s="191"/>
      <c r="J170" s="191"/>
      <c r="K170" s="191"/>
      <c r="L170" s="193"/>
      <c r="M170" s="194"/>
      <c r="N170" s="191"/>
      <c r="O170" s="191"/>
      <c r="P170" s="191"/>
      <c r="Q170" s="191"/>
      <c r="R170" s="191"/>
      <c r="S170" s="191"/>
      <c r="T170" s="195"/>
      <c r="AT170" s="196" t="s">
        <v>150</v>
      </c>
      <c r="AU170" s="196" t="s">
        <v>81</v>
      </c>
      <c r="AV170" s="196" t="s">
        <v>20</v>
      </c>
      <c r="AW170" s="196" t="s">
        <v>109</v>
      </c>
      <c r="AX170" s="196" t="s">
        <v>73</v>
      </c>
      <c r="AY170" s="196" t="s">
        <v>137</v>
      </c>
    </row>
    <row r="171" spans="2:65" s="6" customFormat="1" ht="15.75" customHeight="1" x14ac:dyDescent="0.3">
      <c r="B171" s="190"/>
      <c r="C171" s="191"/>
      <c r="D171" s="161" t="s">
        <v>150</v>
      </c>
      <c r="E171" s="191"/>
      <c r="F171" s="192" t="s">
        <v>860</v>
      </c>
      <c r="G171" s="191"/>
      <c r="H171" s="191"/>
      <c r="J171" s="191"/>
      <c r="K171" s="191"/>
      <c r="L171" s="193"/>
      <c r="M171" s="194"/>
      <c r="N171" s="191"/>
      <c r="O171" s="191"/>
      <c r="P171" s="191"/>
      <c r="Q171" s="191"/>
      <c r="R171" s="191"/>
      <c r="S171" s="191"/>
      <c r="T171" s="195"/>
      <c r="AT171" s="196" t="s">
        <v>150</v>
      </c>
      <c r="AU171" s="196" t="s">
        <v>81</v>
      </c>
      <c r="AV171" s="196" t="s">
        <v>20</v>
      </c>
      <c r="AW171" s="196" t="s">
        <v>109</v>
      </c>
      <c r="AX171" s="196" t="s">
        <v>73</v>
      </c>
      <c r="AY171" s="196" t="s">
        <v>137</v>
      </c>
    </row>
    <row r="172" spans="2:65" s="6" customFormat="1" ht="15.75" customHeight="1" x14ac:dyDescent="0.3">
      <c r="B172" s="159"/>
      <c r="C172" s="160"/>
      <c r="D172" s="161" t="s">
        <v>150</v>
      </c>
      <c r="E172" s="160"/>
      <c r="F172" s="162" t="s">
        <v>81</v>
      </c>
      <c r="G172" s="160"/>
      <c r="H172" s="163">
        <v>2</v>
      </c>
      <c r="J172" s="160"/>
      <c r="K172" s="160"/>
      <c r="L172" s="164"/>
      <c r="M172" s="165"/>
      <c r="N172" s="160"/>
      <c r="O172" s="160"/>
      <c r="P172" s="160"/>
      <c r="Q172" s="160"/>
      <c r="R172" s="160"/>
      <c r="S172" s="160"/>
      <c r="T172" s="166"/>
      <c r="AT172" s="167" t="s">
        <v>150</v>
      </c>
      <c r="AU172" s="167" t="s">
        <v>81</v>
      </c>
      <c r="AV172" s="167" t="s">
        <v>81</v>
      </c>
      <c r="AW172" s="167" t="s">
        <v>109</v>
      </c>
      <c r="AX172" s="167" t="s">
        <v>20</v>
      </c>
      <c r="AY172" s="167" t="s">
        <v>137</v>
      </c>
    </row>
    <row r="173" spans="2:65" s="6" customFormat="1" ht="15.75" customHeight="1" x14ac:dyDescent="0.3">
      <c r="B173" s="23"/>
      <c r="C173" s="145" t="s">
        <v>223</v>
      </c>
      <c r="D173" s="145" t="s">
        <v>141</v>
      </c>
      <c r="E173" s="146" t="s">
        <v>866</v>
      </c>
      <c r="F173" s="147" t="s">
        <v>867</v>
      </c>
      <c r="G173" s="148" t="s">
        <v>480</v>
      </c>
      <c r="H173" s="149">
        <v>3</v>
      </c>
      <c r="I173" s="150"/>
      <c r="J173" s="151">
        <f>ROUND($I$173*$H$173,2)</f>
        <v>0</v>
      </c>
      <c r="K173" s="147"/>
      <c r="L173" s="43"/>
      <c r="M173" s="152"/>
      <c r="N173" s="153" t="s">
        <v>44</v>
      </c>
      <c r="O173" s="24"/>
      <c r="P173" s="24"/>
      <c r="Q173" s="154">
        <v>0</v>
      </c>
      <c r="R173" s="154">
        <f>$Q$173*$H$173</f>
        <v>0</v>
      </c>
      <c r="S173" s="154">
        <v>0</v>
      </c>
      <c r="T173" s="155">
        <f>$S$173*$H$173</f>
        <v>0</v>
      </c>
      <c r="AR173" s="89" t="s">
        <v>213</v>
      </c>
      <c r="AT173" s="89" t="s">
        <v>141</v>
      </c>
      <c r="AU173" s="89" t="s">
        <v>81</v>
      </c>
      <c r="AY173" s="6" t="s">
        <v>137</v>
      </c>
      <c r="BE173" s="156">
        <f>IF($N$173="základní",$J$173,0)</f>
        <v>0</v>
      </c>
      <c r="BF173" s="156">
        <f>IF($N$173="snížená",$J$173,0)</f>
        <v>0</v>
      </c>
      <c r="BG173" s="156">
        <f>IF($N$173="zákl. přenesená",$J$173,0)</f>
        <v>0</v>
      </c>
      <c r="BH173" s="156">
        <f>IF($N$173="sníž. přenesená",$J$173,0)</f>
        <v>0</v>
      </c>
      <c r="BI173" s="156">
        <f>IF($N$173="nulová",$J$173,0)</f>
        <v>0</v>
      </c>
      <c r="BJ173" s="89" t="s">
        <v>20</v>
      </c>
      <c r="BK173" s="156">
        <f>ROUND($I$173*$H$173,2)</f>
        <v>0</v>
      </c>
      <c r="BL173" s="89" t="s">
        <v>213</v>
      </c>
      <c r="BM173" s="89" t="s">
        <v>868</v>
      </c>
    </row>
    <row r="174" spans="2:65" s="6" customFormat="1" ht="15.75" customHeight="1" x14ac:dyDescent="0.3">
      <c r="B174" s="190"/>
      <c r="C174" s="191"/>
      <c r="D174" s="157" t="s">
        <v>150</v>
      </c>
      <c r="E174" s="192"/>
      <c r="F174" s="192" t="s">
        <v>869</v>
      </c>
      <c r="G174" s="191"/>
      <c r="H174" s="191"/>
      <c r="J174" s="191"/>
      <c r="K174" s="191"/>
      <c r="L174" s="193"/>
      <c r="M174" s="194"/>
      <c r="N174" s="191"/>
      <c r="O174" s="191"/>
      <c r="P174" s="191"/>
      <c r="Q174" s="191"/>
      <c r="R174" s="191"/>
      <c r="S174" s="191"/>
      <c r="T174" s="195"/>
      <c r="AT174" s="196" t="s">
        <v>150</v>
      </c>
      <c r="AU174" s="196" t="s">
        <v>81</v>
      </c>
      <c r="AV174" s="196" t="s">
        <v>20</v>
      </c>
      <c r="AW174" s="196" t="s">
        <v>109</v>
      </c>
      <c r="AX174" s="196" t="s">
        <v>73</v>
      </c>
      <c r="AY174" s="196" t="s">
        <v>137</v>
      </c>
    </row>
    <row r="175" spans="2:65" s="6" customFormat="1" ht="15.75" customHeight="1" x14ac:dyDescent="0.3">
      <c r="B175" s="190"/>
      <c r="C175" s="191"/>
      <c r="D175" s="161" t="s">
        <v>150</v>
      </c>
      <c r="E175" s="191"/>
      <c r="F175" s="192" t="s">
        <v>860</v>
      </c>
      <c r="G175" s="191"/>
      <c r="H175" s="191"/>
      <c r="J175" s="191"/>
      <c r="K175" s="191"/>
      <c r="L175" s="193"/>
      <c r="M175" s="194"/>
      <c r="N175" s="191"/>
      <c r="O175" s="191"/>
      <c r="P175" s="191"/>
      <c r="Q175" s="191"/>
      <c r="R175" s="191"/>
      <c r="S175" s="191"/>
      <c r="T175" s="195"/>
      <c r="AT175" s="196" t="s">
        <v>150</v>
      </c>
      <c r="AU175" s="196" t="s">
        <v>81</v>
      </c>
      <c r="AV175" s="196" t="s">
        <v>20</v>
      </c>
      <c r="AW175" s="196" t="s">
        <v>109</v>
      </c>
      <c r="AX175" s="196" t="s">
        <v>73</v>
      </c>
      <c r="AY175" s="196" t="s">
        <v>137</v>
      </c>
    </row>
    <row r="176" spans="2:65" s="6" customFormat="1" ht="15.75" customHeight="1" x14ac:dyDescent="0.3">
      <c r="B176" s="159"/>
      <c r="C176" s="160"/>
      <c r="D176" s="161" t="s">
        <v>150</v>
      </c>
      <c r="E176" s="160"/>
      <c r="F176" s="162" t="s">
        <v>175</v>
      </c>
      <c r="G176" s="160"/>
      <c r="H176" s="163">
        <v>3</v>
      </c>
      <c r="J176" s="160"/>
      <c r="K176" s="160"/>
      <c r="L176" s="164"/>
      <c r="M176" s="165"/>
      <c r="N176" s="160"/>
      <c r="O176" s="160"/>
      <c r="P176" s="160"/>
      <c r="Q176" s="160"/>
      <c r="R176" s="160"/>
      <c r="S176" s="160"/>
      <c r="T176" s="166"/>
      <c r="AT176" s="167" t="s">
        <v>150</v>
      </c>
      <c r="AU176" s="167" t="s">
        <v>81</v>
      </c>
      <c r="AV176" s="167" t="s">
        <v>81</v>
      </c>
      <c r="AW176" s="167" t="s">
        <v>109</v>
      </c>
      <c r="AX176" s="167" t="s">
        <v>20</v>
      </c>
      <c r="AY176" s="167" t="s">
        <v>137</v>
      </c>
    </row>
    <row r="177" spans="2:65" s="6" customFormat="1" ht="15.75" customHeight="1" x14ac:dyDescent="0.3">
      <c r="B177" s="23"/>
      <c r="C177" s="145" t="s">
        <v>6</v>
      </c>
      <c r="D177" s="145" t="s">
        <v>141</v>
      </c>
      <c r="E177" s="146" t="s">
        <v>870</v>
      </c>
      <c r="F177" s="147" t="s">
        <v>871</v>
      </c>
      <c r="G177" s="148" t="s">
        <v>480</v>
      </c>
      <c r="H177" s="149">
        <v>3</v>
      </c>
      <c r="I177" s="150"/>
      <c r="J177" s="151">
        <f>ROUND($I$177*$H$177,2)</f>
        <v>0</v>
      </c>
      <c r="K177" s="147"/>
      <c r="L177" s="43"/>
      <c r="M177" s="152"/>
      <c r="N177" s="153" t="s">
        <v>44</v>
      </c>
      <c r="O177" s="24"/>
      <c r="P177" s="24"/>
      <c r="Q177" s="154">
        <v>0</v>
      </c>
      <c r="R177" s="154">
        <f>$Q$177*$H$177</f>
        <v>0</v>
      </c>
      <c r="S177" s="154">
        <v>0</v>
      </c>
      <c r="T177" s="155">
        <f>$S$177*$H$177</f>
        <v>0</v>
      </c>
      <c r="AR177" s="89" t="s">
        <v>213</v>
      </c>
      <c r="AT177" s="89" t="s">
        <v>141</v>
      </c>
      <c r="AU177" s="89" t="s">
        <v>81</v>
      </c>
      <c r="AY177" s="6" t="s">
        <v>137</v>
      </c>
      <c r="BE177" s="156">
        <f>IF($N$177="základní",$J$177,0)</f>
        <v>0</v>
      </c>
      <c r="BF177" s="156">
        <f>IF($N$177="snížená",$J$177,0)</f>
        <v>0</v>
      </c>
      <c r="BG177" s="156">
        <f>IF($N$177="zákl. přenesená",$J$177,0)</f>
        <v>0</v>
      </c>
      <c r="BH177" s="156">
        <f>IF($N$177="sníž. přenesená",$J$177,0)</f>
        <v>0</v>
      </c>
      <c r="BI177" s="156">
        <f>IF($N$177="nulová",$J$177,0)</f>
        <v>0</v>
      </c>
      <c r="BJ177" s="89" t="s">
        <v>20</v>
      </c>
      <c r="BK177" s="156">
        <f>ROUND($I$177*$H$177,2)</f>
        <v>0</v>
      </c>
      <c r="BL177" s="89" t="s">
        <v>213</v>
      </c>
      <c r="BM177" s="89" t="s">
        <v>872</v>
      </c>
    </row>
    <row r="178" spans="2:65" s="6" customFormat="1" ht="15.75" customHeight="1" x14ac:dyDescent="0.3">
      <c r="B178" s="190"/>
      <c r="C178" s="191"/>
      <c r="D178" s="157" t="s">
        <v>150</v>
      </c>
      <c r="E178" s="192"/>
      <c r="F178" s="192" t="s">
        <v>873</v>
      </c>
      <c r="G178" s="191"/>
      <c r="H178" s="191"/>
      <c r="J178" s="191"/>
      <c r="K178" s="191"/>
      <c r="L178" s="193"/>
      <c r="M178" s="194"/>
      <c r="N178" s="191"/>
      <c r="O178" s="191"/>
      <c r="P178" s="191"/>
      <c r="Q178" s="191"/>
      <c r="R178" s="191"/>
      <c r="S178" s="191"/>
      <c r="T178" s="195"/>
      <c r="AT178" s="196" t="s">
        <v>150</v>
      </c>
      <c r="AU178" s="196" t="s">
        <v>81</v>
      </c>
      <c r="AV178" s="196" t="s">
        <v>20</v>
      </c>
      <c r="AW178" s="196" t="s">
        <v>109</v>
      </c>
      <c r="AX178" s="196" t="s">
        <v>73</v>
      </c>
      <c r="AY178" s="196" t="s">
        <v>137</v>
      </c>
    </row>
    <row r="179" spans="2:65" s="6" customFormat="1" ht="15.75" customHeight="1" x14ac:dyDescent="0.3">
      <c r="B179" s="190"/>
      <c r="C179" s="191"/>
      <c r="D179" s="161" t="s">
        <v>150</v>
      </c>
      <c r="E179" s="191"/>
      <c r="F179" s="192" t="s">
        <v>860</v>
      </c>
      <c r="G179" s="191"/>
      <c r="H179" s="191"/>
      <c r="J179" s="191"/>
      <c r="K179" s="191"/>
      <c r="L179" s="193"/>
      <c r="M179" s="194"/>
      <c r="N179" s="191"/>
      <c r="O179" s="191"/>
      <c r="P179" s="191"/>
      <c r="Q179" s="191"/>
      <c r="R179" s="191"/>
      <c r="S179" s="191"/>
      <c r="T179" s="195"/>
      <c r="AT179" s="196" t="s">
        <v>150</v>
      </c>
      <c r="AU179" s="196" t="s">
        <v>81</v>
      </c>
      <c r="AV179" s="196" t="s">
        <v>20</v>
      </c>
      <c r="AW179" s="196" t="s">
        <v>109</v>
      </c>
      <c r="AX179" s="196" t="s">
        <v>73</v>
      </c>
      <c r="AY179" s="196" t="s">
        <v>137</v>
      </c>
    </row>
    <row r="180" spans="2:65" s="6" customFormat="1" ht="15.75" customHeight="1" x14ac:dyDescent="0.3">
      <c r="B180" s="159"/>
      <c r="C180" s="160"/>
      <c r="D180" s="161" t="s">
        <v>150</v>
      </c>
      <c r="E180" s="160"/>
      <c r="F180" s="162" t="s">
        <v>175</v>
      </c>
      <c r="G180" s="160"/>
      <c r="H180" s="163">
        <v>3</v>
      </c>
      <c r="J180" s="160"/>
      <c r="K180" s="160"/>
      <c r="L180" s="164"/>
      <c r="M180" s="165"/>
      <c r="N180" s="160"/>
      <c r="O180" s="160"/>
      <c r="P180" s="160"/>
      <c r="Q180" s="160"/>
      <c r="R180" s="160"/>
      <c r="S180" s="160"/>
      <c r="T180" s="166"/>
      <c r="AT180" s="167" t="s">
        <v>150</v>
      </c>
      <c r="AU180" s="167" t="s">
        <v>81</v>
      </c>
      <c r="AV180" s="167" t="s">
        <v>81</v>
      </c>
      <c r="AW180" s="167" t="s">
        <v>109</v>
      </c>
      <c r="AX180" s="167" t="s">
        <v>20</v>
      </c>
      <c r="AY180" s="167" t="s">
        <v>137</v>
      </c>
    </row>
    <row r="181" spans="2:65" s="6" customFormat="1" ht="15.75" customHeight="1" x14ac:dyDescent="0.3">
      <c r="B181" s="23"/>
      <c r="C181" s="145" t="s">
        <v>245</v>
      </c>
      <c r="D181" s="145" t="s">
        <v>141</v>
      </c>
      <c r="E181" s="146" t="s">
        <v>874</v>
      </c>
      <c r="F181" s="147" t="s">
        <v>875</v>
      </c>
      <c r="G181" s="148" t="s">
        <v>480</v>
      </c>
      <c r="H181" s="149">
        <v>1</v>
      </c>
      <c r="I181" s="150"/>
      <c r="J181" s="151">
        <f>ROUND($I$181*$H$181,2)</f>
        <v>0</v>
      </c>
      <c r="K181" s="147"/>
      <c r="L181" s="43"/>
      <c r="M181" s="152"/>
      <c r="N181" s="153" t="s">
        <v>44</v>
      </c>
      <c r="O181" s="24"/>
      <c r="P181" s="24"/>
      <c r="Q181" s="154">
        <v>0</v>
      </c>
      <c r="R181" s="154">
        <f>$Q$181*$H$181</f>
        <v>0</v>
      </c>
      <c r="S181" s="154">
        <v>0</v>
      </c>
      <c r="T181" s="155">
        <f>$S$181*$H$181</f>
        <v>0</v>
      </c>
      <c r="AR181" s="89" t="s">
        <v>213</v>
      </c>
      <c r="AT181" s="89" t="s">
        <v>141</v>
      </c>
      <c r="AU181" s="89" t="s">
        <v>81</v>
      </c>
      <c r="AY181" s="6" t="s">
        <v>137</v>
      </c>
      <c r="BE181" s="156">
        <f>IF($N$181="základní",$J$181,0)</f>
        <v>0</v>
      </c>
      <c r="BF181" s="156">
        <f>IF($N$181="snížená",$J$181,0)</f>
        <v>0</v>
      </c>
      <c r="BG181" s="156">
        <f>IF($N$181="zákl. přenesená",$J$181,0)</f>
        <v>0</v>
      </c>
      <c r="BH181" s="156">
        <f>IF($N$181="sníž. přenesená",$J$181,0)</f>
        <v>0</v>
      </c>
      <c r="BI181" s="156">
        <f>IF($N$181="nulová",$J$181,0)</f>
        <v>0</v>
      </c>
      <c r="BJ181" s="89" t="s">
        <v>20</v>
      </c>
      <c r="BK181" s="156">
        <f>ROUND($I$181*$H$181,2)</f>
        <v>0</v>
      </c>
      <c r="BL181" s="89" t="s">
        <v>213</v>
      </c>
      <c r="BM181" s="89" t="s">
        <v>876</v>
      </c>
    </row>
    <row r="182" spans="2:65" s="6" customFormat="1" ht="15.75" customHeight="1" x14ac:dyDescent="0.3">
      <c r="B182" s="190"/>
      <c r="C182" s="191"/>
      <c r="D182" s="157" t="s">
        <v>150</v>
      </c>
      <c r="E182" s="192"/>
      <c r="F182" s="192" t="s">
        <v>877</v>
      </c>
      <c r="G182" s="191"/>
      <c r="H182" s="191"/>
      <c r="J182" s="191"/>
      <c r="K182" s="191"/>
      <c r="L182" s="193"/>
      <c r="M182" s="194"/>
      <c r="N182" s="191"/>
      <c r="O182" s="191"/>
      <c r="P182" s="191"/>
      <c r="Q182" s="191"/>
      <c r="R182" s="191"/>
      <c r="S182" s="191"/>
      <c r="T182" s="195"/>
      <c r="AT182" s="196" t="s">
        <v>150</v>
      </c>
      <c r="AU182" s="196" t="s">
        <v>81</v>
      </c>
      <c r="AV182" s="196" t="s">
        <v>20</v>
      </c>
      <c r="AW182" s="196" t="s">
        <v>109</v>
      </c>
      <c r="AX182" s="196" t="s">
        <v>73</v>
      </c>
      <c r="AY182" s="196" t="s">
        <v>137</v>
      </c>
    </row>
    <row r="183" spans="2:65" s="6" customFormat="1" ht="15.75" customHeight="1" x14ac:dyDescent="0.3">
      <c r="B183" s="190"/>
      <c r="C183" s="191"/>
      <c r="D183" s="161" t="s">
        <v>150</v>
      </c>
      <c r="E183" s="191"/>
      <c r="F183" s="192" t="s">
        <v>860</v>
      </c>
      <c r="G183" s="191"/>
      <c r="H183" s="191"/>
      <c r="J183" s="191"/>
      <c r="K183" s="191"/>
      <c r="L183" s="193"/>
      <c r="M183" s="194"/>
      <c r="N183" s="191"/>
      <c r="O183" s="191"/>
      <c r="P183" s="191"/>
      <c r="Q183" s="191"/>
      <c r="R183" s="191"/>
      <c r="S183" s="191"/>
      <c r="T183" s="195"/>
      <c r="AT183" s="196" t="s">
        <v>150</v>
      </c>
      <c r="AU183" s="196" t="s">
        <v>81</v>
      </c>
      <c r="AV183" s="196" t="s">
        <v>20</v>
      </c>
      <c r="AW183" s="196" t="s">
        <v>109</v>
      </c>
      <c r="AX183" s="196" t="s">
        <v>73</v>
      </c>
      <c r="AY183" s="196" t="s">
        <v>137</v>
      </c>
    </row>
    <row r="184" spans="2:65" s="6" customFormat="1" ht="15.75" customHeight="1" x14ac:dyDescent="0.3">
      <c r="B184" s="159"/>
      <c r="C184" s="160"/>
      <c r="D184" s="161" t="s">
        <v>150</v>
      </c>
      <c r="E184" s="160"/>
      <c r="F184" s="162" t="s">
        <v>20</v>
      </c>
      <c r="G184" s="160"/>
      <c r="H184" s="163">
        <v>1</v>
      </c>
      <c r="J184" s="160"/>
      <c r="K184" s="160"/>
      <c r="L184" s="164"/>
      <c r="M184" s="165"/>
      <c r="N184" s="160"/>
      <c r="O184" s="160"/>
      <c r="P184" s="160"/>
      <c r="Q184" s="160"/>
      <c r="R184" s="160"/>
      <c r="S184" s="160"/>
      <c r="T184" s="166"/>
      <c r="AT184" s="167" t="s">
        <v>150</v>
      </c>
      <c r="AU184" s="167" t="s">
        <v>81</v>
      </c>
      <c r="AV184" s="167" t="s">
        <v>81</v>
      </c>
      <c r="AW184" s="167" t="s">
        <v>109</v>
      </c>
      <c r="AX184" s="167" t="s">
        <v>20</v>
      </c>
      <c r="AY184" s="167" t="s">
        <v>137</v>
      </c>
    </row>
    <row r="185" spans="2:65" s="6" customFormat="1" ht="27" customHeight="1" x14ac:dyDescent="0.3">
      <c r="B185" s="23"/>
      <c r="C185" s="145" t="s">
        <v>228</v>
      </c>
      <c r="D185" s="145" t="s">
        <v>141</v>
      </c>
      <c r="E185" s="146" t="s">
        <v>878</v>
      </c>
      <c r="F185" s="147" t="s">
        <v>879</v>
      </c>
      <c r="G185" s="148" t="s">
        <v>480</v>
      </c>
      <c r="H185" s="149">
        <v>2</v>
      </c>
      <c r="I185" s="150"/>
      <c r="J185" s="151">
        <f>ROUND($I$185*$H$185,2)</f>
        <v>0</v>
      </c>
      <c r="K185" s="147"/>
      <c r="L185" s="43"/>
      <c r="M185" s="152"/>
      <c r="N185" s="153" t="s">
        <v>44</v>
      </c>
      <c r="O185" s="24"/>
      <c r="P185" s="24"/>
      <c r="Q185" s="154">
        <v>0</v>
      </c>
      <c r="R185" s="154">
        <f>$Q$185*$H$185</f>
        <v>0</v>
      </c>
      <c r="S185" s="154">
        <v>0</v>
      </c>
      <c r="T185" s="155">
        <f>$S$185*$H$185</f>
        <v>0</v>
      </c>
      <c r="AR185" s="89" t="s">
        <v>213</v>
      </c>
      <c r="AT185" s="89" t="s">
        <v>141</v>
      </c>
      <c r="AU185" s="89" t="s">
        <v>81</v>
      </c>
      <c r="AY185" s="6" t="s">
        <v>137</v>
      </c>
      <c r="BE185" s="156">
        <f>IF($N$185="základní",$J$185,0)</f>
        <v>0</v>
      </c>
      <c r="BF185" s="156">
        <f>IF($N$185="snížená",$J$185,0)</f>
        <v>0</v>
      </c>
      <c r="BG185" s="156">
        <f>IF($N$185="zákl. přenesená",$J$185,0)</f>
        <v>0</v>
      </c>
      <c r="BH185" s="156">
        <f>IF($N$185="sníž. přenesená",$J$185,0)</f>
        <v>0</v>
      </c>
      <c r="BI185" s="156">
        <f>IF($N$185="nulová",$J$185,0)</f>
        <v>0</v>
      </c>
      <c r="BJ185" s="89" t="s">
        <v>20</v>
      </c>
      <c r="BK185" s="156">
        <f>ROUND($I$185*$H$185,2)</f>
        <v>0</v>
      </c>
      <c r="BL185" s="89" t="s">
        <v>213</v>
      </c>
      <c r="BM185" s="89" t="s">
        <v>880</v>
      </c>
    </row>
    <row r="186" spans="2:65" s="6" customFormat="1" ht="15.75" customHeight="1" x14ac:dyDescent="0.3">
      <c r="B186" s="190"/>
      <c r="C186" s="191"/>
      <c r="D186" s="157" t="s">
        <v>150</v>
      </c>
      <c r="E186" s="192"/>
      <c r="F186" s="192" t="s">
        <v>881</v>
      </c>
      <c r="G186" s="191"/>
      <c r="H186" s="191"/>
      <c r="J186" s="191"/>
      <c r="K186" s="191"/>
      <c r="L186" s="193"/>
      <c r="M186" s="194"/>
      <c r="N186" s="191"/>
      <c r="O186" s="191"/>
      <c r="P186" s="191"/>
      <c r="Q186" s="191"/>
      <c r="R186" s="191"/>
      <c r="S186" s="191"/>
      <c r="T186" s="195"/>
      <c r="AT186" s="196" t="s">
        <v>150</v>
      </c>
      <c r="AU186" s="196" t="s">
        <v>81</v>
      </c>
      <c r="AV186" s="196" t="s">
        <v>20</v>
      </c>
      <c r="AW186" s="196" t="s">
        <v>109</v>
      </c>
      <c r="AX186" s="196" t="s">
        <v>73</v>
      </c>
      <c r="AY186" s="196" t="s">
        <v>137</v>
      </c>
    </row>
    <row r="187" spans="2:65" s="6" customFormat="1" ht="15.75" customHeight="1" x14ac:dyDescent="0.3">
      <c r="B187" s="190"/>
      <c r="C187" s="191"/>
      <c r="D187" s="161" t="s">
        <v>150</v>
      </c>
      <c r="E187" s="191"/>
      <c r="F187" s="192" t="s">
        <v>860</v>
      </c>
      <c r="G187" s="191"/>
      <c r="H187" s="191"/>
      <c r="J187" s="191"/>
      <c r="K187" s="191"/>
      <c r="L187" s="193"/>
      <c r="M187" s="194"/>
      <c r="N187" s="191"/>
      <c r="O187" s="191"/>
      <c r="P187" s="191"/>
      <c r="Q187" s="191"/>
      <c r="R187" s="191"/>
      <c r="S187" s="191"/>
      <c r="T187" s="195"/>
      <c r="AT187" s="196" t="s">
        <v>150</v>
      </c>
      <c r="AU187" s="196" t="s">
        <v>81</v>
      </c>
      <c r="AV187" s="196" t="s">
        <v>20</v>
      </c>
      <c r="AW187" s="196" t="s">
        <v>109</v>
      </c>
      <c r="AX187" s="196" t="s">
        <v>73</v>
      </c>
      <c r="AY187" s="196" t="s">
        <v>137</v>
      </c>
    </row>
    <row r="188" spans="2:65" s="6" customFormat="1" ht="15.75" customHeight="1" x14ac:dyDescent="0.3">
      <c r="B188" s="159"/>
      <c r="C188" s="160"/>
      <c r="D188" s="161" t="s">
        <v>150</v>
      </c>
      <c r="E188" s="160"/>
      <c r="F188" s="162" t="s">
        <v>81</v>
      </c>
      <c r="G188" s="160"/>
      <c r="H188" s="163">
        <v>2</v>
      </c>
      <c r="J188" s="160"/>
      <c r="K188" s="160"/>
      <c r="L188" s="164"/>
      <c r="M188" s="165"/>
      <c r="N188" s="160"/>
      <c r="O188" s="160"/>
      <c r="P188" s="160"/>
      <c r="Q188" s="160"/>
      <c r="R188" s="160"/>
      <c r="S188" s="160"/>
      <c r="T188" s="166"/>
      <c r="AT188" s="167" t="s">
        <v>150</v>
      </c>
      <c r="AU188" s="167" t="s">
        <v>81</v>
      </c>
      <c r="AV188" s="167" t="s">
        <v>81</v>
      </c>
      <c r="AW188" s="167" t="s">
        <v>109</v>
      </c>
      <c r="AX188" s="167" t="s">
        <v>20</v>
      </c>
      <c r="AY188" s="167" t="s">
        <v>137</v>
      </c>
    </row>
    <row r="189" spans="2:65" s="6" customFormat="1" ht="15.75" customHeight="1" x14ac:dyDescent="0.3">
      <c r="B189" s="23"/>
      <c r="C189" s="145" t="s">
        <v>182</v>
      </c>
      <c r="D189" s="145" t="s">
        <v>141</v>
      </c>
      <c r="E189" s="146" t="s">
        <v>882</v>
      </c>
      <c r="F189" s="147" t="s">
        <v>883</v>
      </c>
      <c r="G189" s="148" t="s">
        <v>480</v>
      </c>
      <c r="H189" s="149">
        <v>1</v>
      </c>
      <c r="I189" s="150"/>
      <c r="J189" s="151">
        <f>ROUND($I$189*$H$189,2)</f>
        <v>0</v>
      </c>
      <c r="K189" s="147"/>
      <c r="L189" s="43"/>
      <c r="M189" s="152"/>
      <c r="N189" s="153" t="s">
        <v>44</v>
      </c>
      <c r="O189" s="24"/>
      <c r="P189" s="24"/>
      <c r="Q189" s="154">
        <v>0</v>
      </c>
      <c r="R189" s="154">
        <f>$Q$189*$H$189</f>
        <v>0</v>
      </c>
      <c r="S189" s="154">
        <v>0</v>
      </c>
      <c r="T189" s="155">
        <f>$S$189*$H$189</f>
        <v>0</v>
      </c>
      <c r="AR189" s="89" t="s">
        <v>213</v>
      </c>
      <c r="AT189" s="89" t="s">
        <v>141</v>
      </c>
      <c r="AU189" s="89" t="s">
        <v>81</v>
      </c>
      <c r="AY189" s="6" t="s">
        <v>137</v>
      </c>
      <c r="BE189" s="156">
        <f>IF($N$189="základní",$J$189,0)</f>
        <v>0</v>
      </c>
      <c r="BF189" s="156">
        <f>IF($N$189="snížená",$J$189,0)</f>
        <v>0</v>
      </c>
      <c r="BG189" s="156">
        <f>IF($N$189="zákl. přenesená",$J$189,0)</f>
        <v>0</v>
      </c>
      <c r="BH189" s="156">
        <f>IF($N$189="sníž. přenesená",$J$189,0)</f>
        <v>0</v>
      </c>
      <c r="BI189" s="156">
        <f>IF($N$189="nulová",$J$189,0)</f>
        <v>0</v>
      </c>
      <c r="BJ189" s="89" t="s">
        <v>20</v>
      </c>
      <c r="BK189" s="156">
        <f>ROUND($I$189*$H$189,2)</f>
        <v>0</v>
      </c>
      <c r="BL189" s="89" t="s">
        <v>213</v>
      </c>
      <c r="BM189" s="89" t="s">
        <v>884</v>
      </c>
    </row>
    <row r="190" spans="2:65" s="6" customFormat="1" ht="15.75" customHeight="1" x14ac:dyDescent="0.3">
      <c r="B190" s="190"/>
      <c r="C190" s="191"/>
      <c r="D190" s="157" t="s">
        <v>150</v>
      </c>
      <c r="E190" s="192"/>
      <c r="F190" s="192" t="s">
        <v>885</v>
      </c>
      <c r="G190" s="191"/>
      <c r="H190" s="191"/>
      <c r="J190" s="191"/>
      <c r="K190" s="191"/>
      <c r="L190" s="193"/>
      <c r="M190" s="194"/>
      <c r="N190" s="191"/>
      <c r="O190" s="191"/>
      <c r="P190" s="191"/>
      <c r="Q190" s="191"/>
      <c r="R190" s="191"/>
      <c r="S190" s="191"/>
      <c r="T190" s="195"/>
      <c r="AT190" s="196" t="s">
        <v>150</v>
      </c>
      <c r="AU190" s="196" t="s">
        <v>81</v>
      </c>
      <c r="AV190" s="196" t="s">
        <v>20</v>
      </c>
      <c r="AW190" s="196" t="s">
        <v>109</v>
      </c>
      <c r="AX190" s="196" t="s">
        <v>73</v>
      </c>
      <c r="AY190" s="196" t="s">
        <v>137</v>
      </c>
    </row>
    <row r="191" spans="2:65" s="6" customFormat="1" ht="15.75" customHeight="1" x14ac:dyDescent="0.3">
      <c r="B191" s="190"/>
      <c r="C191" s="191"/>
      <c r="D191" s="161" t="s">
        <v>150</v>
      </c>
      <c r="E191" s="191"/>
      <c r="F191" s="192" t="s">
        <v>860</v>
      </c>
      <c r="G191" s="191"/>
      <c r="H191" s="191"/>
      <c r="J191" s="191"/>
      <c r="K191" s="191"/>
      <c r="L191" s="193"/>
      <c r="M191" s="194"/>
      <c r="N191" s="191"/>
      <c r="O191" s="191"/>
      <c r="P191" s="191"/>
      <c r="Q191" s="191"/>
      <c r="R191" s="191"/>
      <c r="S191" s="191"/>
      <c r="T191" s="195"/>
      <c r="AT191" s="196" t="s">
        <v>150</v>
      </c>
      <c r="AU191" s="196" t="s">
        <v>81</v>
      </c>
      <c r="AV191" s="196" t="s">
        <v>20</v>
      </c>
      <c r="AW191" s="196" t="s">
        <v>109</v>
      </c>
      <c r="AX191" s="196" t="s">
        <v>73</v>
      </c>
      <c r="AY191" s="196" t="s">
        <v>137</v>
      </c>
    </row>
    <row r="192" spans="2:65" s="6" customFormat="1" ht="15.75" customHeight="1" x14ac:dyDescent="0.3">
      <c r="B192" s="159"/>
      <c r="C192" s="160"/>
      <c r="D192" s="161" t="s">
        <v>150</v>
      </c>
      <c r="E192" s="160"/>
      <c r="F192" s="162" t="s">
        <v>20</v>
      </c>
      <c r="G192" s="160"/>
      <c r="H192" s="163">
        <v>1</v>
      </c>
      <c r="J192" s="160"/>
      <c r="K192" s="160"/>
      <c r="L192" s="164"/>
      <c r="M192" s="165"/>
      <c r="N192" s="160"/>
      <c r="O192" s="160"/>
      <c r="P192" s="160"/>
      <c r="Q192" s="160"/>
      <c r="R192" s="160"/>
      <c r="S192" s="160"/>
      <c r="T192" s="166"/>
      <c r="AT192" s="167" t="s">
        <v>150</v>
      </c>
      <c r="AU192" s="167" t="s">
        <v>81</v>
      </c>
      <c r="AV192" s="167" t="s">
        <v>81</v>
      </c>
      <c r="AW192" s="167" t="s">
        <v>109</v>
      </c>
      <c r="AX192" s="167" t="s">
        <v>20</v>
      </c>
      <c r="AY192" s="167" t="s">
        <v>137</v>
      </c>
    </row>
    <row r="193" spans="2:65" s="6" customFormat="1" ht="15.75" customHeight="1" x14ac:dyDescent="0.3">
      <c r="B193" s="23"/>
      <c r="C193" s="145" t="s">
        <v>434</v>
      </c>
      <c r="D193" s="145" t="s">
        <v>141</v>
      </c>
      <c r="E193" s="146" t="s">
        <v>886</v>
      </c>
      <c r="F193" s="147" t="s">
        <v>887</v>
      </c>
      <c r="G193" s="148" t="s">
        <v>480</v>
      </c>
      <c r="H193" s="149">
        <v>3</v>
      </c>
      <c r="I193" s="150"/>
      <c r="J193" s="151">
        <f>ROUND($I$193*$H$193,2)</f>
        <v>0</v>
      </c>
      <c r="K193" s="147"/>
      <c r="L193" s="43"/>
      <c r="M193" s="152"/>
      <c r="N193" s="153" t="s">
        <v>44</v>
      </c>
      <c r="O193" s="24"/>
      <c r="P193" s="24"/>
      <c r="Q193" s="154">
        <v>0</v>
      </c>
      <c r="R193" s="154">
        <f>$Q$193*$H$193</f>
        <v>0</v>
      </c>
      <c r="S193" s="154">
        <v>0</v>
      </c>
      <c r="T193" s="155">
        <f>$S$193*$H$193</f>
        <v>0</v>
      </c>
      <c r="AR193" s="89" t="s">
        <v>213</v>
      </c>
      <c r="AT193" s="89" t="s">
        <v>141</v>
      </c>
      <c r="AU193" s="89" t="s">
        <v>81</v>
      </c>
      <c r="AY193" s="6" t="s">
        <v>137</v>
      </c>
      <c r="BE193" s="156">
        <f>IF($N$193="základní",$J$193,0)</f>
        <v>0</v>
      </c>
      <c r="BF193" s="156">
        <f>IF($N$193="snížená",$J$193,0)</f>
        <v>0</v>
      </c>
      <c r="BG193" s="156">
        <f>IF($N$193="zákl. přenesená",$J$193,0)</f>
        <v>0</v>
      </c>
      <c r="BH193" s="156">
        <f>IF($N$193="sníž. přenesená",$J$193,0)</f>
        <v>0</v>
      </c>
      <c r="BI193" s="156">
        <f>IF($N$193="nulová",$J$193,0)</f>
        <v>0</v>
      </c>
      <c r="BJ193" s="89" t="s">
        <v>20</v>
      </c>
      <c r="BK193" s="156">
        <f>ROUND($I$193*$H$193,2)</f>
        <v>0</v>
      </c>
      <c r="BL193" s="89" t="s">
        <v>213</v>
      </c>
      <c r="BM193" s="89" t="s">
        <v>888</v>
      </c>
    </row>
    <row r="194" spans="2:65" s="6" customFormat="1" ht="15.75" customHeight="1" x14ac:dyDescent="0.3">
      <c r="B194" s="190"/>
      <c r="C194" s="191"/>
      <c r="D194" s="157" t="s">
        <v>150</v>
      </c>
      <c r="E194" s="192"/>
      <c r="F194" s="192" t="s">
        <v>889</v>
      </c>
      <c r="G194" s="191"/>
      <c r="H194" s="191"/>
      <c r="J194" s="191"/>
      <c r="K194" s="191"/>
      <c r="L194" s="193"/>
      <c r="M194" s="194"/>
      <c r="N194" s="191"/>
      <c r="O194" s="191"/>
      <c r="P194" s="191"/>
      <c r="Q194" s="191"/>
      <c r="R194" s="191"/>
      <c r="S194" s="191"/>
      <c r="T194" s="195"/>
      <c r="AT194" s="196" t="s">
        <v>150</v>
      </c>
      <c r="AU194" s="196" t="s">
        <v>81</v>
      </c>
      <c r="AV194" s="196" t="s">
        <v>20</v>
      </c>
      <c r="AW194" s="196" t="s">
        <v>109</v>
      </c>
      <c r="AX194" s="196" t="s">
        <v>73</v>
      </c>
      <c r="AY194" s="196" t="s">
        <v>137</v>
      </c>
    </row>
    <row r="195" spans="2:65" s="6" customFormat="1" ht="15.75" customHeight="1" x14ac:dyDescent="0.3">
      <c r="B195" s="190"/>
      <c r="C195" s="191"/>
      <c r="D195" s="161" t="s">
        <v>150</v>
      </c>
      <c r="E195" s="191"/>
      <c r="F195" s="192" t="s">
        <v>860</v>
      </c>
      <c r="G195" s="191"/>
      <c r="H195" s="191"/>
      <c r="J195" s="191"/>
      <c r="K195" s="191"/>
      <c r="L195" s="193"/>
      <c r="M195" s="194"/>
      <c r="N195" s="191"/>
      <c r="O195" s="191"/>
      <c r="P195" s="191"/>
      <c r="Q195" s="191"/>
      <c r="R195" s="191"/>
      <c r="S195" s="191"/>
      <c r="T195" s="195"/>
      <c r="AT195" s="196" t="s">
        <v>150</v>
      </c>
      <c r="AU195" s="196" t="s">
        <v>81</v>
      </c>
      <c r="AV195" s="196" t="s">
        <v>20</v>
      </c>
      <c r="AW195" s="196" t="s">
        <v>109</v>
      </c>
      <c r="AX195" s="196" t="s">
        <v>73</v>
      </c>
      <c r="AY195" s="196" t="s">
        <v>137</v>
      </c>
    </row>
    <row r="196" spans="2:65" s="6" customFormat="1" ht="15.75" customHeight="1" x14ac:dyDescent="0.3">
      <c r="B196" s="159"/>
      <c r="C196" s="160"/>
      <c r="D196" s="161" t="s">
        <v>150</v>
      </c>
      <c r="E196" s="160"/>
      <c r="F196" s="162" t="s">
        <v>175</v>
      </c>
      <c r="G196" s="160"/>
      <c r="H196" s="163">
        <v>3</v>
      </c>
      <c r="J196" s="160"/>
      <c r="K196" s="160"/>
      <c r="L196" s="164"/>
      <c r="M196" s="165"/>
      <c r="N196" s="160"/>
      <c r="O196" s="160"/>
      <c r="P196" s="160"/>
      <c r="Q196" s="160"/>
      <c r="R196" s="160"/>
      <c r="S196" s="160"/>
      <c r="T196" s="166"/>
      <c r="AT196" s="167" t="s">
        <v>150</v>
      </c>
      <c r="AU196" s="167" t="s">
        <v>81</v>
      </c>
      <c r="AV196" s="167" t="s">
        <v>81</v>
      </c>
      <c r="AW196" s="167" t="s">
        <v>109</v>
      </c>
      <c r="AX196" s="167" t="s">
        <v>20</v>
      </c>
      <c r="AY196" s="167" t="s">
        <v>137</v>
      </c>
    </row>
    <row r="197" spans="2:65" s="6" customFormat="1" ht="15.75" customHeight="1" x14ac:dyDescent="0.3">
      <c r="B197" s="23"/>
      <c r="C197" s="145" t="s">
        <v>439</v>
      </c>
      <c r="D197" s="145" t="s">
        <v>141</v>
      </c>
      <c r="E197" s="146" t="s">
        <v>890</v>
      </c>
      <c r="F197" s="147" t="s">
        <v>891</v>
      </c>
      <c r="G197" s="148" t="s">
        <v>480</v>
      </c>
      <c r="H197" s="149">
        <v>2</v>
      </c>
      <c r="I197" s="150"/>
      <c r="J197" s="151">
        <f>ROUND($I$197*$H$197,2)</f>
        <v>0</v>
      </c>
      <c r="K197" s="147"/>
      <c r="L197" s="43"/>
      <c r="M197" s="152"/>
      <c r="N197" s="153" t="s">
        <v>44</v>
      </c>
      <c r="O197" s="24"/>
      <c r="P197" s="24"/>
      <c r="Q197" s="154">
        <v>0</v>
      </c>
      <c r="R197" s="154">
        <f>$Q$197*$H$197</f>
        <v>0</v>
      </c>
      <c r="S197" s="154">
        <v>0</v>
      </c>
      <c r="T197" s="155">
        <f>$S$197*$H$197</f>
        <v>0</v>
      </c>
      <c r="AR197" s="89" t="s">
        <v>213</v>
      </c>
      <c r="AT197" s="89" t="s">
        <v>141</v>
      </c>
      <c r="AU197" s="89" t="s">
        <v>81</v>
      </c>
      <c r="AY197" s="6" t="s">
        <v>137</v>
      </c>
      <c r="BE197" s="156">
        <f>IF($N$197="základní",$J$197,0)</f>
        <v>0</v>
      </c>
      <c r="BF197" s="156">
        <f>IF($N$197="snížená",$J$197,0)</f>
        <v>0</v>
      </c>
      <c r="BG197" s="156">
        <f>IF($N$197="zákl. přenesená",$J$197,0)</f>
        <v>0</v>
      </c>
      <c r="BH197" s="156">
        <f>IF($N$197="sníž. přenesená",$J$197,0)</f>
        <v>0</v>
      </c>
      <c r="BI197" s="156">
        <f>IF($N$197="nulová",$J$197,0)</f>
        <v>0</v>
      </c>
      <c r="BJ197" s="89" t="s">
        <v>20</v>
      </c>
      <c r="BK197" s="156">
        <f>ROUND($I$197*$H$197,2)</f>
        <v>0</v>
      </c>
      <c r="BL197" s="89" t="s">
        <v>213</v>
      </c>
      <c r="BM197" s="89" t="s">
        <v>892</v>
      </c>
    </row>
    <row r="198" spans="2:65" s="6" customFormat="1" ht="15.75" customHeight="1" x14ac:dyDescent="0.3">
      <c r="B198" s="190"/>
      <c r="C198" s="191"/>
      <c r="D198" s="157" t="s">
        <v>150</v>
      </c>
      <c r="E198" s="192"/>
      <c r="F198" s="192" t="s">
        <v>893</v>
      </c>
      <c r="G198" s="191"/>
      <c r="H198" s="191"/>
      <c r="J198" s="191"/>
      <c r="K198" s="191"/>
      <c r="L198" s="193"/>
      <c r="M198" s="194"/>
      <c r="N198" s="191"/>
      <c r="O198" s="191"/>
      <c r="P198" s="191"/>
      <c r="Q198" s="191"/>
      <c r="R198" s="191"/>
      <c r="S198" s="191"/>
      <c r="T198" s="195"/>
      <c r="AT198" s="196" t="s">
        <v>150</v>
      </c>
      <c r="AU198" s="196" t="s">
        <v>81</v>
      </c>
      <c r="AV198" s="196" t="s">
        <v>20</v>
      </c>
      <c r="AW198" s="196" t="s">
        <v>109</v>
      </c>
      <c r="AX198" s="196" t="s">
        <v>73</v>
      </c>
      <c r="AY198" s="196" t="s">
        <v>137</v>
      </c>
    </row>
    <row r="199" spans="2:65" s="6" customFormat="1" ht="15.75" customHeight="1" x14ac:dyDescent="0.3">
      <c r="B199" s="190"/>
      <c r="C199" s="191"/>
      <c r="D199" s="161" t="s">
        <v>150</v>
      </c>
      <c r="E199" s="191"/>
      <c r="F199" s="192" t="s">
        <v>860</v>
      </c>
      <c r="G199" s="191"/>
      <c r="H199" s="191"/>
      <c r="J199" s="191"/>
      <c r="K199" s="191"/>
      <c r="L199" s="193"/>
      <c r="M199" s="194"/>
      <c r="N199" s="191"/>
      <c r="O199" s="191"/>
      <c r="P199" s="191"/>
      <c r="Q199" s="191"/>
      <c r="R199" s="191"/>
      <c r="S199" s="191"/>
      <c r="T199" s="195"/>
      <c r="AT199" s="196" t="s">
        <v>150</v>
      </c>
      <c r="AU199" s="196" t="s">
        <v>81</v>
      </c>
      <c r="AV199" s="196" t="s">
        <v>20</v>
      </c>
      <c r="AW199" s="196" t="s">
        <v>109</v>
      </c>
      <c r="AX199" s="196" t="s">
        <v>73</v>
      </c>
      <c r="AY199" s="196" t="s">
        <v>137</v>
      </c>
    </row>
    <row r="200" spans="2:65" s="6" customFormat="1" ht="15.75" customHeight="1" x14ac:dyDescent="0.3">
      <c r="B200" s="159"/>
      <c r="C200" s="160"/>
      <c r="D200" s="161" t="s">
        <v>150</v>
      </c>
      <c r="E200" s="160"/>
      <c r="F200" s="162" t="s">
        <v>81</v>
      </c>
      <c r="G200" s="160"/>
      <c r="H200" s="163">
        <v>2</v>
      </c>
      <c r="J200" s="160"/>
      <c r="K200" s="160"/>
      <c r="L200" s="164"/>
      <c r="M200" s="165"/>
      <c r="N200" s="160"/>
      <c r="O200" s="160"/>
      <c r="P200" s="160"/>
      <c r="Q200" s="160"/>
      <c r="R200" s="160"/>
      <c r="S200" s="160"/>
      <c r="T200" s="166"/>
      <c r="AT200" s="167" t="s">
        <v>150</v>
      </c>
      <c r="AU200" s="167" t="s">
        <v>81</v>
      </c>
      <c r="AV200" s="167" t="s">
        <v>81</v>
      </c>
      <c r="AW200" s="167" t="s">
        <v>109</v>
      </c>
      <c r="AX200" s="167" t="s">
        <v>20</v>
      </c>
      <c r="AY200" s="167" t="s">
        <v>137</v>
      </c>
    </row>
    <row r="201" spans="2:65" s="6" customFormat="1" ht="15.75" customHeight="1" x14ac:dyDescent="0.3">
      <c r="B201" s="23"/>
      <c r="C201" s="145" t="s">
        <v>449</v>
      </c>
      <c r="D201" s="145" t="s">
        <v>141</v>
      </c>
      <c r="E201" s="146" t="s">
        <v>894</v>
      </c>
      <c r="F201" s="147" t="s">
        <v>895</v>
      </c>
      <c r="G201" s="148" t="s">
        <v>480</v>
      </c>
      <c r="H201" s="149">
        <v>1</v>
      </c>
      <c r="I201" s="150"/>
      <c r="J201" s="151">
        <f>ROUND($I$201*$H$201,2)</f>
        <v>0</v>
      </c>
      <c r="K201" s="147"/>
      <c r="L201" s="43"/>
      <c r="M201" s="152"/>
      <c r="N201" s="153" t="s">
        <v>44</v>
      </c>
      <c r="O201" s="24"/>
      <c r="P201" s="24"/>
      <c r="Q201" s="154">
        <v>0</v>
      </c>
      <c r="R201" s="154">
        <f>$Q$201*$H$201</f>
        <v>0</v>
      </c>
      <c r="S201" s="154">
        <v>0</v>
      </c>
      <c r="T201" s="155">
        <f>$S$201*$H$201</f>
        <v>0</v>
      </c>
      <c r="AR201" s="89" t="s">
        <v>213</v>
      </c>
      <c r="AT201" s="89" t="s">
        <v>141</v>
      </c>
      <c r="AU201" s="89" t="s">
        <v>81</v>
      </c>
      <c r="AY201" s="6" t="s">
        <v>137</v>
      </c>
      <c r="BE201" s="156">
        <f>IF($N$201="základní",$J$201,0)</f>
        <v>0</v>
      </c>
      <c r="BF201" s="156">
        <f>IF($N$201="snížená",$J$201,0)</f>
        <v>0</v>
      </c>
      <c r="BG201" s="156">
        <f>IF($N$201="zákl. přenesená",$J$201,0)</f>
        <v>0</v>
      </c>
      <c r="BH201" s="156">
        <f>IF($N$201="sníž. přenesená",$J$201,0)</f>
        <v>0</v>
      </c>
      <c r="BI201" s="156">
        <f>IF($N$201="nulová",$J$201,0)</f>
        <v>0</v>
      </c>
      <c r="BJ201" s="89" t="s">
        <v>20</v>
      </c>
      <c r="BK201" s="156">
        <f>ROUND($I$201*$H$201,2)</f>
        <v>0</v>
      </c>
      <c r="BL201" s="89" t="s">
        <v>213</v>
      </c>
      <c r="BM201" s="89" t="s">
        <v>896</v>
      </c>
    </row>
    <row r="202" spans="2:65" s="6" customFormat="1" ht="15.75" customHeight="1" x14ac:dyDescent="0.3">
      <c r="B202" s="190"/>
      <c r="C202" s="191"/>
      <c r="D202" s="157" t="s">
        <v>150</v>
      </c>
      <c r="E202" s="192"/>
      <c r="F202" s="192" t="s">
        <v>897</v>
      </c>
      <c r="G202" s="191"/>
      <c r="H202" s="191"/>
      <c r="J202" s="191"/>
      <c r="K202" s="191"/>
      <c r="L202" s="193"/>
      <c r="M202" s="194"/>
      <c r="N202" s="191"/>
      <c r="O202" s="191"/>
      <c r="P202" s="191"/>
      <c r="Q202" s="191"/>
      <c r="R202" s="191"/>
      <c r="S202" s="191"/>
      <c r="T202" s="195"/>
      <c r="AT202" s="196" t="s">
        <v>150</v>
      </c>
      <c r="AU202" s="196" t="s">
        <v>81</v>
      </c>
      <c r="AV202" s="196" t="s">
        <v>20</v>
      </c>
      <c r="AW202" s="196" t="s">
        <v>109</v>
      </c>
      <c r="AX202" s="196" t="s">
        <v>73</v>
      </c>
      <c r="AY202" s="196" t="s">
        <v>137</v>
      </c>
    </row>
    <row r="203" spans="2:65" s="6" customFormat="1" ht="15.75" customHeight="1" x14ac:dyDescent="0.3">
      <c r="B203" s="190"/>
      <c r="C203" s="191"/>
      <c r="D203" s="161" t="s">
        <v>150</v>
      </c>
      <c r="E203" s="191"/>
      <c r="F203" s="192" t="s">
        <v>860</v>
      </c>
      <c r="G203" s="191"/>
      <c r="H203" s="191"/>
      <c r="J203" s="191"/>
      <c r="K203" s="191"/>
      <c r="L203" s="193"/>
      <c r="M203" s="194"/>
      <c r="N203" s="191"/>
      <c r="O203" s="191"/>
      <c r="P203" s="191"/>
      <c r="Q203" s="191"/>
      <c r="R203" s="191"/>
      <c r="S203" s="191"/>
      <c r="T203" s="195"/>
      <c r="AT203" s="196" t="s">
        <v>150</v>
      </c>
      <c r="AU203" s="196" t="s">
        <v>81</v>
      </c>
      <c r="AV203" s="196" t="s">
        <v>20</v>
      </c>
      <c r="AW203" s="196" t="s">
        <v>109</v>
      </c>
      <c r="AX203" s="196" t="s">
        <v>73</v>
      </c>
      <c r="AY203" s="196" t="s">
        <v>137</v>
      </c>
    </row>
    <row r="204" spans="2:65" s="6" customFormat="1" ht="15.75" customHeight="1" x14ac:dyDescent="0.3">
      <c r="B204" s="159"/>
      <c r="C204" s="160"/>
      <c r="D204" s="161" t="s">
        <v>150</v>
      </c>
      <c r="E204" s="160"/>
      <c r="F204" s="162" t="s">
        <v>20</v>
      </c>
      <c r="G204" s="160"/>
      <c r="H204" s="163">
        <v>1</v>
      </c>
      <c r="J204" s="160"/>
      <c r="K204" s="160"/>
      <c r="L204" s="164"/>
      <c r="M204" s="165"/>
      <c r="N204" s="160"/>
      <c r="O204" s="160"/>
      <c r="P204" s="160"/>
      <c r="Q204" s="160"/>
      <c r="R204" s="160"/>
      <c r="S204" s="160"/>
      <c r="T204" s="166"/>
      <c r="AT204" s="167" t="s">
        <v>150</v>
      </c>
      <c r="AU204" s="167" t="s">
        <v>81</v>
      </c>
      <c r="AV204" s="167" t="s">
        <v>81</v>
      </c>
      <c r="AW204" s="167" t="s">
        <v>109</v>
      </c>
      <c r="AX204" s="167" t="s">
        <v>20</v>
      </c>
      <c r="AY204" s="167" t="s">
        <v>137</v>
      </c>
    </row>
    <row r="205" spans="2:65" s="6" customFormat="1" ht="27" customHeight="1" x14ac:dyDescent="0.3">
      <c r="B205" s="23"/>
      <c r="C205" s="145" t="s">
        <v>454</v>
      </c>
      <c r="D205" s="145" t="s">
        <v>141</v>
      </c>
      <c r="E205" s="146" t="s">
        <v>898</v>
      </c>
      <c r="F205" s="147" t="s">
        <v>899</v>
      </c>
      <c r="G205" s="148" t="s">
        <v>480</v>
      </c>
      <c r="H205" s="149">
        <v>1</v>
      </c>
      <c r="I205" s="150"/>
      <c r="J205" s="151">
        <f>ROUND($I$205*$H$205,2)</f>
        <v>0</v>
      </c>
      <c r="K205" s="147"/>
      <c r="L205" s="43"/>
      <c r="M205" s="152"/>
      <c r="N205" s="153" t="s">
        <v>44</v>
      </c>
      <c r="O205" s="24"/>
      <c r="P205" s="24"/>
      <c r="Q205" s="154">
        <v>0</v>
      </c>
      <c r="R205" s="154">
        <f>$Q$205*$H$205</f>
        <v>0</v>
      </c>
      <c r="S205" s="154">
        <v>0</v>
      </c>
      <c r="T205" s="155">
        <f>$S$205*$H$205</f>
        <v>0</v>
      </c>
      <c r="AR205" s="89" t="s">
        <v>213</v>
      </c>
      <c r="AT205" s="89" t="s">
        <v>141</v>
      </c>
      <c r="AU205" s="89" t="s">
        <v>81</v>
      </c>
      <c r="AY205" s="6" t="s">
        <v>137</v>
      </c>
      <c r="BE205" s="156">
        <f>IF($N$205="základní",$J$205,0)</f>
        <v>0</v>
      </c>
      <c r="BF205" s="156">
        <f>IF($N$205="snížená",$J$205,0)</f>
        <v>0</v>
      </c>
      <c r="BG205" s="156">
        <f>IF($N$205="zákl. přenesená",$J$205,0)</f>
        <v>0</v>
      </c>
      <c r="BH205" s="156">
        <f>IF($N$205="sníž. přenesená",$J$205,0)</f>
        <v>0</v>
      </c>
      <c r="BI205" s="156">
        <f>IF($N$205="nulová",$J$205,0)</f>
        <v>0</v>
      </c>
      <c r="BJ205" s="89" t="s">
        <v>20</v>
      </c>
      <c r="BK205" s="156">
        <f>ROUND($I$205*$H$205,2)</f>
        <v>0</v>
      </c>
      <c r="BL205" s="89" t="s">
        <v>213</v>
      </c>
      <c r="BM205" s="89" t="s">
        <v>900</v>
      </c>
    </row>
    <row r="206" spans="2:65" s="6" customFormat="1" ht="15.75" customHeight="1" x14ac:dyDescent="0.3">
      <c r="B206" s="190"/>
      <c r="C206" s="191"/>
      <c r="D206" s="157" t="s">
        <v>150</v>
      </c>
      <c r="E206" s="192"/>
      <c r="F206" s="192" t="s">
        <v>901</v>
      </c>
      <c r="G206" s="191"/>
      <c r="H206" s="191"/>
      <c r="J206" s="191"/>
      <c r="K206" s="191"/>
      <c r="L206" s="193"/>
      <c r="M206" s="194"/>
      <c r="N206" s="191"/>
      <c r="O206" s="191"/>
      <c r="P206" s="191"/>
      <c r="Q206" s="191"/>
      <c r="R206" s="191"/>
      <c r="S206" s="191"/>
      <c r="T206" s="195"/>
      <c r="AT206" s="196" t="s">
        <v>150</v>
      </c>
      <c r="AU206" s="196" t="s">
        <v>81</v>
      </c>
      <c r="AV206" s="196" t="s">
        <v>20</v>
      </c>
      <c r="AW206" s="196" t="s">
        <v>109</v>
      </c>
      <c r="AX206" s="196" t="s">
        <v>73</v>
      </c>
      <c r="AY206" s="196" t="s">
        <v>137</v>
      </c>
    </row>
    <row r="207" spans="2:65" s="6" customFormat="1" ht="15.75" customHeight="1" x14ac:dyDescent="0.3">
      <c r="B207" s="190"/>
      <c r="C207" s="191"/>
      <c r="D207" s="161" t="s">
        <v>150</v>
      </c>
      <c r="E207" s="191"/>
      <c r="F207" s="192" t="s">
        <v>860</v>
      </c>
      <c r="G207" s="191"/>
      <c r="H207" s="191"/>
      <c r="J207" s="191"/>
      <c r="K207" s="191"/>
      <c r="L207" s="193"/>
      <c r="M207" s="194"/>
      <c r="N207" s="191"/>
      <c r="O207" s="191"/>
      <c r="P207" s="191"/>
      <c r="Q207" s="191"/>
      <c r="R207" s="191"/>
      <c r="S207" s="191"/>
      <c r="T207" s="195"/>
      <c r="AT207" s="196" t="s">
        <v>150</v>
      </c>
      <c r="AU207" s="196" t="s">
        <v>81</v>
      </c>
      <c r="AV207" s="196" t="s">
        <v>20</v>
      </c>
      <c r="AW207" s="196" t="s">
        <v>109</v>
      </c>
      <c r="AX207" s="196" t="s">
        <v>73</v>
      </c>
      <c r="AY207" s="196" t="s">
        <v>137</v>
      </c>
    </row>
    <row r="208" spans="2:65" s="6" customFormat="1" ht="15.75" customHeight="1" x14ac:dyDescent="0.3">
      <c r="B208" s="159"/>
      <c r="C208" s="160"/>
      <c r="D208" s="161" t="s">
        <v>150</v>
      </c>
      <c r="E208" s="160"/>
      <c r="F208" s="162" t="s">
        <v>20</v>
      </c>
      <c r="G208" s="160"/>
      <c r="H208" s="163">
        <v>1</v>
      </c>
      <c r="J208" s="160"/>
      <c r="K208" s="160"/>
      <c r="L208" s="164"/>
      <c r="M208" s="165"/>
      <c r="N208" s="160"/>
      <c r="O208" s="160"/>
      <c r="P208" s="160"/>
      <c r="Q208" s="160"/>
      <c r="R208" s="160"/>
      <c r="S208" s="160"/>
      <c r="T208" s="166"/>
      <c r="AT208" s="167" t="s">
        <v>150</v>
      </c>
      <c r="AU208" s="167" t="s">
        <v>81</v>
      </c>
      <c r="AV208" s="167" t="s">
        <v>81</v>
      </c>
      <c r="AW208" s="167" t="s">
        <v>109</v>
      </c>
      <c r="AX208" s="167" t="s">
        <v>20</v>
      </c>
      <c r="AY208" s="167" t="s">
        <v>137</v>
      </c>
    </row>
    <row r="209" spans="2:65" s="6" customFormat="1" ht="27" customHeight="1" x14ac:dyDescent="0.3">
      <c r="B209" s="23"/>
      <c r="C209" s="145" t="s">
        <v>459</v>
      </c>
      <c r="D209" s="145" t="s">
        <v>141</v>
      </c>
      <c r="E209" s="146" t="s">
        <v>902</v>
      </c>
      <c r="F209" s="147" t="s">
        <v>899</v>
      </c>
      <c r="G209" s="148" t="s">
        <v>480</v>
      </c>
      <c r="H209" s="149">
        <v>1</v>
      </c>
      <c r="I209" s="150"/>
      <c r="J209" s="151">
        <f>ROUND($I$209*$H$209,2)</f>
        <v>0</v>
      </c>
      <c r="K209" s="147"/>
      <c r="L209" s="43"/>
      <c r="M209" s="152"/>
      <c r="N209" s="153" t="s">
        <v>44</v>
      </c>
      <c r="O209" s="24"/>
      <c r="P209" s="24"/>
      <c r="Q209" s="154">
        <v>0</v>
      </c>
      <c r="R209" s="154">
        <f>$Q$209*$H$209</f>
        <v>0</v>
      </c>
      <c r="S209" s="154">
        <v>0</v>
      </c>
      <c r="T209" s="155">
        <f>$S$209*$H$209</f>
        <v>0</v>
      </c>
      <c r="AR209" s="89" t="s">
        <v>213</v>
      </c>
      <c r="AT209" s="89" t="s">
        <v>141</v>
      </c>
      <c r="AU209" s="89" t="s">
        <v>81</v>
      </c>
      <c r="AY209" s="6" t="s">
        <v>137</v>
      </c>
      <c r="BE209" s="156">
        <f>IF($N$209="základní",$J$209,0)</f>
        <v>0</v>
      </c>
      <c r="BF209" s="156">
        <f>IF($N$209="snížená",$J$209,0)</f>
        <v>0</v>
      </c>
      <c r="BG209" s="156">
        <f>IF($N$209="zákl. přenesená",$J$209,0)</f>
        <v>0</v>
      </c>
      <c r="BH209" s="156">
        <f>IF($N$209="sníž. přenesená",$J$209,0)</f>
        <v>0</v>
      </c>
      <c r="BI209" s="156">
        <f>IF($N$209="nulová",$J$209,0)</f>
        <v>0</v>
      </c>
      <c r="BJ209" s="89" t="s">
        <v>20</v>
      </c>
      <c r="BK209" s="156">
        <f>ROUND($I$209*$H$209,2)</f>
        <v>0</v>
      </c>
      <c r="BL209" s="89" t="s">
        <v>213</v>
      </c>
      <c r="BM209" s="89" t="s">
        <v>903</v>
      </c>
    </row>
    <row r="210" spans="2:65" s="6" customFormat="1" ht="15.75" customHeight="1" x14ac:dyDescent="0.3">
      <c r="B210" s="190"/>
      <c r="C210" s="191"/>
      <c r="D210" s="157" t="s">
        <v>150</v>
      </c>
      <c r="E210" s="192"/>
      <c r="F210" s="192" t="s">
        <v>904</v>
      </c>
      <c r="G210" s="191"/>
      <c r="H210" s="191"/>
      <c r="J210" s="191"/>
      <c r="K210" s="191"/>
      <c r="L210" s="193"/>
      <c r="M210" s="194"/>
      <c r="N210" s="191"/>
      <c r="O210" s="191"/>
      <c r="P210" s="191"/>
      <c r="Q210" s="191"/>
      <c r="R210" s="191"/>
      <c r="S210" s="191"/>
      <c r="T210" s="195"/>
      <c r="AT210" s="196" t="s">
        <v>150</v>
      </c>
      <c r="AU210" s="196" t="s">
        <v>81</v>
      </c>
      <c r="AV210" s="196" t="s">
        <v>20</v>
      </c>
      <c r="AW210" s="196" t="s">
        <v>109</v>
      </c>
      <c r="AX210" s="196" t="s">
        <v>73</v>
      </c>
      <c r="AY210" s="196" t="s">
        <v>137</v>
      </c>
    </row>
    <row r="211" spans="2:65" s="6" customFormat="1" ht="15.75" customHeight="1" x14ac:dyDescent="0.3">
      <c r="B211" s="190"/>
      <c r="C211" s="191"/>
      <c r="D211" s="161" t="s">
        <v>150</v>
      </c>
      <c r="E211" s="191"/>
      <c r="F211" s="192" t="s">
        <v>860</v>
      </c>
      <c r="G211" s="191"/>
      <c r="H211" s="191"/>
      <c r="J211" s="191"/>
      <c r="K211" s="191"/>
      <c r="L211" s="193"/>
      <c r="M211" s="194"/>
      <c r="N211" s="191"/>
      <c r="O211" s="191"/>
      <c r="P211" s="191"/>
      <c r="Q211" s="191"/>
      <c r="R211" s="191"/>
      <c r="S211" s="191"/>
      <c r="T211" s="195"/>
      <c r="AT211" s="196" t="s">
        <v>150</v>
      </c>
      <c r="AU211" s="196" t="s">
        <v>81</v>
      </c>
      <c r="AV211" s="196" t="s">
        <v>20</v>
      </c>
      <c r="AW211" s="196" t="s">
        <v>109</v>
      </c>
      <c r="AX211" s="196" t="s">
        <v>73</v>
      </c>
      <c r="AY211" s="196" t="s">
        <v>137</v>
      </c>
    </row>
    <row r="212" spans="2:65" s="6" customFormat="1" ht="15.75" customHeight="1" x14ac:dyDescent="0.3">
      <c r="B212" s="159"/>
      <c r="C212" s="160"/>
      <c r="D212" s="161" t="s">
        <v>150</v>
      </c>
      <c r="E212" s="160"/>
      <c r="F212" s="162" t="s">
        <v>20</v>
      </c>
      <c r="G212" s="160"/>
      <c r="H212" s="163">
        <v>1</v>
      </c>
      <c r="J212" s="160"/>
      <c r="K212" s="160"/>
      <c r="L212" s="164"/>
      <c r="M212" s="165"/>
      <c r="N212" s="160"/>
      <c r="O212" s="160"/>
      <c r="P212" s="160"/>
      <c r="Q212" s="160"/>
      <c r="R212" s="160"/>
      <c r="S212" s="160"/>
      <c r="T212" s="166"/>
      <c r="AT212" s="167" t="s">
        <v>150</v>
      </c>
      <c r="AU212" s="167" t="s">
        <v>81</v>
      </c>
      <c r="AV212" s="167" t="s">
        <v>81</v>
      </c>
      <c r="AW212" s="167" t="s">
        <v>109</v>
      </c>
      <c r="AX212" s="167" t="s">
        <v>20</v>
      </c>
      <c r="AY212" s="167" t="s">
        <v>137</v>
      </c>
    </row>
    <row r="213" spans="2:65" s="6" customFormat="1" ht="15.75" customHeight="1" x14ac:dyDescent="0.3">
      <c r="B213" s="23"/>
      <c r="C213" s="145" t="s">
        <v>464</v>
      </c>
      <c r="D213" s="145" t="s">
        <v>141</v>
      </c>
      <c r="E213" s="146" t="s">
        <v>905</v>
      </c>
      <c r="F213" s="147" t="s">
        <v>906</v>
      </c>
      <c r="G213" s="148" t="s">
        <v>480</v>
      </c>
      <c r="H213" s="149">
        <v>1</v>
      </c>
      <c r="I213" s="150"/>
      <c r="J213" s="151">
        <f>ROUND($I$213*$H$213,2)</f>
        <v>0</v>
      </c>
      <c r="K213" s="147"/>
      <c r="L213" s="43"/>
      <c r="M213" s="152"/>
      <c r="N213" s="153" t="s">
        <v>44</v>
      </c>
      <c r="O213" s="24"/>
      <c r="P213" s="24"/>
      <c r="Q213" s="154">
        <v>0</v>
      </c>
      <c r="R213" s="154">
        <f>$Q$213*$H$213</f>
        <v>0</v>
      </c>
      <c r="S213" s="154">
        <v>0</v>
      </c>
      <c r="T213" s="155">
        <f>$S$213*$H$213</f>
        <v>0</v>
      </c>
      <c r="AR213" s="89" t="s">
        <v>213</v>
      </c>
      <c r="AT213" s="89" t="s">
        <v>141</v>
      </c>
      <c r="AU213" s="89" t="s">
        <v>81</v>
      </c>
      <c r="AY213" s="6" t="s">
        <v>137</v>
      </c>
      <c r="BE213" s="156">
        <f>IF($N$213="základní",$J$213,0)</f>
        <v>0</v>
      </c>
      <c r="BF213" s="156">
        <f>IF($N$213="snížená",$J$213,0)</f>
        <v>0</v>
      </c>
      <c r="BG213" s="156">
        <f>IF($N$213="zákl. přenesená",$J$213,0)</f>
        <v>0</v>
      </c>
      <c r="BH213" s="156">
        <f>IF($N$213="sníž. přenesená",$J$213,0)</f>
        <v>0</v>
      </c>
      <c r="BI213" s="156">
        <f>IF($N$213="nulová",$J$213,0)</f>
        <v>0</v>
      </c>
      <c r="BJ213" s="89" t="s">
        <v>20</v>
      </c>
      <c r="BK213" s="156">
        <f>ROUND($I$213*$H$213,2)</f>
        <v>0</v>
      </c>
      <c r="BL213" s="89" t="s">
        <v>213</v>
      </c>
      <c r="BM213" s="89" t="s">
        <v>907</v>
      </c>
    </row>
    <row r="214" spans="2:65" s="6" customFormat="1" ht="15.75" customHeight="1" x14ac:dyDescent="0.3">
      <c r="B214" s="190"/>
      <c r="C214" s="191"/>
      <c r="D214" s="157" t="s">
        <v>150</v>
      </c>
      <c r="E214" s="192"/>
      <c r="F214" s="192" t="s">
        <v>908</v>
      </c>
      <c r="G214" s="191"/>
      <c r="H214" s="191"/>
      <c r="J214" s="191"/>
      <c r="K214" s="191"/>
      <c r="L214" s="193"/>
      <c r="M214" s="194"/>
      <c r="N214" s="191"/>
      <c r="O214" s="191"/>
      <c r="P214" s="191"/>
      <c r="Q214" s="191"/>
      <c r="R214" s="191"/>
      <c r="S214" s="191"/>
      <c r="T214" s="195"/>
      <c r="AT214" s="196" t="s">
        <v>150</v>
      </c>
      <c r="AU214" s="196" t="s">
        <v>81</v>
      </c>
      <c r="AV214" s="196" t="s">
        <v>20</v>
      </c>
      <c r="AW214" s="196" t="s">
        <v>109</v>
      </c>
      <c r="AX214" s="196" t="s">
        <v>73</v>
      </c>
      <c r="AY214" s="196" t="s">
        <v>137</v>
      </c>
    </row>
    <row r="215" spans="2:65" s="6" customFormat="1" ht="15.75" customHeight="1" x14ac:dyDescent="0.3">
      <c r="B215" s="190"/>
      <c r="C215" s="191"/>
      <c r="D215" s="161" t="s">
        <v>150</v>
      </c>
      <c r="E215" s="191"/>
      <c r="F215" s="192" t="s">
        <v>860</v>
      </c>
      <c r="G215" s="191"/>
      <c r="H215" s="191"/>
      <c r="J215" s="191"/>
      <c r="K215" s="191"/>
      <c r="L215" s="193"/>
      <c r="M215" s="194"/>
      <c r="N215" s="191"/>
      <c r="O215" s="191"/>
      <c r="P215" s="191"/>
      <c r="Q215" s="191"/>
      <c r="R215" s="191"/>
      <c r="S215" s="191"/>
      <c r="T215" s="195"/>
      <c r="AT215" s="196" t="s">
        <v>150</v>
      </c>
      <c r="AU215" s="196" t="s">
        <v>81</v>
      </c>
      <c r="AV215" s="196" t="s">
        <v>20</v>
      </c>
      <c r="AW215" s="196" t="s">
        <v>109</v>
      </c>
      <c r="AX215" s="196" t="s">
        <v>73</v>
      </c>
      <c r="AY215" s="196" t="s">
        <v>137</v>
      </c>
    </row>
    <row r="216" spans="2:65" s="6" customFormat="1" ht="15.75" customHeight="1" x14ac:dyDescent="0.3">
      <c r="B216" s="159"/>
      <c r="C216" s="160"/>
      <c r="D216" s="161" t="s">
        <v>150</v>
      </c>
      <c r="E216" s="160"/>
      <c r="F216" s="162" t="s">
        <v>20</v>
      </c>
      <c r="G216" s="160"/>
      <c r="H216" s="163">
        <v>1</v>
      </c>
      <c r="J216" s="160"/>
      <c r="K216" s="160"/>
      <c r="L216" s="164"/>
      <c r="M216" s="165"/>
      <c r="N216" s="160"/>
      <c r="O216" s="160"/>
      <c r="P216" s="160"/>
      <c r="Q216" s="160"/>
      <c r="R216" s="160"/>
      <c r="S216" s="160"/>
      <c r="T216" s="166"/>
      <c r="AT216" s="167" t="s">
        <v>150</v>
      </c>
      <c r="AU216" s="167" t="s">
        <v>81</v>
      </c>
      <c r="AV216" s="167" t="s">
        <v>81</v>
      </c>
      <c r="AW216" s="167" t="s">
        <v>109</v>
      </c>
      <c r="AX216" s="167" t="s">
        <v>20</v>
      </c>
      <c r="AY216" s="167" t="s">
        <v>137</v>
      </c>
    </row>
    <row r="217" spans="2:65" s="6" customFormat="1" ht="15.75" customHeight="1" x14ac:dyDescent="0.3">
      <c r="B217" s="23"/>
      <c r="C217" s="145" t="s">
        <v>472</v>
      </c>
      <c r="D217" s="145" t="s">
        <v>141</v>
      </c>
      <c r="E217" s="146" t="s">
        <v>909</v>
      </c>
      <c r="F217" s="147" t="s">
        <v>910</v>
      </c>
      <c r="G217" s="148" t="s">
        <v>480</v>
      </c>
      <c r="H217" s="149">
        <v>1</v>
      </c>
      <c r="I217" s="150"/>
      <c r="J217" s="151">
        <f>ROUND($I$217*$H$217,2)</f>
        <v>0</v>
      </c>
      <c r="K217" s="147"/>
      <c r="L217" s="43"/>
      <c r="M217" s="152"/>
      <c r="N217" s="153" t="s">
        <v>44</v>
      </c>
      <c r="O217" s="24"/>
      <c r="P217" s="24"/>
      <c r="Q217" s="154">
        <v>0</v>
      </c>
      <c r="R217" s="154">
        <f>$Q$217*$H$217</f>
        <v>0</v>
      </c>
      <c r="S217" s="154">
        <v>0</v>
      </c>
      <c r="T217" s="155">
        <f>$S$217*$H$217</f>
        <v>0</v>
      </c>
      <c r="AR217" s="89" t="s">
        <v>213</v>
      </c>
      <c r="AT217" s="89" t="s">
        <v>141</v>
      </c>
      <c r="AU217" s="89" t="s">
        <v>81</v>
      </c>
      <c r="AY217" s="6" t="s">
        <v>137</v>
      </c>
      <c r="BE217" s="156">
        <f>IF($N$217="základní",$J$217,0)</f>
        <v>0</v>
      </c>
      <c r="BF217" s="156">
        <f>IF($N$217="snížená",$J$217,0)</f>
        <v>0</v>
      </c>
      <c r="BG217" s="156">
        <f>IF($N$217="zákl. přenesená",$J$217,0)</f>
        <v>0</v>
      </c>
      <c r="BH217" s="156">
        <f>IF($N$217="sníž. přenesená",$J$217,0)</f>
        <v>0</v>
      </c>
      <c r="BI217" s="156">
        <f>IF($N$217="nulová",$J$217,0)</f>
        <v>0</v>
      </c>
      <c r="BJ217" s="89" t="s">
        <v>20</v>
      </c>
      <c r="BK217" s="156">
        <f>ROUND($I$217*$H$217,2)</f>
        <v>0</v>
      </c>
      <c r="BL217" s="89" t="s">
        <v>213</v>
      </c>
      <c r="BM217" s="89" t="s">
        <v>911</v>
      </c>
    </row>
    <row r="218" spans="2:65" s="6" customFormat="1" ht="15.75" customHeight="1" x14ac:dyDescent="0.3">
      <c r="B218" s="190"/>
      <c r="C218" s="191"/>
      <c r="D218" s="157" t="s">
        <v>150</v>
      </c>
      <c r="E218" s="192"/>
      <c r="F218" s="192" t="s">
        <v>912</v>
      </c>
      <c r="G218" s="191"/>
      <c r="H218" s="191"/>
      <c r="J218" s="191"/>
      <c r="K218" s="191"/>
      <c r="L218" s="193"/>
      <c r="M218" s="194"/>
      <c r="N218" s="191"/>
      <c r="O218" s="191"/>
      <c r="P218" s="191"/>
      <c r="Q218" s="191"/>
      <c r="R218" s="191"/>
      <c r="S218" s="191"/>
      <c r="T218" s="195"/>
      <c r="AT218" s="196" t="s">
        <v>150</v>
      </c>
      <c r="AU218" s="196" t="s">
        <v>81</v>
      </c>
      <c r="AV218" s="196" t="s">
        <v>20</v>
      </c>
      <c r="AW218" s="196" t="s">
        <v>109</v>
      </c>
      <c r="AX218" s="196" t="s">
        <v>73</v>
      </c>
      <c r="AY218" s="196" t="s">
        <v>137</v>
      </c>
    </row>
    <row r="219" spans="2:65" s="6" customFormat="1" ht="15.75" customHeight="1" x14ac:dyDescent="0.3">
      <c r="B219" s="190"/>
      <c r="C219" s="191"/>
      <c r="D219" s="161" t="s">
        <v>150</v>
      </c>
      <c r="E219" s="191"/>
      <c r="F219" s="192" t="s">
        <v>860</v>
      </c>
      <c r="G219" s="191"/>
      <c r="H219" s="191"/>
      <c r="J219" s="191"/>
      <c r="K219" s="191"/>
      <c r="L219" s="193"/>
      <c r="M219" s="194"/>
      <c r="N219" s="191"/>
      <c r="O219" s="191"/>
      <c r="P219" s="191"/>
      <c r="Q219" s="191"/>
      <c r="R219" s="191"/>
      <c r="S219" s="191"/>
      <c r="T219" s="195"/>
      <c r="AT219" s="196" t="s">
        <v>150</v>
      </c>
      <c r="AU219" s="196" t="s">
        <v>81</v>
      </c>
      <c r="AV219" s="196" t="s">
        <v>20</v>
      </c>
      <c r="AW219" s="196" t="s">
        <v>109</v>
      </c>
      <c r="AX219" s="196" t="s">
        <v>73</v>
      </c>
      <c r="AY219" s="196" t="s">
        <v>137</v>
      </c>
    </row>
    <row r="220" spans="2:65" s="6" customFormat="1" ht="15.75" customHeight="1" x14ac:dyDescent="0.3">
      <c r="B220" s="159"/>
      <c r="C220" s="160"/>
      <c r="D220" s="161" t="s">
        <v>150</v>
      </c>
      <c r="E220" s="160"/>
      <c r="F220" s="162" t="s">
        <v>20</v>
      </c>
      <c r="G220" s="160"/>
      <c r="H220" s="163">
        <v>1</v>
      </c>
      <c r="J220" s="160"/>
      <c r="K220" s="160"/>
      <c r="L220" s="164"/>
      <c r="M220" s="165"/>
      <c r="N220" s="160"/>
      <c r="O220" s="160"/>
      <c r="P220" s="160"/>
      <c r="Q220" s="160"/>
      <c r="R220" s="160"/>
      <c r="S220" s="160"/>
      <c r="T220" s="166"/>
      <c r="AT220" s="167" t="s">
        <v>150</v>
      </c>
      <c r="AU220" s="167" t="s">
        <v>81</v>
      </c>
      <c r="AV220" s="167" t="s">
        <v>81</v>
      </c>
      <c r="AW220" s="167" t="s">
        <v>109</v>
      </c>
      <c r="AX220" s="167" t="s">
        <v>20</v>
      </c>
      <c r="AY220" s="167" t="s">
        <v>137</v>
      </c>
    </row>
    <row r="221" spans="2:65" s="6" customFormat="1" ht="39" customHeight="1" x14ac:dyDescent="0.3">
      <c r="B221" s="23"/>
      <c r="C221" s="145" t="s">
        <v>219</v>
      </c>
      <c r="D221" s="145" t="s">
        <v>141</v>
      </c>
      <c r="E221" s="146" t="s">
        <v>913</v>
      </c>
      <c r="F221" s="147" t="s">
        <v>914</v>
      </c>
      <c r="G221" s="148" t="s">
        <v>480</v>
      </c>
      <c r="H221" s="149">
        <v>1</v>
      </c>
      <c r="I221" s="150"/>
      <c r="J221" s="151">
        <f>ROUND($I$221*$H$221,2)</f>
        <v>0</v>
      </c>
      <c r="K221" s="147"/>
      <c r="L221" s="43"/>
      <c r="M221" s="152"/>
      <c r="N221" s="153" t="s">
        <v>44</v>
      </c>
      <c r="O221" s="24"/>
      <c r="P221" s="24"/>
      <c r="Q221" s="154">
        <v>0</v>
      </c>
      <c r="R221" s="154">
        <f>$Q$221*$H$221</f>
        <v>0</v>
      </c>
      <c r="S221" s="154">
        <v>0</v>
      </c>
      <c r="T221" s="155">
        <f>$S$221*$H$221</f>
        <v>0</v>
      </c>
      <c r="AR221" s="89" t="s">
        <v>213</v>
      </c>
      <c r="AT221" s="89" t="s">
        <v>141</v>
      </c>
      <c r="AU221" s="89" t="s">
        <v>81</v>
      </c>
      <c r="AY221" s="6" t="s">
        <v>137</v>
      </c>
      <c r="BE221" s="156">
        <f>IF($N$221="základní",$J$221,0)</f>
        <v>0</v>
      </c>
      <c r="BF221" s="156">
        <f>IF($N$221="snížená",$J$221,0)</f>
        <v>0</v>
      </c>
      <c r="BG221" s="156">
        <f>IF($N$221="zákl. přenesená",$J$221,0)</f>
        <v>0</v>
      </c>
      <c r="BH221" s="156">
        <f>IF($N$221="sníž. přenesená",$J$221,0)</f>
        <v>0</v>
      </c>
      <c r="BI221" s="156">
        <f>IF($N$221="nulová",$J$221,0)</f>
        <v>0</v>
      </c>
      <c r="BJ221" s="89" t="s">
        <v>20</v>
      </c>
      <c r="BK221" s="156">
        <f>ROUND($I$221*$H$221,2)</f>
        <v>0</v>
      </c>
      <c r="BL221" s="89" t="s">
        <v>213</v>
      </c>
      <c r="BM221" s="89" t="s">
        <v>915</v>
      </c>
    </row>
    <row r="222" spans="2:65" s="6" customFormat="1" ht="15.75" customHeight="1" x14ac:dyDescent="0.3">
      <c r="B222" s="190"/>
      <c r="C222" s="191"/>
      <c r="D222" s="157" t="s">
        <v>150</v>
      </c>
      <c r="E222" s="192"/>
      <c r="F222" s="192" t="s">
        <v>916</v>
      </c>
      <c r="G222" s="191"/>
      <c r="H222" s="191"/>
      <c r="J222" s="191"/>
      <c r="K222" s="191"/>
      <c r="L222" s="193"/>
      <c r="M222" s="194"/>
      <c r="N222" s="191"/>
      <c r="O222" s="191"/>
      <c r="P222" s="191"/>
      <c r="Q222" s="191"/>
      <c r="R222" s="191"/>
      <c r="S222" s="191"/>
      <c r="T222" s="195"/>
      <c r="AT222" s="196" t="s">
        <v>150</v>
      </c>
      <c r="AU222" s="196" t="s">
        <v>81</v>
      </c>
      <c r="AV222" s="196" t="s">
        <v>20</v>
      </c>
      <c r="AW222" s="196" t="s">
        <v>109</v>
      </c>
      <c r="AX222" s="196" t="s">
        <v>73</v>
      </c>
      <c r="AY222" s="196" t="s">
        <v>137</v>
      </c>
    </row>
    <row r="223" spans="2:65" s="6" customFormat="1" ht="15.75" customHeight="1" x14ac:dyDescent="0.3">
      <c r="B223" s="190"/>
      <c r="C223" s="191"/>
      <c r="D223" s="161" t="s">
        <v>150</v>
      </c>
      <c r="E223" s="191"/>
      <c r="F223" s="192" t="s">
        <v>860</v>
      </c>
      <c r="G223" s="191"/>
      <c r="H223" s="191"/>
      <c r="J223" s="191"/>
      <c r="K223" s="191"/>
      <c r="L223" s="193"/>
      <c r="M223" s="194"/>
      <c r="N223" s="191"/>
      <c r="O223" s="191"/>
      <c r="P223" s="191"/>
      <c r="Q223" s="191"/>
      <c r="R223" s="191"/>
      <c r="S223" s="191"/>
      <c r="T223" s="195"/>
      <c r="AT223" s="196" t="s">
        <v>150</v>
      </c>
      <c r="AU223" s="196" t="s">
        <v>81</v>
      </c>
      <c r="AV223" s="196" t="s">
        <v>20</v>
      </c>
      <c r="AW223" s="196" t="s">
        <v>109</v>
      </c>
      <c r="AX223" s="196" t="s">
        <v>73</v>
      </c>
      <c r="AY223" s="196" t="s">
        <v>137</v>
      </c>
    </row>
    <row r="224" spans="2:65" s="6" customFormat="1" ht="15.75" customHeight="1" x14ac:dyDescent="0.3">
      <c r="B224" s="159"/>
      <c r="C224" s="160"/>
      <c r="D224" s="161" t="s">
        <v>150</v>
      </c>
      <c r="E224" s="160"/>
      <c r="F224" s="162" t="s">
        <v>20</v>
      </c>
      <c r="G224" s="160"/>
      <c r="H224" s="163">
        <v>1</v>
      </c>
      <c r="J224" s="160"/>
      <c r="K224" s="160"/>
      <c r="L224" s="164"/>
      <c r="M224" s="165"/>
      <c r="N224" s="160"/>
      <c r="O224" s="160"/>
      <c r="P224" s="160"/>
      <c r="Q224" s="160"/>
      <c r="R224" s="160"/>
      <c r="S224" s="160"/>
      <c r="T224" s="166"/>
      <c r="AT224" s="167" t="s">
        <v>150</v>
      </c>
      <c r="AU224" s="167" t="s">
        <v>81</v>
      </c>
      <c r="AV224" s="167" t="s">
        <v>81</v>
      </c>
      <c r="AW224" s="167" t="s">
        <v>109</v>
      </c>
      <c r="AX224" s="167" t="s">
        <v>20</v>
      </c>
      <c r="AY224" s="167" t="s">
        <v>137</v>
      </c>
    </row>
    <row r="225" spans="2:65" s="6" customFormat="1" ht="27" customHeight="1" x14ac:dyDescent="0.3">
      <c r="B225" s="23"/>
      <c r="C225" s="145" t="s">
        <v>483</v>
      </c>
      <c r="D225" s="145" t="s">
        <v>141</v>
      </c>
      <c r="E225" s="146" t="s">
        <v>917</v>
      </c>
      <c r="F225" s="147" t="s">
        <v>918</v>
      </c>
      <c r="G225" s="148" t="s">
        <v>480</v>
      </c>
      <c r="H225" s="149">
        <v>1</v>
      </c>
      <c r="I225" s="150"/>
      <c r="J225" s="151">
        <f>ROUND($I$225*$H$225,2)</f>
        <v>0</v>
      </c>
      <c r="K225" s="147"/>
      <c r="L225" s="43"/>
      <c r="M225" s="152"/>
      <c r="N225" s="153" t="s">
        <v>44</v>
      </c>
      <c r="O225" s="24"/>
      <c r="P225" s="24"/>
      <c r="Q225" s="154">
        <v>0</v>
      </c>
      <c r="R225" s="154">
        <f>$Q$225*$H$225</f>
        <v>0</v>
      </c>
      <c r="S225" s="154">
        <v>0</v>
      </c>
      <c r="T225" s="155">
        <f>$S$225*$H$225</f>
        <v>0</v>
      </c>
      <c r="AR225" s="89" t="s">
        <v>213</v>
      </c>
      <c r="AT225" s="89" t="s">
        <v>141</v>
      </c>
      <c r="AU225" s="89" t="s">
        <v>81</v>
      </c>
      <c r="AY225" s="6" t="s">
        <v>137</v>
      </c>
      <c r="BE225" s="156">
        <f>IF($N$225="základní",$J$225,0)</f>
        <v>0</v>
      </c>
      <c r="BF225" s="156">
        <f>IF($N$225="snížená",$J$225,0)</f>
        <v>0</v>
      </c>
      <c r="BG225" s="156">
        <f>IF($N$225="zákl. přenesená",$J$225,0)</f>
        <v>0</v>
      </c>
      <c r="BH225" s="156">
        <f>IF($N$225="sníž. přenesená",$J$225,0)</f>
        <v>0</v>
      </c>
      <c r="BI225" s="156">
        <f>IF($N$225="nulová",$J$225,0)</f>
        <v>0</v>
      </c>
      <c r="BJ225" s="89" t="s">
        <v>20</v>
      </c>
      <c r="BK225" s="156">
        <f>ROUND($I$225*$H$225,2)</f>
        <v>0</v>
      </c>
      <c r="BL225" s="89" t="s">
        <v>213</v>
      </c>
      <c r="BM225" s="89" t="s">
        <v>919</v>
      </c>
    </row>
    <row r="226" spans="2:65" s="6" customFormat="1" ht="15.75" customHeight="1" x14ac:dyDescent="0.3">
      <c r="B226" s="190"/>
      <c r="C226" s="191"/>
      <c r="D226" s="157" t="s">
        <v>150</v>
      </c>
      <c r="E226" s="192"/>
      <c r="F226" s="192" t="s">
        <v>920</v>
      </c>
      <c r="G226" s="191"/>
      <c r="H226" s="191"/>
      <c r="J226" s="191"/>
      <c r="K226" s="191"/>
      <c r="L226" s="193"/>
      <c r="M226" s="194"/>
      <c r="N226" s="191"/>
      <c r="O226" s="191"/>
      <c r="P226" s="191"/>
      <c r="Q226" s="191"/>
      <c r="R226" s="191"/>
      <c r="S226" s="191"/>
      <c r="T226" s="195"/>
      <c r="AT226" s="196" t="s">
        <v>150</v>
      </c>
      <c r="AU226" s="196" t="s">
        <v>81</v>
      </c>
      <c r="AV226" s="196" t="s">
        <v>20</v>
      </c>
      <c r="AW226" s="196" t="s">
        <v>109</v>
      </c>
      <c r="AX226" s="196" t="s">
        <v>73</v>
      </c>
      <c r="AY226" s="196" t="s">
        <v>137</v>
      </c>
    </row>
    <row r="227" spans="2:65" s="6" customFormat="1" ht="15.75" customHeight="1" x14ac:dyDescent="0.3">
      <c r="B227" s="190"/>
      <c r="C227" s="191"/>
      <c r="D227" s="161" t="s">
        <v>150</v>
      </c>
      <c r="E227" s="191"/>
      <c r="F227" s="192" t="s">
        <v>860</v>
      </c>
      <c r="G227" s="191"/>
      <c r="H227" s="191"/>
      <c r="J227" s="191"/>
      <c r="K227" s="191"/>
      <c r="L227" s="193"/>
      <c r="M227" s="194"/>
      <c r="N227" s="191"/>
      <c r="O227" s="191"/>
      <c r="P227" s="191"/>
      <c r="Q227" s="191"/>
      <c r="R227" s="191"/>
      <c r="S227" s="191"/>
      <c r="T227" s="195"/>
      <c r="AT227" s="196" t="s">
        <v>150</v>
      </c>
      <c r="AU227" s="196" t="s">
        <v>81</v>
      </c>
      <c r="AV227" s="196" t="s">
        <v>20</v>
      </c>
      <c r="AW227" s="196" t="s">
        <v>109</v>
      </c>
      <c r="AX227" s="196" t="s">
        <v>73</v>
      </c>
      <c r="AY227" s="196" t="s">
        <v>137</v>
      </c>
    </row>
    <row r="228" spans="2:65" s="6" customFormat="1" ht="15.75" customHeight="1" x14ac:dyDescent="0.3">
      <c r="B228" s="159"/>
      <c r="C228" s="160"/>
      <c r="D228" s="161" t="s">
        <v>150</v>
      </c>
      <c r="E228" s="160"/>
      <c r="F228" s="162" t="s">
        <v>20</v>
      </c>
      <c r="G228" s="160"/>
      <c r="H228" s="163">
        <v>1</v>
      </c>
      <c r="J228" s="160"/>
      <c r="K228" s="160"/>
      <c r="L228" s="164"/>
      <c r="M228" s="165"/>
      <c r="N228" s="160"/>
      <c r="O228" s="160"/>
      <c r="P228" s="160"/>
      <c r="Q228" s="160"/>
      <c r="R228" s="160"/>
      <c r="S228" s="160"/>
      <c r="T228" s="166"/>
      <c r="AT228" s="167" t="s">
        <v>150</v>
      </c>
      <c r="AU228" s="167" t="s">
        <v>81</v>
      </c>
      <c r="AV228" s="167" t="s">
        <v>81</v>
      </c>
      <c r="AW228" s="167" t="s">
        <v>109</v>
      </c>
      <c r="AX228" s="167" t="s">
        <v>20</v>
      </c>
      <c r="AY228" s="167" t="s">
        <v>137</v>
      </c>
    </row>
    <row r="229" spans="2:65" s="6" customFormat="1" ht="27" customHeight="1" x14ac:dyDescent="0.3">
      <c r="B229" s="23"/>
      <c r="C229" s="145" t="s">
        <v>487</v>
      </c>
      <c r="D229" s="145" t="s">
        <v>141</v>
      </c>
      <c r="E229" s="146" t="s">
        <v>921</v>
      </c>
      <c r="F229" s="147" t="s">
        <v>922</v>
      </c>
      <c r="G229" s="148" t="s">
        <v>480</v>
      </c>
      <c r="H229" s="149">
        <v>1</v>
      </c>
      <c r="I229" s="150"/>
      <c r="J229" s="151">
        <f>ROUND($I$229*$H$229,2)</f>
        <v>0</v>
      </c>
      <c r="K229" s="147"/>
      <c r="L229" s="43"/>
      <c r="M229" s="152"/>
      <c r="N229" s="153" t="s">
        <v>44</v>
      </c>
      <c r="O229" s="24"/>
      <c r="P229" s="24"/>
      <c r="Q229" s="154">
        <v>0</v>
      </c>
      <c r="R229" s="154">
        <f>$Q$229*$H$229</f>
        <v>0</v>
      </c>
      <c r="S229" s="154">
        <v>0</v>
      </c>
      <c r="T229" s="155">
        <f>$S$229*$H$229</f>
        <v>0</v>
      </c>
      <c r="AR229" s="89" t="s">
        <v>213</v>
      </c>
      <c r="AT229" s="89" t="s">
        <v>141</v>
      </c>
      <c r="AU229" s="89" t="s">
        <v>81</v>
      </c>
      <c r="AY229" s="6" t="s">
        <v>137</v>
      </c>
      <c r="BE229" s="156">
        <f>IF($N$229="základní",$J$229,0)</f>
        <v>0</v>
      </c>
      <c r="BF229" s="156">
        <f>IF($N$229="snížená",$J$229,0)</f>
        <v>0</v>
      </c>
      <c r="BG229" s="156">
        <f>IF($N$229="zákl. přenesená",$J$229,0)</f>
        <v>0</v>
      </c>
      <c r="BH229" s="156">
        <f>IF($N$229="sníž. přenesená",$J$229,0)</f>
        <v>0</v>
      </c>
      <c r="BI229" s="156">
        <f>IF($N$229="nulová",$J$229,0)</f>
        <v>0</v>
      </c>
      <c r="BJ229" s="89" t="s">
        <v>20</v>
      </c>
      <c r="BK229" s="156">
        <f>ROUND($I$229*$H$229,2)</f>
        <v>0</v>
      </c>
      <c r="BL229" s="89" t="s">
        <v>213</v>
      </c>
      <c r="BM229" s="89" t="s">
        <v>923</v>
      </c>
    </row>
    <row r="230" spans="2:65" s="6" customFormat="1" ht="15.75" customHeight="1" x14ac:dyDescent="0.3">
      <c r="B230" s="190"/>
      <c r="C230" s="191"/>
      <c r="D230" s="157" t="s">
        <v>150</v>
      </c>
      <c r="E230" s="192"/>
      <c r="F230" s="192" t="s">
        <v>924</v>
      </c>
      <c r="G230" s="191"/>
      <c r="H230" s="191"/>
      <c r="J230" s="191"/>
      <c r="K230" s="191"/>
      <c r="L230" s="193"/>
      <c r="M230" s="194"/>
      <c r="N230" s="191"/>
      <c r="O230" s="191"/>
      <c r="P230" s="191"/>
      <c r="Q230" s="191"/>
      <c r="R230" s="191"/>
      <c r="S230" s="191"/>
      <c r="T230" s="195"/>
      <c r="AT230" s="196" t="s">
        <v>150</v>
      </c>
      <c r="AU230" s="196" t="s">
        <v>81</v>
      </c>
      <c r="AV230" s="196" t="s">
        <v>20</v>
      </c>
      <c r="AW230" s="196" t="s">
        <v>109</v>
      </c>
      <c r="AX230" s="196" t="s">
        <v>73</v>
      </c>
      <c r="AY230" s="196" t="s">
        <v>137</v>
      </c>
    </row>
    <row r="231" spans="2:65" s="6" customFormat="1" ht="15.75" customHeight="1" x14ac:dyDescent="0.3">
      <c r="B231" s="190"/>
      <c r="C231" s="191"/>
      <c r="D231" s="161" t="s">
        <v>150</v>
      </c>
      <c r="E231" s="191"/>
      <c r="F231" s="192" t="s">
        <v>860</v>
      </c>
      <c r="G231" s="191"/>
      <c r="H231" s="191"/>
      <c r="J231" s="191"/>
      <c r="K231" s="191"/>
      <c r="L231" s="193"/>
      <c r="M231" s="194"/>
      <c r="N231" s="191"/>
      <c r="O231" s="191"/>
      <c r="P231" s="191"/>
      <c r="Q231" s="191"/>
      <c r="R231" s="191"/>
      <c r="S231" s="191"/>
      <c r="T231" s="195"/>
      <c r="AT231" s="196" t="s">
        <v>150</v>
      </c>
      <c r="AU231" s="196" t="s">
        <v>81</v>
      </c>
      <c r="AV231" s="196" t="s">
        <v>20</v>
      </c>
      <c r="AW231" s="196" t="s">
        <v>109</v>
      </c>
      <c r="AX231" s="196" t="s">
        <v>73</v>
      </c>
      <c r="AY231" s="196" t="s">
        <v>137</v>
      </c>
    </row>
    <row r="232" spans="2:65" s="6" customFormat="1" ht="15.75" customHeight="1" x14ac:dyDescent="0.3">
      <c r="B232" s="159"/>
      <c r="C232" s="160"/>
      <c r="D232" s="161" t="s">
        <v>150</v>
      </c>
      <c r="E232" s="160"/>
      <c r="F232" s="162" t="s">
        <v>20</v>
      </c>
      <c r="G232" s="160"/>
      <c r="H232" s="163">
        <v>1</v>
      </c>
      <c r="J232" s="160"/>
      <c r="K232" s="160"/>
      <c r="L232" s="164"/>
      <c r="M232" s="165"/>
      <c r="N232" s="160"/>
      <c r="O232" s="160"/>
      <c r="P232" s="160"/>
      <c r="Q232" s="160"/>
      <c r="R232" s="160"/>
      <c r="S232" s="160"/>
      <c r="T232" s="166"/>
      <c r="AT232" s="167" t="s">
        <v>150</v>
      </c>
      <c r="AU232" s="167" t="s">
        <v>81</v>
      </c>
      <c r="AV232" s="167" t="s">
        <v>81</v>
      </c>
      <c r="AW232" s="167" t="s">
        <v>109</v>
      </c>
      <c r="AX232" s="167" t="s">
        <v>20</v>
      </c>
      <c r="AY232" s="167" t="s">
        <v>137</v>
      </c>
    </row>
    <row r="233" spans="2:65" s="6" customFormat="1" ht="15.75" customHeight="1" x14ac:dyDescent="0.3">
      <c r="B233" s="23"/>
      <c r="C233" s="145" t="s">
        <v>493</v>
      </c>
      <c r="D233" s="145" t="s">
        <v>141</v>
      </c>
      <c r="E233" s="146" t="s">
        <v>925</v>
      </c>
      <c r="F233" s="147" t="s">
        <v>926</v>
      </c>
      <c r="G233" s="148" t="s">
        <v>480</v>
      </c>
      <c r="H233" s="149">
        <v>1</v>
      </c>
      <c r="I233" s="150"/>
      <c r="J233" s="151">
        <f>ROUND($I$233*$H$233,2)</f>
        <v>0</v>
      </c>
      <c r="K233" s="147"/>
      <c r="L233" s="43"/>
      <c r="M233" s="152"/>
      <c r="N233" s="153" t="s">
        <v>44</v>
      </c>
      <c r="O233" s="24"/>
      <c r="P233" s="24"/>
      <c r="Q233" s="154">
        <v>0</v>
      </c>
      <c r="R233" s="154">
        <f>$Q$233*$H$233</f>
        <v>0</v>
      </c>
      <c r="S233" s="154">
        <v>0</v>
      </c>
      <c r="T233" s="155">
        <f>$S$233*$H$233</f>
        <v>0</v>
      </c>
      <c r="AR233" s="89" t="s">
        <v>213</v>
      </c>
      <c r="AT233" s="89" t="s">
        <v>141</v>
      </c>
      <c r="AU233" s="89" t="s">
        <v>81</v>
      </c>
      <c r="AY233" s="6" t="s">
        <v>137</v>
      </c>
      <c r="BE233" s="156">
        <f>IF($N$233="základní",$J$233,0)</f>
        <v>0</v>
      </c>
      <c r="BF233" s="156">
        <f>IF($N$233="snížená",$J$233,0)</f>
        <v>0</v>
      </c>
      <c r="BG233" s="156">
        <f>IF($N$233="zákl. přenesená",$J$233,0)</f>
        <v>0</v>
      </c>
      <c r="BH233" s="156">
        <f>IF($N$233="sníž. přenesená",$J$233,0)</f>
        <v>0</v>
      </c>
      <c r="BI233" s="156">
        <f>IF($N$233="nulová",$J$233,0)</f>
        <v>0</v>
      </c>
      <c r="BJ233" s="89" t="s">
        <v>20</v>
      </c>
      <c r="BK233" s="156">
        <f>ROUND($I$233*$H$233,2)</f>
        <v>0</v>
      </c>
      <c r="BL233" s="89" t="s">
        <v>213</v>
      </c>
      <c r="BM233" s="89" t="s">
        <v>927</v>
      </c>
    </row>
    <row r="234" spans="2:65" s="6" customFormat="1" ht="15.75" customHeight="1" x14ac:dyDescent="0.3">
      <c r="B234" s="190"/>
      <c r="C234" s="191"/>
      <c r="D234" s="157" t="s">
        <v>150</v>
      </c>
      <c r="E234" s="192"/>
      <c r="F234" s="192" t="s">
        <v>928</v>
      </c>
      <c r="G234" s="191"/>
      <c r="H234" s="191"/>
      <c r="J234" s="191"/>
      <c r="K234" s="191"/>
      <c r="L234" s="193"/>
      <c r="M234" s="194"/>
      <c r="N234" s="191"/>
      <c r="O234" s="191"/>
      <c r="P234" s="191"/>
      <c r="Q234" s="191"/>
      <c r="R234" s="191"/>
      <c r="S234" s="191"/>
      <c r="T234" s="195"/>
      <c r="AT234" s="196" t="s">
        <v>150</v>
      </c>
      <c r="AU234" s="196" t="s">
        <v>81</v>
      </c>
      <c r="AV234" s="196" t="s">
        <v>20</v>
      </c>
      <c r="AW234" s="196" t="s">
        <v>109</v>
      </c>
      <c r="AX234" s="196" t="s">
        <v>73</v>
      </c>
      <c r="AY234" s="196" t="s">
        <v>137</v>
      </c>
    </row>
    <row r="235" spans="2:65" s="6" customFormat="1" ht="15.75" customHeight="1" x14ac:dyDescent="0.3">
      <c r="B235" s="190"/>
      <c r="C235" s="191"/>
      <c r="D235" s="161" t="s">
        <v>150</v>
      </c>
      <c r="E235" s="191"/>
      <c r="F235" s="192" t="s">
        <v>860</v>
      </c>
      <c r="G235" s="191"/>
      <c r="H235" s="191"/>
      <c r="J235" s="191"/>
      <c r="K235" s="191"/>
      <c r="L235" s="193"/>
      <c r="M235" s="194"/>
      <c r="N235" s="191"/>
      <c r="O235" s="191"/>
      <c r="P235" s="191"/>
      <c r="Q235" s="191"/>
      <c r="R235" s="191"/>
      <c r="S235" s="191"/>
      <c r="T235" s="195"/>
      <c r="AT235" s="196" t="s">
        <v>150</v>
      </c>
      <c r="AU235" s="196" t="s">
        <v>81</v>
      </c>
      <c r="AV235" s="196" t="s">
        <v>20</v>
      </c>
      <c r="AW235" s="196" t="s">
        <v>109</v>
      </c>
      <c r="AX235" s="196" t="s">
        <v>73</v>
      </c>
      <c r="AY235" s="196" t="s">
        <v>137</v>
      </c>
    </row>
    <row r="236" spans="2:65" s="6" customFormat="1" ht="15.75" customHeight="1" x14ac:dyDescent="0.3">
      <c r="B236" s="159"/>
      <c r="C236" s="160"/>
      <c r="D236" s="161" t="s">
        <v>150</v>
      </c>
      <c r="E236" s="160"/>
      <c r="F236" s="162" t="s">
        <v>20</v>
      </c>
      <c r="G236" s="160"/>
      <c r="H236" s="163">
        <v>1</v>
      </c>
      <c r="J236" s="160"/>
      <c r="K236" s="160"/>
      <c r="L236" s="164"/>
      <c r="M236" s="165"/>
      <c r="N236" s="160"/>
      <c r="O236" s="160"/>
      <c r="P236" s="160"/>
      <c r="Q236" s="160"/>
      <c r="R236" s="160"/>
      <c r="S236" s="160"/>
      <c r="T236" s="166"/>
      <c r="AT236" s="167" t="s">
        <v>150</v>
      </c>
      <c r="AU236" s="167" t="s">
        <v>81</v>
      </c>
      <c r="AV236" s="167" t="s">
        <v>81</v>
      </c>
      <c r="AW236" s="167" t="s">
        <v>109</v>
      </c>
      <c r="AX236" s="167" t="s">
        <v>20</v>
      </c>
      <c r="AY236" s="167" t="s">
        <v>137</v>
      </c>
    </row>
    <row r="237" spans="2:65" s="6" customFormat="1" ht="15.75" customHeight="1" x14ac:dyDescent="0.3">
      <c r="B237" s="23"/>
      <c r="C237" s="145" t="s">
        <v>498</v>
      </c>
      <c r="D237" s="145" t="s">
        <v>141</v>
      </c>
      <c r="E237" s="146" t="s">
        <v>929</v>
      </c>
      <c r="F237" s="147" t="s">
        <v>930</v>
      </c>
      <c r="G237" s="148" t="s">
        <v>931</v>
      </c>
      <c r="H237" s="149">
        <v>53</v>
      </c>
      <c r="I237" s="150"/>
      <c r="J237" s="151">
        <f>ROUND($I$237*$H$237,2)</f>
        <v>0</v>
      </c>
      <c r="K237" s="147"/>
      <c r="L237" s="43"/>
      <c r="M237" s="152"/>
      <c r="N237" s="153" t="s">
        <v>44</v>
      </c>
      <c r="O237" s="24"/>
      <c r="P237" s="24"/>
      <c r="Q237" s="154">
        <v>0</v>
      </c>
      <c r="R237" s="154">
        <f>$Q$237*$H$237</f>
        <v>0</v>
      </c>
      <c r="S237" s="154">
        <v>0</v>
      </c>
      <c r="T237" s="155">
        <f>$S$237*$H$237</f>
        <v>0</v>
      </c>
      <c r="AR237" s="89" t="s">
        <v>213</v>
      </c>
      <c r="AT237" s="89" t="s">
        <v>141</v>
      </c>
      <c r="AU237" s="89" t="s">
        <v>81</v>
      </c>
      <c r="AY237" s="6" t="s">
        <v>137</v>
      </c>
      <c r="BE237" s="156">
        <f>IF($N$237="základní",$J$237,0)</f>
        <v>0</v>
      </c>
      <c r="BF237" s="156">
        <f>IF($N$237="snížená",$J$237,0)</f>
        <v>0</v>
      </c>
      <c r="BG237" s="156">
        <f>IF($N$237="zákl. přenesená",$J$237,0)</f>
        <v>0</v>
      </c>
      <c r="BH237" s="156">
        <f>IF($N$237="sníž. přenesená",$J$237,0)</f>
        <v>0</v>
      </c>
      <c r="BI237" s="156">
        <f>IF($N$237="nulová",$J$237,0)</f>
        <v>0</v>
      </c>
      <c r="BJ237" s="89" t="s">
        <v>20</v>
      </c>
      <c r="BK237" s="156">
        <f>ROUND($I$237*$H$237,2)</f>
        <v>0</v>
      </c>
      <c r="BL237" s="89" t="s">
        <v>213</v>
      </c>
      <c r="BM237" s="89" t="s">
        <v>932</v>
      </c>
    </row>
    <row r="238" spans="2:65" s="6" customFormat="1" ht="15.75" customHeight="1" x14ac:dyDescent="0.3">
      <c r="B238" s="190"/>
      <c r="C238" s="191"/>
      <c r="D238" s="157" t="s">
        <v>150</v>
      </c>
      <c r="E238" s="192"/>
      <c r="F238" s="192" t="s">
        <v>860</v>
      </c>
      <c r="G238" s="191"/>
      <c r="H238" s="191"/>
      <c r="J238" s="191"/>
      <c r="K238" s="191"/>
      <c r="L238" s="193"/>
      <c r="M238" s="194"/>
      <c r="N238" s="191"/>
      <c r="O238" s="191"/>
      <c r="P238" s="191"/>
      <c r="Q238" s="191"/>
      <c r="R238" s="191"/>
      <c r="S238" s="191"/>
      <c r="T238" s="195"/>
      <c r="AT238" s="196" t="s">
        <v>150</v>
      </c>
      <c r="AU238" s="196" t="s">
        <v>81</v>
      </c>
      <c r="AV238" s="196" t="s">
        <v>20</v>
      </c>
      <c r="AW238" s="196" t="s">
        <v>109</v>
      </c>
      <c r="AX238" s="196" t="s">
        <v>73</v>
      </c>
      <c r="AY238" s="196" t="s">
        <v>137</v>
      </c>
    </row>
    <row r="239" spans="2:65" s="6" customFormat="1" ht="15.75" customHeight="1" x14ac:dyDescent="0.3">
      <c r="B239" s="190"/>
      <c r="C239" s="191"/>
      <c r="D239" s="161" t="s">
        <v>150</v>
      </c>
      <c r="E239" s="191"/>
      <c r="F239" s="192" t="s">
        <v>933</v>
      </c>
      <c r="G239" s="191"/>
      <c r="H239" s="191"/>
      <c r="J239" s="191"/>
      <c r="K239" s="191"/>
      <c r="L239" s="193"/>
      <c r="M239" s="194"/>
      <c r="N239" s="191"/>
      <c r="O239" s="191"/>
      <c r="P239" s="191"/>
      <c r="Q239" s="191"/>
      <c r="R239" s="191"/>
      <c r="S239" s="191"/>
      <c r="T239" s="195"/>
      <c r="AT239" s="196" t="s">
        <v>150</v>
      </c>
      <c r="AU239" s="196" t="s">
        <v>81</v>
      </c>
      <c r="AV239" s="196" t="s">
        <v>20</v>
      </c>
      <c r="AW239" s="196" t="s">
        <v>109</v>
      </c>
      <c r="AX239" s="196" t="s">
        <v>73</v>
      </c>
      <c r="AY239" s="196" t="s">
        <v>137</v>
      </c>
    </row>
    <row r="240" spans="2:65" s="6" customFormat="1" ht="15.75" customHeight="1" x14ac:dyDescent="0.3">
      <c r="B240" s="159"/>
      <c r="C240" s="160"/>
      <c r="D240" s="161" t="s">
        <v>150</v>
      </c>
      <c r="E240" s="160"/>
      <c r="F240" s="162" t="s">
        <v>591</v>
      </c>
      <c r="G240" s="160"/>
      <c r="H240" s="163">
        <v>53</v>
      </c>
      <c r="J240" s="160"/>
      <c r="K240" s="160"/>
      <c r="L240" s="164"/>
      <c r="M240" s="165"/>
      <c r="N240" s="160"/>
      <c r="O240" s="160"/>
      <c r="P240" s="160"/>
      <c r="Q240" s="160"/>
      <c r="R240" s="160"/>
      <c r="S240" s="160"/>
      <c r="T240" s="166"/>
      <c r="AT240" s="167" t="s">
        <v>150</v>
      </c>
      <c r="AU240" s="167" t="s">
        <v>81</v>
      </c>
      <c r="AV240" s="167" t="s">
        <v>81</v>
      </c>
      <c r="AW240" s="167" t="s">
        <v>109</v>
      </c>
      <c r="AX240" s="167" t="s">
        <v>20</v>
      </c>
      <c r="AY240" s="167" t="s">
        <v>137</v>
      </c>
    </row>
    <row r="241" spans="2:65" s="6" customFormat="1" ht="15.75" customHeight="1" x14ac:dyDescent="0.3">
      <c r="B241" s="23"/>
      <c r="C241" s="145" t="s">
        <v>503</v>
      </c>
      <c r="D241" s="145" t="s">
        <v>141</v>
      </c>
      <c r="E241" s="146" t="s">
        <v>934</v>
      </c>
      <c r="F241" s="147" t="s">
        <v>935</v>
      </c>
      <c r="G241" s="148" t="s">
        <v>770</v>
      </c>
      <c r="H241" s="149">
        <v>1</v>
      </c>
      <c r="I241" s="150"/>
      <c r="J241" s="151">
        <f>ROUND($I$241*$H$241,2)</f>
        <v>0</v>
      </c>
      <c r="K241" s="147"/>
      <c r="L241" s="43"/>
      <c r="M241" s="152"/>
      <c r="N241" s="153" t="s">
        <v>44</v>
      </c>
      <c r="O241" s="24"/>
      <c r="P241" s="24"/>
      <c r="Q241" s="154">
        <v>0</v>
      </c>
      <c r="R241" s="154">
        <f>$Q$241*$H$241</f>
        <v>0</v>
      </c>
      <c r="S241" s="154">
        <v>0</v>
      </c>
      <c r="T241" s="155">
        <f>$S$241*$H$241</f>
        <v>0</v>
      </c>
      <c r="AR241" s="89" t="s">
        <v>213</v>
      </c>
      <c r="AT241" s="89" t="s">
        <v>141</v>
      </c>
      <c r="AU241" s="89" t="s">
        <v>81</v>
      </c>
      <c r="AY241" s="6" t="s">
        <v>137</v>
      </c>
      <c r="BE241" s="156">
        <f>IF($N$241="základní",$J$241,0)</f>
        <v>0</v>
      </c>
      <c r="BF241" s="156">
        <f>IF($N$241="snížená",$J$241,0)</f>
        <v>0</v>
      </c>
      <c r="BG241" s="156">
        <f>IF($N$241="zákl. přenesená",$J$241,0)</f>
        <v>0</v>
      </c>
      <c r="BH241" s="156">
        <f>IF($N$241="sníž. přenesená",$J$241,0)</f>
        <v>0</v>
      </c>
      <c r="BI241" s="156">
        <f>IF($N$241="nulová",$J$241,0)</f>
        <v>0</v>
      </c>
      <c r="BJ241" s="89" t="s">
        <v>20</v>
      </c>
      <c r="BK241" s="156">
        <f>ROUND($I$241*$H$241,2)</f>
        <v>0</v>
      </c>
      <c r="BL241" s="89" t="s">
        <v>213</v>
      </c>
      <c r="BM241" s="89" t="s">
        <v>936</v>
      </c>
    </row>
    <row r="242" spans="2:65" s="6" customFormat="1" ht="15.75" customHeight="1" x14ac:dyDescent="0.3">
      <c r="B242" s="190"/>
      <c r="C242" s="191"/>
      <c r="D242" s="157" t="s">
        <v>150</v>
      </c>
      <c r="E242" s="192"/>
      <c r="F242" s="192" t="s">
        <v>860</v>
      </c>
      <c r="G242" s="191"/>
      <c r="H242" s="191"/>
      <c r="J242" s="191"/>
      <c r="K242" s="191"/>
      <c r="L242" s="193"/>
      <c r="M242" s="194"/>
      <c r="N242" s="191"/>
      <c r="O242" s="191"/>
      <c r="P242" s="191"/>
      <c r="Q242" s="191"/>
      <c r="R242" s="191"/>
      <c r="S242" s="191"/>
      <c r="T242" s="195"/>
      <c r="AT242" s="196" t="s">
        <v>150</v>
      </c>
      <c r="AU242" s="196" t="s">
        <v>81</v>
      </c>
      <c r="AV242" s="196" t="s">
        <v>20</v>
      </c>
      <c r="AW242" s="196" t="s">
        <v>109</v>
      </c>
      <c r="AX242" s="196" t="s">
        <v>73</v>
      </c>
      <c r="AY242" s="196" t="s">
        <v>137</v>
      </c>
    </row>
    <row r="243" spans="2:65" s="6" customFormat="1" ht="15.75" customHeight="1" x14ac:dyDescent="0.3">
      <c r="B243" s="190"/>
      <c r="C243" s="191"/>
      <c r="D243" s="161" t="s">
        <v>150</v>
      </c>
      <c r="E243" s="191"/>
      <c r="F243" s="192" t="s">
        <v>933</v>
      </c>
      <c r="G243" s="191"/>
      <c r="H243" s="191"/>
      <c r="J243" s="191"/>
      <c r="K243" s="191"/>
      <c r="L243" s="193"/>
      <c r="M243" s="194"/>
      <c r="N243" s="191"/>
      <c r="O243" s="191"/>
      <c r="P243" s="191"/>
      <c r="Q243" s="191"/>
      <c r="R243" s="191"/>
      <c r="S243" s="191"/>
      <c r="T243" s="195"/>
      <c r="AT243" s="196" t="s">
        <v>150</v>
      </c>
      <c r="AU243" s="196" t="s">
        <v>81</v>
      </c>
      <c r="AV243" s="196" t="s">
        <v>20</v>
      </c>
      <c r="AW243" s="196" t="s">
        <v>109</v>
      </c>
      <c r="AX243" s="196" t="s">
        <v>73</v>
      </c>
      <c r="AY243" s="196" t="s">
        <v>137</v>
      </c>
    </row>
    <row r="244" spans="2:65" s="6" customFormat="1" ht="15.75" customHeight="1" x14ac:dyDescent="0.3">
      <c r="B244" s="159"/>
      <c r="C244" s="160"/>
      <c r="D244" s="161" t="s">
        <v>150</v>
      </c>
      <c r="E244" s="160"/>
      <c r="F244" s="162" t="s">
        <v>20</v>
      </c>
      <c r="G244" s="160"/>
      <c r="H244" s="163">
        <v>1</v>
      </c>
      <c r="J244" s="160"/>
      <c r="K244" s="160"/>
      <c r="L244" s="164"/>
      <c r="M244" s="165"/>
      <c r="N244" s="160"/>
      <c r="O244" s="160"/>
      <c r="P244" s="160"/>
      <c r="Q244" s="160"/>
      <c r="R244" s="160"/>
      <c r="S244" s="160"/>
      <c r="T244" s="166"/>
      <c r="AT244" s="167" t="s">
        <v>150</v>
      </c>
      <c r="AU244" s="167" t="s">
        <v>81</v>
      </c>
      <c r="AV244" s="167" t="s">
        <v>81</v>
      </c>
      <c r="AW244" s="167" t="s">
        <v>109</v>
      </c>
      <c r="AX244" s="167" t="s">
        <v>20</v>
      </c>
      <c r="AY244" s="167" t="s">
        <v>137</v>
      </c>
    </row>
    <row r="245" spans="2:65" s="6" customFormat="1" ht="15.75" customHeight="1" x14ac:dyDescent="0.3">
      <c r="B245" s="23"/>
      <c r="C245" s="145" t="s">
        <v>508</v>
      </c>
      <c r="D245" s="145" t="s">
        <v>141</v>
      </c>
      <c r="E245" s="146" t="s">
        <v>937</v>
      </c>
      <c r="F245" s="147" t="s">
        <v>938</v>
      </c>
      <c r="G245" s="148" t="s">
        <v>770</v>
      </c>
      <c r="H245" s="149">
        <v>1</v>
      </c>
      <c r="I245" s="150"/>
      <c r="J245" s="151">
        <f>ROUND($I$245*$H$245,2)</f>
        <v>0</v>
      </c>
      <c r="K245" s="147"/>
      <c r="L245" s="43"/>
      <c r="M245" s="152"/>
      <c r="N245" s="153" t="s">
        <v>44</v>
      </c>
      <c r="O245" s="24"/>
      <c r="P245" s="24"/>
      <c r="Q245" s="154">
        <v>0</v>
      </c>
      <c r="R245" s="154">
        <f>$Q$245*$H$245</f>
        <v>0</v>
      </c>
      <c r="S245" s="154">
        <v>0</v>
      </c>
      <c r="T245" s="155">
        <f>$S$245*$H$245</f>
        <v>0</v>
      </c>
      <c r="AR245" s="89" t="s">
        <v>213</v>
      </c>
      <c r="AT245" s="89" t="s">
        <v>141</v>
      </c>
      <c r="AU245" s="89" t="s">
        <v>81</v>
      </c>
      <c r="AY245" s="6" t="s">
        <v>137</v>
      </c>
      <c r="BE245" s="156">
        <f>IF($N$245="základní",$J$245,0)</f>
        <v>0</v>
      </c>
      <c r="BF245" s="156">
        <f>IF($N$245="snížená",$J$245,0)</f>
        <v>0</v>
      </c>
      <c r="BG245" s="156">
        <f>IF($N$245="zákl. přenesená",$J$245,0)</f>
        <v>0</v>
      </c>
      <c r="BH245" s="156">
        <f>IF($N$245="sníž. přenesená",$J$245,0)</f>
        <v>0</v>
      </c>
      <c r="BI245" s="156">
        <f>IF($N$245="nulová",$J$245,0)</f>
        <v>0</v>
      </c>
      <c r="BJ245" s="89" t="s">
        <v>20</v>
      </c>
      <c r="BK245" s="156">
        <f>ROUND($I$245*$H$245,2)</f>
        <v>0</v>
      </c>
      <c r="BL245" s="89" t="s">
        <v>213</v>
      </c>
      <c r="BM245" s="89" t="s">
        <v>939</v>
      </c>
    </row>
    <row r="246" spans="2:65" s="6" customFormat="1" ht="15.75" customHeight="1" x14ac:dyDescent="0.3">
      <c r="B246" s="190"/>
      <c r="C246" s="191"/>
      <c r="D246" s="157" t="s">
        <v>150</v>
      </c>
      <c r="E246" s="192"/>
      <c r="F246" s="192" t="s">
        <v>940</v>
      </c>
      <c r="G246" s="191"/>
      <c r="H246" s="191"/>
      <c r="J246" s="191"/>
      <c r="K246" s="191"/>
      <c r="L246" s="193"/>
      <c r="M246" s="194"/>
      <c r="N246" s="191"/>
      <c r="O246" s="191"/>
      <c r="P246" s="191"/>
      <c r="Q246" s="191"/>
      <c r="R246" s="191"/>
      <c r="S246" s="191"/>
      <c r="T246" s="195"/>
      <c r="AT246" s="196" t="s">
        <v>150</v>
      </c>
      <c r="AU246" s="196" t="s">
        <v>81</v>
      </c>
      <c r="AV246" s="196" t="s">
        <v>20</v>
      </c>
      <c r="AW246" s="196" t="s">
        <v>109</v>
      </c>
      <c r="AX246" s="196" t="s">
        <v>73</v>
      </c>
      <c r="AY246" s="196" t="s">
        <v>137</v>
      </c>
    </row>
    <row r="247" spans="2:65" s="6" customFormat="1" ht="15.75" customHeight="1" x14ac:dyDescent="0.3">
      <c r="B247" s="159"/>
      <c r="C247" s="160"/>
      <c r="D247" s="161" t="s">
        <v>150</v>
      </c>
      <c r="E247" s="160"/>
      <c r="F247" s="162" t="s">
        <v>20</v>
      </c>
      <c r="G247" s="160"/>
      <c r="H247" s="163">
        <v>1</v>
      </c>
      <c r="J247" s="160"/>
      <c r="K247" s="160"/>
      <c r="L247" s="164"/>
      <c r="M247" s="165"/>
      <c r="N247" s="160"/>
      <c r="O247" s="160"/>
      <c r="P247" s="160"/>
      <c r="Q247" s="160"/>
      <c r="R247" s="160"/>
      <c r="S247" s="160"/>
      <c r="T247" s="166"/>
      <c r="AT247" s="167" t="s">
        <v>150</v>
      </c>
      <c r="AU247" s="167" t="s">
        <v>81</v>
      </c>
      <c r="AV247" s="167" t="s">
        <v>81</v>
      </c>
      <c r="AW247" s="167" t="s">
        <v>109</v>
      </c>
      <c r="AX247" s="167" t="s">
        <v>20</v>
      </c>
      <c r="AY247" s="167" t="s">
        <v>137</v>
      </c>
    </row>
    <row r="248" spans="2:65" s="6" customFormat="1" ht="15.75" customHeight="1" x14ac:dyDescent="0.3">
      <c r="B248" s="23"/>
      <c r="C248" s="145" t="s">
        <v>515</v>
      </c>
      <c r="D248" s="145" t="s">
        <v>141</v>
      </c>
      <c r="E248" s="146" t="s">
        <v>941</v>
      </c>
      <c r="F248" s="147" t="s">
        <v>942</v>
      </c>
      <c r="G248" s="148" t="s">
        <v>770</v>
      </c>
      <c r="H248" s="149">
        <v>1</v>
      </c>
      <c r="I248" s="150"/>
      <c r="J248" s="151">
        <f>ROUND($I$248*$H$248,2)</f>
        <v>0</v>
      </c>
      <c r="K248" s="147"/>
      <c r="L248" s="43"/>
      <c r="M248" s="152"/>
      <c r="N248" s="153" t="s">
        <v>44</v>
      </c>
      <c r="O248" s="24"/>
      <c r="P248" s="24"/>
      <c r="Q248" s="154">
        <v>0</v>
      </c>
      <c r="R248" s="154">
        <f>$Q$248*$H$248</f>
        <v>0</v>
      </c>
      <c r="S248" s="154">
        <v>0</v>
      </c>
      <c r="T248" s="155">
        <f>$S$248*$H$248</f>
        <v>0</v>
      </c>
      <c r="AR248" s="89" t="s">
        <v>213</v>
      </c>
      <c r="AT248" s="89" t="s">
        <v>141</v>
      </c>
      <c r="AU248" s="89" t="s">
        <v>81</v>
      </c>
      <c r="AY248" s="6" t="s">
        <v>137</v>
      </c>
      <c r="BE248" s="156">
        <f>IF($N$248="základní",$J$248,0)</f>
        <v>0</v>
      </c>
      <c r="BF248" s="156">
        <f>IF($N$248="snížená",$J$248,0)</f>
        <v>0</v>
      </c>
      <c r="BG248" s="156">
        <f>IF($N$248="zákl. přenesená",$J$248,0)</f>
        <v>0</v>
      </c>
      <c r="BH248" s="156">
        <f>IF($N$248="sníž. přenesená",$J$248,0)</f>
        <v>0</v>
      </c>
      <c r="BI248" s="156">
        <f>IF($N$248="nulová",$J$248,0)</f>
        <v>0</v>
      </c>
      <c r="BJ248" s="89" t="s">
        <v>20</v>
      </c>
      <c r="BK248" s="156">
        <f>ROUND($I$248*$H$248,2)</f>
        <v>0</v>
      </c>
      <c r="BL248" s="89" t="s">
        <v>213</v>
      </c>
      <c r="BM248" s="89" t="s">
        <v>943</v>
      </c>
    </row>
    <row r="249" spans="2:65" s="6" customFormat="1" ht="15.75" customHeight="1" x14ac:dyDescent="0.3">
      <c r="B249" s="190"/>
      <c r="C249" s="191"/>
      <c r="D249" s="157" t="s">
        <v>150</v>
      </c>
      <c r="E249" s="192"/>
      <c r="F249" s="192" t="s">
        <v>940</v>
      </c>
      <c r="G249" s="191"/>
      <c r="H249" s="191"/>
      <c r="J249" s="191"/>
      <c r="K249" s="191"/>
      <c r="L249" s="193"/>
      <c r="M249" s="194"/>
      <c r="N249" s="191"/>
      <c r="O249" s="191"/>
      <c r="P249" s="191"/>
      <c r="Q249" s="191"/>
      <c r="R249" s="191"/>
      <c r="S249" s="191"/>
      <c r="T249" s="195"/>
      <c r="AT249" s="196" t="s">
        <v>150</v>
      </c>
      <c r="AU249" s="196" t="s">
        <v>81</v>
      </c>
      <c r="AV249" s="196" t="s">
        <v>20</v>
      </c>
      <c r="AW249" s="196" t="s">
        <v>109</v>
      </c>
      <c r="AX249" s="196" t="s">
        <v>73</v>
      </c>
      <c r="AY249" s="196" t="s">
        <v>137</v>
      </c>
    </row>
    <row r="250" spans="2:65" s="6" customFormat="1" ht="15.75" customHeight="1" x14ac:dyDescent="0.3">
      <c r="B250" s="159"/>
      <c r="C250" s="160"/>
      <c r="D250" s="161" t="s">
        <v>150</v>
      </c>
      <c r="E250" s="160"/>
      <c r="F250" s="162" t="s">
        <v>20</v>
      </c>
      <c r="G250" s="160"/>
      <c r="H250" s="163">
        <v>1</v>
      </c>
      <c r="J250" s="160"/>
      <c r="K250" s="160"/>
      <c r="L250" s="164"/>
      <c r="M250" s="165"/>
      <c r="N250" s="160"/>
      <c r="O250" s="160"/>
      <c r="P250" s="160"/>
      <c r="Q250" s="160"/>
      <c r="R250" s="160"/>
      <c r="S250" s="160"/>
      <c r="T250" s="166"/>
      <c r="AT250" s="167" t="s">
        <v>150</v>
      </c>
      <c r="AU250" s="167" t="s">
        <v>81</v>
      </c>
      <c r="AV250" s="167" t="s">
        <v>81</v>
      </c>
      <c r="AW250" s="167" t="s">
        <v>109</v>
      </c>
      <c r="AX250" s="167" t="s">
        <v>20</v>
      </c>
      <c r="AY250" s="167" t="s">
        <v>137</v>
      </c>
    </row>
    <row r="251" spans="2:65" s="6" customFormat="1" ht="15.75" customHeight="1" x14ac:dyDescent="0.3">
      <c r="B251" s="23"/>
      <c r="C251" s="145" t="s">
        <v>520</v>
      </c>
      <c r="D251" s="145" t="s">
        <v>141</v>
      </c>
      <c r="E251" s="146" t="s">
        <v>944</v>
      </c>
      <c r="F251" s="147" t="s">
        <v>945</v>
      </c>
      <c r="G251" s="148" t="s">
        <v>770</v>
      </c>
      <c r="H251" s="149">
        <v>1</v>
      </c>
      <c r="I251" s="150"/>
      <c r="J251" s="151">
        <f>ROUND($I$251*$H$251,2)</f>
        <v>0</v>
      </c>
      <c r="K251" s="147"/>
      <c r="L251" s="43"/>
      <c r="M251" s="152"/>
      <c r="N251" s="153" t="s">
        <v>44</v>
      </c>
      <c r="O251" s="24"/>
      <c r="P251" s="24"/>
      <c r="Q251" s="154">
        <v>0</v>
      </c>
      <c r="R251" s="154">
        <f>$Q$251*$H$251</f>
        <v>0</v>
      </c>
      <c r="S251" s="154">
        <v>0</v>
      </c>
      <c r="T251" s="155">
        <f>$S$251*$H$251</f>
        <v>0</v>
      </c>
      <c r="AR251" s="89" t="s">
        <v>213</v>
      </c>
      <c r="AT251" s="89" t="s">
        <v>141</v>
      </c>
      <c r="AU251" s="89" t="s">
        <v>81</v>
      </c>
      <c r="AY251" s="6" t="s">
        <v>137</v>
      </c>
      <c r="BE251" s="156">
        <f>IF($N$251="základní",$J$251,0)</f>
        <v>0</v>
      </c>
      <c r="BF251" s="156">
        <f>IF($N$251="snížená",$J$251,0)</f>
        <v>0</v>
      </c>
      <c r="BG251" s="156">
        <f>IF($N$251="zákl. přenesená",$J$251,0)</f>
        <v>0</v>
      </c>
      <c r="BH251" s="156">
        <f>IF($N$251="sníž. přenesená",$J$251,0)</f>
        <v>0</v>
      </c>
      <c r="BI251" s="156">
        <f>IF($N$251="nulová",$J$251,0)</f>
        <v>0</v>
      </c>
      <c r="BJ251" s="89" t="s">
        <v>20</v>
      </c>
      <c r="BK251" s="156">
        <f>ROUND($I$251*$H$251,2)</f>
        <v>0</v>
      </c>
      <c r="BL251" s="89" t="s">
        <v>213</v>
      </c>
      <c r="BM251" s="89" t="s">
        <v>946</v>
      </c>
    </row>
    <row r="252" spans="2:65" s="6" customFormat="1" ht="15.75" customHeight="1" x14ac:dyDescent="0.3">
      <c r="B252" s="190"/>
      <c r="C252" s="191"/>
      <c r="D252" s="157" t="s">
        <v>150</v>
      </c>
      <c r="E252" s="192"/>
      <c r="F252" s="192" t="s">
        <v>947</v>
      </c>
      <c r="G252" s="191"/>
      <c r="H252" s="191"/>
      <c r="J252" s="191"/>
      <c r="K252" s="191"/>
      <c r="L252" s="193"/>
      <c r="M252" s="194"/>
      <c r="N252" s="191"/>
      <c r="O252" s="191"/>
      <c r="P252" s="191"/>
      <c r="Q252" s="191"/>
      <c r="R252" s="191"/>
      <c r="S252" s="191"/>
      <c r="T252" s="195"/>
      <c r="AT252" s="196" t="s">
        <v>150</v>
      </c>
      <c r="AU252" s="196" t="s">
        <v>81</v>
      </c>
      <c r="AV252" s="196" t="s">
        <v>20</v>
      </c>
      <c r="AW252" s="196" t="s">
        <v>109</v>
      </c>
      <c r="AX252" s="196" t="s">
        <v>73</v>
      </c>
      <c r="AY252" s="196" t="s">
        <v>137</v>
      </c>
    </row>
    <row r="253" spans="2:65" s="6" customFormat="1" ht="15.75" customHeight="1" x14ac:dyDescent="0.3">
      <c r="B253" s="159"/>
      <c r="C253" s="160"/>
      <c r="D253" s="161" t="s">
        <v>150</v>
      </c>
      <c r="E253" s="160"/>
      <c r="F253" s="162" t="s">
        <v>20</v>
      </c>
      <c r="G253" s="160"/>
      <c r="H253" s="163">
        <v>1</v>
      </c>
      <c r="J253" s="160"/>
      <c r="K253" s="160"/>
      <c r="L253" s="164"/>
      <c r="M253" s="165"/>
      <c r="N253" s="160"/>
      <c r="O253" s="160"/>
      <c r="P253" s="160"/>
      <c r="Q253" s="160"/>
      <c r="R253" s="160"/>
      <c r="S253" s="160"/>
      <c r="T253" s="166"/>
      <c r="AT253" s="167" t="s">
        <v>150</v>
      </c>
      <c r="AU253" s="167" t="s">
        <v>81</v>
      </c>
      <c r="AV253" s="167" t="s">
        <v>81</v>
      </c>
      <c r="AW253" s="167" t="s">
        <v>109</v>
      </c>
      <c r="AX253" s="167" t="s">
        <v>20</v>
      </c>
      <c r="AY253" s="167" t="s">
        <v>137</v>
      </c>
    </row>
    <row r="254" spans="2:65" s="6" customFormat="1" ht="15.75" customHeight="1" x14ac:dyDescent="0.3">
      <c r="B254" s="23"/>
      <c r="C254" s="145" t="s">
        <v>526</v>
      </c>
      <c r="D254" s="145" t="s">
        <v>141</v>
      </c>
      <c r="E254" s="146" t="s">
        <v>948</v>
      </c>
      <c r="F254" s="147" t="s">
        <v>949</v>
      </c>
      <c r="G254" s="148" t="s">
        <v>770</v>
      </c>
      <c r="H254" s="149">
        <v>1</v>
      </c>
      <c r="I254" s="150"/>
      <c r="J254" s="151">
        <f>ROUND($I$254*$H$254,2)</f>
        <v>0</v>
      </c>
      <c r="K254" s="147"/>
      <c r="L254" s="43"/>
      <c r="M254" s="152"/>
      <c r="N254" s="153" t="s">
        <v>44</v>
      </c>
      <c r="O254" s="24"/>
      <c r="P254" s="24"/>
      <c r="Q254" s="154">
        <v>0</v>
      </c>
      <c r="R254" s="154">
        <f>$Q$254*$H$254</f>
        <v>0</v>
      </c>
      <c r="S254" s="154">
        <v>0</v>
      </c>
      <c r="T254" s="155">
        <f>$S$254*$H$254</f>
        <v>0</v>
      </c>
      <c r="AR254" s="89" t="s">
        <v>213</v>
      </c>
      <c r="AT254" s="89" t="s">
        <v>141</v>
      </c>
      <c r="AU254" s="89" t="s">
        <v>81</v>
      </c>
      <c r="AY254" s="6" t="s">
        <v>137</v>
      </c>
      <c r="BE254" s="156">
        <f>IF($N$254="základní",$J$254,0)</f>
        <v>0</v>
      </c>
      <c r="BF254" s="156">
        <f>IF($N$254="snížená",$J$254,0)</f>
        <v>0</v>
      </c>
      <c r="BG254" s="156">
        <f>IF($N$254="zákl. přenesená",$J$254,0)</f>
        <v>0</v>
      </c>
      <c r="BH254" s="156">
        <f>IF($N$254="sníž. přenesená",$J$254,0)</f>
        <v>0</v>
      </c>
      <c r="BI254" s="156">
        <f>IF($N$254="nulová",$J$254,0)</f>
        <v>0</v>
      </c>
      <c r="BJ254" s="89" t="s">
        <v>20</v>
      </c>
      <c r="BK254" s="156">
        <f>ROUND($I$254*$H$254,2)</f>
        <v>0</v>
      </c>
      <c r="BL254" s="89" t="s">
        <v>213</v>
      </c>
      <c r="BM254" s="89" t="s">
        <v>950</v>
      </c>
    </row>
    <row r="255" spans="2:65" s="6" customFormat="1" ht="15.75" customHeight="1" x14ac:dyDescent="0.3">
      <c r="B255" s="190"/>
      <c r="C255" s="191"/>
      <c r="D255" s="157" t="s">
        <v>150</v>
      </c>
      <c r="E255" s="192"/>
      <c r="F255" s="192" t="s">
        <v>947</v>
      </c>
      <c r="G255" s="191"/>
      <c r="H255" s="191"/>
      <c r="J255" s="191"/>
      <c r="K255" s="191"/>
      <c r="L255" s="193"/>
      <c r="M255" s="194"/>
      <c r="N255" s="191"/>
      <c r="O255" s="191"/>
      <c r="P255" s="191"/>
      <c r="Q255" s="191"/>
      <c r="R255" s="191"/>
      <c r="S255" s="191"/>
      <c r="T255" s="195"/>
      <c r="AT255" s="196" t="s">
        <v>150</v>
      </c>
      <c r="AU255" s="196" t="s">
        <v>81</v>
      </c>
      <c r="AV255" s="196" t="s">
        <v>20</v>
      </c>
      <c r="AW255" s="196" t="s">
        <v>109</v>
      </c>
      <c r="AX255" s="196" t="s">
        <v>73</v>
      </c>
      <c r="AY255" s="196" t="s">
        <v>137</v>
      </c>
    </row>
    <row r="256" spans="2:65" s="6" customFormat="1" ht="15.75" customHeight="1" x14ac:dyDescent="0.3">
      <c r="B256" s="159"/>
      <c r="C256" s="160"/>
      <c r="D256" s="161" t="s">
        <v>150</v>
      </c>
      <c r="E256" s="160"/>
      <c r="F256" s="162" t="s">
        <v>20</v>
      </c>
      <c r="G256" s="160"/>
      <c r="H256" s="163">
        <v>1</v>
      </c>
      <c r="J256" s="160"/>
      <c r="K256" s="160"/>
      <c r="L256" s="164"/>
      <c r="M256" s="165"/>
      <c r="N256" s="160"/>
      <c r="O256" s="160"/>
      <c r="P256" s="160"/>
      <c r="Q256" s="160"/>
      <c r="R256" s="160"/>
      <c r="S256" s="160"/>
      <c r="T256" s="166"/>
      <c r="AT256" s="167" t="s">
        <v>150</v>
      </c>
      <c r="AU256" s="167" t="s">
        <v>81</v>
      </c>
      <c r="AV256" s="167" t="s">
        <v>81</v>
      </c>
      <c r="AW256" s="167" t="s">
        <v>109</v>
      </c>
      <c r="AX256" s="167" t="s">
        <v>20</v>
      </c>
      <c r="AY256" s="167" t="s">
        <v>137</v>
      </c>
    </row>
    <row r="257" spans="2:65" s="6" customFormat="1" ht="15.75" customHeight="1" x14ac:dyDescent="0.3">
      <c r="B257" s="23"/>
      <c r="C257" s="145" t="s">
        <v>531</v>
      </c>
      <c r="D257" s="145" t="s">
        <v>141</v>
      </c>
      <c r="E257" s="146" t="s">
        <v>951</v>
      </c>
      <c r="F257" s="147" t="s">
        <v>952</v>
      </c>
      <c r="G257" s="148" t="s">
        <v>770</v>
      </c>
      <c r="H257" s="149">
        <v>1</v>
      </c>
      <c r="I257" s="150"/>
      <c r="J257" s="151">
        <f>ROUND($I$257*$H$257,2)</f>
        <v>0</v>
      </c>
      <c r="K257" s="147"/>
      <c r="L257" s="43"/>
      <c r="M257" s="152"/>
      <c r="N257" s="153" t="s">
        <v>44</v>
      </c>
      <c r="O257" s="24"/>
      <c r="P257" s="24"/>
      <c r="Q257" s="154">
        <v>0</v>
      </c>
      <c r="R257" s="154">
        <f>$Q$257*$H$257</f>
        <v>0</v>
      </c>
      <c r="S257" s="154">
        <v>0</v>
      </c>
      <c r="T257" s="155">
        <f>$S$257*$H$257</f>
        <v>0</v>
      </c>
      <c r="AR257" s="89" t="s">
        <v>213</v>
      </c>
      <c r="AT257" s="89" t="s">
        <v>141</v>
      </c>
      <c r="AU257" s="89" t="s">
        <v>81</v>
      </c>
      <c r="AY257" s="6" t="s">
        <v>137</v>
      </c>
      <c r="BE257" s="156">
        <f>IF($N$257="základní",$J$257,0)</f>
        <v>0</v>
      </c>
      <c r="BF257" s="156">
        <f>IF($N$257="snížená",$J$257,0)</f>
        <v>0</v>
      </c>
      <c r="BG257" s="156">
        <f>IF($N$257="zákl. přenesená",$J$257,0)</f>
        <v>0</v>
      </c>
      <c r="BH257" s="156">
        <f>IF($N$257="sníž. přenesená",$J$257,0)</f>
        <v>0</v>
      </c>
      <c r="BI257" s="156">
        <f>IF($N$257="nulová",$J$257,0)</f>
        <v>0</v>
      </c>
      <c r="BJ257" s="89" t="s">
        <v>20</v>
      </c>
      <c r="BK257" s="156">
        <f>ROUND($I$257*$H$257,2)</f>
        <v>0</v>
      </c>
      <c r="BL257" s="89" t="s">
        <v>213</v>
      </c>
      <c r="BM257" s="89" t="s">
        <v>953</v>
      </c>
    </row>
    <row r="258" spans="2:65" s="6" customFormat="1" ht="15.75" customHeight="1" x14ac:dyDescent="0.3">
      <c r="B258" s="23"/>
      <c r="C258" s="148" t="s">
        <v>536</v>
      </c>
      <c r="D258" s="148" t="s">
        <v>141</v>
      </c>
      <c r="E258" s="146" t="s">
        <v>954</v>
      </c>
      <c r="F258" s="147" t="s">
        <v>955</v>
      </c>
      <c r="G258" s="148" t="s">
        <v>770</v>
      </c>
      <c r="H258" s="149">
        <v>1</v>
      </c>
      <c r="I258" s="150"/>
      <c r="J258" s="151">
        <f>ROUND($I$258*$H$258,2)</f>
        <v>0</v>
      </c>
      <c r="K258" s="147"/>
      <c r="L258" s="43"/>
      <c r="M258" s="152"/>
      <c r="N258" s="153" t="s">
        <v>44</v>
      </c>
      <c r="O258" s="24"/>
      <c r="P258" s="24"/>
      <c r="Q258" s="154">
        <v>0</v>
      </c>
      <c r="R258" s="154">
        <f>$Q$258*$H$258</f>
        <v>0</v>
      </c>
      <c r="S258" s="154">
        <v>0</v>
      </c>
      <c r="T258" s="155">
        <f>$S$258*$H$258</f>
        <v>0</v>
      </c>
      <c r="AR258" s="89" t="s">
        <v>213</v>
      </c>
      <c r="AT258" s="89" t="s">
        <v>141</v>
      </c>
      <c r="AU258" s="89" t="s">
        <v>81</v>
      </c>
      <c r="AY258" s="89" t="s">
        <v>137</v>
      </c>
      <c r="BE258" s="156">
        <f>IF($N$258="základní",$J$258,0)</f>
        <v>0</v>
      </c>
      <c r="BF258" s="156">
        <f>IF($N$258="snížená",$J$258,0)</f>
        <v>0</v>
      </c>
      <c r="BG258" s="156">
        <f>IF($N$258="zákl. přenesená",$J$258,0)</f>
        <v>0</v>
      </c>
      <c r="BH258" s="156">
        <f>IF($N$258="sníž. přenesená",$J$258,0)</f>
        <v>0</v>
      </c>
      <c r="BI258" s="156">
        <f>IF($N$258="nulová",$J$258,0)</f>
        <v>0</v>
      </c>
      <c r="BJ258" s="89" t="s">
        <v>20</v>
      </c>
      <c r="BK258" s="156">
        <f>ROUND($I$258*$H$258,2)</f>
        <v>0</v>
      </c>
      <c r="BL258" s="89" t="s">
        <v>213</v>
      </c>
      <c r="BM258" s="89" t="s">
        <v>956</v>
      </c>
    </row>
    <row r="259" spans="2:65" s="132" customFormat="1" ht="37.5" customHeight="1" x14ac:dyDescent="0.35">
      <c r="B259" s="133"/>
      <c r="C259" s="134"/>
      <c r="D259" s="134" t="s">
        <v>72</v>
      </c>
      <c r="E259" s="135" t="s">
        <v>957</v>
      </c>
      <c r="F259" s="135" t="s">
        <v>958</v>
      </c>
      <c r="G259" s="134"/>
      <c r="H259" s="134"/>
      <c r="J259" s="136">
        <f>$BK$259</f>
        <v>0</v>
      </c>
      <c r="K259" s="134"/>
      <c r="L259" s="137"/>
      <c r="M259" s="138"/>
      <c r="N259" s="134"/>
      <c r="O259" s="134"/>
      <c r="P259" s="139">
        <f>SUM($P$260:$P$265)</f>
        <v>0</v>
      </c>
      <c r="Q259" s="134"/>
      <c r="R259" s="139">
        <f>SUM($R$260:$R$265)</f>
        <v>0</v>
      </c>
      <c r="S259" s="134"/>
      <c r="T259" s="140">
        <f>SUM($T$260:$T$265)</f>
        <v>0</v>
      </c>
      <c r="AR259" s="141" t="s">
        <v>146</v>
      </c>
      <c r="AT259" s="141" t="s">
        <v>72</v>
      </c>
      <c r="AU259" s="141" t="s">
        <v>73</v>
      </c>
      <c r="AY259" s="141" t="s">
        <v>137</v>
      </c>
      <c r="BK259" s="142">
        <f>SUM($BK$260:$BK$265)</f>
        <v>0</v>
      </c>
    </row>
    <row r="260" spans="2:65" s="6" customFormat="1" ht="15.75" customHeight="1" x14ac:dyDescent="0.3">
      <c r="B260" s="23"/>
      <c r="C260" s="148" t="s">
        <v>541</v>
      </c>
      <c r="D260" s="148" t="s">
        <v>141</v>
      </c>
      <c r="E260" s="146" t="s">
        <v>959</v>
      </c>
      <c r="F260" s="147" t="s">
        <v>960</v>
      </c>
      <c r="G260" s="148" t="s">
        <v>961</v>
      </c>
      <c r="H260" s="149">
        <v>180</v>
      </c>
      <c r="I260" s="150"/>
      <c r="J260" s="151">
        <f>ROUND($I$260*$H$260,2)</f>
        <v>0</v>
      </c>
      <c r="K260" s="147"/>
      <c r="L260" s="43"/>
      <c r="M260" s="152"/>
      <c r="N260" s="153" t="s">
        <v>44</v>
      </c>
      <c r="O260" s="24"/>
      <c r="P260" s="24"/>
      <c r="Q260" s="154">
        <v>0</v>
      </c>
      <c r="R260" s="154">
        <f>$Q$260*$H$260</f>
        <v>0</v>
      </c>
      <c r="S260" s="154">
        <v>0</v>
      </c>
      <c r="T260" s="155">
        <f>$S$260*$H$260</f>
        <v>0</v>
      </c>
      <c r="AR260" s="89" t="s">
        <v>704</v>
      </c>
      <c r="AT260" s="89" t="s">
        <v>141</v>
      </c>
      <c r="AU260" s="89" t="s">
        <v>20</v>
      </c>
      <c r="AY260" s="89" t="s">
        <v>137</v>
      </c>
      <c r="BE260" s="156">
        <f>IF($N$260="základní",$J$260,0)</f>
        <v>0</v>
      </c>
      <c r="BF260" s="156">
        <f>IF($N$260="snížená",$J$260,0)</f>
        <v>0</v>
      </c>
      <c r="BG260" s="156">
        <f>IF($N$260="zákl. přenesená",$J$260,0)</f>
        <v>0</v>
      </c>
      <c r="BH260" s="156">
        <f>IF($N$260="sníž. přenesená",$J$260,0)</f>
        <v>0</v>
      </c>
      <c r="BI260" s="156">
        <f>IF($N$260="nulová",$J$260,0)</f>
        <v>0</v>
      </c>
      <c r="BJ260" s="89" t="s">
        <v>20</v>
      </c>
      <c r="BK260" s="156">
        <f>ROUND($I$260*$H$260,2)</f>
        <v>0</v>
      </c>
      <c r="BL260" s="89" t="s">
        <v>704</v>
      </c>
      <c r="BM260" s="89" t="s">
        <v>962</v>
      </c>
    </row>
    <row r="261" spans="2:65" s="6" customFormat="1" ht="15.75" customHeight="1" x14ac:dyDescent="0.3">
      <c r="B261" s="190"/>
      <c r="C261" s="191"/>
      <c r="D261" s="157" t="s">
        <v>150</v>
      </c>
      <c r="E261" s="192"/>
      <c r="F261" s="192" t="s">
        <v>963</v>
      </c>
      <c r="G261" s="191"/>
      <c r="H261" s="191"/>
      <c r="J261" s="191"/>
      <c r="K261" s="191"/>
      <c r="L261" s="193"/>
      <c r="M261" s="194"/>
      <c r="N261" s="191"/>
      <c r="O261" s="191"/>
      <c r="P261" s="191"/>
      <c r="Q261" s="191"/>
      <c r="R261" s="191"/>
      <c r="S261" s="191"/>
      <c r="T261" s="195"/>
      <c r="AT261" s="196" t="s">
        <v>150</v>
      </c>
      <c r="AU261" s="196" t="s">
        <v>20</v>
      </c>
      <c r="AV261" s="196" t="s">
        <v>20</v>
      </c>
      <c r="AW261" s="196" t="s">
        <v>109</v>
      </c>
      <c r="AX261" s="196" t="s">
        <v>73</v>
      </c>
      <c r="AY261" s="196" t="s">
        <v>137</v>
      </c>
    </row>
    <row r="262" spans="2:65" s="6" customFormat="1" ht="15.75" customHeight="1" x14ac:dyDescent="0.3">
      <c r="B262" s="159"/>
      <c r="C262" s="160"/>
      <c r="D262" s="161" t="s">
        <v>150</v>
      </c>
      <c r="E262" s="160"/>
      <c r="F262" s="162" t="s">
        <v>964</v>
      </c>
      <c r="G262" s="160"/>
      <c r="H262" s="163">
        <v>180</v>
      </c>
      <c r="J262" s="160"/>
      <c r="K262" s="160"/>
      <c r="L262" s="164"/>
      <c r="M262" s="165"/>
      <c r="N262" s="160"/>
      <c r="O262" s="160"/>
      <c r="P262" s="160"/>
      <c r="Q262" s="160"/>
      <c r="R262" s="160"/>
      <c r="S262" s="160"/>
      <c r="T262" s="166"/>
      <c r="AT262" s="167" t="s">
        <v>150</v>
      </c>
      <c r="AU262" s="167" t="s">
        <v>20</v>
      </c>
      <c r="AV262" s="167" t="s">
        <v>81</v>
      </c>
      <c r="AW262" s="167" t="s">
        <v>109</v>
      </c>
      <c r="AX262" s="167" t="s">
        <v>20</v>
      </c>
      <c r="AY262" s="167" t="s">
        <v>137</v>
      </c>
    </row>
    <row r="263" spans="2:65" s="6" customFormat="1" ht="15.75" customHeight="1" x14ac:dyDescent="0.3">
      <c r="B263" s="23"/>
      <c r="C263" s="145" t="s">
        <v>547</v>
      </c>
      <c r="D263" s="145" t="s">
        <v>141</v>
      </c>
      <c r="E263" s="146" t="s">
        <v>965</v>
      </c>
      <c r="F263" s="147" t="s">
        <v>966</v>
      </c>
      <c r="G263" s="148" t="s">
        <v>961</v>
      </c>
      <c r="H263" s="149">
        <v>18</v>
      </c>
      <c r="I263" s="150"/>
      <c r="J263" s="151">
        <f>ROUND($I$263*$H$263,2)</f>
        <v>0</v>
      </c>
      <c r="K263" s="147"/>
      <c r="L263" s="43"/>
      <c r="M263" s="152"/>
      <c r="N263" s="153" t="s">
        <v>44</v>
      </c>
      <c r="O263" s="24"/>
      <c r="P263" s="24"/>
      <c r="Q263" s="154">
        <v>0</v>
      </c>
      <c r="R263" s="154">
        <f>$Q$263*$H$263</f>
        <v>0</v>
      </c>
      <c r="S263" s="154">
        <v>0</v>
      </c>
      <c r="T263" s="155">
        <f>$S$263*$H$263</f>
        <v>0</v>
      </c>
      <c r="AR263" s="89" t="s">
        <v>704</v>
      </c>
      <c r="AT263" s="89" t="s">
        <v>141</v>
      </c>
      <c r="AU263" s="89" t="s">
        <v>20</v>
      </c>
      <c r="AY263" s="6" t="s">
        <v>137</v>
      </c>
      <c r="BE263" s="156">
        <f>IF($N$263="základní",$J$263,0)</f>
        <v>0</v>
      </c>
      <c r="BF263" s="156">
        <f>IF($N$263="snížená",$J$263,0)</f>
        <v>0</v>
      </c>
      <c r="BG263" s="156">
        <f>IF($N$263="zákl. přenesená",$J$263,0)</f>
        <v>0</v>
      </c>
      <c r="BH263" s="156">
        <f>IF($N$263="sníž. přenesená",$J$263,0)</f>
        <v>0</v>
      </c>
      <c r="BI263" s="156">
        <f>IF($N$263="nulová",$J$263,0)</f>
        <v>0</v>
      </c>
      <c r="BJ263" s="89" t="s">
        <v>20</v>
      </c>
      <c r="BK263" s="156">
        <f>ROUND($I$263*$H$263,2)</f>
        <v>0</v>
      </c>
      <c r="BL263" s="89" t="s">
        <v>704</v>
      </c>
      <c r="BM263" s="89" t="s">
        <v>967</v>
      </c>
    </row>
    <row r="264" spans="2:65" s="6" customFormat="1" ht="15.75" customHeight="1" x14ac:dyDescent="0.3">
      <c r="B264" s="190"/>
      <c r="C264" s="191"/>
      <c r="D264" s="157" t="s">
        <v>150</v>
      </c>
      <c r="E264" s="192"/>
      <c r="F264" s="192" t="s">
        <v>968</v>
      </c>
      <c r="G264" s="191"/>
      <c r="H264" s="191"/>
      <c r="J264" s="191"/>
      <c r="K264" s="191"/>
      <c r="L264" s="193"/>
      <c r="M264" s="194"/>
      <c r="N264" s="191"/>
      <c r="O264" s="191"/>
      <c r="P264" s="191"/>
      <c r="Q264" s="191"/>
      <c r="R264" s="191"/>
      <c r="S264" s="191"/>
      <c r="T264" s="195"/>
      <c r="AT264" s="196" t="s">
        <v>150</v>
      </c>
      <c r="AU264" s="196" t="s">
        <v>20</v>
      </c>
      <c r="AV264" s="196" t="s">
        <v>20</v>
      </c>
      <c r="AW264" s="196" t="s">
        <v>109</v>
      </c>
      <c r="AX264" s="196" t="s">
        <v>73</v>
      </c>
      <c r="AY264" s="196" t="s">
        <v>137</v>
      </c>
    </row>
    <row r="265" spans="2:65" s="6" customFormat="1" ht="15.75" customHeight="1" x14ac:dyDescent="0.3">
      <c r="B265" s="159"/>
      <c r="C265" s="160"/>
      <c r="D265" s="161" t="s">
        <v>150</v>
      </c>
      <c r="E265" s="160"/>
      <c r="F265" s="162" t="s">
        <v>394</v>
      </c>
      <c r="G265" s="160"/>
      <c r="H265" s="163">
        <v>18</v>
      </c>
      <c r="J265" s="160"/>
      <c r="K265" s="160"/>
      <c r="L265" s="164"/>
      <c r="M265" s="187"/>
      <c r="N265" s="188"/>
      <c r="O265" s="188"/>
      <c r="P265" s="188"/>
      <c r="Q265" s="188"/>
      <c r="R265" s="188"/>
      <c r="S265" s="188"/>
      <c r="T265" s="189"/>
      <c r="AT265" s="167" t="s">
        <v>150</v>
      </c>
      <c r="AU265" s="167" t="s">
        <v>20</v>
      </c>
      <c r="AV265" s="167" t="s">
        <v>81</v>
      </c>
      <c r="AW265" s="167" t="s">
        <v>109</v>
      </c>
      <c r="AX265" s="167" t="s">
        <v>20</v>
      </c>
      <c r="AY265" s="167" t="s">
        <v>137</v>
      </c>
    </row>
    <row r="266" spans="2:65" s="6" customFormat="1" ht="7.5" customHeight="1" x14ac:dyDescent="0.3">
      <c r="B266" s="38"/>
      <c r="C266" s="39"/>
      <c r="D266" s="39"/>
      <c r="E266" s="39"/>
      <c r="F266" s="39"/>
      <c r="G266" s="39"/>
      <c r="H266" s="39"/>
      <c r="I266" s="101"/>
      <c r="J266" s="39"/>
      <c r="K266" s="39"/>
      <c r="L266" s="43"/>
    </row>
    <row r="462" s="2" customFormat="1" ht="14.25" customHeight="1" x14ac:dyDescent="0.3"/>
  </sheetData>
  <sheetProtection password="CC35" sheet="1" objects="1" scenarios="1" formatColumns="0" formatRows="0" sort="0" autoFilter="0"/>
  <autoFilter ref="C82:K82"/>
  <mergeCells count="9">
    <mergeCell ref="E75:H75"/>
    <mergeCell ref="G1:H1"/>
    <mergeCell ref="L2:V2"/>
    <mergeCell ref="E7:H7"/>
    <mergeCell ref="E9:H9"/>
    <mergeCell ref="E24:H24"/>
    <mergeCell ref="E45:H45"/>
    <mergeCell ref="E47:H47"/>
    <mergeCell ref="E73:H73"/>
  </mergeCells>
  <hyperlinks>
    <hyperlink ref="F1:G1" location="C2" tooltip="Krycí list soupisu" display="1) Krycí list soupisu"/>
    <hyperlink ref="G1:H1" location="C54" tooltip="Rekapitulace" display="2) Rekapitulace"/>
    <hyperlink ref="J1" location="C82" tooltip="Soupis prací" display="3) Soupis prací"/>
    <hyperlink ref="L1:V1" location="'Rekapitulace stavby'!C2" tooltip="Rekapitulace stavby" display="Rekapitulace stavby"/>
  </hyperlinks>
  <pageMargins left="0.59027779102325439" right="0.59027779102325439" top="0.59027779102325439" bottom="0.59027779102325439" header="0" footer="0"/>
  <pageSetup paperSize="9" scale="95" fitToHeight="100" orientation="landscape" blackAndWhite="1" r:id="rId1"/>
  <headerFooter alignWithMargins="0">
    <oddFooter>&amp;CStrana &amp;P z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462"/>
  <sheetViews>
    <sheetView showGridLines="0" workbookViewId="0">
      <pane ySplit="1" topLeftCell="A2" activePane="bottomLeft" state="frozenSplit"/>
      <selection pane="bottomLeft"/>
    </sheetView>
  </sheetViews>
  <sheetFormatPr defaultColWidth="10.5" defaultRowHeight="14.25" customHeight="1" x14ac:dyDescent="0.3"/>
  <cols>
    <col min="1" max="1" width="8.33203125" style="2" customWidth="1"/>
    <col min="2" max="2" width="1.6640625" style="2" customWidth="1"/>
    <col min="3" max="3" width="4.1640625" style="2" customWidth="1"/>
    <col min="4" max="4" width="4.33203125" style="2" customWidth="1"/>
    <col min="5" max="5" width="17.1640625" style="2" customWidth="1"/>
    <col min="6" max="6" width="90.83203125" style="2" customWidth="1"/>
    <col min="7" max="7" width="8.6640625" style="2" customWidth="1"/>
    <col min="8" max="8" width="11.1640625" style="2" customWidth="1"/>
    <col min="9" max="9" width="12.6640625" style="2" customWidth="1"/>
    <col min="10" max="10" width="23.5" style="2" customWidth="1"/>
    <col min="11" max="11" width="15.5" style="2" customWidth="1"/>
    <col min="12" max="12" width="10.5" style="1" customWidth="1"/>
    <col min="13" max="18" width="10.5" style="2" hidden="1" customWidth="1"/>
    <col min="19" max="19" width="8.1640625" style="2" hidden="1" customWidth="1"/>
    <col min="20" max="20" width="29.6640625" style="2" hidden="1" customWidth="1"/>
    <col min="21" max="21" width="16.33203125" style="2" hidden="1" customWidth="1"/>
    <col min="22" max="22" width="12.33203125" style="2" customWidth="1"/>
    <col min="23" max="23" width="16.33203125" style="2" customWidth="1"/>
    <col min="24" max="24" width="12.1640625" style="2" customWidth="1"/>
    <col min="25" max="25" width="15" style="2" customWidth="1"/>
    <col min="26" max="26" width="11" style="2" customWidth="1"/>
    <col min="27" max="27" width="15" style="2" customWidth="1"/>
    <col min="28" max="28" width="16.33203125" style="2" customWidth="1"/>
    <col min="29" max="29" width="11" style="2" customWidth="1"/>
    <col min="30" max="30" width="15" style="2" customWidth="1"/>
    <col min="31" max="31" width="16.33203125" style="2" customWidth="1"/>
    <col min="32" max="43" width="10.5" style="1" customWidth="1"/>
    <col min="44" max="65" width="10.5" style="2" hidden="1" customWidth="1"/>
    <col min="66" max="16384" width="10.5" style="1"/>
  </cols>
  <sheetData>
    <row r="1" spans="1:256" s="3" customFormat="1" ht="22.5" customHeight="1" x14ac:dyDescent="0.3">
      <c r="A1" s="5"/>
      <c r="B1" s="214"/>
      <c r="C1" s="214"/>
      <c r="D1" s="213" t="s">
        <v>1</v>
      </c>
      <c r="E1" s="214"/>
      <c r="F1" s="215" t="s">
        <v>1424</v>
      </c>
      <c r="G1" s="332" t="s">
        <v>1425</v>
      </c>
      <c r="H1" s="332"/>
      <c r="I1" s="214"/>
      <c r="J1" s="215" t="s">
        <v>1426</v>
      </c>
      <c r="K1" s="213" t="s">
        <v>101</v>
      </c>
      <c r="L1" s="215" t="s">
        <v>1427</v>
      </c>
      <c r="M1" s="215"/>
      <c r="N1" s="215"/>
      <c r="O1" s="215"/>
      <c r="P1" s="215"/>
      <c r="Q1" s="215"/>
      <c r="R1" s="215"/>
      <c r="S1" s="215"/>
      <c r="T1" s="215"/>
      <c r="U1" s="211"/>
      <c r="V1" s="211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  <c r="FC1" s="5"/>
      <c r="FD1" s="5"/>
      <c r="FE1" s="5"/>
      <c r="FF1" s="5"/>
      <c r="FG1" s="5"/>
      <c r="FH1" s="5"/>
      <c r="FI1" s="5"/>
      <c r="FJ1" s="5"/>
      <c r="FK1" s="5"/>
      <c r="FL1" s="5"/>
      <c r="FM1" s="5"/>
      <c r="FN1" s="5"/>
      <c r="FO1" s="5"/>
      <c r="FP1" s="5"/>
      <c r="FQ1" s="5"/>
      <c r="FR1" s="5"/>
      <c r="FS1" s="5"/>
      <c r="FT1" s="5"/>
      <c r="FU1" s="5"/>
      <c r="FV1" s="5"/>
      <c r="FW1" s="5"/>
      <c r="FX1" s="5"/>
      <c r="FY1" s="5"/>
      <c r="FZ1" s="5"/>
      <c r="GA1" s="5"/>
      <c r="GB1" s="5"/>
      <c r="GC1" s="5"/>
      <c r="GD1" s="5"/>
      <c r="GE1" s="5"/>
      <c r="GF1" s="5"/>
      <c r="GG1" s="5"/>
      <c r="GH1" s="5"/>
      <c r="GI1" s="5"/>
      <c r="GJ1" s="5"/>
      <c r="GK1" s="5"/>
      <c r="GL1" s="5"/>
      <c r="GM1" s="5"/>
      <c r="GN1" s="5"/>
      <c r="GO1" s="5"/>
      <c r="GP1" s="5"/>
      <c r="GQ1" s="5"/>
      <c r="GR1" s="5"/>
      <c r="GS1" s="5"/>
      <c r="GT1" s="5"/>
      <c r="GU1" s="5"/>
      <c r="GV1" s="5"/>
      <c r="GW1" s="5"/>
      <c r="GX1" s="5"/>
      <c r="GY1" s="5"/>
      <c r="GZ1" s="5"/>
      <c r="HA1" s="5"/>
      <c r="HB1" s="5"/>
      <c r="HC1" s="5"/>
      <c r="HD1" s="5"/>
      <c r="HE1" s="5"/>
      <c r="HF1" s="5"/>
      <c r="HG1" s="5"/>
      <c r="HH1" s="5"/>
      <c r="HI1" s="5"/>
      <c r="HJ1" s="5"/>
      <c r="HK1" s="5"/>
      <c r="HL1" s="5"/>
      <c r="HM1" s="5"/>
      <c r="HN1" s="5"/>
      <c r="HO1" s="5"/>
      <c r="HP1" s="5"/>
      <c r="HQ1" s="5"/>
      <c r="HR1" s="5"/>
      <c r="HS1" s="5"/>
      <c r="HT1" s="5"/>
      <c r="HU1" s="5"/>
      <c r="HV1" s="5"/>
      <c r="HW1" s="5"/>
      <c r="HX1" s="5"/>
      <c r="HY1" s="5"/>
      <c r="HZ1" s="5"/>
      <c r="IA1" s="5"/>
      <c r="IB1" s="5"/>
      <c r="IC1" s="5"/>
      <c r="ID1" s="5"/>
      <c r="IE1" s="5"/>
      <c r="IF1" s="5"/>
      <c r="IG1" s="5"/>
      <c r="IH1" s="5"/>
      <c r="II1" s="5"/>
      <c r="IJ1" s="5"/>
      <c r="IK1" s="5"/>
      <c r="IL1" s="5"/>
      <c r="IM1" s="5"/>
      <c r="IN1" s="5"/>
      <c r="IO1" s="5"/>
      <c r="IP1" s="5"/>
      <c r="IQ1" s="5"/>
      <c r="IR1" s="5"/>
      <c r="IS1" s="5"/>
      <c r="IT1" s="5"/>
      <c r="IU1" s="5"/>
      <c r="IV1" s="5"/>
    </row>
    <row r="2" spans="1:256" s="2" customFormat="1" ht="37.5" customHeight="1" x14ac:dyDescent="0.3">
      <c r="L2" s="331"/>
      <c r="M2" s="296"/>
      <c r="N2" s="296"/>
      <c r="O2" s="296"/>
      <c r="P2" s="296"/>
      <c r="Q2" s="296"/>
      <c r="R2" s="296"/>
      <c r="S2" s="296"/>
      <c r="T2" s="296"/>
      <c r="U2" s="296"/>
      <c r="V2" s="296"/>
      <c r="AT2" s="2" t="s">
        <v>90</v>
      </c>
    </row>
    <row r="3" spans="1:256" s="2" customFormat="1" ht="7.5" customHeight="1" x14ac:dyDescent="0.3">
      <c r="B3" s="7"/>
      <c r="C3" s="8"/>
      <c r="D3" s="8"/>
      <c r="E3" s="8"/>
      <c r="F3" s="8"/>
      <c r="G3" s="8"/>
      <c r="H3" s="8"/>
      <c r="I3" s="87"/>
      <c r="J3" s="8"/>
      <c r="K3" s="9"/>
      <c r="AT3" s="2" t="s">
        <v>81</v>
      </c>
    </row>
    <row r="4" spans="1:256" s="2" customFormat="1" ht="37.5" customHeight="1" x14ac:dyDescent="0.3">
      <c r="B4" s="10"/>
      <c r="C4" s="11"/>
      <c r="D4" s="12" t="s">
        <v>102</v>
      </c>
      <c r="E4" s="11"/>
      <c r="F4" s="11"/>
      <c r="G4" s="11"/>
      <c r="H4" s="11"/>
      <c r="J4" s="11"/>
      <c r="K4" s="13"/>
      <c r="M4" s="14" t="s">
        <v>9</v>
      </c>
      <c r="AT4" s="2" t="s">
        <v>3</v>
      </c>
    </row>
    <row r="5" spans="1:256" s="2" customFormat="1" ht="7.5" customHeight="1" x14ac:dyDescent="0.3">
      <c r="B5" s="10"/>
      <c r="C5" s="11"/>
      <c r="D5" s="11"/>
      <c r="E5" s="11"/>
      <c r="F5" s="11"/>
      <c r="G5" s="11"/>
      <c r="H5" s="11"/>
      <c r="J5" s="11"/>
      <c r="K5" s="13"/>
    </row>
    <row r="6" spans="1:256" s="2" customFormat="1" ht="15.75" customHeight="1" x14ac:dyDescent="0.3">
      <c r="B6" s="10"/>
      <c r="C6" s="11"/>
      <c r="D6" s="19" t="s">
        <v>15</v>
      </c>
      <c r="E6" s="11"/>
      <c r="F6" s="11"/>
      <c r="G6" s="11"/>
      <c r="H6" s="11"/>
      <c r="J6" s="11"/>
      <c r="K6" s="13"/>
    </row>
    <row r="7" spans="1:256" s="2" customFormat="1" ht="15.75" customHeight="1" x14ac:dyDescent="0.3">
      <c r="B7" s="10"/>
      <c r="C7" s="11"/>
      <c r="D7" s="11"/>
      <c r="E7" s="333" t="str">
        <f>'Rekapitulace stavby'!$K$6</f>
        <v>Rekonsturkce výměníkové a předávací stanice v areálu kasáren Strakonice</v>
      </c>
      <c r="F7" s="300"/>
      <c r="G7" s="300"/>
      <c r="H7" s="300"/>
      <c r="J7" s="11"/>
      <c r="K7" s="13"/>
    </row>
    <row r="8" spans="1:256" s="6" customFormat="1" ht="15.75" customHeight="1" x14ac:dyDescent="0.3">
      <c r="B8" s="23"/>
      <c r="C8" s="24"/>
      <c r="D8" s="19" t="s">
        <v>103</v>
      </c>
      <c r="E8" s="24"/>
      <c r="F8" s="24"/>
      <c r="G8" s="24"/>
      <c r="H8" s="24"/>
      <c r="J8" s="24"/>
      <c r="K8" s="27"/>
    </row>
    <row r="9" spans="1:256" s="6" customFormat="1" ht="37.5" customHeight="1" x14ac:dyDescent="0.3">
      <c r="B9" s="23"/>
      <c r="C9" s="24"/>
      <c r="D9" s="24"/>
      <c r="E9" s="315" t="s">
        <v>969</v>
      </c>
      <c r="F9" s="307"/>
      <c r="G9" s="307"/>
      <c r="H9" s="307"/>
      <c r="J9" s="24"/>
      <c r="K9" s="27"/>
    </row>
    <row r="10" spans="1:256" s="6" customFormat="1" ht="14.25" customHeight="1" x14ac:dyDescent="0.3">
      <c r="B10" s="23"/>
      <c r="C10" s="24"/>
      <c r="D10" s="24"/>
      <c r="E10" s="24"/>
      <c r="F10" s="24"/>
      <c r="G10" s="24"/>
      <c r="H10" s="24"/>
      <c r="J10" s="24"/>
      <c r="K10" s="27"/>
    </row>
    <row r="11" spans="1:256" s="6" customFormat="1" ht="15" customHeight="1" x14ac:dyDescent="0.3">
      <c r="B11" s="23"/>
      <c r="C11" s="24"/>
      <c r="D11" s="19" t="s">
        <v>18</v>
      </c>
      <c r="E11" s="24"/>
      <c r="F11" s="17"/>
      <c r="G11" s="24"/>
      <c r="H11" s="24"/>
      <c r="I11" s="88" t="s">
        <v>19</v>
      </c>
      <c r="J11" s="17"/>
      <c r="K11" s="27"/>
    </row>
    <row r="12" spans="1:256" s="6" customFormat="1" ht="15" customHeight="1" x14ac:dyDescent="0.3">
      <c r="B12" s="23"/>
      <c r="C12" s="24"/>
      <c r="D12" s="19" t="s">
        <v>21</v>
      </c>
      <c r="E12" s="24"/>
      <c r="F12" s="17" t="s">
        <v>22</v>
      </c>
      <c r="G12" s="24"/>
      <c r="H12" s="24"/>
      <c r="I12" s="88" t="s">
        <v>23</v>
      </c>
      <c r="J12" s="52" t="str">
        <f>'Rekapitulace stavby'!$AN$8</f>
        <v>27.01.2014</v>
      </c>
      <c r="K12" s="27"/>
    </row>
    <row r="13" spans="1:256" s="6" customFormat="1" ht="12" customHeight="1" x14ac:dyDescent="0.3">
      <c r="B13" s="23"/>
      <c r="C13" s="24"/>
      <c r="D13" s="24"/>
      <c r="E13" s="24"/>
      <c r="F13" s="24"/>
      <c r="G13" s="24"/>
      <c r="H13" s="24"/>
      <c r="J13" s="24"/>
      <c r="K13" s="27"/>
    </row>
    <row r="14" spans="1:256" s="6" customFormat="1" ht="15" customHeight="1" x14ac:dyDescent="0.3">
      <c r="B14" s="23"/>
      <c r="C14" s="24"/>
      <c r="D14" s="19" t="s">
        <v>27</v>
      </c>
      <c r="E14" s="24"/>
      <c r="F14" s="24"/>
      <c r="G14" s="24"/>
      <c r="H14" s="24"/>
      <c r="I14" s="88" t="s">
        <v>28</v>
      </c>
      <c r="J14" s="17"/>
      <c r="K14" s="27"/>
    </row>
    <row r="15" spans="1:256" s="6" customFormat="1" ht="18.75" customHeight="1" x14ac:dyDescent="0.3">
      <c r="B15" s="23"/>
      <c r="C15" s="24"/>
      <c r="D15" s="24"/>
      <c r="E15" s="17" t="s">
        <v>29</v>
      </c>
      <c r="F15" s="24"/>
      <c r="G15" s="24"/>
      <c r="H15" s="24"/>
      <c r="I15" s="88" t="s">
        <v>30</v>
      </c>
      <c r="J15" s="17"/>
      <c r="K15" s="27"/>
    </row>
    <row r="16" spans="1:256" s="6" customFormat="1" ht="7.5" customHeight="1" x14ac:dyDescent="0.3">
      <c r="B16" s="23"/>
      <c r="C16" s="24"/>
      <c r="D16" s="24"/>
      <c r="E16" s="24"/>
      <c r="F16" s="24"/>
      <c r="G16" s="24"/>
      <c r="H16" s="24"/>
      <c r="J16" s="24"/>
      <c r="K16" s="27"/>
    </row>
    <row r="17" spans="2:11" s="6" customFormat="1" ht="15" customHeight="1" x14ac:dyDescent="0.3">
      <c r="B17" s="23"/>
      <c r="C17" s="24"/>
      <c r="D17" s="19" t="s">
        <v>31</v>
      </c>
      <c r="E17" s="24"/>
      <c r="F17" s="24"/>
      <c r="G17" s="24"/>
      <c r="H17" s="24"/>
      <c r="I17" s="88" t="s">
        <v>28</v>
      </c>
      <c r="J17" s="17" t="str">
        <f>IF('Rekapitulace stavby'!$AN$13="Vyplň údaj","",IF('Rekapitulace stavby'!$AN$13="","",'Rekapitulace stavby'!$AN$13))</f>
        <v/>
      </c>
      <c r="K17" s="27"/>
    </row>
    <row r="18" spans="2:11" s="6" customFormat="1" ht="18.75" customHeight="1" x14ac:dyDescent="0.3">
      <c r="B18" s="23"/>
      <c r="C18" s="24"/>
      <c r="D18" s="24"/>
      <c r="E18" s="17" t="str">
        <f>IF('Rekapitulace stavby'!$E$14="Vyplň údaj","",IF('Rekapitulace stavby'!$E$14="","",'Rekapitulace stavby'!$E$14))</f>
        <v/>
      </c>
      <c r="F18" s="24"/>
      <c r="G18" s="24"/>
      <c r="H18" s="24"/>
      <c r="I18" s="88" t="s">
        <v>30</v>
      </c>
      <c r="J18" s="17" t="str">
        <f>IF('Rekapitulace stavby'!$AN$14="Vyplň údaj","",IF('Rekapitulace stavby'!$AN$14="","",'Rekapitulace stavby'!$AN$14))</f>
        <v/>
      </c>
      <c r="K18" s="27"/>
    </row>
    <row r="19" spans="2:11" s="6" customFormat="1" ht="7.5" customHeight="1" x14ac:dyDescent="0.3">
      <c r="B19" s="23"/>
      <c r="C19" s="24"/>
      <c r="D19" s="24"/>
      <c r="E19" s="24"/>
      <c r="F19" s="24"/>
      <c r="G19" s="24"/>
      <c r="H19" s="24"/>
      <c r="J19" s="24"/>
      <c r="K19" s="27"/>
    </row>
    <row r="20" spans="2:11" s="6" customFormat="1" ht="15" customHeight="1" x14ac:dyDescent="0.3">
      <c r="B20" s="23"/>
      <c r="C20" s="24"/>
      <c r="D20" s="19" t="s">
        <v>33</v>
      </c>
      <c r="E20" s="24"/>
      <c r="F20" s="24"/>
      <c r="G20" s="24"/>
      <c r="H20" s="24"/>
      <c r="I20" s="88" t="s">
        <v>28</v>
      </c>
      <c r="J20" s="17" t="s">
        <v>34</v>
      </c>
      <c r="K20" s="27"/>
    </row>
    <row r="21" spans="2:11" s="6" customFormat="1" ht="18.75" customHeight="1" x14ac:dyDescent="0.3">
      <c r="B21" s="23"/>
      <c r="C21" s="24"/>
      <c r="D21" s="24"/>
      <c r="E21" s="17" t="s">
        <v>35</v>
      </c>
      <c r="F21" s="24"/>
      <c r="G21" s="24"/>
      <c r="H21" s="24"/>
      <c r="I21" s="88" t="s">
        <v>30</v>
      </c>
      <c r="J21" s="17" t="s">
        <v>36</v>
      </c>
      <c r="K21" s="27"/>
    </row>
    <row r="22" spans="2:11" s="6" customFormat="1" ht="7.5" customHeight="1" x14ac:dyDescent="0.3">
      <c r="B22" s="23"/>
      <c r="C22" s="24"/>
      <c r="D22" s="24"/>
      <c r="E22" s="24"/>
      <c r="F22" s="24"/>
      <c r="G22" s="24"/>
      <c r="H22" s="24"/>
      <c r="J22" s="24"/>
      <c r="K22" s="27"/>
    </row>
    <row r="23" spans="2:11" s="6" customFormat="1" ht="15" customHeight="1" x14ac:dyDescent="0.3">
      <c r="B23" s="23"/>
      <c r="C23" s="24"/>
      <c r="D23" s="19" t="s">
        <v>38</v>
      </c>
      <c r="E23" s="24"/>
      <c r="F23" s="24"/>
      <c r="G23" s="24"/>
      <c r="H23" s="24"/>
      <c r="J23" s="24"/>
      <c r="K23" s="27"/>
    </row>
    <row r="24" spans="2:11" s="89" customFormat="1" ht="15.75" customHeight="1" x14ac:dyDescent="0.3">
      <c r="B24" s="90"/>
      <c r="C24" s="91"/>
      <c r="D24" s="91"/>
      <c r="E24" s="303"/>
      <c r="F24" s="334"/>
      <c r="G24" s="334"/>
      <c r="H24" s="334"/>
      <c r="J24" s="91"/>
      <c r="K24" s="92"/>
    </row>
    <row r="25" spans="2:11" s="6" customFormat="1" ht="7.5" customHeight="1" x14ac:dyDescent="0.3">
      <c r="B25" s="23"/>
      <c r="C25" s="24"/>
      <c r="D25" s="24"/>
      <c r="E25" s="24"/>
      <c r="F25" s="24"/>
      <c r="G25" s="24"/>
      <c r="H25" s="24"/>
      <c r="J25" s="24"/>
      <c r="K25" s="27"/>
    </row>
    <row r="26" spans="2:11" s="6" customFormat="1" ht="7.5" customHeight="1" x14ac:dyDescent="0.3">
      <c r="B26" s="23"/>
      <c r="C26" s="24"/>
      <c r="D26" s="64"/>
      <c r="E26" s="64"/>
      <c r="F26" s="64"/>
      <c r="G26" s="64"/>
      <c r="H26" s="64"/>
      <c r="I26" s="53"/>
      <c r="J26" s="64"/>
      <c r="K26" s="93"/>
    </row>
    <row r="27" spans="2:11" s="6" customFormat="1" ht="26.25" customHeight="1" x14ac:dyDescent="0.3">
      <c r="B27" s="23"/>
      <c r="C27" s="24"/>
      <c r="D27" s="94" t="s">
        <v>39</v>
      </c>
      <c r="E27" s="24"/>
      <c r="F27" s="24"/>
      <c r="G27" s="24"/>
      <c r="H27" s="24"/>
      <c r="J27" s="67">
        <f>ROUND($J$82,2)</f>
        <v>0</v>
      </c>
      <c r="K27" s="27"/>
    </row>
    <row r="28" spans="2:11" s="6" customFormat="1" ht="7.5" customHeight="1" x14ac:dyDescent="0.3">
      <c r="B28" s="23"/>
      <c r="C28" s="24"/>
      <c r="D28" s="64"/>
      <c r="E28" s="64"/>
      <c r="F28" s="64"/>
      <c r="G28" s="64"/>
      <c r="H28" s="64"/>
      <c r="I28" s="53"/>
      <c r="J28" s="64"/>
      <c r="K28" s="93"/>
    </row>
    <row r="29" spans="2:11" s="6" customFormat="1" ht="15" customHeight="1" x14ac:dyDescent="0.3">
      <c r="B29" s="23"/>
      <c r="C29" s="24"/>
      <c r="D29" s="24"/>
      <c r="E29" s="24"/>
      <c r="F29" s="28" t="s">
        <v>41</v>
      </c>
      <c r="G29" s="24"/>
      <c r="H29" s="24"/>
      <c r="I29" s="95" t="s">
        <v>40</v>
      </c>
      <c r="J29" s="28" t="s">
        <v>42</v>
      </c>
      <c r="K29" s="27"/>
    </row>
    <row r="30" spans="2:11" s="6" customFormat="1" ht="15" customHeight="1" x14ac:dyDescent="0.3">
      <c r="B30" s="23"/>
      <c r="C30" s="24"/>
      <c r="D30" s="30" t="s">
        <v>43</v>
      </c>
      <c r="E30" s="30" t="s">
        <v>44</v>
      </c>
      <c r="F30" s="96">
        <f>ROUND(SUM($BE$82:$BE$141),2)</f>
        <v>0</v>
      </c>
      <c r="G30" s="24"/>
      <c r="H30" s="24"/>
      <c r="I30" s="97">
        <v>0.21</v>
      </c>
      <c r="J30" s="96">
        <f>ROUND(SUM($BE$82:$BE$141)*$I$30,2)</f>
        <v>0</v>
      </c>
      <c r="K30" s="27"/>
    </row>
    <row r="31" spans="2:11" s="6" customFormat="1" ht="15" customHeight="1" x14ac:dyDescent="0.3">
      <c r="B31" s="23"/>
      <c r="C31" s="24"/>
      <c r="D31" s="24"/>
      <c r="E31" s="30" t="s">
        <v>45</v>
      </c>
      <c r="F31" s="96">
        <f>ROUND(SUM($BF$82:$BF$141),2)</f>
        <v>0</v>
      </c>
      <c r="G31" s="24"/>
      <c r="H31" s="24"/>
      <c r="I31" s="97">
        <v>0.15</v>
      </c>
      <c r="J31" s="96">
        <f>ROUND(SUM($BF$82:$BF$141)*$I$31,2)</f>
        <v>0</v>
      </c>
      <c r="K31" s="27"/>
    </row>
    <row r="32" spans="2:11" s="6" customFormat="1" ht="15" hidden="1" customHeight="1" x14ac:dyDescent="0.3">
      <c r="B32" s="23"/>
      <c r="C32" s="24"/>
      <c r="D32" s="24"/>
      <c r="E32" s="30" t="s">
        <v>46</v>
      </c>
      <c r="F32" s="96">
        <f>ROUND(SUM($BG$82:$BG$141),2)</f>
        <v>0</v>
      </c>
      <c r="G32" s="24"/>
      <c r="H32" s="24"/>
      <c r="I32" s="97">
        <v>0.21</v>
      </c>
      <c r="J32" s="96">
        <v>0</v>
      </c>
      <c r="K32" s="27"/>
    </row>
    <row r="33" spans="2:11" s="6" customFormat="1" ht="15" hidden="1" customHeight="1" x14ac:dyDescent="0.3">
      <c r="B33" s="23"/>
      <c r="C33" s="24"/>
      <c r="D33" s="24"/>
      <c r="E33" s="30" t="s">
        <v>47</v>
      </c>
      <c r="F33" s="96">
        <f>ROUND(SUM($BH$82:$BH$141),2)</f>
        <v>0</v>
      </c>
      <c r="G33" s="24"/>
      <c r="H33" s="24"/>
      <c r="I33" s="97">
        <v>0.15</v>
      </c>
      <c r="J33" s="96">
        <v>0</v>
      </c>
      <c r="K33" s="27"/>
    </row>
    <row r="34" spans="2:11" s="6" customFormat="1" ht="15" hidden="1" customHeight="1" x14ac:dyDescent="0.3">
      <c r="B34" s="23"/>
      <c r="C34" s="24"/>
      <c r="D34" s="24"/>
      <c r="E34" s="30" t="s">
        <v>48</v>
      </c>
      <c r="F34" s="96">
        <f>ROUND(SUM($BI$82:$BI$141),2)</f>
        <v>0</v>
      </c>
      <c r="G34" s="24"/>
      <c r="H34" s="24"/>
      <c r="I34" s="97">
        <v>0</v>
      </c>
      <c r="J34" s="96">
        <v>0</v>
      </c>
      <c r="K34" s="27"/>
    </row>
    <row r="35" spans="2:11" s="6" customFormat="1" ht="7.5" customHeight="1" x14ac:dyDescent="0.3">
      <c r="B35" s="23"/>
      <c r="C35" s="24"/>
      <c r="D35" s="24"/>
      <c r="E35" s="24"/>
      <c r="F35" s="24"/>
      <c r="G35" s="24"/>
      <c r="H35" s="24"/>
      <c r="J35" s="24"/>
      <c r="K35" s="27"/>
    </row>
    <row r="36" spans="2:11" s="6" customFormat="1" ht="26.25" customHeight="1" x14ac:dyDescent="0.3">
      <c r="B36" s="23"/>
      <c r="C36" s="32"/>
      <c r="D36" s="33" t="s">
        <v>49</v>
      </c>
      <c r="E36" s="34"/>
      <c r="F36" s="34"/>
      <c r="G36" s="98" t="s">
        <v>50</v>
      </c>
      <c r="H36" s="35" t="s">
        <v>51</v>
      </c>
      <c r="I36" s="99"/>
      <c r="J36" s="36">
        <f>ROUND(SUM($J$27:$J$34),2)</f>
        <v>0</v>
      </c>
      <c r="K36" s="100"/>
    </row>
    <row r="37" spans="2:11" s="6" customFormat="1" ht="15" customHeight="1" x14ac:dyDescent="0.3">
      <c r="B37" s="38"/>
      <c r="C37" s="39"/>
      <c r="D37" s="39"/>
      <c r="E37" s="39"/>
      <c r="F37" s="39"/>
      <c r="G37" s="39"/>
      <c r="H37" s="39"/>
      <c r="I37" s="101"/>
      <c r="J37" s="39"/>
      <c r="K37" s="40"/>
    </row>
    <row r="41" spans="2:11" s="6" customFormat="1" ht="7.5" customHeight="1" x14ac:dyDescent="0.3">
      <c r="B41" s="102"/>
      <c r="C41" s="103"/>
      <c r="D41" s="103"/>
      <c r="E41" s="103"/>
      <c r="F41" s="103"/>
      <c r="G41" s="103"/>
      <c r="H41" s="103"/>
      <c r="I41" s="103"/>
      <c r="J41" s="103"/>
      <c r="K41" s="104"/>
    </row>
    <row r="42" spans="2:11" s="6" customFormat="1" ht="37.5" customHeight="1" x14ac:dyDescent="0.3">
      <c r="B42" s="23"/>
      <c r="C42" s="12" t="s">
        <v>105</v>
      </c>
      <c r="D42" s="24"/>
      <c r="E42" s="24"/>
      <c r="F42" s="24"/>
      <c r="G42" s="24"/>
      <c r="H42" s="24"/>
      <c r="J42" s="24"/>
      <c r="K42" s="27"/>
    </row>
    <row r="43" spans="2:11" s="6" customFormat="1" ht="7.5" customHeight="1" x14ac:dyDescent="0.3">
      <c r="B43" s="23"/>
      <c r="C43" s="24"/>
      <c r="D43" s="24"/>
      <c r="E43" s="24"/>
      <c r="F43" s="24"/>
      <c r="G43" s="24"/>
      <c r="H43" s="24"/>
      <c r="J43" s="24"/>
      <c r="K43" s="27"/>
    </row>
    <row r="44" spans="2:11" s="6" customFormat="1" ht="15" customHeight="1" x14ac:dyDescent="0.3">
      <c r="B44" s="23"/>
      <c r="C44" s="19" t="s">
        <v>15</v>
      </c>
      <c r="D44" s="24"/>
      <c r="E44" s="24"/>
      <c r="F44" s="24"/>
      <c r="G44" s="24"/>
      <c r="H44" s="24"/>
      <c r="J44" s="24"/>
      <c r="K44" s="27"/>
    </row>
    <row r="45" spans="2:11" s="6" customFormat="1" ht="16.5" customHeight="1" x14ac:dyDescent="0.3">
      <c r="B45" s="23"/>
      <c r="C45" s="24"/>
      <c r="D45" s="24"/>
      <c r="E45" s="333" t="str">
        <f>$E$7</f>
        <v>Rekonsturkce výměníkové a předávací stanice v areálu kasáren Strakonice</v>
      </c>
      <c r="F45" s="307"/>
      <c r="G45" s="307"/>
      <c r="H45" s="307"/>
      <c r="J45" s="24"/>
      <c r="K45" s="27"/>
    </row>
    <row r="46" spans="2:11" s="6" customFormat="1" ht="15" customHeight="1" x14ac:dyDescent="0.3">
      <c r="B46" s="23"/>
      <c r="C46" s="19" t="s">
        <v>103</v>
      </c>
      <c r="D46" s="24"/>
      <c r="E46" s="24"/>
      <c r="F46" s="24"/>
      <c r="G46" s="24"/>
      <c r="H46" s="24"/>
      <c r="J46" s="24"/>
      <c r="K46" s="27"/>
    </row>
    <row r="47" spans="2:11" s="6" customFormat="1" ht="19.5" customHeight="1" x14ac:dyDescent="0.3">
      <c r="B47" s="23"/>
      <c r="C47" s="24"/>
      <c r="D47" s="24"/>
      <c r="E47" s="315" t="str">
        <f>$E$9</f>
        <v>04-ZTI - Zdravotně technická instalace</v>
      </c>
      <c r="F47" s="307"/>
      <c r="G47" s="307"/>
      <c r="H47" s="307"/>
      <c r="J47" s="24"/>
      <c r="K47" s="27"/>
    </row>
    <row r="48" spans="2:11" s="6" customFormat="1" ht="7.5" customHeight="1" x14ac:dyDescent="0.3">
      <c r="B48" s="23"/>
      <c r="C48" s="24"/>
      <c r="D48" s="24"/>
      <c r="E48" s="24"/>
      <c r="F48" s="24"/>
      <c r="G48" s="24"/>
      <c r="H48" s="24"/>
      <c r="J48" s="24"/>
      <c r="K48" s="27"/>
    </row>
    <row r="49" spans="2:47" s="6" customFormat="1" ht="18.75" customHeight="1" x14ac:dyDescent="0.3">
      <c r="B49" s="23"/>
      <c r="C49" s="19" t="s">
        <v>21</v>
      </c>
      <c r="D49" s="24"/>
      <c r="E49" s="24"/>
      <c r="F49" s="17" t="str">
        <f>$F$12</f>
        <v>Strakonice</v>
      </c>
      <c r="G49" s="24"/>
      <c r="H49" s="24"/>
      <c r="I49" s="88" t="s">
        <v>23</v>
      </c>
      <c r="J49" s="52" t="str">
        <f>IF($J$12="","",$J$12)</f>
        <v>27.01.2014</v>
      </c>
      <c r="K49" s="27"/>
    </row>
    <row r="50" spans="2:47" s="6" customFormat="1" ht="7.5" customHeight="1" x14ac:dyDescent="0.3">
      <c r="B50" s="23"/>
      <c r="C50" s="24"/>
      <c r="D50" s="24"/>
      <c r="E50" s="24"/>
      <c r="F50" s="24"/>
      <c r="G50" s="24"/>
      <c r="H50" s="24"/>
      <c r="J50" s="24"/>
      <c r="K50" s="27"/>
    </row>
    <row r="51" spans="2:47" s="6" customFormat="1" ht="15.75" customHeight="1" x14ac:dyDescent="0.3">
      <c r="B51" s="23"/>
      <c r="C51" s="19" t="s">
        <v>27</v>
      </c>
      <c r="D51" s="24"/>
      <c r="E51" s="24"/>
      <c r="F51" s="17" t="str">
        <f>$E$15</f>
        <v>Armádní servisní, příspěvková organizace</v>
      </c>
      <c r="G51" s="24"/>
      <c r="H51" s="24"/>
      <c r="I51" s="88" t="s">
        <v>33</v>
      </c>
      <c r="J51" s="17" t="str">
        <f>$E$21</f>
        <v>DABONA s.r.o.</v>
      </c>
      <c r="K51" s="27"/>
    </row>
    <row r="52" spans="2:47" s="6" customFormat="1" ht="15" customHeight="1" x14ac:dyDescent="0.3">
      <c r="B52" s="23"/>
      <c r="C52" s="19" t="s">
        <v>31</v>
      </c>
      <c r="D52" s="24"/>
      <c r="E52" s="24"/>
      <c r="F52" s="17" t="str">
        <f>IF($E$18="","",$E$18)</f>
        <v/>
      </c>
      <c r="G52" s="24"/>
      <c r="H52" s="24"/>
      <c r="J52" s="24"/>
      <c r="K52" s="27"/>
    </row>
    <row r="53" spans="2:47" s="6" customFormat="1" ht="11.25" customHeight="1" x14ac:dyDescent="0.3">
      <c r="B53" s="23"/>
      <c r="C53" s="24"/>
      <c r="D53" s="24"/>
      <c r="E53" s="24"/>
      <c r="F53" s="24"/>
      <c r="G53" s="24"/>
      <c r="H53" s="24"/>
      <c r="J53" s="24"/>
      <c r="K53" s="27"/>
    </row>
    <row r="54" spans="2:47" s="6" customFormat="1" ht="30" customHeight="1" x14ac:dyDescent="0.3">
      <c r="B54" s="23"/>
      <c r="C54" s="105" t="s">
        <v>106</v>
      </c>
      <c r="D54" s="32"/>
      <c r="E54" s="32"/>
      <c r="F54" s="32"/>
      <c r="G54" s="32"/>
      <c r="H54" s="32"/>
      <c r="I54" s="106"/>
      <c r="J54" s="107" t="s">
        <v>107</v>
      </c>
      <c r="K54" s="37"/>
    </row>
    <row r="55" spans="2:47" s="6" customFormat="1" ht="11.25" customHeight="1" x14ac:dyDescent="0.3">
      <c r="B55" s="23"/>
      <c r="C55" s="24"/>
      <c r="D55" s="24"/>
      <c r="E55" s="24"/>
      <c r="F55" s="24"/>
      <c r="G55" s="24"/>
      <c r="H55" s="24"/>
      <c r="J55" s="24"/>
      <c r="K55" s="27"/>
    </row>
    <row r="56" spans="2:47" s="6" customFormat="1" ht="30" customHeight="1" x14ac:dyDescent="0.3">
      <c r="B56" s="23"/>
      <c r="C56" s="66" t="s">
        <v>108</v>
      </c>
      <c r="D56" s="24"/>
      <c r="E56" s="24"/>
      <c r="F56" s="24"/>
      <c r="G56" s="24"/>
      <c r="H56" s="24"/>
      <c r="J56" s="67">
        <f>ROUND($J$82,2)</f>
        <v>0</v>
      </c>
      <c r="K56" s="27"/>
      <c r="AU56" s="6" t="s">
        <v>109</v>
      </c>
    </row>
    <row r="57" spans="2:47" s="73" customFormat="1" ht="25.5" customHeight="1" x14ac:dyDescent="0.3">
      <c r="B57" s="108"/>
      <c r="C57" s="109"/>
      <c r="D57" s="110" t="s">
        <v>115</v>
      </c>
      <c r="E57" s="110"/>
      <c r="F57" s="110"/>
      <c r="G57" s="110"/>
      <c r="H57" s="110"/>
      <c r="I57" s="111"/>
      <c r="J57" s="112">
        <f>ROUND($J$83,2)</f>
        <v>0</v>
      </c>
      <c r="K57" s="113"/>
    </row>
    <row r="58" spans="2:47" s="114" customFormat="1" ht="21" customHeight="1" x14ac:dyDescent="0.3">
      <c r="B58" s="115"/>
      <c r="C58" s="116"/>
      <c r="D58" s="117" t="s">
        <v>970</v>
      </c>
      <c r="E58" s="117"/>
      <c r="F58" s="117"/>
      <c r="G58" s="117"/>
      <c r="H58" s="117"/>
      <c r="I58" s="118"/>
      <c r="J58" s="119">
        <f>ROUND($J$84,2)</f>
        <v>0</v>
      </c>
      <c r="K58" s="120"/>
    </row>
    <row r="59" spans="2:47" s="114" customFormat="1" ht="21" customHeight="1" x14ac:dyDescent="0.3">
      <c r="B59" s="115"/>
      <c r="C59" s="116"/>
      <c r="D59" s="117" t="s">
        <v>971</v>
      </c>
      <c r="E59" s="117"/>
      <c r="F59" s="117"/>
      <c r="G59" s="117"/>
      <c r="H59" s="117"/>
      <c r="I59" s="118"/>
      <c r="J59" s="119">
        <f>ROUND($J$97,2)</f>
        <v>0</v>
      </c>
      <c r="K59" s="120"/>
    </row>
    <row r="60" spans="2:47" s="114" customFormat="1" ht="21" customHeight="1" x14ac:dyDescent="0.3">
      <c r="B60" s="115"/>
      <c r="C60" s="116"/>
      <c r="D60" s="117" t="s">
        <v>972</v>
      </c>
      <c r="E60" s="117"/>
      <c r="F60" s="117"/>
      <c r="G60" s="117"/>
      <c r="H60" s="117"/>
      <c r="I60" s="118"/>
      <c r="J60" s="119">
        <f>ROUND($J$121,2)</f>
        <v>0</v>
      </c>
      <c r="K60" s="120"/>
    </row>
    <row r="61" spans="2:47" s="114" customFormat="1" ht="21" customHeight="1" x14ac:dyDescent="0.3">
      <c r="B61" s="115"/>
      <c r="C61" s="116"/>
      <c r="D61" s="117" t="s">
        <v>973</v>
      </c>
      <c r="E61" s="117"/>
      <c r="F61" s="117"/>
      <c r="G61" s="117"/>
      <c r="H61" s="117"/>
      <c r="I61" s="118"/>
      <c r="J61" s="119">
        <f>ROUND($J$127,2)</f>
        <v>0</v>
      </c>
      <c r="K61" s="120"/>
    </row>
    <row r="62" spans="2:47" s="114" customFormat="1" ht="21" customHeight="1" x14ac:dyDescent="0.3">
      <c r="B62" s="115"/>
      <c r="C62" s="116"/>
      <c r="D62" s="117" t="s">
        <v>291</v>
      </c>
      <c r="E62" s="117"/>
      <c r="F62" s="117"/>
      <c r="G62" s="117"/>
      <c r="H62" s="117"/>
      <c r="I62" s="118"/>
      <c r="J62" s="119">
        <f>ROUND($J$137,2)</f>
        <v>0</v>
      </c>
      <c r="K62" s="120"/>
    </row>
    <row r="63" spans="2:47" s="6" customFormat="1" ht="22.5" customHeight="1" x14ac:dyDescent="0.3">
      <c r="B63" s="23"/>
      <c r="C63" s="24"/>
      <c r="D63" s="24"/>
      <c r="E63" s="24"/>
      <c r="F63" s="24"/>
      <c r="G63" s="24"/>
      <c r="H63" s="24"/>
      <c r="J63" s="24"/>
      <c r="K63" s="27"/>
    </row>
    <row r="64" spans="2:47" s="6" customFormat="1" ht="7.5" customHeight="1" x14ac:dyDescent="0.3">
      <c r="B64" s="38"/>
      <c r="C64" s="39"/>
      <c r="D64" s="39"/>
      <c r="E64" s="39"/>
      <c r="F64" s="39"/>
      <c r="G64" s="39"/>
      <c r="H64" s="39"/>
      <c r="I64" s="101"/>
      <c r="J64" s="39"/>
      <c r="K64" s="40"/>
    </row>
    <row r="68" spans="2:12" s="6" customFormat="1" ht="7.5" customHeight="1" x14ac:dyDescent="0.3">
      <c r="B68" s="41"/>
      <c r="C68" s="42"/>
      <c r="D68" s="42"/>
      <c r="E68" s="42"/>
      <c r="F68" s="42"/>
      <c r="G68" s="42"/>
      <c r="H68" s="42"/>
      <c r="I68" s="103"/>
      <c r="J68" s="42"/>
      <c r="K68" s="42"/>
      <c r="L68" s="43"/>
    </row>
    <row r="69" spans="2:12" s="6" customFormat="1" ht="37.5" customHeight="1" x14ac:dyDescent="0.3">
      <c r="B69" s="23"/>
      <c r="C69" s="12" t="s">
        <v>120</v>
      </c>
      <c r="D69" s="24"/>
      <c r="E69" s="24"/>
      <c r="F69" s="24"/>
      <c r="G69" s="24"/>
      <c r="H69" s="24"/>
      <c r="J69" s="24"/>
      <c r="K69" s="24"/>
      <c r="L69" s="43"/>
    </row>
    <row r="70" spans="2:12" s="6" customFormat="1" ht="7.5" customHeight="1" x14ac:dyDescent="0.3">
      <c r="B70" s="23"/>
      <c r="C70" s="24"/>
      <c r="D70" s="24"/>
      <c r="E70" s="24"/>
      <c r="F70" s="24"/>
      <c r="G70" s="24"/>
      <c r="H70" s="24"/>
      <c r="J70" s="24"/>
      <c r="K70" s="24"/>
      <c r="L70" s="43"/>
    </row>
    <row r="71" spans="2:12" s="6" customFormat="1" ht="15" customHeight="1" x14ac:dyDescent="0.3">
      <c r="B71" s="23"/>
      <c r="C71" s="19" t="s">
        <v>15</v>
      </c>
      <c r="D71" s="24"/>
      <c r="E71" s="24"/>
      <c r="F71" s="24"/>
      <c r="G71" s="24"/>
      <c r="H71" s="24"/>
      <c r="J71" s="24"/>
      <c r="K71" s="24"/>
      <c r="L71" s="43"/>
    </row>
    <row r="72" spans="2:12" s="6" customFormat="1" ht="16.5" customHeight="1" x14ac:dyDescent="0.3">
      <c r="B72" s="23"/>
      <c r="C72" s="24"/>
      <c r="D72" s="24"/>
      <c r="E72" s="333" t="str">
        <f>$E$7</f>
        <v>Rekonsturkce výměníkové a předávací stanice v areálu kasáren Strakonice</v>
      </c>
      <c r="F72" s="307"/>
      <c r="G72" s="307"/>
      <c r="H72" s="307"/>
      <c r="J72" s="24"/>
      <c r="K72" s="24"/>
      <c r="L72" s="43"/>
    </row>
    <row r="73" spans="2:12" s="6" customFormat="1" ht="15" customHeight="1" x14ac:dyDescent="0.3">
      <c r="B73" s="23"/>
      <c r="C73" s="19" t="s">
        <v>103</v>
      </c>
      <c r="D73" s="24"/>
      <c r="E73" s="24"/>
      <c r="F73" s="24"/>
      <c r="G73" s="24"/>
      <c r="H73" s="24"/>
      <c r="J73" s="24"/>
      <c r="K73" s="24"/>
      <c r="L73" s="43"/>
    </row>
    <row r="74" spans="2:12" s="6" customFormat="1" ht="19.5" customHeight="1" x14ac:dyDescent="0.3">
      <c r="B74" s="23"/>
      <c r="C74" s="24"/>
      <c r="D74" s="24"/>
      <c r="E74" s="315" t="str">
        <f>$E$9</f>
        <v>04-ZTI - Zdravotně technická instalace</v>
      </c>
      <c r="F74" s="307"/>
      <c r="G74" s="307"/>
      <c r="H74" s="307"/>
      <c r="J74" s="24"/>
      <c r="K74" s="24"/>
      <c r="L74" s="43"/>
    </row>
    <row r="75" spans="2:12" s="6" customFormat="1" ht="7.5" customHeight="1" x14ac:dyDescent="0.3">
      <c r="B75" s="23"/>
      <c r="C75" s="24"/>
      <c r="D75" s="24"/>
      <c r="E75" s="24"/>
      <c r="F75" s="24"/>
      <c r="G75" s="24"/>
      <c r="H75" s="24"/>
      <c r="J75" s="24"/>
      <c r="K75" s="24"/>
      <c r="L75" s="43"/>
    </row>
    <row r="76" spans="2:12" s="6" customFormat="1" ht="18.75" customHeight="1" x14ac:dyDescent="0.3">
      <c r="B76" s="23"/>
      <c r="C76" s="19" t="s">
        <v>21</v>
      </c>
      <c r="D76" s="24"/>
      <c r="E76" s="24"/>
      <c r="F76" s="17" t="str">
        <f>$F$12</f>
        <v>Strakonice</v>
      </c>
      <c r="G76" s="24"/>
      <c r="H76" s="24"/>
      <c r="I76" s="88" t="s">
        <v>23</v>
      </c>
      <c r="J76" s="52" t="str">
        <f>IF($J$12="","",$J$12)</f>
        <v>27.01.2014</v>
      </c>
      <c r="K76" s="24"/>
      <c r="L76" s="43"/>
    </row>
    <row r="77" spans="2:12" s="6" customFormat="1" ht="7.5" customHeight="1" x14ac:dyDescent="0.3">
      <c r="B77" s="23"/>
      <c r="C77" s="24"/>
      <c r="D77" s="24"/>
      <c r="E77" s="24"/>
      <c r="F77" s="24"/>
      <c r="G77" s="24"/>
      <c r="H77" s="24"/>
      <c r="J77" s="24"/>
      <c r="K77" s="24"/>
      <c r="L77" s="43"/>
    </row>
    <row r="78" spans="2:12" s="6" customFormat="1" ht="15.75" customHeight="1" x14ac:dyDescent="0.3">
      <c r="B78" s="23"/>
      <c r="C78" s="19" t="s">
        <v>27</v>
      </c>
      <c r="D78" s="24"/>
      <c r="E78" s="24"/>
      <c r="F78" s="17" t="str">
        <f>$E$15</f>
        <v>Armádní servisní, příspěvková organizace</v>
      </c>
      <c r="G78" s="24"/>
      <c r="H78" s="24"/>
      <c r="I78" s="88" t="s">
        <v>33</v>
      </c>
      <c r="J78" s="17" t="str">
        <f>$E$21</f>
        <v>DABONA s.r.o.</v>
      </c>
      <c r="K78" s="24"/>
      <c r="L78" s="43"/>
    </row>
    <row r="79" spans="2:12" s="6" customFormat="1" ht="15" customHeight="1" x14ac:dyDescent="0.3">
      <c r="B79" s="23"/>
      <c r="C79" s="19" t="s">
        <v>31</v>
      </c>
      <c r="D79" s="24"/>
      <c r="E79" s="24"/>
      <c r="F79" s="17" t="str">
        <f>IF($E$18="","",$E$18)</f>
        <v/>
      </c>
      <c r="G79" s="24"/>
      <c r="H79" s="24"/>
      <c r="J79" s="24"/>
      <c r="K79" s="24"/>
      <c r="L79" s="43"/>
    </row>
    <row r="80" spans="2:12" s="6" customFormat="1" ht="11.25" customHeight="1" x14ac:dyDescent="0.3">
      <c r="B80" s="23"/>
      <c r="C80" s="24"/>
      <c r="D80" s="24"/>
      <c r="E80" s="24"/>
      <c r="F80" s="24"/>
      <c r="G80" s="24"/>
      <c r="H80" s="24"/>
      <c r="J80" s="24"/>
      <c r="K80" s="24"/>
      <c r="L80" s="43"/>
    </row>
    <row r="81" spans="2:65" s="121" customFormat="1" ht="30" customHeight="1" x14ac:dyDescent="0.3">
      <c r="B81" s="122"/>
      <c r="C81" s="123" t="s">
        <v>121</v>
      </c>
      <c r="D81" s="124" t="s">
        <v>58</v>
      </c>
      <c r="E81" s="124" t="s">
        <v>54</v>
      </c>
      <c r="F81" s="124" t="s">
        <v>122</v>
      </c>
      <c r="G81" s="124" t="s">
        <v>123</v>
      </c>
      <c r="H81" s="124" t="s">
        <v>124</v>
      </c>
      <c r="I81" s="125" t="s">
        <v>125</v>
      </c>
      <c r="J81" s="124" t="s">
        <v>126</v>
      </c>
      <c r="K81" s="126" t="s">
        <v>127</v>
      </c>
      <c r="L81" s="127"/>
      <c r="M81" s="59" t="s">
        <v>128</v>
      </c>
      <c r="N81" s="60" t="s">
        <v>43</v>
      </c>
      <c r="O81" s="60" t="s">
        <v>129</v>
      </c>
      <c r="P81" s="60" t="s">
        <v>130</v>
      </c>
      <c r="Q81" s="60" t="s">
        <v>131</v>
      </c>
      <c r="R81" s="60" t="s">
        <v>132</v>
      </c>
      <c r="S81" s="60" t="s">
        <v>133</v>
      </c>
      <c r="T81" s="61" t="s">
        <v>134</v>
      </c>
    </row>
    <row r="82" spans="2:65" s="6" customFormat="1" ht="30" customHeight="1" x14ac:dyDescent="0.35">
      <c r="B82" s="23"/>
      <c r="C82" s="66" t="s">
        <v>108</v>
      </c>
      <c r="D82" s="24"/>
      <c r="E82" s="24"/>
      <c r="F82" s="24"/>
      <c r="G82" s="24"/>
      <c r="H82" s="24"/>
      <c r="J82" s="128">
        <f>$BK$82</f>
        <v>0</v>
      </c>
      <c r="K82" s="24"/>
      <c r="L82" s="43"/>
      <c r="M82" s="63"/>
      <c r="N82" s="64"/>
      <c r="O82" s="64"/>
      <c r="P82" s="129">
        <f>$P$83</f>
        <v>0</v>
      </c>
      <c r="Q82" s="64"/>
      <c r="R82" s="129">
        <f>$R$83</f>
        <v>0.5889700000000001</v>
      </c>
      <c r="S82" s="64"/>
      <c r="T82" s="130">
        <f>$T$83</f>
        <v>1.9460000000000002E-2</v>
      </c>
      <c r="AT82" s="6" t="s">
        <v>72</v>
      </c>
      <c r="AU82" s="6" t="s">
        <v>109</v>
      </c>
      <c r="BK82" s="131">
        <f>$BK$83</f>
        <v>0</v>
      </c>
    </row>
    <row r="83" spans="2:65" s="132" customFormat="1" ht="37.5" customHeight="1" x14ac:dyDescent="0.35">
      <c r="B83" s="133"/>
      <c r="C83" s="134"/>
      <c r="D83" s="134" t="s">
        <v>72</v>
      </c>
      <c r="E83" s="135" t="s">
        <v>206</v>
      </c>
      <c r="F83" s="135" t="s">
        <v>207</v>
      </c>
      <c r="G83" s="134"/>
      <c r="H83" s="134"/>
      <c r="J83" s="136">
        <f>$BK$83</f>
        <v>0</v>
      </c>
      <c r="K83" s="134"/>
      <c r="L83" s="137"/>
      <c r="M83" s="138"/>
      <c r="N83" s="134"/>
      <c r="O83" s="134"/>
      <c r="P83" s="139">
        <f>$P$84+$P$97+$P$121+$P$127+$P$137</f>
        <v>0</v>
      </c>
      <c r="Q83" s="134"/>
      <c r="R83" s="139">
        <f>$R$84+$R$97+$R$121+$R$127+$R$137</f>
        <v>0.5889700000000001</v>
      </c>
      <c r="S83" s="134"/>
      <c r="T83" s="140">
        <f>$T$84+$T$97+$T$121+$T$127+$T$137</f>
        <v>1.9460000000000002E-2</v>
      </c>
      <c r="AR83" s="141" t="s">
        <v>81</v>
      </c>
      <c r="AT83" s="141" t="s">
        <v>72</v>
      </c>
      <c r="AU83" s="141" t="s">
        <v>73</v>
      </c>
      <c r="AY83" s="141" t="s">
        <v>137</v>
      </c>
      <c r="BK83" s="142">
        <f>$BK$84+$BK$97+$BK$121+$BK$127+$BK$137</f>
        <v>0</v>
      </c>
    </row>
    <row r="84" spans="2:65" s="132" customFormat="1" ht="21" customHeight="1" x14ac:dyDescent="0.3">
      <c r="B84" s="133"/>
      <c r="C84" s="134"/>
      <c r="D84" s="134" t="s">
        <v>72</v>
      </c>
      <c r="E84" s="143" t="s">
        <v>974</v>
      </c>
      <c r="F84" s="143" t="s">
        <v>975</v>
      </c>
      <c r="G84" s="134"/>
      <c r="H84" s="134"/>
      <c r="J84" s="144">
        <f>$BK$84</f>
        <v>0</v>
      </c>
      <c r="K84" s="134"/>
      <c r="L84" s="137"/>
      <c r="M84" s="138"/>
      <c r="N84" s="134"/>
      <c r="O84" s="134"/>
      <c r="P84" s="139">
        <f>SUM($P$85:$P$96)</f>
        <v>0</v>
      </c>
      <c r="Q84" s="134"/>
      <c r="R84" s="139">
        <f>SUM($R$85:$R$96)</f>
        <v>3.3279999999999997E-2</v>
      </c>
      <c r="S84" s="134"/>
      <c r="T84" s="140">
        <f>SUM($T$85:$T$96)</f>
        <v>0</v>
      </c>
      <c r="AR84" s="141" t="s">
        <v>81</v>
      </c>
      <c r="AT84" s="141" t="s">
        <v>72</v>
      </c>
      <c r="AU84" s="141" t="s">
        <v>20</v>
      </c>
      <c r="AY84" s="141" t="s">
        <v>137</v>
      </c>
      <c r="BK84" s="142">
        <f>SUM($BK$85:$BK$96)</f>
        <v>0</v>
      </c>
    </row>
    <row r="85" spans="2:65" s="6" customFormat="1" ht="15.75" customHeight="1" x14ac:dyDescent="0.3">
      <c r="B85" s="23"/>
      <c r="C85" s="145" t="s">
        <v>20</v>
      </c>
      <c r="D85" s="145" t="s">
        <v>141</v>
      </c>
      <c r="E85" s="146" t="s">
        <v>976</v>
      </c>
      <c r="F85" s="147" t="s">
        <v>977</v>
      </c>
      <c r="G85" s="148" t="s">
        <v>297</v>
      </c>
      <c r="H85" s="149">
        <v>20</v>
      </c>
      <c r="I85" s="150"/>
      <c r="J85" s="151">
        <f>ROUND($I$85*$H$85,2)</f>
        <v>0</v>
      </c>
      <c r="K85" s="147"/>
      <c r="L85" s="43"/>
      <c r="M85" s="152"/>
      <c r="N85" s="153" t="s">
        <v>44</v>
      </c>
      <c r="O85" s="24"/>
      <c r="P85" s="24"/>
      <c r="Q85" s="154">
        <v>4.4000000000000002E-4</v>
      </c>
      <c r="R85" s="154">
        <f>$Q$85*$H$85</f>
        <v>8.8000000000000005E-3</v>
      </c>
      <c r="S85" s="154">
        <v>0</v>
      </c>
      <c r="T85" s="155">
        <f>$S$85*$H$85</f>
        <v>0</v>
      </c>
      <c r="AR85" s="89" t="s">
        <v>213</v>
      </c>
      <c r="AT85" s="89" t="s">
        <v>141</v>
      </c>
      <c r="AU85" s="89" t="s">
        <v>81</v>
      </c>
      <c r="AY85" s="6" t="s">
        <v>137</v>
      </c>
      <c r="BE85" s="156">
        <f>IF($N$85="základní",$J$85,0)</f>
        <v>0</v>
      </c>
      <c r="BF85" s="156">
        <f>IF($N$85="snížená",$J$85,0)</f>
        <v>0</v>
      </c>
      <c r="BG85" s="156">
        <f>IF($N$85="zákl. přenesená",$J$85,0)</f>
        <v>0</v>
      </c>
      <c r="BH85" s="156">
        <f>IF($N$85="sníž. přenesená",$J$85,0)</f>
        <v>0</v>
      </c>
      <c r="BI85" s="156">
        <f>IF($N$85="nulová",$J$85,0)</f>
        <v>0</v>
      </c>
      <c r="BJ85" s="89" t="s">
        <v>20</v>
      </c>
      <c r="BK85" s="156">
        <f>ROUND($I$85*$H$85,2)</f>
        <v>0</v>
      </c>
      <c r="BL85" s="89" t="s">
        <v>213</v>
      </c>
      <c r="BM85" s="89" t="s">
        <v>978</v>
      </c>
    </row>
    <row r="86" spans="2:65" s="6" customFormat="1" ht="16.5" customHeight="1" x14ac:dyDescent="0.3">
      <c r="B86" s="23"/>
      <c r="C86" s="24"/>
      <c r="D86" s="157" t="s">
        <v>148</v>
      </c>
      <c r="E86" s="24"/>
      <c r="F86" s="158" t="s">
        <v>979</v>
      </c>
      <c r="G86" s="24"/>
      <c r="H86" s="24"/>
      <c r="J86" s="24"/>
      <c r="K86" s="24"/>
      <c r="L86" s="43"/>
      <c r="M86" s="56"/>
      <c r="N86" s="24"/>
      <c r="O86" s="24"/>
      <c r="P86" s="24"/>
      <c r="Q86" s="24"/>
      <c r="R86" s="24"/>
      <c r="S86" s="24"/>
      <c r="T86" s="57"/>
      <c r="AT86" s="6" t="s">
        <v>148</v>
      </c>
      <c r="AU86" s="6" t="s">
        <v>81</v>
      </c>
    </row>
    <row r="87" spans="2:65" s="6" customFormat="1" ht="15.75" customHeight="1" x14ac:dyDescent="0.3">
      <c r="B87" s="190"/>
      <c r="C87" s="191"/>
      <c r="D87" s="161" t="s">
        <v>150</v>
      </c>
      <c r="E87" s="191"/>
      <c r="F87" s="192" t="s">
        <v>980</v>
      </c>
      <c r="G87" s="191"/>
      <c r="H87" s="191"/>
      <c r="J87" s="191"/>
      <c r="K87" s="191"/>
      <c r="L87" s="193"/>
      <c r="M87" s="194"/>
      <c r="N87" s="191"/>
      <c r="O87" s="191"/>
      <c r="P87" s="191"/>
      <c r="Q87" s="191"/>
      <c r="R87" s="191"/>
      <c r="S87" s="191"/>
      <c r="T87" s="195"/>
      <c r="AT87" s="196" t="s">
        <v>150</v>
      </c>
      <c r="AU87" s="196" t="s">
        <v>81</v>
      </c>
      <c r="AV87" s="196" t="s">
        <v>20</v>
      </c>
      <c r="AW87" s="196" t="s">
        <v>109</v>
      </c>
      <c r="AX87" s="196" t="s">
        <v>73</v>
      </c>
      <c r="AY87" s="196" t="s">
        <v>137</v>
      </c>
    </row>
    <row r="88" spans="2:65" s="6" customFormat="1" ht="15.75" customHeight="1" x14ac:dyDescent="0.3">
      <c r="B88" s="190"/>
      <c r="C88" s="191"/>
      <c r="D88" s="161" t="s">
        <v>150</v>
      </c>
      <c r="E88" s="191"/>
      <c r="F88" s="192" t="s">
        <v>981</v>
      </c>
      <c r="G88" s="191"/>
      <c r="H88" s="191"/>
      <c r="J88" s="191"/>
      <c r="K88" s="191"/>
      <c r="L88" s="193"/>
      <c r="M88" s="194"/>
      <c r="N88" s="191"/>
      <c r="O88" s="191"/>
      <c r="P88" s="191"/>
      <c r="Q88" s="191"/>
      <c r="R88" s="191"/>
      <c r="S88" s="191"/>
      <c r="T88" s="195"/>
      <c r="AT88" s="196" t="s">
        <v>150</v>
      </c>
      <c r="AU88" s="196" t="s">
        <v>81</v>
      </c>
      <c r="AV88" s="196" t="s">
        <v>20</v>
      </c>
      <c r="AW88" s="196" t="s">
        <v>109</v>
      </c>
      <c r="AX88" s="196" t="s">
        <v>73</v>
      </c>
      <c r="AY88" s="196" t="s">
        <v>137</v>
      </c>
    </row>
    <row r="89" spans="2:65" s="6" customFormat="1" ht="15.75" customHeight="1" x14ac:dyDescent="0.3">
      <c r="B89" s="159"/>
      <c r="C89" s="160"/>
      <c r="D89" s="161" t="s">
        <v>150</v>
      </c>
      <c r="E89" s="160"/>
      <c r="F89" s="162" t="s">
        <v>982</v>
      </c>
      <c r="G89" s="160"/>
      <c r="H89" s="163">
        <v>20</v>
      </c>
      <c r="J89" s="160"/>
      <c r="K89" s="160"/>
      <c r="L89" s="164"/>
      <c r="M89" s="165"/>
      <c r="N89" s="160"/>
      <c r="O89" s="160"/>
      <c r="P89" s="160"/>
      <c r="Q89" s="160"/>
      <c r="R89" s="160"/>
      <c r="S89" s="160"/>
      <c r="T89" s="166"/>
      <c r="AT89" s="167" t="s">
        <v>150</v>
      </c>
      <c r="AU89" s="167" t="s">
        <v>81</v>
      </c>
      <c r="AV89" s="167" t="s">
        <v>81</v>
      </c>
      <c r="AW89" s="167" t="s">
        <v>109</v>
      </c>
      <c r="AX89" s="167" t="s">
        <v>20</v>
      </c>
      <c r="AY89" s="167" t="s">
        <v>137</v>
      </c>
    </row>
    <row r="90" spans="2:65" s="6" customFormat="1" ht="15.75" customHeight="1" x14ac:dyDescent="0.3">
      <c r="B90" s="23"/>
      <c r="C90" s="145" t="s">
        <v>81</v>
      </c>
      <c r="D90" s="145" t="s">
        <v>141</v>
      </c>
      <c r="E90" s="146" t="s">
        <v>983</v>
      </c>
      <c r="F90" s="147" t="s">
        <v>984</v>
      </c>
      <c r="G90" s="148" t="s">
        <v>297</v>
      </c>
      <c r="H90" s="149">
        <v>16</v>
      </c>
      <c r="I90" s="150"/>
      <c r="J90" s="151">
        <f>ROUND($I$90*$H$90,2)</f>
        <v>0</v>
      </c>
      <c r="K90" s="147" t="s">
        <v>298</v>
      </c>
      <c r="L90" s="43"/>
      <c r="M90" s="152"/>
      <c r="N90" s="153" t="s">
        <v>44</v>
      </c>
      <c r="O90" s="24"/>
      <c r="P90" s="24"/>
      <c r="Q90" s="154">
        <v>1.5299999999999999E-3</v>
      </c>
      <c r="R90" s="154">
        <f>$Q$90*$H$90</f>
        <v>2.4479999999999998E-2</v>
      </c>
      <c r="S90" s="154">
        <v>0</v>
      </c>
      <c r="T90" s="155">
        <f>$S$90*$H$90</f>
        <v>0</v>
      </c>
      <c r="AR90" s="89" t="s">
        <v>213</v>
      </c>
      <c r="AT90" s="89" t="s">
        <v>141</v>
      </c>
      <c r="AU90" s="89" t="s">
        <v>81</v>
      </c>
      <c r="AY90" s="6" t="s">
        <v>137</v>
      </c>
      <c r="BE90" s="156">
        <f>IF($N$90="základní",$J$90,0)</f>
        <v>0</v>
      </c>
      <c r="BF90" s="156">
        <f>IF($N$90="snížená",$J$90,0)</f>
        <v>0</v>
      </c>
      <c r="BG90" s="156">
        <f>IF($N$90="zákl. přenesená",$J$90,0)</f>
        <v>0</v>
      </c>
      <c r="BH90" s="156">
        <f>IF($N$90="sníž. přenesená",$J$90,0)</f>
        <v>0</v>
      </c>
      <c r="BI90" s="156">
        <f>IF($N$90="nulová",$J$90,0)</f>
        <v>0</v>
      </c>
      <c r="BJ90" s="89" t="s">
        <v>20</v>
      </c>
      <c r="BK90" s="156">
        <f>ROUND($I$90*$H$90,2)</f>
        <v>0</v>
      </c>
      <c r="BL90" s="89" t="s">
        <v>213</v>
      </c>
      <c r="BM90" s="89" t="s">
        <v>985</v>
      </c>
    </row>
    <row r="91" spans="2:65" s="6" customFormat="1" ht="16.5" customHeight="1" x14ac:dyDescent="0.3">
      <c r="B91" s="23"/>
      <c r="C91" s="24"/>
      <c r="D91" s="157" t="s">
        <v>148</v>
      </c>
      <c r="E91" s="24"/>
      <c r="F91" s="158" t="s">
        <v>986</v>
      </c>
      <c r="G91" s="24"/>
      <c r="H91" s="24"/>
      <c r="J91" s="24"/>
      <c r="K91" s="24"/>
      <c r="L91" s="43"/>
      <c r="M91" s="56"/>
      <c r="N91" s="24"/>
      <c r="O91" s="24"/>
      <c r="P91" s="24"/>
      <c r="Q91" s="24"/>
      <c r="R91" s="24"/>
      <c r="S91" s="24"/>
      <c r="T91" s="57"/>
      <c r="AT91" s="6" t="s">
        <v>148</v>
      </c>
      <c r="AU91" s="6" t="s">
        <v>81</v>
      </c>
    </row>
    <row r="92" spans="2:65" s="6" customFormat="1" ht="15.75" customHeight="1" x14ac:dyDescent="0.3">
      <c r="B92" s="190"/>
      <c r="C92" s="191"/>
      <c r="D92" s="161" t="s">
        <v>150</v>
      </c>
      <c r="E92" s="191"/>
      <c r="F92" s="192" t="s">
        <v>980</v>
      </c>
      <c r="G92" s="191"/>
      <c r="H92" s="191"/>
      <c r="J92" s="191"/>
      <c r="K92" s="191"/>
      <c r="L92" s="193"/>
      <c r="M92" s="194"/>
      <c r="N92" s="191"/>
      <c r="O92" s="191"/>
      <c r="P92" s="191"/>
      <c r="Q92" s="191"/>
      <c r="R92" s="191"/>
      <c r="S92" s="191"/>
      <c r="T92" s="195"/>
      <c r="AT92" s="196" t="s">
        <v>150</v>
      </c>
      <c r="AU92" s="196" t="s">
        <v>81</v>
      </c>
      <c r="AV92" s="196" t="s">
        <v>20</v>
      </c>
      <c r="AW92" s="196" t="s">
        <v>109</v>
      </c>
      <c r="AX92" s="196" t="s">
        <v>73</v>
      </c>
      <c r="AY92" s="196" t="s">
        <v>137</v>
      </c>
    </row>
    <row r="93" spans="2:65" s="6" customFormat="1" ht="15.75" customHeight="1" x14ac:dyDescent="0.3">
      <c r="B93" s="190"/>
      <c r="C93" s="191"/>
      <c r="D93" s="161" t="s">
        <v>150</v>
      </c>
      <c r="E93" s="191"/>
      <c r="F93" s="192" t="s">
        <v>981</v>
      </c>
      <c r="G93" s="191"/>
      <c r="H93" s="191"/>
      <c r="J93" s="191"/>
      <c r="K93" s="191"/>
      <c r="L93" s="193"/>
      <c r="M93" s="194"/>
      <c r="N93" s="191"/>
      <c r="O93" s="191"/>
      <c r="P93" s="191"/>
      <c r="Q93" s="191"/>
      <c r="R93" s="191"/>
      <c r="S93" s="191"/>
      <c r="T93" s="195"/>
      <c r="AT93" s="196" t="s">
        <v>150</v>
      </c>
      <c r="AU93" s="196" t="s">
        <v>81</v>
      </c>
      <c r="AV93" s="196" t="s">
        <v>20</v>
      </c>
      <c r="AW93" s="196" t="s">
        <v>109</v>
      </c>
      <c r="AX93" s="196" t="s">
        <v>73</v>
      </c>
      <c r="AY93" s="196" t="s">
        <v>137</v>
      </c>
    </row>
    <row r="94" spans="2:65" s="6" customFormat="1" ht="15.75" customHeight="1" x14ac:dyDescent="0.3">
      <c r="B94" s="159"/>
      <c r="C94" s="160"/>
      <c r="D94" s="161" t="s">
        <v>150</v>
      </c>
      <c r="E94" s="160"/>
      <c r="F94" s="162" t="s">
        <v>987</v>
      </c>
      <c r="G94" s="160"/>
      <c r="H94" s="163">
        <v>16</v>
      </c>
      <c r="J94" s="160"/>
      <c r="K94" s="160"/>
      <c r="L94" s="164"/>
      <c r="M94" s="165"/>
      <c r="N94" s="160"/>
      <c r="O94" s="160"/>
      <c r="P94" s="160"/>
      <c r="Q94" s="160"/>
      <c r="R94" s="160"/>
      <c r="S94" s="160"/>
      <c r="T94" s="166"/>
      <c r="AT94" s="167" t="s">
        <v>150</v>
      </c>
      <c r="AU94" s="167" t="s">
        <v>81</v>
      </c>
      <c r="AV94" s="167" t="s">
        <v>81</v>
      </c>
      <c r="AW94" s="167" t="s">
        <v>109</v>
      </c>
      <c r="AX94" s="167" t="s">
        <v>20</v>
      </c>
      <c r="AY94" s="167" t="s">
        <v>137</v>
      </c>
    </row>
    <row r="95" spans="2:65" s="6" customFormat="1" ht="15.75" customHeight="1" x14ac:dyDescent="0.3">
      <c r="B95" s="23"/>
      <c r="C95" s="145" t="s">
        <v>175</v>
      </c>
      <c r="D95" s="145" t="s">
        <v>141</v>
      </c>
      <c r="E95" s="146" t="s">
        <v>988</v>
      </c>
      <c r="F95" s="147" t="s">
        <v>989</v>
      </c>
      <c r="G95" s="148" t="s">
        <v>185</v>
      </c>
      <c r="H95" s="149">
        <v>3.3000000000000002E-2</v>
      </c>
      <c r="I95" s="150"/>
      <c r="J95" s="151">
        <f>ROUND($I$95*$H$95,2)</f>
        <v>0</v>
      </c>
      <c r="K95" s="147" t="s">
        <v>298</v>
      </c>
      <c r="L95" s="43"/>
      <c r="M95" s="152"/>
      <c r="N95" s="153" t="s">
        <v>44</v>
      </c>
      <c r="O95" s="24"/>
      <c r="P95" s="24"/>
      <c r="Q95" s="154">
        <v>0</v>
      </c>
      <c r="R95" s="154">
        <f>$Q$95*$H$95</f>
        <v>0</v>
      </c>
      <c r="S95" s="154">
        <v>0</v>
      </c>
      <c r="T95" s="155">
        <f>$S$95*$H$95</f>
        <v>0</v>
      </c>
      <c r="AR95" s="89" t="s">
        <v>213</v>
      </c>
      <c r="AT95" s="89" t="s">
        <v>141</v>
      </c>
      <c r="AU95" s="89" t="s">
        <v>81</v>
      </c>
      <c r="AY95" s="6" t="s">
        <v>137</v>
      </c>
      <c r="BE95" s="156">
        <f>IF($N$95="základní",$J$95,0)</f>
        <v>0</v>
      </c>
      <c r="BF95" s="156">
        <f>IF($N$95="snížená",$J$95,0)</f>
        <v>0</v>
      </c>
      <c r="BG95" s="156">
        <f>IF($N$95="zákl. přenesená",$J$95,0)</f>
        <v>0</v>
      </c>
      <c r="BH95" s="156">
        <f>IF($N$95="sníž. přenesená",$J$95,0)</f>
        <v>0</v>
      </c>
      <c r="BI95" s="156">
        <f>IF($N$95="nulová",$J$95,0)</f>
        <v>0</v>
      </c>
      <c r="BJ95" s="89" t="s">
        <v>20</v>
      </c>
      <c r="BK95" s="156">
        <f>ROUND($I$95*$H$95,2)</f>
        <v>0</v>
      </c>
      <c r="BL95" s="89" t="s">
        <v>213</v>
      </c>
      <c r="BM95" s="89" t="s">
        <v>990</v>
      </c>
    </row>
    <row r="96" spans="2:65" s="6" customFormat="1" ht="27" customHeight="1" x14ac:dyDescent="0.3">
      <c r="B96" s="23"/>
      <c r="C96" s="24"/>
      <c r="D96" s="157" t="s">
        <v>148</v>
      </c>
      <c r="E96" s="24"/>
      <c r="F96" s="158" t="s">
        <v>991</v>
      </c>
      <c r="G96" s="24"/>
      <c r="H96" s="24"/>
      <c r="J96" s="24"/>
      <c r="K96" s="24"/>
      <c r="L96" s="43"/>
      <c r="M96" s="56"/>
      <c r="N96" s="24"/>
      <c r="O96" s="24"/>
      <c r="P96" s="24"/>
      <c r="Q96" s="24"/>
      <c r="R96" s="24"/>
      <c r="S96" s="24"/>
      <c r="T96" s="57"/>
      <c r="AT96" s="6" t="s">
        <v>148</v>
      </c>
      <c r="AU96" s="6" t="s">
        <v>81</v>
      </c>
    </row>
    <row r="97" spans="2:65" s="132" customFormat="1" ht="30.75" customHeight="1" x14ac:dyDescent="0.3">
      <c r="B97" s="133"/>
      <c r="C97" s="134"/>
      <c r="D97" s="134" t="s">
        <v>72</v>
      </c>
      <c r="E97" s="143" t="s">
        <v>992</v>
      </c>
      <c r="F97" s="143" t="s">
        <v>993</v>
      </c>
      <c r="G97" s="134"/>
      <c r="H97" s="134"/>
      <c r="J97" s="144">
        <f>$BK$97</f>
        <v>0</v>
      </c>
      <c r="K97" s="134"/>
      <c r="L97" s="137"/>
      <c r="M97" s="138"/>
      <c r="N97" s="134"/>
      <c r="O97" s="134"/>
      <c r="P97" s="139">
        <f>SUM($P$98:$P$120)</f>
        <v>0</v>
      </c>
      <c r="Q97" s="134"/>
      <c r="R97" s="139">
        <f>SUM($R$98:$R$120)</f>
        <v>0.13111</v>
      </c>
      <c r="S97" s="134"/>
      <c r="T97" s="140">
        <f>SUM($T$98:$T$120)</f>
        <v>0</v>
      </c>
      <c r="AR97" s="141" t="s">
        <v>81</v>
      </c>
      <c r="AT97" s="141" t="s">
        <v>72</v>
      </c>
      <c r="AU97" s="141" t="s">
        <v>20</v>
      </c>
      <c r="AY97" s="141" t="s">
        <v>137</v>
      </c>
      <c r="BK97" s="142">
        <f>SUM($BK$98:$BK$120)</f>
        <v>0</v>
      </c>
    </row>
    <row r="98" spans="2:65" s="6" customFormat="1" ht="15.75" customHeight="1" x14ac:dyDescent="0.3">
      <c r="B98" s="23"/>
      <c r="C98" s="145" t="s">
        <v>146</v>
      </c>
      <c r="D98" s="145" t="s">
        <v>141</v>
      </c>
      <c r="E98" s="146" t="s">
        <v>994</v>
      </c>
      <c r="F98" s="147" t="s">
        <v>995</v>
      </c>
      <c r="G98" s="148" t="s">
        <v>297</v>
      </c>
      <c r="H98" s="149">
        <v>9</v>
      </c>
      <c r="I98" s="150"/>
      <c r="J98" s="151">
        <f>ROUND($I$98*$H$98,2)</f>
        <v>0</v>
      </c>
      <c r="K98" s="147"/>
      <c r="L98" s="43"/>
      <c r="M98" s="152"/>
      <c r="N98" s="153" t="s">
        <v>44</v>
      </c>
      <c r="O98" s="24"/>
      <c r="P98" s="24"/>
      <c r="Q98" s="154">
        <v>1.0869999999999999E-2</v>
      </c>
      <c r="R98" s="154">
        <f>$Q$98*$H$98</f>
        <v>9.783E-2</v>
      </c>
      <c r="S98" s="154">
        <v>0</v>
      </c>
      <c r="T98" s="155">
        <f>$S$98*$H$98</f>
        <v>0</v>
      </c>
      <c r="AR98" s="89" t="s">
        <v>213</v>
      </c>
      <c r="AT98" s="89" t="s">
        <v>141</v>
      </c>
      <c r="AU98" s="89" t="s">
        <v>81</v>
      </c>
      <c r="AY98" s="6" t="s">
        <v>137</v>
      </c>
      <c r="BE98" s="156">
        <f>IF($N$98="základní",$J$98,0)</f>
        <v>0</v>
      </c>
      <c r="BF98" s="156">
        <f>IF($N$98="snížená",$J$98,0)</f>
        <v>0</v>
      </c>
      <c r="BG98" s="156">
        <f>IF($N$98="zákl. přenesená",$J$98,0)</f>
        <v>0</v>
      </c>
      <c r="BH98" s="156">
        <f>IF($N$98="sníž. přenesená",$J$98,0)</f>
        <v>0</v>
      </c>
      <c r="BI98" s="156">
        <f>IF($N$98="nulová",$J$98,0)</f>
        <v>0</v>
      </c>
      <c r="BJ98" s="89" t="s">
        <v>20</v>
      </c>
      <c r="BK98" s="156">
        <f>ROUND($I$98*$H$98,2)</f>
        <v>0</v>
      </c>
      <c r="BL98" s="89" t="s">
        <v>213</v>
      </c>
      <c r="BM98" s="89" t="s">
        <v>996</v>
      </c>
    </row>
    <row r="99" spans="2:65" s="6" customFormat="1" ht="16.5" customHeight="1" x14ac:dyDescent="0.3">
      <c r="B99" s="23"/>
      <c r="C99" s="24"/>
      <c r="D99" s="157" t="s">
        <v>148</v>
      </c>
      <c r="E99" s="24"/>
      <c r="F99" s="158" t="s">
        <v>997</v>
      </c>
      <c r="G99" s="24"/>
      <c r="H99" s="24"/>
      <c r="J99" s="24"/>
      <c r="K99" s="24"/>
      <c r="L99" s="43"/>
      <c r="M99" s="56"/>
      <c r="N99" s="24"/>
      <c r="O99" s="24"/>
      <c r="P99" s="24"/>
      <c r="Q99" s="24"/>
      <c r="R99" s="24"/>
      <c r="S99" s="24"/>
      <c r="T99" s="57"/>
      <c r="AT99" s="6" t="s">
        <v>148</v>
      </c>
      <c r="AU99" s="6" t="s">
        <v>81</v>
      </c>
    </row>
    <row r="100" spans="2:65" s="6" customFormat="1" ht="15.75" customHeight="1" x14ac:dyDescent="0.3">
      <c r="B100" s="190"/>
      <c r="C100" s="191"/>
      <c r="D100" s="161" t="s">
        <v>150</v>
      </c>
      <c r="E100" s="191"/>
      <c r="F100" s="192" t="s">
        <v>998</v>
      </c>
      <c r="G100" s="191"/>
      <c r="H100" s="191"/>
      <c r="J100" s="191"/>
      <c r="K100" s="191"/>
      <c r="L100" s="193"/>
      <c r="M100" s="194"/>
      <c r="N100" s="191"/>
      <c r="O100" s="191"/>
      <c r="P100" s="191"/>
      <c r="Q100" s="191"/>
      <c r="R100" s="191"/>
      <c r="S100" s="191"/>
      <c r="T100" s="195"/>
      <c r="AT100" s="196" t="s">
        <v>150</v>
      </c>
      <c r="AU100" s="196" t="s">
        <v>81</v>
      </c>
      <c r="AV100" s="196" t="s">
        <v>20</v>
      </c>
      <c r="AW100" s="196" t="s">
        <v>109</v>
      </c>
      <c r="AX100" s="196" t="s">
        <v>73</v>
      </c>
      <c r="AY100" s="196" t="s">
        <v>137</v>
      </c>
    </row>
    <row r="101" spans="2:65" s="6" customFormat="1" ht="15.75" customHeight="1" x14ac:dyDescent="0.3">
      <c r="B101" s="190"/>
      <c r="C101" s="191"/>
      <c r="D101" s="161" t="s">
        <v>150</v>
      </c>
      <c r="E101" s="191"/>
      <c r="F101" s="192" t="s">
        <v>981</v>
      </c>
      <c r="G101" s="191"/>
      <c r="H101" s="191"/>
      <c r="J101" s="191"/>
      <c r="K101" s="191"/>
      <c r="L101" s="193"/>
      <c r="M101" s="194"/>
      <c r="N101" s="191"/>
      <c r="O101" s="191"/>
      <c r="P101" s="191"/>
      <c r="Q101" s="191"/>
      <c r="R101" s="191"/>
      <c r="S101" s="191"/>
      <c r="T101" s="195"/>
      <c r="AT101" s="196" t="s">
        <v>150</v>
      </c>
      <c r="AU101" s="196" t="s">
        <v>81</v>
      </c>
      <c r="AV101" s="196" t="s">
        <v>20</v>
      </c>
      <c r="AW101" s="196" t="s">
        <v>109</v>
      </c>
      <c r="AX101" s="196" t="s">
        <v>73</v>
      </c>
      <c r="AY101" s="196" t="s">
        <v>137</v>
      </c>
    </row>
    <row r="102" spans="2:65" s="6" customFormat="1" ht="15.75" customHeight="1" x14ac:dyDescent="0.3">
      <c r="B102" s="159"/>
      <c r="C102" s="160"/>
      <c r="D102" s="161" t="s">
        <v>150</v>
      </c>
      <c r="E102" s="160"/>
      <c r="F102" s="162" t="s">
        <v>999</v>
      </c>
      <c r="G102" s="160"/>
      <c r="H102" s="163">
        <v>9</v>
      </c>
      <c r="J102" s="160"/>
      <c r="K102" s="160"/>
      <c r="L102" s="164"/>
      <c r="M102" s="165"/>
      <c r="N102" s="160"/>
      <c r="O102" s="160"/>
      <c r="P102" s="160"/>
      <c r="Q102" s="160"/>
      <c r="R102" s="160"/>
      <c r="S102" s="160"/>
      <c r="T102" s="166"/>
      <c r="AT102" s="167" t="s">
        <v>150</v>
      </c>
      <c r="AU102" s="167" t="s">
        <v>81</v>
      </c>
      <c r="AV102" s="167" t="s">
        <v>81</v>
      </c>
      <c r="AW102" s="167" t="s">
        <v>109</v>
      </c>
      <c r="AX102" s="167" t="s">
        <v>20</v>
      </c>
      <c r="AY102" s="167" t="s">
        <v>137</v>
      </c>
    </row>
    <row r="103" spans="2:65" s="6" customFormat="1" ht="15.75" customHeight="1" x14ac:dyDescent="0.3">
      <c r="B103" s="23"/>
      <c r="C103" s="145" t="s">
        <v>318</v>
      </c>
      <c r="D103" s="145" t="s">
        <v>141</v>
      </c>
      <c r="E103" s="146" t="s">
        <v>1000</v>
      </c>
      <c r="F103" s="147" t="s">
        <v>1001</v>
      </c>
      <c r="G103" s="148" t="s">
        <v>297</v>
      </c>
      <c r="H103" s="149">
        <v>6</v>
      </c>
      <c r="I103" s="150"/>
      <c r="J103" s="151">
        <f>ROUND($I$103*$H$103,2)</f>
        <v>0</v>
      </c>
      <c r="K103" s="147" t="s">
        <v>298</v>
      </c>
      <c r="L103" s="43"/>
      <c r="M103" s="152"/>
      <c r="N103" s="153" t="s">
        <v>44</v>
      </c>
      <c r="O103" s="24"/>
      <c r="P103" s="24"/>
      <c r="Q103" s="154">
        <v>4.0000000000000002E-4</v>
      </c>
      <c r="R103" s="154">
        <f>$Q$103*$H$103</f>
        <v>2.4000000000000002E-3</v>
      </c>
      <c r="S103" s="154">
        <v>0</v>
      </c>
      <c r="T103" s="155">
        <f>$S$103*$H$103</f>
        <v>0</v>
      </c>
      <c r="AR103" s="89" t="s">
        <v>213</v>
      </c>
      <c r="AT103" s="89" t="s">
        <v>141</v>
      </c>
      <c r="AU103" s="89" t="s">
        <v>81</v>
      </c>
      <c r="AY103" s="6" t="s">
        <v>137</v>
      </c>
      <c r="BE103" s="156">
        <f>IF($N$103="základní",$J$103,0)</f>
        <v>0</v>
      </c>
      <c r="BF103" s="156">
        <f>IF($N$103="snížená",$J$103,0)</f>
        <v>0</v>
      </c>
      <c r="BG103" s="156">
        <f>IF($N$103="zákl. přenesená",$J$103,0)</f>
        <v>0</v>
      </c>
      <c r="BH103" s="156">
        <f>IF($N$103="sníž. přenesená",$J$103,0)</f>
        <v>0</v>
      </c>
      <c r="BI103" s="156">
        <f>IF($N$103="nulová",$J$103,0)</f>
        <v>0</v>
      </c>
      <c r="BJ103" s="89" t="s">
        <v>20</v>
      </c>
      <c r="BK103" s="156">
        <f>ROUND($I$103*$H$103,2)</f>
        <v>0</v>
      </c>
      <c r="BL103" s="89" t="s">
        <v>213</v>
      </c>
      <c r="BM103" s="89" t="s">
        <v>1002</v>
      </c>
    </row>
    <row r="104" spans="2:65" s="6" customFormat="1" ht="16.5" customHeight="1" x14ac:dyDescent="0.3">
      <c r="B104" s="23"/>
      <c r="C104" s="24"/>
      <c r="D104" s="157" t="s">
        <v>148</v>
      </c>
      <c r="E104" s="24"/>
      <c r="F104" s="158" t="s">
        <v>1003</v>
      </c>
      <c r="G104" s="24"/>
      <c r="H104" s="24"/>
      <c r="J104" s="24"/>
      <c r="K104" s="24"/>
      <c r="L104" s="43"/>
      <c r="M104" s="56"/>
      <c r="N104" s="24"/>
      <c r="O104" s="24"/>
      <c r="P104" s="24"/>
      <c r="Q104" s="24"/>
      <c r="R104" s="24"/>
      <c r="S104" s="24"/>
      <c r="T104" s="57"/>
      <c r="AT104" s="6" t="s">
        <v>148</v>
      </c>
      <c r="AU104" s="6" t="s">
        <v>81</v>
      </c>
    </row>
    <row r="105" spans="2:65" s="6" customFormat="1" ht="15.75" customHeight="1" x14ac:dyDescent="0.3">
      <c r="B105" s="190"/>
      <c r="C105" s="191"/>
      <c r="D105" s="161" t="s">
        <v>150</v>
      </c>
      <c r="E105" s="191"/>
      <c r="F105" s="192" t="s">
        <v>998</v>
      </c>
      <c r="G105" s="191"/>
      <c r="H105" s="191"/>
      <c r="J105" s="191"/>
      <c r="K105" s="191"/>
      <c r="L105" s="193"/>
      <c r="M105" s="194"/>
      <c r="N105" s="191"/>
      <c r="O105" s="191"/>
      <c r="P105" s="191"/>
      <c r="Q105" s="191"/>
      <c r="R105" s="191"/>
      <c r="S105" s="191"/>
      <c r="T105" s="195"/>
      <c r="AT105" s="196" t="s">
        <v>150</v>
      </c>
      <c r="AU105" s="196" t="s">
        <v>81</v>
      </c>
      <c r="AV105" s="196" t="s">
        <v>20</v>
      </c>
      <c r="AW105" s="196" t="s">
        <v>109</v>
      </c>
      <c r="AX105" s="196" t="s">
        <v>73</v>
      </c>
      <c r="AY105" s="196" t="s">
        <v>137</v>
      </c>
    </row>
    <row r="106" spans="2:65" s="6" customFormat="1" ht="15.75" customHeight="1" x14ac:dyDescent="0.3">
      <c r="B106" s="190"/>
      <c r="C106" s="191"/>
      <c r="D106" s="161" t="s">
        <v>150</v>
      </c>
      <c r="E106" s="191"/>
      <c r="F106" s="192" t="s">
        <v>981</v>
      </c>
      <c r="G106" s="191"/>
      <c r="H106" s="191"/>
      <c r="J106" s="191"/>
      <c r="K106" s="191"/>
      <c r="L106" s="193"/>
      <c r="M106" s="194"/>
      <c r="N106" s="191"/>
      <c r="O106" s="191"/>
      <c r="P106" s="191"/>
      <c r="Q106" s="191"/>
      <c r="R106" s="191"/>
      <c r="S106" s="191"/>
      <c r="T106" s="195"/>
      <c r="AT106" s="196" t="s">
        <v>150</v>
      </c>
      <c r="AU106" s="196" t="s">
        <v>81</v>
      </c>
      <c r="AV106" s="196" t="s">
        <v>20</v>
      </c>
      <c r="AW106" s="196" t="s">
        <v>109</v>
      </c>
      <c r="AX106" s="196" t="s">
        <v>73</v>
      </c>
      <c r="AY106" s="196" t="s">
        <v>137</v>
      </c>
    </row>
    <row r="107" spans="2:65" s="6" customFormat="1" ht="15.75" customHeight="1" x14ac:dyDescent="0.3">
      <c r="B107" s="159"/>
      <c r="C107" s="160"/>
      <c r="D107" s="161" t="s">
        <v>150</v>
      </c>
      <c r="E107" s="160"/>
      <c r="F107" s="162" t="s">
        <v>1004</v>
      </c>
      <c r="G107" s="160"/>
      <c r="H107" s="163">
        <v>6</v>
      </c>
      <c r="J107" s="160"/>
      <c r="K107" s="160"/>
      <c r="L107" s="164"/>
      <c r="M107" s="165"/>
      <c r="N107" s="160"/>
      <c r="O107" s="160"/>
      <c r="P107" s="160"/>
      <c r="Q107" s="160"/>
      <c r="R107" s="160"/>
      <c r="S107" s="160"/>
      <c r="T107" s="166"/>
      <c r="AT107" s="167" t="s">
        <v>150</v>
      </c>
      <c r="AU107" s="167" t="s">
        <v>81</v>
      </c>
      <c r="AV107" s="167" t="s">
        <v>81</v>
      </c>
      <c r="AW107" s="167" t="s">
        <v>109</v>
      </c>
      <c r="AX107" s="167" t="s">
        <v>20</v>
      </c>
      <c r="AY107" s="167" t="s">
        <v>137</v>
      </c>
    </row>
    <row r="108" spans="2:65" s="6" customFormat="1" ht="15.75" customHeight="1" x14ac:dyDescent="0.3">
      <c r="B108" s="23"/>
      <c r="C108" s="145" t="s">
        <v>138</v>
      </c>
      <c r="D108" s="145" t="s">
        <v>141</v>
      </c>
      <c r="E108" s="146" t="s">
        <v>1005</v>
      </c>
      <c r="F108" s="147" t="s">
        <v>1006</v>
      </c>
      <c r="G108" s="148" t="s">
        <v>297</v>
      </c>
      <c r="H108" s="149">
        <v>30</v>
      </c>
      <c r="I108" s="150"/>
      <c r="J108" s="151">
        <f>ROUND($I$108*$H$108,2)</f>
        <v>0</v>
      </c>
      <c r="K108" s="147"/>
      <c r="L108" s="43"/>
      <c r="M108" s="152"/>
      <c r="N108" s="153" t="s">
        <v>44</v>
      </c>
      <c r="O108" s="24"/>
      <c r="P108" s="24"/>
      <c r="Q108" s="154">
        <v>9.1E-4</v>
      </c>
      <c r="R108" s="154">
        <f>$Q$108*$H$108</f>
        <v>2.7300000000000001E-2</v>
      </c>
      <c r="S108" s="154">
        <v>0</v>
      </c>
      <c r="T108" s="155">
        <f>$S$108*$H$108</f>
        <v>0</v>
      </c>
      <c r="AR108" s="89" t="s">
        <v>213</v>
      </c>
      <c r="AT108" s="89" t="s">
        <v>141</v>
      </c>
      <c r="AU108" s="89" t="s">
        <v>81</v>
      </c>
      <c r="AY108" s="6" t="s">
        <v>137</v>
      </c>
      <c r="BE108" s="156">
        <f>IF($N$108="základní",$J$108,0)</f>
        <v>0</v>
      </c>
      <c r="BF108" s="156">
        <f>IF($N$108="snížená",$J$108,0)</f>
        <v>0</v>
      </c>
      <c r="BG108" s="156">
        <f>IF($N$108="zákl. přenesená",$J$108,0)</f>
        <v>0</v>
      </c>
      <c r="BH108" s="156">
        <f>IF($N$108="sníž. přenesená",$J$108,0)</f>
        <v>0</v>
      </c>
      <c r="BI108" s="156">
        <f>IF($N$108="nulová",$J$108,0)</f>
        <v>0</v>
      </c>
      <c r="BJ108" s="89" t="s">
        <v>20</v>
      </c>
      <c r="BK108" s="156">
        <f>ROUND($I$108*$H$108,2)</f>
        <v>0</v>
      </c>
      <c r="BL108" s="89" t="s">
        <v>213</v>
      </c>
      <c r="BM108" s="89" t="s">
        <v>1007</v>
      </c>
    </row>
    <row r="109" spans="2:65" s="6" customFormat="1" ht="16.5" customHeight="1" x14ac:dyDescent="0.3">
      <c r="B109" s="23"/>
      <c r="C109" s="24"/>
      <c r="D109" s="157" t="s">
        <v>148</v>
      </c>
      <c r="E109" s="24"/>
      <c r="F109" s="158" t="s">
        <v>1008</v>
      </c>
      <c r="G109" s="24"/>
      <c r="H109" s="24"/>
      <c r="J109" s="24"/>
      <c r="K109" s="24"/>
      <c r="L109" s="43"/>
      <c r="M109" s="56"/>
      <c r="N109" s="24"/>
      <c r="O109" s="24"/>
      <c r="P109" s="24"/>
      <c r="Q109" s="24"/>
      <c r="R109" s="24"/>
      <c r="S109" s="24"/>
      <c r="T109" s="57"/>
      <c r="AT109" s="6" t="s">
        <v>148</v>
      </c>
      <c r="AU109" s="6" t="s">
        <v>81</v>
      </c>
    </row>
    <row r="110" spans="2:65" s="6" customFormat="1" ht="15.75" customHeight="1" x14ac:dyDescent="0.3">
      <c r="B110" s="190"/>
      <c r="C110" s="191"/>
      <c r="D110" s="161" t="s">
        <v>150</v>
      </c>
      <c r="E110" s="191"/>
      <c r="F110" s="192" t="s">
        <v>998</v>
      </c>
      <c r="G110" s="191"/>
      <c r="H110" s="191"/>
      <c r="J110" s="191"/>
      <c r="K110" s="191"/>
      <c r="L110" s="193"/>
      <c r="M110" s="194"/>
      <c r="N110" s="191"/>
      <c r="O110" s="191"/>
      <c r="P110" s="191"/>
      <c r="Q110" s="191"/>
      <c r="R110" s="191"/>
      <c r="S110" s="191"/>
      <c r="T110" s="195"/>
      <c r="AT110" s="196" t="s">
        <v>150</v>
      </c>
      <c r="AU110" s="196" t="s">
        <v>81</v>
      </c>
      <c r="AV110" s="196" t="s">
        <v>20</v>
      </c>
      <c r="AW110" s="196" t="s">
        <v>109</v>
      </c>
      <c r="AX110" s="196" t="s">
        <v>73</v>
      </c>
      <c r="AY110" s="196" t="s">
        <v>137</v>
      </c>
    </row>
    <row r="111" spans="2:65" s="6" customFormat="1" ht="15.75" customHeight="1" x14ac:dyDescent="0.3">
      <c r="B111" s="190"/>
      <c r="C111" s="191"/>
      <c r="D111" s="161" t="s">
        <v>150</v>
      </c>
      <c r="E111" s="191"/>
      <c r="F111" s="192" t="s">
        <v>981</v>
      </c>
      <c r="G111" s="191"/>
      <c r="H111" s="191"/>
      <c r="J111" s="191"/>
      <c r="K111" s="191"/>
      <c r="L111" s="193"/>
      <c r="M111" s="194"/>
      <c r="N111" s="191"/>
      <c r="O111" s="191"/>
      <c r="P111" s="191"/>
      <c r="Q111" s="191"/>
      <c r="R111" s="191"/>
      <c r="S111" s="191"/>
      <c r="T111" s="195"/>
      <c r="AT111" s="196" t="s">
        <v>150</v>
      </c>
      <c r="AU111" s="196" t="s">
        <v>81</v>
      </c>
      <c r="AV111" s="196" t="s">
        <v>20</v>
      </c>
      <c r="AW111" s="196" t="s">
        <v>109</v>
      </c>
      <c r="AX111" s="196" t="s">
        <v>73</v>
      </c>
      <c r="AY111" s="196" t="s">
        <v>137</v>
      </c>
    </row>
    <row r="112" spans="2:65" s="6" customFormat="1" ht="15.75" customHeight="1" x14ac:dyDescent="0.3">
      <c r="B112" s="159"/>
      <c r="C112" s="160"/>
      <c r="D112" s="161" t="s">
        <v>150</v>
      </c>
      <c r="E112" s="160"/>
      <c r="F112" s="162" t="s">
        <v>1009</v>
      </c>
      <c r="G112" s="160"/>
      <c r="H112" s="163">
        <v>30</v>
      </c>
      <c r="J112" s="160"/>
      <c r="K112" s="160"/>
      <c r="L112" s="164"/>
      <c r="M112" s="165"/>
      <c r="N112" s="160"/>
      <c r="O112" s="160"/>
      <c r="P112" s="160"/>
      <c r="Q112" s="160"/>
      <c r="R112" s="160"/>
      <c r="S112" s="160"/>
      <c r="T112" s="166"/>
      <c r="AT112" s="167" t="s">
        <v>150</v>
      </c>
      <c r="AU112" s="167" t="s">
        <v>81</v>
      </c>
      <c r="AV112" s="167" t="s">
        <v>81</v>
      </c>
      <c r="AW112" s="167" t="s">
        <v>109</v>
      </c>
      <c r="AX112" s="167" t="s">
        <v>20</v>
      </c>
      <c r="AY112" s="167" t="s">
        <v>137</v>
      </c>
    </row>
    <row r="113" spans="2:65" s="6" customFormat="1" ht="15.75" customHeight="1" x14ac:dyDescent="0.3">
      <c r="B113" s="23"/>
      <c r="C113" s="145" t="s">
        <v>192</v>
      </c>
      <c r="D113" s="145" t="s">
        <v>141</v>
      </c>
      <c r="E113" s="146" t="s">
        <v>1010</v>
      </c>
      <c r="F113" s="147" t="s">
        <v>1011</v>
      </c>
      <c r="G113" s="148" t="s">
        <v>480</v>
      </c>
      <c r="H113" s="149">
        <v>1</v>
      </c>
      <c r="I113" s="150"/>
      <c r="J113" s="151">
        <f>ROUND($I$113*$H$113,2)</f>
        <v>0</v>
      </c>
      <c r="K113" s="147" t="s">
        <v>298</v>
      </c>
      <c r="L113" s="43"/>
      <c r="M113" s="152"/>
      <c r="N113" s="153" t="s">
        <v>44</v>
      </c>
      <c r="O113" s="24"/>
      <c r="P113" s="24"/>
      <c r="Q113" s="154">
        <v>2.2000000000000001E-4</v>
      </c>
      <c r="R113" s="154">
        <f>$Q$113*$H$113</f>
        <v>2.2000000000000001E-4</v>
      </c>
      <c r="S113" s="154">
        <v>0</v>
      </c>
      <c r="T113" s="155">
        <f>$S$113*$H$113</f>
        <v>0</v>
      </c>
      <c r="AR113" s="89" t="s">
        <v>213</v>
      </c>
      <c r="AT113" s="89" t="s">
        <v>141</v>
      </c>
      <c r="AU113" s="89" t="s">
        <v>81</v>
      </c>
      <c r="AY113" s="6" t="s">
        <v>137</v>
      </c>
      <c r="BE113" s="156">
        <f>IF($N$113="základní",$J$113,0)</f>
        <v>0</v>
      </c>
      <c r="BF113" s="156">
        <f>IF($N$113="snížená",$J$113,0)</f>
        <v>0</v>
      </c>
      <c r="BG113" s="156">
        <f>IF($N$113="zákl. přenesená",$J$113,0)</f>
        <v>0</v>
      </c>
      <c r="BH113" s="156">
        <f>IF($N$113="sníž. přenesená",$J$113,0)</f>
        <v>0</v>
      </c>
      <c r="BI113" s="156">
        <f>IF($N$113="nulová",$J$113,0)</f>
        <v>0</v>
      </c>
      <c r="BJ113" s="89" t="s">
        <v>20</v>
      </c>
      <c r="BK113" s="156">
        <f>ROUND($I$113*$H$113,2)</f>
        <v>0</v>
      </c>
      <c r="BL113" s="89" t="s">
        <v>213</v>
      </c>
      <c r="BM113" s="89" t="s">
        <v>1012</v>
      </c>
    </row>
    <row r="114" spans="2:65" s="6" customFormat="1" ht="16.5" customHeight="1" x14ac:dyDescent="0.3">
      <c r="B114" s="23"/>
      <c r="C114" s="24"/>
      <c r="D114" s="157" t="s">
        <v>148</v>
      </c>
      <c r="E114" s="24"/>
      <c r="F114" s="158" t="s">
        <v>1013</v>
      </c>
      <c r="G114" s="24"/>
      <c r="H114" s="24"/>
      <c r="J114" s="24"/>
      <c r="K114" s="24"/>
      <c r="L114" s="43"/>
      <c r="M114" s="56"/>
      <c r="N114" s="24"/>
      <c r="O114" s="24"/>
      <c r="P114" s="24"/>
      <c r="Q114" s="24"/>
      <c r="R114" s="24"/>
      <c r="S114" s="24"/>
      <c r="T114" s="57"/>
      <c r="AT114" s="6" t="s">
        <v>148</v>
      </c>
      <c r="AU114" s="6" t="s">
        <v>81</v>
      </c>
    </row>
    <row r="115" spans="2:65" s="6" customFormat="1" ht="15.75" customHeight="1" x14ac:dyDescent="0.3">
      <c r="B115" s="159"/>
      <c r="C115" s="160"/>
      <c r="D115" s="161" t="s">
        <v>150</v>
      </c>
      <c r="E115" s="160"/>
      <c r="F115" s="162" t="s">
        <v>1014</v>
      </c>
      <c r="G115" s="160"/>
      <c r="H115" s="163">
        <v>1</v>
      </c>
      <c r="J115" s="160"/>
      <c r="K115" s="160"/>
      <c r="L115" s="164"/>
      <c r="M115" s="165"/>
      <c r="N115" s="160"/>
      <c r="O115" s="160"/>
      <c r="P115" s="160"/>
      <c r="Q115" s="160"/>
      <c r="R115" s="160"/>
      <c r="S115" s="160"/>
      <c r="T115" s="166"/>
      <c r="AT115" s="167" t="s">
        <v>150</v>
      </c>
      <c r="AU115" s="167" t="s">
        <v>81</v>
      </c>
      <c r="AV115" s="167" t="s">
        <v>81</v>
      </c>
      <c r="AW115" s="167" t="s">
        <v>109</v>
      </c>
      <c r="AX115" s="167" t="s">
        <v>20</v>
      </c>
      <c r="AY115" s="167" t="s">
        <v>137</v>
      </c>
    </row>
    <row r="116" spans="2:65" s="6" customFormat="1" ht="15.75" customHeight="1" x14ac:dyDescent="0.3">
      <c r="B116" s="23"/>
      <c r="C116" s="145" t="s">
        <v>210</v>
      </c>
      <c r="D116" s="145" t="s">
        <v>141</v>
      </c>
      <c r="E116" s="146" t="s">
        <v>1015</v>
      </c>
      <c r="F116" s="147" t="s">
        <v>1016</v>
      </c>
      <c r="G116" s="148" t="s">
        <v>480</v>
      </c>
      <c r="H116" s="149">
        <v>1</v>
      </c>
      <c r="I116" s="150"/>
      <c r="J116" s="151">
        <f>ROUND($I$116*$H$116,2)</f>
        <v>0</v>
      </c>
      <c r="K116" s="147" t="s">
        <v>298</v>
      </c>
      <c r="L116" s="43"/>
      <c r="M116" s="152"/>
      <c r="N116" s="153" t="s">
        <v>44</v>
      </c>
      <c r="O116" s="24"/>
      <c r="P116" s="24"/>
      <c r="Q116" s="154">
        <v>3.3600000000000001E-3</v>
      </c>
      <c r="R116" s="154">
        <f>$Q$116*$H$116</f>
        <v>3.3600000000000001E-3</v>
      </c>
      <c r="S116" s="154">
        <v>0</v>
      </c>
      <c r="T116" s="155">
        <f>$S$116*$H$116</f>
        <v>0</v>
      </c>
      <c r="AR116" s="89" t="s">
        <v>213</v>
      </c>
      <c r="AT116" s="89" t="s">
        <v>141</v>
      </c>
      <c r="AU116" s="89" t="s">
        <v>81</v>
      </c>
      <c r="AY116" s="6" t="s">
        <v>137</v>
      </c>
      <c r="BE116" s="156">
        <f>IF($N$116="základní",$J$116,0)</f>
        <v>0</v>
      </c>
      <c r="BF116" s="156">
        <f>IF($N$116="snížená",$J$116,0)</f>
        <v>0</v>
      </c>
      <c r="BG116" s="156">
        <f>IF($N$116="zákl. přenesená",$J$116,0)</f>
        <v>0</v>
      </c>
      <c r="BH116" s="156">
        <f>IF($N$116="sníž. přenesená",$J$116,0)</f>
        <v>0</v>
      </c>
      <c r="BI116" s="156">
        <f>IF($N$116="nulová",$J$116,0)</f>
        <v>0</v>
      </c>
      <c r="BJ116" s="89" t="s">
        <v>20</v>
      </c>
      <c r="BK116" s="156">
        <f>ROUND($I$116*$H$116,2)</f>
        <v>0</v>
      </c>
      <c r="BL116" s="89" t="s">
        <v>213</v>
      </c>
      <c r="BM116" s="89" t="s">
        <v>1017</v>
      </c>
    </row>
    <row r="117" spans="2:65" s="6" customFormat="1" ht="16.5" customHeight="1" x14ac:dyDescent="0.3">
      <c r="B117" s="23"/>
      <c r="C117" s="24"/>
      <c r="D117" s="157" t="s">
        <v>148</v>
      </c>
      <c r="E117" s="24"/>
      <c r="F117" s="158" t="s">
        <v>1018</v>
      </c>
      <c r="G117" s="24"/>
      <c r="H117" s="24"/>
      <c r="J117" s="24"/>
      <c r="K117" s="24"/>
      <c r="L117" s="43"/>
      <c r="M117" s="56"/>
      <c r="N117" s="24"/>
      <c r="O117" s="24"/>
      <c r="P117" s="24"/>
      <c r="Q117" s="24"/>
      <c r="R117" s="24"/>
      <c r="S117" s="24"/>
      <c r="T117" s="57"/>
      <c r="AT117" s="6" t="s">
        <v>148</v>
      </c>
      <c r="AU117" s="6" t="s">
        <v>81</v>
      </c>
    </row>
    <row r="118" spans="2:65" s="6" customFormat="1" ht="15.75" customHeight="1" x14ac:dyDescent="0.3">
      <c r="B118" s="159"/>
      <c r="C118" s="160"/>
      <c r="D118" s="161" t="s">
        <v>150</v>
      </c>
      <c r="E118" s="160"/>
      <c r="F118" s="162" t="s">
        <v>1014</v>
      </c>
      <c r="G118" s="160"/>
      <c r="H118" s="163">
        <v>1</v>
      </c>
      <c r="J118" s="160"/>
      <c r="K118" s="160"/>
      <c r="L118" s="164"/>
      <c r="M118" s="165"/>
      <c r="N118" s="160"/>
      <c r="O118" s="160"/>
      <c r="P118" s="160"/>
      <c r="Q118" s="160"/>
      <c r="R118" s="160"/>
      <c r="S118" s="160"/>
      <c r="T118" s="166"/>
      <c r="AT118" s="167" t="s">
        <v>150</v>
      </c>
      <c r="AU118" s="167" t="s">
        <v>81</v>
      </c>
      <c r="AV118" s="167" t="s">
        <v>81</v>
      </c>
      <c r="AW118" s="167" t="s">
        <v>109</v>
      </c>
      <c r="AX118" s="167" t="s">
        <v>20</v>
      </c>
      <c r="AY118" s="167" t="s">
        <v>137</v>
      </c>
    </row>
    <row r="119" spans="2:65" s="6" customFormat="1" ht="15.75" customHeight="1" x14ac:dyDescent="0.3">
      <c r="B119" s="23"/>
      <c r="C119" s="145" t="s">
        <v>160</v>
      </c>
      <c r="D119" s="145" t="s">
        <v>141</v>
      </c>
      <c r="E119" s="146" t="s">
        <v>1019</v>
      </c>
      <c r="F119" s="147" t="s">
        <v>1020</v>
      </c>
      <c r="G119" s="148" t="s">
        <v>185</v>
      </c>
      <c r="H119" s="149">
        <v>0.13100000000000001</v>
      </c>
      <c r="I119" s="150"/>
      <c r="J119" s="151">
        <f>ROUND($I$119*$H$119,2)</f>
        <v>0</v>
      </c>
      <c r="K119" s="147" t="s">
        <v>298</v>
      </c>
      <c r="L119" s="43"/>
      <c r="M119" s="152"/>
      <c r="N119" s="153" t="s">
        <v>44</v>
      </c>
      <c r="O119" s="24"/>
      <c r="P119" s="24"/>
      <c r="Q119" s="154">
        <v>0</v>
      </c>
      <c r="R119" s="154">
        <f>$Q$119*$H$119</f>
        <v>0</v>
      </c>
      <c r="S119" s="154">
        <v>0</v>
      </c>
      <c r="T119" s="155">
        <f>$S$119*$H$119</f>
        <v>0</v>
      </c>
      <c r="AR119" s="89" t="s">
        <v>213</v>
      </c>
      <c r="AT119" s="89" t="s">
        <v>141</v>
      </c>
      <c r="AU119" s="89" t="s">
        <v>81</v>
      </c>
      <c r="AY119" s="6" t="s">
        <v>137</v>
      </c>
      <c r="BE119" s="156">
        <f>IF($N$119="základní",$J$119,0)</f>
        <v>0</v>
      </c>
      <c r="BF119" s="156">
        <f>IF($N$119="snížená",$J$119,0)</f>
        <v>0</v>
      </c>
      <c r="BG119" s="156">
        <f>IF($N$119="zákl. přenesená",$J$119,0)</f>
        <v>0</v>
      </c>
      <c r="BH119" s="156">
        <f>IF($N$119="sníž. přenesená",$J$119,0)</f>
        <v>0</v>
      </c>
      <c r="BI119" s="156">
        <f>IF($N$119="nulová",$J$119,0)</f>
        <v>0</v>
      </c>
      <c r="BJ119" s="89" t="s">
        <v>20</v>
      </c>
      <c r="BK119" s="156">
        <f>ROUND($I$119*$H$119,2)</f>
        <v>0</v>
      </c>
      <c r="BL119" s="89" t="s">
        <v>213</v>
      </c>
      <c r="BM119" s="89" t="s">
        <v>1021</v>
      </c>
    </row>
    <row r="120" spans="2:65" s="6" customFormat="1" ht="27" customHeight="1" x14ac:dyDescent="0.3">
      <c r="B120" s="23"/>
      <c r="C120" s="24"/>
      <c r="D120" s="157" t="s">
        <v>148</v>
      </c>
      <c r="E120" s="24"/>
      <c r="F120" s="158" t="s">
        <v>1022</v>
      </c>
      <c r="G120" s="24"/>
      <c r="H120" s="24"/>
      <c r="J120" s="24"/>
      <c r="K120" s="24"/>
      <c r="L120" s="43"/>
      <c r="M120" s="56"/>
      <c r="N120" s="24"/>
      <c r="O120" s="24"/>
      <c r="P120" s="24"/>
      <c r="Q120" s="24"/>
      <c r="R120" s="24"/>
      <c r="S120" s="24"/>
      <c r="T120" s="57"/>
      <c r="AT120" s="6" t="s">
        <v>148</v>
      </c>
      <c r="AU120" s="6" t="s">
        <v>81</v>
      </c>
    </row>
    <row r="121" spans="2:65" s="132" customFormat="1" ht="30.75" customHeight="1" x14ac:dyDescent="0.3">
      <c r="B121" s="133"/>
      <c r="C121" s="134"/>
      <c r="D121" s="134" t="s">
        <v>72</v>
      </c>
      <c r="E121" s="143" t="s">
        <v>1023</v>
      </c>
      <c r="F121" s="143" t="s">
        <v>1024</v>
      </c>
      <c r="G121" s="134"/>
      <c r="H121" s="134"/>
      <c r="J121" s="144">
        <f>$BK$121</f>
        <v>0</v>
      </c>
      <c r="K121" s="134"/>
      <c r="L121" s="137"/>
      <c r="M121" s="138"/>
      <c r="N121" s="134"/>
      <c r="O121" s="134"/>
      <c r="P121" s="139">
        <f>SUM($P$122:$P$126)</f>
        <v>0</v>
      </c>
      <c r="Q121" s="134"/>
      <c r="R121" s="139">
        <f>SUM($R$122:$R$126)</f>
        <v>0.40300000000000002</v>
      </c>
      <c r="S121" s="134"/>
      <c r="T121" s="140">
        <f>SUM($T$122:$T$126)</f>
        <v>0</v>
      </c>
      <c r="AR121" s="141" t="s">
        <v>81</v>
      </c>
      <c r="AT121" s="141" t="s">
        <v>72</v>
      </c>
      <c r="AU121" s="141" t="s">
        <v>20</v>
      </c>
      <c r="AY121" s="141" t="s">
        <v>137</v>
      </c>
      <c r="BK121" s="142">
        <f>SUM($BK$122:$BK$126)</f>
        <v>0</v>
      </c>
    </row>
    <row r="122" spans="2:65" s="6" customFormat="1" ht="15.75" customHeight="1" x14ac:dyDescent="0.3">
      <c r="B122" s="23"/>
      <c r="C122" s="145" t="s">
        <v>25</v>
      </c>
      <c r="D122" s="145" t="s">
        <v>141</v>
      </c>
      <c r="E122" s="146" t="s">
        <v>1025</v>
      </c>
      <c r="F122" s="147" t="s">
        <v>1026</v>
      </c>
      <c r="G122" s="148" t="s">
        <v>375</v>
      </c>
      <c r="H122" s="149">
        <v>1</v>
      </c>
      <c r="I122" s="150"/>
      <c r="J122" s="151">
        <f>ROUND($I$122*$H$122,2)</f>
        <v>0</v>
      </c>
      <c r="K122" s="147" t="s">
        <v>298</v>
      </c>
      <c r="L122" s="43"/>
      <c r="M122" s="152"/>
      <c r="N122" s="153" t="s">
        <v>44</v>
      </c>
      <c r="O122" s="24"/>
      <c r="P122" s="24"/>
      <c r="Q122" s="154">
        <v>0.40300000000000002</v>
      </c>
      <c r="R122" s="154">
        <f>$Q$122*$H$122</f>
        <v>0.40300000000000002</v>
      </c>
      <c r="S122" s="154">
        <v>0</v>
      </c>
      <c r="T122" s="155">
        <f>$S$122*$H$122</f>
        <v>0</v>
      </c>
      <c r="AR122" s="89" t="s">
        <v>213</v>
      </c>
      <c r="AT122" s="89" t="s">
        <v>141</v>
      </c>
      <c r="AU122" s="89" t="s">
        <v>81</v>
      </c>
      <c r="AY122" s="6" t="s">
        <v>137</v>
      </c>
      <c r="BE122" s="156">
        <f>IF($N$122="základní",$J$122,0)</f>
        <v>0</v>
      </c>
      <c r="BF122" s="156">
        <f>IF($N$122="snížená",$J$122,0)</f>
        <v>0</v>
      </c>
      <c r="BG122" s="156">
        <f>IF($N$122="zákl. přenesená",$J$122,0)</f>
        <v>0</v>
      </c>
      <c r="BH122" s="156">
        <f>IF($N$122="sníž. přenesená",$J$122,0)</f>
        <v>0</v>
      </c>
      <c r="BI122" s="156">
        <f>IF($N$122="nulová",$J$122,0)</f>
        <v>0</v>
      </c>
      <c r="BJ122" s="89" t="s">
        <v>20</v>
      </c>
      <c r="BK122" s="156">
        <f>ROUND($I$122*$H$122,2)</f>
        <v>0</v>
      </c>
      <c r="BL122" s="89" t="s">
        <v>213</v>
      </c>
      <c r="BM122" s="89" t="s">
        <v>1027</v>
      </c>
    </row>
    <row r="123" spans="2:65" s="6" customFormat="1" ht="16.5" customHeight="1" x14ac:dyDescent="0.3">
      <c r="B123" s="23"/>
      <c r="C123" s="24"/>
      <c r="D123" s="157" t="s">
        <v>148</v>
      </c>
      <c r="E123" s="24"/>
      <c r="F123" s="158" t="s">
        <v>1026</v>
      </c>
      <c r="G123" s="24"/>
      <c r="H123" s="24"/>
      <c r="J123" s="24"/>
      <c r="K123" s="24"/>
      <c r="L123" s="43"/>
      <c r="M123" s="56"/>
      <c r="N123" s="24"/>
      <c r="O123" s="24"/>
      <c r="P123" s="24"/>
      <c r="Q123" s="24"/>
      <c r="R123" s="24"/>
      <c r="S123" s="24"/>
      <c r="T123" s="57"/>
      <c r="AT123" s="6" t="s">
        <v>148</v>
      </c>
      <c r="AU123" s="6" t="s">
        <v>81</v>
      </c>
    </row>
    <row r="124" spans="2:65" s="6" customFormat="1" ht="15.75" customHeight="1" x14ac:dyDescent="0.3">
      <c r="B124" s="159"/>
      <c r="C124" s="160"/>
      <c r="D124" s="161" t="s">
        <v>150</v>
      </c>
      <c r="E124" s="160"/>
      <c r="F124" s="162" t="s">
        <v>1014</v>
      </c>
      <c r="G124" s="160"/>
      <c r="H124" s="163">
        <v>1</v>
      </c>
      <c r="J124" s="160"/>
      <c r="K124" s="160"/>
      <c r="L124" s="164"/>
      <c r="M124" s="165"/>
      <c r="N124" s="160"/>
      <c r="O124" s="160"/>
      <c r="P124" s="160"/>
      <c r="Q124" s="160"/>
      <c r="R124" s="160"/>
      <c r="S124" s="160"/>
      <c r="T124" s="166"/>
      <c r="AT124" s="167" t="s">
        <v>150</v>
      </c>
      <c r="AU124" s="167" t="s">
        <v>81</v>
      </c>
      <c r="AV124" s="167" t="s">
        <v>81</v>
      </c>
      <c r="AW124" s="167" t="s">
        <v>109</v>
      </c>
      <c r="AX124" s="167" t="s">
        <v>20</v>
      </c>
      <c r="AY124" s="167" t="s">
        <v>137</v>
      </c>
    </row>
    <row r="125" spans="2:65" s="6" customFormat="1" ht="15.75" customHeight="1" x14ac:dyDescent="0.3">
      <c r="B125" s="23"/>
      <c r="C125" s="145" t="s">
        <v>140</v>
      </c>
      <c r="D125" s="145" t="s">
        <v>141</v>
      </c>
      <c r="E125" s="146" t="s">
        <v>1028</v>
      </c>
      <c r="F125" s="147" t="s">
        <v>1029</v>
      </c>
      <c r="G125" s="148" t="s">
        <v>185</v>
      </c>
      <c r="H125" s="149">
        <v>0.40300000000000002</v>
      </c>
      <c r="I125" s="150"/>
      <c r="J125" s="151">
        <f>ROUND($I$125*$H$125,2)</f>
        <v>0</v>
      </c>
      <c r="K125" s="147" t="s">
        <v>298</v>
      </c>
      <c r="L125" s="43"/>
      <c r="M125" s="152"/>
      <c r="N125" s="153" t="s">
        <v>44</v>
      </c>
      <c r="O125" s="24"/>
      <c r="P125" s="24"/>
      <c r="Q125" s="154">
        <v>0</v>
      </c>
      <c r="R125" s="154">
        <f>$Q$125*$H$125</f>
        <v>0</v>
      </c>
      <c r="S125" s="154">
        <v>0</v>
      </c>
      <c r="T125" s="155">
        <f>$S$125*$H$125</f>
        <v>0</v>
      </c>
      <c r="AR125" s="89" t="s">
        <v>213</v>
      </c>
      <c r="AT125" s="89" t="s">
        <v>141</v>
      </c>
      <c r="AU125" s="89" t="s">
        <v>81</v>
      </c>
      <c r="AY125" s="6" t="s">
        <v>137</v>
      </c>
      <c r="BE125" s="156">
        <f>IF($N$125="základní",$J$125,0)</f>
        <v>0</v>
      </c>
      <c r="BF125" s="156">
        <f>IF($N$125="snížená",$J$125,0)</f>
        <v>0</v>
      </c>
      <c r="BG125" s="156">
        <f>IF($N$125="zákl. přenesená",$J$125,0)</f>
        <v>0</v>
      </c>
      <c r="BH125" s="156">
        <f>IF($N$125="sníž. přenesená",$J$125,0)</f>
        <v>0</v>
      </c>
      <c r="BI125" s="156">
        <f>IF($N$125="nulová",$J$125,0)</f>
        <v>0</v>
      </c>
      <c r="BJ125" s="89" t="s">
        <v>20</v>
      </c>
      <c r="BK125" s="156">
        <f>ROUND($I$125*$H$125,2)</f>
        <v>0</v>
      </c>
      <c r="BL125" s="89" t="s">
        <v>213</v>
      </c>
      <c r="BM125" s="89" t="s">
        <v>1030</v>
      </c>
    </row>
    <row r="126" spans="2:65" s="6" customFormat="1" ht="27" customHeight="1" x14ac:dyDescent="0.3">
      <c r="B126" s="23"/>
      <c r="C126" s="24"/>
      <c r="D126" s="157" t="s">
        <v>148</v>
      </c>
      <c r="E126" s="24"/>
      <c r="F126" s="158" t="s">
        <v>1031</v>
      </c>
      <c r="G126" s="24"/>
      <c r="H126" s="24"/>
      <c r="J126" s="24"/>
      <c r="K126" s="24"/>
      <c r="L126" s="43"/>
      <c r="M126" s="56"/>
      <c r="N126" s="24"/>
      <c r="O126" s="24"/>
      <c r="P126" s="24"/>
      <c r="Q126" s="24"/>
      <c r="R126" s="24"/>
      <c r="S126" s="24"/>
      <c r="T126" s="57"/>
      <c r="AT126" s="6" t="s">
        <v>148</v>
      </c>
      <c r="AU126" s="6" t="s">
        <v>81</v>
      </c>
    </row>
    <row r="127" spans="2:65" s="132" customFormat="1" ht="30.75" customHeight="1" x14ac:dyDescent="0.3">
      <c r="B127" s="133"/>
      <c r="C127" s="134"/>
      <c r="D127" s="134" t="s">
        <v>72</v>
      </c>
      <c r="E127" s="143" t="s">
        <v>1032</v>
      </c>
      <c r="F127" s="143" t="s">
        <v>1033</v>
      </c>
      <c r="G127" s="134"/>
      <c r="H127" s="134"/>
      <c r="J127" s="144">
        <f>$BK$127</f>
        <v>0</v>
      </c>
      <c r="K127" s="134"/>
      <c r="L127" s="137"/>
      <c r="M127" s="138"/>
      <c r="N127" s="134"/>
      <c r="O127" s="134"/>
      <c r="P127" s="139">
        <f>SUM($P$128:$P$136)</f>
        <v>0</v>
      </c>
      <c r="Q127" s="134"/>
      <c r="R127" s="139">
        <f>SUM($R$128:$R$136)</f>
        <v>2.1580000000000002E-2</v>
      </c>
      <c r="S127" s="134"/>
      <c r="T127" s="140">
        <f>SUM($T$128:$T$136)</f>
        <v>1.9460000000000002E-2</v>
      </c>
      <c r="AR127" s="141" t="s">
        <v>81</v>
      </c>
      <c r="AT127" s="141" t="s">
        <v>72</v>
      </c>
      <c r="AU127" s="141" t="s">
        <v>20</v>
      </c>
      <c r="AY127" s="141" t="s">
        <v>137</v>
      </c>
      <c r="BK127" s="142">
        <f>SUM($BK$128:$BK$136)</f>
        <v>0</v>
      </c>
    </row>
    <row r="128" spans="2:65" s="6" customFormat="1" ht="15.75" customHeight="1" x14ac:dyDescent="0.3">
      <c r="B128" s="23"/>
      <c r="C128" s="145" t="s">
        <v>235</v>
      </c>
      <c r="D128" s="145" t="s">
        <v>141</v>
      </c>
      <c r="E128" s="146" t="s">
        <v>1034</v>
      </c>
      <c r="F128" s="147" t="s">
        <v>1035</v>
      </c>
      <c r="G128" s="148" t="s">
        <v>375</v>
      </c>
      <c r="H128" s="149">
        <v>1</v>
      </c>
      <c r="I128" s="150"/>
      <c r="J128" s="151">
        <f>ROUND($I$128*$H$128,2)</f>
        <v>0</v>
      </c>
      <c r="K128" s="147" t="s">
        <v>298</v>
      </c>
      <c r="L128" s="43"/>
      <c r="M128" s="152"/>
      <c r="N128" s="153" t="s">
        <v>44</v>
      </c>
      <c r="O128" s="24"/>
      <c r="P128" s="24"/>
      <c r="Q128" s="154">
        <v>0.01</v>
      </c>
      <c r="R128" s="154">
        <f>$Q$128*$H$128</f>
        <v>0.01</v>
      </c>
      <c r="S128" s="154">
        <v>1.9460000000000002E-2</v>
      </c>
      <c r="T128" s="155">
        <f>$S$128*$H$128</f>
        <v>1.9460000000000002E-2</v>
      </c>
      <c r="AR128" s="89" t="s">
        <v>213</v>
      </c>
      <c r="AT128" s="89" t="s">
        <v>141</v>
      </c>
      <c r="AU128" s="89" t="s">
        <v>81</v>
      </c>
      <c r="AY128" s="6" t="s">
        <v>137</v>
      </c>
      <c r="BE128" s="156">
        <f>IF($N$128="základní",$J$128,0)</f>
        <v>0</v>
      </c>
      <c r="BF128" s="156">
        <f>IF($N$128="snížená",$J$128,0)</f>
        <v>0</v>
      </c>
      <c r="BG128" s="156">
        <f>IF($N$128="zákl. přenesená",$J$128,0)</f>
        <v>0</v>
      </c>
      <c r="BH128" s="156">
        <f>IF($N$128="sníž. přenesená",$J$128,0)</f>
        <v>0</v>
      </c>
      <c r="BI128" s="156">
        <f>IF($N$128="nulová",$J$128,0)</f>
        <v>0</v>
      </c>
      <c r="BJ128" s="89" t="s">
        <v>20</v>
      </c>
      <c r="BK128" s="156">
        <f>ROUND($I$128*$H$128,2)</f>
        <v>0</v>
      </c>
      <c r="BL128" s="89" t="s">
        <v>213</v>
      </c>
      <c r="BM128" s="89" t="s">
        <v>1036</v>
      </c>
    </row>
    <row r="129" spans="2:65" s="6" customFormat="1" ht="16.5" customHeight="1" x14ac:dyDescent="0.3">
      <c r="B129" s="23"/>
      <c r="C129" s="24"/>
      <c r="D129" s="157" t="s">
        <v>148</v>
      </c>
      <c r="E129" s="24"/>
      <c r="F129" s="158" t="s">
        <v>1037</v>
      </c>
      <c r="G129" s="24"/>
      <c r="H129" s="24"/>
      <c r="J129" s="24"/>
      <c r="K129" s="24"/>
      <c r="L129" s="43"/>
      <c r="M129" s="56"/>
      <c r="N129" s="24"/>
      <c r="O129" s="24"/>
      <c r="P129" s="24"/>
      <c r="Q129" s="24"/>
      <c r="R129" s="24"/>
      <c r="S129" s="24"/>
      <c r="T129" s="57"/>
      <c r="AT129" s="6" t="s">
        <v>148</v>
      </c>
      <c r="AU129" s="6" t="s">
        <v>81</v>
      </c>
    </row>
    <row r="130" spans="2:65" s="6" customFormat="1" ht="15.75" customHeight="1" x14ac:dyDescent="0.3">
      <c r="B130" s="159"/>
      <c r="C130" s="160"/>
      <c r="D130" s="161" t="s">
        <v>150</v>
      </c>
      <c r="E130" s="160"/>
      <c r="F130" s="162" t="s">
        <v>404</v>
      </c>
      <c r="G130" s="160"/>
      <c r="H130" s="163">
        <v>1</v>
      </c>
      <c r="J130" s="160"/>
      <c r="K130" s="160"/>
      <c r="L130" s="164"/>
      <c r="M130" s="165"/>
      <c r="N130" s="160"/>
      <c r="O130" s="160"/>
      <c r="P130" s="160"/>
      <c r="Q130" s="160"/>
      <c r="R130" s="160"/>
      <c r="S130" s="160"/>
      <c r="T130" s="166"/>
      <c r="AT130" s="167" t="s">
        <v>150</v>
      </c>
      <c r="AU130" s="167" t="s">
        <v>81</v>
      </c>
      <c r="AV130" s="167" t="s">
        <v>81</v>
      </c>
      <c r="AW130" s="167" t="s">
        <v>109</v>
      </c>
      <c r="AX130" s="167" t="s">
        <v>20</v>
      </c>
      <c r="AY130" s="167" t="s">
        <v>137</v>
      </c>
    </row>
    <row r="131" spans="2:65" s="6" customFormat="1" ht="15.75" customHeight="1" x14ac:dyDescent="0.3">
      <c r="B131" s="23"/>
      <c r="C131" s="145" t="s">
        <v>259</v>
      </c>
      <c r="D131" s="145" t="s">
        <v>141</v>
      </c>
      <c r="E131" s="146" t="s">
        <v>1038</v>
      </c>
      <c r="F131" s="147" t="s">
        <v>1039</v>
      </c>
      <c r="G131" s="148" t="s">
        <v>375</v>
      </c>
      <c r="H131" s="149">
        <v>1</v>
      </c>
      <c r="I131" s="150"/>
      <c r="J131" s="151">
        <f>ROUND($I$131*$H$131,2)</f>
        <v>0</v>
      </c>
      <c r="K131" s="147"/>
      <c r="L131" s="43"/>
      <c r="M131" s="152"/>
      <c r="N131" s="153" t="s">
        <v>44</v>
      </c>
      <c r="O131" s="24"/>
      <c r="P131" s="24"/>
      <c r="Q131" s="154">
        <v>1.158E-2</v>
      </c>
      <c r="R131" s="154">
        <f>$Q$131*$H$131</f>
        <v>1.158E-2</v>
      </c>
      <c r="S131" s="154">
        <v>0</v>
      </c>
      <c r="T131" s="155">
        <f>$S$131*$H$131</f>
        <v>0</v>
      </c>
      <c r="AR131" s="89" t="s">
        <v>213</v>
      </c>
      <c r="AT131" s="89" t="s">
        <v>141</v>
      </c>
      <c r="AU131" s="89" t="s">
        <v>81</v>
      </c>
      <c r="AY131" s="6" t="s">
        <v>137</v>
      </c>
      <c r="BE131" s="156">
        <f>IF($N$131="základní",$J$131,0)</f>
        <v>0</v>
      </c>
      <c r="BF131" s="156">
        <f>IF($N$131="snížená",$J$131,0)</f>
        <v>0</v>
      </c>
      <c r="BG131" s="156">
        <f>IF($N$131="zákl. přenesená",$J$131,0)</f>
        <v>0</v>
      </c>
      <c r="BH131" s="156">
        <f>IF($N$131="sníž. přenesená",$J$131,0)</f>
        <v>0</v>
      </c>
      <c r="BI131" s="156">
        <f>IF($N$131="nulová",$J$131,0)</f>
        <v>0</v>
      </c>
      <c r="BJ131" s="89" t="s">
        <v>20</v>
      </c>
      <c r="BK131" s="156">
        <f>ROUND($I$131*$H$131,2)</f>
        <v>0</v>
      </c>
      <c r="BL131" s="89" t="s">
        <v>213</v>
      </c>
      <c r="BM131" s="89" t="s">
        <v>1040</v>
      </c>
    </row>
    <row r="132" spans="2:65" s="6" customFormat="1" ht="27" customHeight="1" x14ac:dyDescent="0.3">
      <c r="B132" s="23"/>
      <c r="C132" s="24"/>
      <c r="D132" s="157" t="s">
        <v>148</v>
      </c>
      <c r="E132" s="24"/>
      <c r="F132" s="158" t="s">
        <v>1041</v>
      </c>
      <c r="G132" s="24"/>
      <c r="H132" s="24"/>
      <c r="J132" s="24"/>
      <c r="K132" s="24"/>
      <c r="L132" s="43"/>
      <c r="M132" s="56"/>
      <c r="N132" s="24"/>
      <c r="O132" s="24"/>
      <c r="P132" s="24"/>
      <c r="Q132" s="24"/>
      <c r="R132" s="24"/>
      <c r="S132" s="24"/>
      <c r="T132" s="57"/>
      <c r="AT132" s="6" t="s">
        <v>148</v>
      </c>
      <c r="AU132" s="6" t="s">
        <v>81</v>
      </c>
    </row>
    <row r="133" spans="2:65" s="6" customFormat="1" ht="15.75" customHeight="1" x14ac:dyDescent="0.3">
      <c r="B133" s="190"/>
      <c r="C133" s="191"/>
      <c r="D133" s="161" t="s">
        <v>150</v>
      </c>
      <c r="E133" s="191"/>
      <c r="F133" s="192" t="s">
        <v>1042</v>
      </c>
      <c r="G133" s="191"/>
      <c r="H133" s="191"/>
      <c r="J133" s="191"/>
      <c r="K133" s="191"/>
      <c r="L133" s="193"/>
      <c r="M133" s="194"/>
      <c r="N133" s="191"/>
      <c r="O133" s="191"/>
      <c r="P133" s="191"/>
      <c r="Q133" s="191"/>
      <c r="R133" s="191"/>
      <c r="S133" s="191"/>
      <c r="T133" s="195"/>
      <c r="AT133" s="196" t="s">
        <v>150</v>
      </c>
      <c r="AU133" s="196" t="s">
        <v>81</v>
      </c>
      <c r="AV133" s="196" t="s">
        <v>20</v>
      </c>
      <c r="AW133" s="196" t="s">
        <v>109</v>
      </c>
      <c r="AX133" s="196" t="s">
        <v>73</v>
      </c>
      <c r="AY133" s="196" t="s">
        <v>137</v>
      </c>
    </row>
    <row r="134" spans="2:65" s="6" customFormat="1" ht="15.75" customHeight="1" x14ac:dyDescent="0.3">
      <c r="B134" s="159"/>
      <c r="C134" s="160"/>
      <c r="D134" s="161" t="s">
        <v>150</v>
      </c>
      <c r="E134" s="160"/>
      <c r="F134" s="162" t="s">
        <v>1014</v>
      </c>
      <c r="G134" s="160"/>
      <c r="H134" s="163">
        <v>1</v>
      </c>
      <c r="J134" s="160"/>
      <c r="K134" s="160"/>
      <c r="L134" s="164"/>
      <c r="M134" s="165"/>
      <c r="N134" s="160"/>
      <c r="O134" s="160"/>
      <c r="P134" s="160"/>
      <c r="Q134" s="160"/>
      <c r="R134" s="160"/>
      <c r="S134" s="160"/>
      <c r="T134" s="166"/>
      <c r="AT134" s="167" t="s">
        <v>150</v>
      </c>
      <c r="AU134" s="167" t="s">
        <v>81</v>
      </c>
      <c r="AV134" s="167" t="s">
        <v>81</v>
      </c>
      <c r="AW134" s="167" t="s">
        <v>109</v>
      </c>
      <c r="AX134" s="167" t="s">
        <v>20</v>
      </c>
      <c r="AY134" s="167" t="s">
        <v>137</v>
      </c>
    </row>
    <row r="135" spans="2:65" s="6" customFormat="1" ht="15.75" customHeight="1" x14ac:dyDescent="0.3">
      <c r="B135" s="23"/>
      <c r="C135" s="145" t="s">
        <v>269</v>
      </c>
      <c r="D135" s="145" t="s">
        <v>141</v>
      </c>
      <c r="E135" s="146" t="s">
        <v>1043</v>
      </c>
      <c r="F135" s="147" t="s">
        <v>1044</v>
      </c>
      <c r="G135" s="148" t="s">
        <v>185</v>
      </c>
      <c r="H135" s="149">
        <v>2.1999999999999999E-2</v>
      </c>
      <c r="I135" s="150"/>
      <c r="J135" s="151">
        <f>ROUND($I$135*$H$135,2)</f>
        <v>0</v>
      </c>
      <c r="K135" s="147" t="s">
        <v>298</v>
      </c>
      <c r="L135" s="43"/>
      <c r="M135" s="152"/>
      <c r="N135" s="153" t="s">
        <v>44</v>
      </c>
      <c r="O135" s="24"/>
      <c r="P135" s="24"/>
      <c r="Q135" s="154">
        <v>0</v>
      </c>
      <c r="R135" s="154">
        <f>$Q$135*$H$135</f>
        <v>0</v>
      </c>
      <c r="S135" s="154">
        <v>0</v>
      </c>
      <c r="T135" s="155">
        <f>$S$135*$H$135</f>
        <v>0</v>
      </c>
      <c r="AR135" s="89" t="s">
        <v>213</v>
      </c>
      <c r="AT135" s="89" t="s">
        <v>141</v>
      </c>
      <c r="AU135" s="89" t="s">
        <v>81</v>
      </c>
      <c r="AY135" s="6" t="s">
        <v>137</v>
      </c>
      <c r="BE135" s="156">
        <f>IF($N$135="základní",$J$135,0)</f>
        <v>0</v>
      </c>
      <c r="BF135" s="156">
        <f>IF($N$135="snížená",$J$135,0)</f>
        <v>0</v>
      </c>
      <c r="BG135" s="156">
        <f>IF($N$135="zákl. přenesená",$J$135,0)</f>
        <v>0</v>
      </c>
      <c r="BH135" s="156">
        <f>IF($N$135="sníž. přenesená",$J$135,0)</f>
        <v>0</v>
      </c>
      <c r="BI135" s="156">
        <f>IF($N$135="nulová",$J$135,0)</f>
        <v>0</v>
      </c>
      <c r="BJ135" s="89" t="s">
        <v>20</v>
      </c>
      <c r="BK135" s="156">
        <f>ROUND($I$135*$H$135,2)</f>
        <v>0</v>
      </c>
      <c r="BL135" s="89" t="s">
        <v>213</v>
      </c>
      <c r="BM135" s="89" t="s">
        <v>1045</v>
      </c>
    </row>
    <row r="136" spans="2:65" s="6" customFormat="1" ht="27" customHeight="1" x14ac:dyDescent="0.3">
      <c r="B136" s="23"/>
      <c r="C136" s="24"/>
      <c r="D136" s="157" t="s">
        <v>148</v>
      </c>
      <c r="E136" s="24"/>
      <c r="F136" s="158" t="s">
        <v>1046</v>
      </c>
      <c r="G136" s="24"/>
      <c r="H136" s="24"/>
      <c r="J136" s="24"/>
      <c r="K136" s="24"/>
      <c r="L136" s="43"/>
      <c r="M136" s="56"/>
      <c r="N136" s="24"/>
      <c r="O136" s="24"/>
      <c r="P136" s="24"/>
      <c r="Q136" s="24"/>
      <c r="R136" s="24"/>
      <c r="S136" s="24"/>
      <c r="T136" s="57"/>
      <c r="AT136" s="6" t="s">
        <v>148</v>
      </c>
      <c r="AU136" s="6" t="s">
        <v>81</v>
      </c>
    </row>
    <row r="137" spans="2:65" s="132" customFormat="1" ht="30.75" customHeight="1" x14ac:dyDescent="0.3">
      <c r="B137" s="133"/>
      <c r="C137" s="134"/>
      <c r="D137" s="134" t="s">
        <v>72</v>
      </c>
      <c r="E137" s="143" t="s">
        <v>674</v>
      </c>
      <c r="F137" s="143" t="s">
        <v>675</v>
      </c>
      <c r="G137" s="134"/>
      <c r="H137" s="134"/>
      <c r="J137" s="144">
        <f>$BK$137</f>
        <v>0</v>
      </c>
      <c r="K137" s="134"/>
      <c r="L137" s="137"/>
      <c r="M137" s="138"/>
      <c r="N137" s="134"/>
      <c r="O137" s="134"/>
      <c r="P137" s="139">
        <f>SUM($P$138:$P$141)</f>
        <v>0</v>
      </c>
      <c r="Q137" s="134"/>
      <c r="R137" s="139">
        <f>SUM($R$138:$R$141)</f>
        <v>0</v>
      </c>
      <c r="S137" s="134"/>
      <c r="T137" s="140">
        <f>SUM($T$138:$T$141)</f>
        <v>0</v>
      </c>
      <c r="AR137" s="141" t="s">
        <v>81</v>
      </c>
      <c r="AT137" s="141" t="s">
        <v>72</v>
      </c>
      <c r="AU137" s="141" t="s">
        <v>20</v>
      </c>
      <c r="AY137" s="141" t="s">
        <v>137</v>
      </c>
      <c r="BK137" s="142">
        <f>SUM($BK$138:$BK$141)</f>
        <v>0</v>
      </c>
    </row>
    <row r="138" spans="2:65" s="6" customFormat="1" ht="15.75" customHeight="1" x14ac:dyDescent="0.3">
      <c r="B138" s="23"/>
      <c r="C138" s="145" t="s">
        <v>7</v>
      </c>
      <c r="D138" s="145" t="s">
        <v>141</v>
      </c>
      <c r="E138" s="146" t="s">
        <v>677</v>
      </c>
      <c r="F138" s="147" t="s">
        <v>1047</v>
      </c>
      <c r="G138" s="148" t="s">
        <v>375</v>
      </c>
      <c r="H138" s="149">
        <v>20</v>
      </c>
      <c r="I138" s="150"/>
      <c r="J138" s="151">
        <f>ROUND($I$138*$H$138,2)</f>
        <v>0</v>
      </c>
      <c r="K138" s="147"/>
      <c r="L138" s="43"/>
      <c r="M138" s="152"/>
      <c r="N138" s="153" t="s">
        <v>44</v>
      </c>
      <c r="O138" s="24"/>
      <c r="P138" s="24"/>
      <c r="Q138" s="154">
        <v>0</v>
      </c>
      <c r="R138" s="154">
        <f>$Q$138*$H$138</f>
        <v>0</v>
      </c>
      <c r="S138" s="154">
        <v>0</v>
      </c>
      <c r="T138" s="155">
        <f>$S$138*$H$138</f>
        <v>0</v>
      </c>
      <c r="AR138" s="89" t="s">
        <v>213</v>
      </c>
      <c r="AT138" s="89" t="s">
        <v>141</v>
      </c>
      <c r="AU138" s="89" t="s">
        <v>81</v>
      </c>
      <c r="AY138" s="6" t="s">
        <v>137</v>
      </c>
      <c r="BE138" s="156">
        <f>IF($N$138="základní",$J$138,0)</f>
        <v>0</v>
      </c>
      <c r="BF138" s="156">
        <f>IF($N$138="snížená",$J$138,0)</f>
        <v>0</v>
      </c>
      <c r="BG138" s="156">
        <f>IF($N$138="zákl. přenesená",$J$138,0)</f>
        <v>0</v>
      </c>
      <c r="BH138" s="156">
        <f>IF($N$138="sníž. přenesená",$J$138,0)</f>
        <v>0</v>
      </c>
      <c r="BI138" s="156">
        <f>IF($N$138="nulová",$J$138,0)</f>
        <v>0</v>
      </c>
      <c r="BJ138" s="89" t="s">
        <v>20</v>
      </c>
      <c r="BK138" s="156">
        <f>ROUND($I$138*$H$138,2)</f>
        <v>0</v>
      </c>
      <c r="BL138" s="89" t="s">
        <v>213</v>
      </c>
      <c r="BM138" s="89" t="s">
        <v>1048</v>
      </c>
    </row>
    <row r="139" spans="2:65" s="6" customFormat="1" ht="16.5" customHeight="1" x14ac:dyDescent="0.3">
      <c r="B139" s="23"/>
      <c r="C139" s="24"/>
      <c r="D139" s="157" t="s">
        <v>148</v>
      </c>
      <c r="E139" s="24"/>
      <c r="F139" s="158" t="s">
        <v>1047</v>
      </c>
      <c r="G139" s="24"/>
      <c r="H139" s="24"/>
      <c r="J139" s="24"/>
      <c r="K139" s="24"/>
      <c r="L139" s="43"/>
      <c r="M139" s="56"/>
      <c r="N139" s="24"/>
      <c r="O139" s="24"/>
      <c r="P139" s="24"/>
      <c r="Q139" s="24"/>
      <c r="R139" s="24"/>
      <c r="S139" s="24"/>
      <c r="T139" s="57"/>
      <c r="AT139" s="6" t="s">
        <v>148</v>
      </c>
      <c r="AU139" s="6" t="s">
        <v>81</v>
      </c>
    </row>
    <row r="140" spans="2:65" s="6" customFormat="1" ht="15.75" customHeight="1" x14ac:dyDescent="0.3">
      <c r="B140" s="190"/>
      <c r="C140" s="191"/>
      <c r="D140" s="161" t="s">
        <v>150</v>
      </c>
      <c r="E140" s="191"/>
      <c r="F140" s="192" t="s">
        <v>680</v>
      </c>
      <c r="G140" s="191"/>
      <c r="H140" s="191"/>
      <c r="J140" s="191"/>
      <c r="K140" s="191"/>
      <c r="L140" s="193"/>
      <c r="M140" s="194"/>
      <c r="N140" s="191"/>
      <c r="O140" s="191"/>
      <c r="P140" s="191"/>
      <c r="Q140" s="191"/>
      <c r="R140" s="191"/>
      <c r="S140" s="191"/>
      <c r="T140" s="195"/>
      <c r="AT140" s="196" t="s">
        <v>150</v>
      </c>
      <c r="AU140" s="196" t="s">
        <v>81</v>
      </c>
      <c r="AV140" s="196" t="s">
        <v>20</v>
      </c>
      <c r="AW140" s="196" t="s">
        <v>109</v>
      </c>
      <c r="AX140" s="196" t="s">
        <v>73</v>
      </c>
      <c r="AY140" s="196" t="s">
        <v>137</v>
      </c>
    </row>
    <row r="141" spans="2:65" s="6" customFormat="1" ht="15.75" customHeight="1" x14ac:dyDescent="0.3">
      <c r="B141" s="159"/>
      <c r="C141" s="160"/>
      <c r="D141" s="161" t="s">
        <v>150</v>
      </c>
      <c r="E141" s="160"/>
      <c r="F141" s="162" t="s">
        <v>686</v>
      </c>
      <c r="G141" s="160"/>
      <c r="H141" s="163">
        <v>20</v>
      </c>
      <c r="J141" s="160"/>
      <c r="K141" s="160"/>
      <c r="L141" s="164"/>
      <c r="M141" s="187"/>
      <c r="N141" s="188"/>
      <c r="O141" s="188"/>
      <c r="P141" s="188"/>
      <c r="Q141" s="188"/>
      <c r="R141" s="188"/>
      <c r="S141" s="188"/>
      <c r="T141" s="189"/>
      <c r="AT141" s="167" t="s">
        <v>150</v>
      </c>
      <c r="AU141" s="167" t="s">
        <v>81</v>
      </c>
      <c r="AV141" s="167" t="s">
        <v>81</v>
      </c>
      <c r="AW141" s="167" t="s">
        <v>109</v>
      </c>
      <c r="AX141" s="167" t="s">
        <v>20</v>
      </c>
      <c r="AY141" s="167" t="s">
        <v>137</v>
      </c>
    </row>
    <row r="142" spans="2:65" s="6" customFormat="1" ht="7.5" customHeight="1" x14ac:dyDescent="0.3">
      <c r="B142" s="38"/>
      <c r="C142" s="39"/>
      <c r="D142" s="39"/>
      <c r="E142" s="39"/>
      <c r="F142" s="39"/>
      <c r="G142" s="39"/>
      <c r="H142" s="39"/>
      <c r="I142" s="101"/>
      <c r="J142" s="39"/>
      <c r="K142" s="39"/>
      <c r="L142" s="43"/>
    </row>
    <row r="462" s="2" customFormat="1" ht="14.25" customHeight="1" x14ac:dyDescent="0.3"/>
  </sheetData>
  <sheetProtection password="CC35" sheet="1" objects="1" scenarios="1" formatColumns="0" formatRows="0" sort="0" autoFilter="0"/>
  <autoFilter ref="C81:K81"/>
  <mergeCells count="9">
    <mergeCell ref="E74:H74"/>
    <mergeCell ref="G1:H1"/>
    <mergeCell ref="L2:V2"/>
    <mergeCell ref="E7:H7"/>
    <mergeCell ref="E9:H9"/>
    <mergeCell ref="E24:H24"/>
    <mergeCell ref="E45:H45"/>
    <mergeCell ref="E47:H47"/>
    <mergeCell ref="E72:H72"/>
  </mergeCells>
  <hyperlinks>
    <hyperlink ref="F1:G1" location="C2" tooltip="Krycí list soupisu" display="1) Krycí list soupisu"/>
    <hyperlink ref="G1:H1" location="C54" tooltip="Rekapitulace" display="2) Rekapitulace"/>
    <hyperlink ref="J1" location="C81" tooltip="Soupis prací" display="3) Soupis prací"/>
    <hyperlink ref="L1:V1" location="'Rekapitulace stavby'!C2" tooltip="Rekapitulace stavby" display="Rekapitulace stavby"/>
  </hyperlinks>
  <pageMargins left="0.59027779102325439" right="0.59027779102325439" top="0.59027779102325439" bottom="0.59027779102325439" header="0" footer="0"/>
  <pageSetup paperSize="9" scale="95" fitToHeight="100" orientation="landscape" blackAndWhite="1" r:id="rId1"/>
  <headerFooter alignWithMargins="0">
    <oddFooter>&amp;CStrana &amp;P z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462"/>
  <sheetViews>
    <sheetView showGridLines="0" workbookViewId="0">
      <pane ySplit="1" topLeftCell="A2" activePane="bottomLeft" state="frozenSplit"/>
      <selection pane="bottomLeft"/>
    </sheetView>
  </sheetViews>
  <sheetFormatPr defaultColWidth="10.5" defaultRowHeight="14.25" customHeight="1" x14ac:dyDescent="0.3"/>
  <cols>
    <col min="1" max="1" width="8.33203125" style="2" customWidth="1"/>
    <col min="2" max="2" width="1.6640625" style="2" customWidth="1"/>
    <col min="3" max="3" width="4.1640625" style="2" customWidth="1"/>
    <col min="4" max="4" width="4.33203125" style="2" customWidth="1"/>
    <col min="5" max="5" width="17.1640625" style="2" customWidth="1"/>
    <col min="6" max="6" width="90.83203125" style="2" customWidth="1"/>
    <col min="7" max="7" width="8.6640625" style="2" customWidth="1"/>
    <col min="8" max="8" width="11.1640625" style="2" customWidth="1"/>
    <col min="9" max="9" width="12.6640625" style="2" customWidth="1"/>
    <col min="10" max="10" width="23.5" style="2" customWidth="1"/>
    <col min="11" max="11" width="15.5" style="2" customWidth="1"/>
    <col min="12" max="12" width="10.5" style="1" customWidth="1"/>
    <col min="13" max="18" width="10.5" style="2" hidden="1" customWidth="1"/>
    <col min="19" max="19" width="8.1640625" style="2" hidden="1" customWidth="1"/>
    <col min="20" max="20" width="29.6640625" style="2" hidden="1" customWidth="1"/>
    <col min="21" max="21" width="16.33203125" style="2" hidden="1" customWidth="1"/>
    <col min="22" max="22" width="12.33203125" style="2" customWidth="1"/>
    <col min="23" max="23" width="16.33203125" style="2" customWidth="1"/>
    <col min="24" max="24" width="12.1640625" style="2" customWidth="1"/>
    <col min="25" max="25" width="15" style="2" customWidth="1"/>
    <col min="26" max="26" width="11" style="2" customWidth="1"/>
    <col min="27" max="27" width="15" style="2" customWidth="1"/>
    <col min="28" max="28" width="16.33203125" style="2" customWidth="1"/>
    <col min="29" max="29" width="11" style="2" customWidth="1"/>
    <col min="30" max="30" width="15" style="2" customWidth="1"/>
    <col min="31" max="31" width="16.33203125" style="2" customWidth="1"/>
    <col min="32" max="43" width="10.5" style="1" customWidth="1"/>
    <col min="44" max="65" width="10.5" style="2" hidden="1" customWidth="1"/>
    <col min="66" max="16384" width="10.5" style="1"/>
  </cols>
  <sheetData>
    <row r="1" spans="1:256" s="3" customFormat="1" ht="22.5" customHeight="1" x14ac:dyDescent="0.3">
      <c r="A1" s="5"/>
      <c r="B1" s="214"/>
      <c r="C1" s="214"/>
      <c r="D1" s="213" t="s">
        <v>1</v>
      </c>
      <c r="E1" s="214"/>
      <c r="F1" s="215" t="s">
        <v>1424</v>
      </c>
      <c r="G1" s="332" t="s">
        <v>1425</v>
      </c>
      <c r="H1" s="332"/>
      <c r="I1" s="214"/>
      <c r="J1" s="215" t="s">
        <v>1426</v>
      </c>
      <c r="K1" s="213" t="s">
        <v>101</v>
      </c>
      <c r="L1" s="215" t="s">
        <v>1427</v>
      </c>
      <c r="M1" s="215"/>
      <c r="N1" s="215"/>
      <c r="O1" s="215"/>
      <c r="P1" s="215"/>
      <c r="Q1" s="215"/>
      <c r="R1" s="215"/>
      <c r="S1" s="215"/>
      <c r="T1" s="215"/>
      <c r="U1" s="211"/>
      <c r="V1" s="211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  <c r="FC1" s="5"/>
      <c r="FD1" s="5"/>
      <c r="FE1" s="5"/>
      <c r="FF1" s="5"/>
      <c r="FG1" s="5"/>
      <c r="FH1" s="5"/>
      <c r="FI1" s="5"/>
      <c r="FJ1" s="5"/>
      <c r="FK1" s="5"/>
      <c r="FL1" s="5"/>
      <c r="FM1" s="5"/>
      <c r="FN1" s="5"/>
      <c r="FO1" s="5"/>
      <c r="FP1" s="5"/>
      <c r="FQ1" s="5"/>
      <c r="FR1" s="5"/>
      <c r="FS1" s="5"/>
      <c r="FT1" s="5"/>
      <c r="FU1" s="5"/>
      <c r="FV1" s="5"/>
      <c r="FW1" s="5"/>
      <c r="FX1" s="5"/>
      <c r="FY1" s="5"/>
      <c r="FZ1" s="5"/>
      <c r="GA1" s="5"/>
      <c r="GB1" s="5"/>
      <c r="GC1" s="5"/>
      <c r="GD1" s="5"/>
      <c r="GE1" s="5"/>
      <c r="GF1" s="5"/>
      <c r="GG1" s="5"/>
      <c r="GH1" s="5"/>
      <c r="GI1" s="5"/>
      <c r="GJ1" s="5"/>
      <c r="GK1" s="5"/>
      <c r="GL1" s="5"/>
      <c r="GM1" s="5"/>
      <c r="GN1" s="5"/>
      <c r="GO1" s="5"/>
      <c r="GP1" s="5"/>
      <c r="GQ1" s="5"/>
      <c r="GR1" s="5"/>
      <c r="GS1" s="5"/>
      <c r="GT1" s="5"/>
      <c r="GU1" s="5"/>
      <c r="GV1" s="5"/>
      <c r="GW1" s="5"/>
      <c r="GX1" s="5"/>
      <c r="GY1" s="5"/>
      <c r="GZ1" s="5"/>
      <c r="HA1" s="5"/>
      <c r="HB1" s="5"/>
      <c r="HC1" s="5"/>
      <c r="HD1" s="5"/>
      <c r="HE1" s="5"/>
      <c r="HF1" s="5"/>
      <c r="HG1" s="5"/>
      <c r="HH1" s="5"/>
      <c r="HI1" s="5"/>
      <c r="HJ1" s="5"/>
      <c r="HK1" s="5"/>
      <c r="HL1" s="5"/>
      <c r="HM1" s="5"/>
      <c r="HN1" s="5"/>
      <c r="HO1" s="5"/>
      <c r="HP1" s="5"/>
      <c r="HQ1" s="5"/>
      <c r="HR1" s="5"/>
      <c r="HS1" s="5"/>
      <c r="HT1" s="5"/>
      <c r="HU1" s="5"/>
      <c r="HV1" s="5"/>
      <c r="HW1" s="5"/>
      <c r="HX1" s="5"/>
      <c r="HY1" s="5"/>
      <c r="HZ1" s="5"/>
      <c r="IA1" s="5"/>
      <c r="IB1" s="5"/>
      <c r="IC1" s="5"/>
      <c r="ID1" s="5"/>
      <c r="IE1" s="5"/>
      <c r="IF1" s="5"/>
      <c r="IG1" s="5"/>
      <c r="IH1" s="5"/>
      <c r="II1" s="5"/>
      <c r="IJ1" s="5"/>
      <c r="IK1" s="5"/>
      <c r="IL1" s="5"/>
      <c r="IM1" s="5"/>
      <c r="IN1" s="5"/>
      <c r="IO1" s="5"/>
      <c r="IP1" s="5"/>
      <c r="IQ1" s="5"/>
      <c r="IR1" s="5"/>
      <c r="IS1" s="5"/>
      <c r="IT1" s="5"/>
      <c r="IU1" s="5"/>
      <c r="IV1" s="5"/>
    </row>
    <row r="2" spans="1:256" s="2" customFormat="1" ht="37.5" customHeight="1" x14ac:dyDescent="0.3">
      <c r="L2" s="331"/>
      <c r="M2" s="296"/>
      <c r="N2" s="296"/>
      <c r="O2" s="296"/>
      <c r="P2" s="296"/>
      <c r="Q2" s="296"/>
      <c r="R2" s="296"/>
      <c r="S2" s="296"/>
      <c r="T2" s="296"/>
      <c r="U2" s="296"/>
      <c r="V2" s="296"/>
      <c r="AT2" s="2" t="s">
        <v>93</v>
      </c>
    </row>
    <row r="3" spans="1:256" s="2" customFormat="1" ht="7.5" customHeight="1" x14ac:dyDescent="0.3">
      <c r="B3" s="7"/>
      <c r="C3" s="8"/>
      <c r="D3" s="8"/>
      <c r="E3" s="8"/>
      <c r="F3" s="8"/>
      <c r="G3" s="8"/>
      <c r="H3" s="8"/>
      <c r="I3" s="87"/>
      <c r="J3" s="8"/>
      <c r="K3" s="9"/>
      <c r="AT3" s="2" t="s">
        <v>81</v>
      </c>
    </row>
    <row r="4" spans="1:256" s="2" customFormat="1" ht="37.5" customHeight="1" x14ac:dyDescent="0.3">
      <c r="B4" s="10"/>
      <c r="C4" s="11"/>
      <c r="D4" s="12" t="s">
        <v>102</v>
      </c>
      <c r="E4" s="11"/>
      <c r="F4" s="11"/>
      <c r="G4" s="11"/>
      <c r="H4" s="11"/>
      <c r="J4" s="11"/>
      <c r="K4" s="13"/>
      <c r="M4" s="14" t="s">
        <v>9</v>
      </c>
      <c r="AT4" s="2" t="s">
        <v>3</v>
      </c>
    </row>
    <row r="5" spans="1:256" s="2" customFormat="1" ht="7.5" customHeight="1" x14ac:dyDescent="0.3">
      <c r="B5" s="10"/>
      <c r="C5" s="11"/>
      <c r="D5" s="11"/>
      <c r="E5" s="11"/>
      <c r="F5" s="11"/>
      <c r="G5" s="11"/>
      <c r="H5" s="11"/>
      <c r="J5" s="11"/>
      <c r="K5" s="13"/>
    </row>
    <row r="6" spans="1:256" s="2" customFormat="1" ht="15.75" customHeight="1" x14ac:dyDescent="0.3">
      <c r="B6" s="10"/>
      <c r="C6" s="11"/>
      <c r="D6" s="19" t="s">
        <v>15</v>
      </c>
      <c r="E6" s="11"/>
      <c r="F6" s="11"/>
      <c r="G6" s="11"/>
      <c r="H6" s="11"/>
      <c r="J6" s="11"/>
      <c r="K6" s="13"/>
    </row>
    <row r="7" spans="1:256" s="2" customFormat="1" ht="15.75" customHeight="1" x14ac:dyDescent="0.3">
      <c r="B7" s="10"/>
      <c r="C7" s="11"/>
      <c r="D7" s="11"/>
      <c r="E7" s="333" t="str">
        <f>'Rekapitulace stavby'!$K$6</f>
        <v>Rekonsturkce výměníkové a předávací stanice v areálu kasáren Strakonice</v>
      </c>
      <c r="F7" s="300"/>
      <c r="G7" s="300"/>
      <c r="H7" s="300"/>
      <c r="J7" s="11"/>
      <c r="K7" s="13"/>
    </row>
    <row r="8" spans="1:256" s="6" customFormat="1" ht="15.75" customHeight="1" x14ac:dyDescent="0.3">
      <c r="B8" s="23"/>
      <c r="C8" s="24"/>
      <c r="D8" s="19" t="s">
        <v>103</v>
      </c>
      <c r="E8" s="24"/>
      <c r="F8" s="24"/>
      <c r="G8" s="24"/>
      <c r="H8" s="24"/>
      <c r="J8" s="24"/>
      <c r="K8" s="27"/>
    </row>
    <row r="9" spans="1:256" s="6" customFormat="1" ht="37.5" customHeight="1" x14ac:dyDescent="0.3">
      <c r="B9" s="23"/>
      <c r="C9" s="24"/>
      <c r="D9" s="24"/>
      <c r="E9" s="315" t="s">
        <v>1049</v>
      </c>
      <c r="F9" s="307"/>
      <c r="G9" s="307"/>
      <c r="H9" s="307"/>
      <c r="J9" s="24"/>
      <c r="K9" s="27"/>
    </row>
    <row r="10" spans="1:256" s="6" customFormat="1" ht="14.25" customHeight="1" x14ac:dyDescent="0.3">
      <c r="B10" s="23"/>
      <c r="C10" s="24"/>
      <c r="D10" s="24"/>
      <c r="E10" s="24"/>
      <c r="F10" s="24"/>
      <c r="G10" s="24"/>
      <c r="H10" s="24"/>
      <c r="J10" s="24"/>
      <c r="K10" s="27"/>
    </row>
    <row r="11" spans="1:256" s="6" customFormat="1" ht="15" customHeight="1" x14ac:dyDescent="0.3">
      <c r="B11" s="23"/>
      <c r="C11" s="24"/>
      <c r="D11" s="19" t="s">
        <v>18</v>
      </c>
      <c r="E11" s="24"/>
      <c r="F11" s="17"/>
      <c r="G11" s="24"/>
      <c r="H11" s="24"/>
      <c r="I11" s="88" t="s">
        <v>19</v>
      </c>
      <c r="J11" s="17"/>
      <c r="K11" s="27"/>
    </row>
    <row r="12" spans="1:256" s="6" customFormat="1" ht="15" customHeight="1" x14ac:dyDescent="0.3">
      <c r="B12" s="23"/>
      <c r="C12" s="24"/>
      <c r="D12" s="19" t="s">
        <v>21</v>
      </c>
      <c r="E12" s="24"/>
      <c r="F12" s="17" t="s">
        <v>22</v>
      </c>
      <c r="G12" s="24"/>
      <c r="H12" s="24"/>
      <c r="I12" s="88" t="s">
        <v>23</v>
      </c>
      <c r="J12" s="52" t="str">
        <f>'Rekapitulace stavby'!$AN$8</f>
        <v>27.01.2014</v>
      </c>
      <c r="K12" s="27"/>
    </row>
    <row r="13" spans="1:256" s="6" customFormat="1" ht="12" customHeight="1" x14ac:dyDescent="0.3">
      <c r="B13" s="23"/>
      <c r="C13" s="24"/>
      <c r="D13" s="24"/>
      <c r="E13" s="24"/>
      <c r="F13" s="24"/>
      <c r="G13" s="24"/>
      <c r="H13" s="24"/>
      <c r="J13" s="24"/>
      <c r="K13" s="27"/>
    </row>
    <row r="14" spans="1:256" s="6" customFormat="1" ht="15" customHeight="1" x14ac:dyDescent="0.3">
      <c r="B14" s="23"/>
      <c r="C14" s="24"/>
      <c r="D14" s="19" t="s">
        <v>27</v>
      </c>
      <c r="E14" s="24"/>
      <c r="F14" s="24"/>
      <c r="G14" s="24"/>
      <c r="H14" s="24"/>
      <c r="I14" s="88" t="s">
        <v>28</v>
      </c>
      <c r="J14" s="17"/>
      <c r="K14" s="27"/>
    </row>
    <row r="15" spans="1:256" s="6" customFormat="1" ht="18.75" customHeight="1" x14ac:dyDescent="0.3">
      <c r="B15" s="23"/>
      <c r="C15" s="24"/>
      <c r="D15" s="24"/>
      <c r="E15" s="17" t="s">
        <v>29</v>
      </c>
      <c r="F15" s="24"/>
      <c r="G15" s="24"/>
      <c r="H15" s="24"/>
      <c r="I15" s="88" t="s">
        <v>30</v>
      </c>
      <c r="J15" s="17"/>
      <c r="K15" s="27"/>
    </row>
    <row r="16" spans="1:256" s="6" customFormat="1" ht="7.5" customHeight="1" x14ac:dyDescent="0.3">
      <c r="B16" s="23"/>
      <c r="C16" s="24"/>
      <c r="D16" s="24"/>
      <c r="E16" s="24"/>
      <c r="F16" s="24"/>
      <c r="G16" s="24"/>
      <c r="H16" s="24"/>
      <c r="J16" s="24"/>
      <c r="K16" s="27"/>
    </row>
    <row r="17" spans="2:11" s="6" customFormat="1" ht="15" customHeight="1" x14ac:dyDescent="0.3">
      <c r="B17" s="23"/>
      <c r="C17" s="24"/>
      <c r="D17" s="19" t="s">
        <v>31</v>
      </c>
      <c r="E17" s="24"/>
      <c r="F17" s="24"/>
      <c r="G17" s="24"/>
      <c r="H17" s="24"/>
      <c r="I17" s="88" t="s">
        <v>28</v>
      </c>
      <c r="J17" s="17" t="str">
        <f>IF('Rekapitulace stavby'!$AN$13="Vyplň údaj","",IF('Rekapitulace stavby'!$AN$13="","",'Rekapitulace stavby'!$AN$13))</f>
        <v/>
      </c>
      <c r="K17" s="27"/>
    </row>
    <row r="18" spans="2:11" s="6" customFormat="1" ht="18.75" customHeight="1" x14ac:dyDescent="0.3">
      <c r="B18" s="23"/>
      <c r="C18" s="24"/>
      <c r="D18" s="24"/>
      <c r="E18" s="17" t="str">
        <f>IF('Rekapitulace stavby'!$E$14="Vyplň údaj","",IF('Rekapitulace stavby'!$E$14="","",'Rekapitulace stavby'!$E$14))</f>
        <v/>
      </c>
      <c r="F18" s="24"/>
      <c r="G18" s="24"/>
      <c r="H18" s="24"/>
      <c r="I18" s="88" t="s">
        <v>30</v>
      </c>
      <c r="J18" s="17" t="str">
        <f>IF('Rekapitulace stavby'!$AN$14="Vyplň údaj","",IF('Rekapitulace stavby'!$AN$14="","",'Rekapitulace stavby'!$AN$14))</f>
        <v/>
      </c>
      <c r="K18" s="27"/>
    </row>
    <row r="19" spans="2:11" s="6" customFormat="1" ht="7.5" customHeight="1" x14ac:dyDescent="0.3">
      <c r="B19" s="23"/>
      <c r="C19" s="24"/>
      <c r="D19" s="24"/>
      <c r="E19" s="24"/>
      <c r="F19" s="24"/>
      <c r="G19" s="24"/>
      <c r="H19" s="24"/>
      <c r="J19" s="24"/>
      <c r="K19" s="27"/>
    </row>
    <row r="20" spans="2:11" s="6" customFormat="1" ht="15" customHeight="1" x14ac:dyDescent="0.3">
      <c r="B20" s="23"/>
      <c r="C20" s="24"/>
      <c r="D20" s="19" t="s">
        <v>33</v>
      </c>
      <c r="E20" s="24"/>
      <c r="F20" s="24"/>
      <c r="G20" s="24"/>
      <c r="H20" s="24"/>
      <c r="I20" s="88" t="s">
        <v>28</v>
      </c>
      <c r="J20" s="17" t="s">
        <v>34</v>
      </c>
      <c r="K20" s="27"/>
    </row>
    <row r="21" spans="2:11" s="6" customFormat="1" ht="18.75" customHeight="1" x14ac:dyDescent="0.3">
      <c r="B21" s="23"/>
      <c r="C21" s="24"/>
      <c r="D21" s="24"/>
      <c r="E21" s="17" t="s">
        <v>35</v>
      </c>
      <c r="F21" s="24"/>
      <c r="G21" s="24"/>
      <c r="H21" s="24"/>
      <c r="I21" s="88" t="s">
        <v>30</v>
      </c>
      <c r="J21" s="17" t="s">
        <v>36</v>
      </c>
      <c r="K21" s="27"/>
    </row>
    <row r="22" spans="2:11" s="6" customFormat="1" ht="7.5" customHeight="1" x14ac:dyDescent="0.3">
      <c r="B22" s="23"/>
      <c r="C22" s="24"/>
      <c r="D22" s="24"/>
      <c r="E22" s="24"/>
      <c r="F22" s="24"/>
      <c r="G22" s="24"/>
      <c r="H22" s="24"/>
      <c r="J22" s="24"/>
      <c r="K22" s="27"/>
    </row>
    <row r="23" spans="2:11" s="6" customFormat="1" ht="15" customHeight="1" x14ac:dyDescent="0.3">
      <c r="B23" s="23"/>
      <c r="C23" s="24"/>
      <c r="D23" s="19" t="s">
        <v>38</v>
      </c>
      <c r="E23" s="24"/>
      <c r="F23" s="24"/>
      <c r="G23" s="24"/>
      <c r="H23" s="24"/>
      <c r="J23" s="24"/>
      <c r="K23" s="27"/>
    </row>
    <row r="24" spans="2:11" s="89" customFormat="1" ht="15.75" customHeight="1" x14ac:dyDescent="0.3">
      <c r="B24" s="90"/>
      <c r="C24" s="91"/>
      <c r="D24" s="91"/>
      <c r="E24" s="303"/>
      <c r="F24" s="334"/>
      <c r="G24" s="334"/>
      <c r="H24" s="334"/>
      <c r="J24" s="91"/>
      <c r="K24" s="92"/>
    </row>
    <row r="25" spans="2:11" s="6" customFormat="1" ht="7.5" customHeight="1" x14ac:dyDescent="0.3">
      <c r="B25" s="23"/>
      <c r="C25" s="24"/>
      <c r="D25" s="24"/>
      <c r="E25" s="24"/>
      <c r="F25" s="24"/>
      <c r="G25" s="24"/>
      <c r="H25" s="24"/>
      <c r="J25" s="24"/>
      <c r="K25" s="27"/>
    </row>
    <row r="26" spans="2:11" s="6" customFormat="1" ht="7.5" customHeight="1" x14ac:dyDescent="0.3">
      <c r="B26" s="23"/>
      <c r="C26" s="24"/>
      <c r="D26" s="64"/>
      <c r="E26" s="64"/>
      <c r="F26" s="64"/>
      <c r="G26" s="64"/>
      <c r="H26" s="64"/>
      <c r="I26" s="53"/>
      <c r="J26" s="64"/>
      <c r="K26" s="93"/>
    </row>
    <row r="27" spans="2:11" s="6" customFormat="1" ht="26.25" customHeight="1" x14ac:dyDescent="0.3">
      <c r="B27" s="23"/>
      <c r="C27" s="24"/>
      <c r="D27" s="94" t="s">
        <v>39</v>
      </c>
      <c r="E27" s="24"/>
      <c r="F27" s="24"/>
      <c r="G27" s="24"/>
      <c r="H27" s="24"/>
      <c r="J27" s="67">
        <f>ROUND($J$86,2)</f>
        <v>0</v>
      </c>
      <c r="K27" s="27"/>
    </row>
    <row r="28" spans="2:11" s="6" customFormat="1" ht="7.5" customHeight="1" x14ac:dyDescent="0.3">
      <c r="B28" s="23"/>
      <c r="C28" s="24"/>
      <c r="D28" s="64"/>
      <c r="E28" s="64"/>
      <c r="F28" s="64"/>
      <c r="G28" s="64"/>
      <c r="H28" s="64"/>
      <c r="I28" s="53"/>
      <c r="J28" s="64"/>
      <c r="K28" s="93"/>
    </row>
    <row r="29" spans="2:11" s="6" customFormat="1" ht="15" customHeight="1" x14ac:dyDescent="0.3">
      <c r="B29" s="23"/>
      <c r="C29" s="24"/>
      <c r="D29" s="24"/>
      <c r="E29" s="24"/>
      <c r="F29" s="28" t="s">
        <v>41</v>
      </c>
      <c r="G29" s="24"/>
      <c r="H29" s="24"/>
      <c r="I29" s="95" t="s">
        <v>40</v>
      </c>
      <c r="J29" s="28" t="s">
        <v>42</v>
      </c>
      <c r="K29" s="27"/>
    </row>
    <row r="30" spans="2:11" s="6" customFormat="1" ht="15" customHeight="1" x14ac:dyDescent="0.3">
      <c r="B30" s="23"/>
      <c r="C30" s="24"/>
      <c r="D30" s="30" t="s">
        <v>43</v>
      </c>
      <c r="E30" s="30" t="s">
        <v>44</v>
      </c>
      <c r="F30" s="96">
        <f>ROUND(SUM($BE$86:$BE$404),2)</f>
        <v>0</v>
      </c>
      <c r="G30" s="24"/>
      <c r="H30" s="24"/>
      <c r="I30" s="97">
        <v>0.21</v>
      </c>
      <c r="J30" s="96">
        <f>ROUND(SUM($BE$86:$BE$404)*$I$30,2)</f>
        <v>0</v>
      </c>
      <c r="K30" s="27"/>
    </row>
    <row r="31" spans="2:11" s="6" customFormat="1" ht="15" customHeight="1" x14ac:dyDescent="0.3">
      <c r="B31" s="23"/>
      <c r="C31" s="24"/>
      <c r="D31" s="24"/>
      <c r="E31" s="30" t="s">
        <v>45</v>
      </c>
      <c r="F31" s="96">
        <f>ROUND(SUM($BF$86:$BF$404),2)</f>
        <v>0</v>
      </c>
      <c r="G31" s="24"/>
      <c r="H31" s="24"/>
      <c r="I31" s="97">
        <v>0.15</v>
      </c>
      <c r="J31" s="96">
        <f>ROUND(SUM($BF$86:$BF$404)*$I$31,2)</f>
        <v>0</v>
      </c>
      <c r="K31" s="27"/>
    </row>
    <row r="32" spans="2:11" s="6" customFormat="1" ht="15" hidden="1" customHeight="1" x14ac:dyDescent="0.3">
      <c r="B32" s="23"/>
      <c r="C32" s="24"/>
      <c r="D32" s="24"/>
      <c r="E32" s="30" t="s">
        <v>46</v>
      </c>
      <c r="F32" s="96">
        <f>ROUND(SUM($BG$86:$BG$404),2)</f>
        <v>0</v>
      </c>
      <c r="G32" s="24"/>
      <c r="H32" s="24"/>
      <c r="I32" s="97">
        <v>0.21</v>
      </c>
      <c r="J32" s="96">
        <v>0</v>
      </c>
      <c r="K32" s="27"/>
    </row>
    <row r="33" spans="2:11" s="6" customFormat="1" ht="15" hidden="1" customHeight="1" x14ac:dyDescent="0.3">
      <c r="B33" s="23"/>
      <c r="C33" s="24"/>
      <c r="D33" s="24"/>
      <c r="E33" s="30" t="s">
        <v>47</v>
      </c>
      <c r="F33" s="96">
        <f>ROUND(SUM($BH$86:$BH$404),2)</f>
        <v>0</v>
      </c>
      <c r="G33" s="24"/>
      <c r="H33" s="24"/>
      <c r="I33" s="97">
        <v>0.15</v>
      </c>
      <c r="J33" s="96">
        <v>0</v>
      </c>
      <c r="K33" s="27"/>
    </row>
    <row r="34" spans="2:11" s="6" customFormat="1" ht="15" hidden="1" customHeight="1" x14ac:dyDescent="0.3">
      <c r="B34" s="23"/>
      <c r="C34" s="24"/>
      <c r="D34" s="24"/>
      <c r="E34" s="30" t="s">
        <v>48</v>
      </c>
      <c r="F34" s="96">
        <f>ROUND(SUM($BI$86:$BI$404),2)</f>
        <v>0</v>
      </c>
      <c r="G34" s="24"/>
      <c r="H34" s="24"/>
      <c r="I34" s="97">
        <v>0</v>
      </c>
      <c r="J34" s="96">
        <v>0</v>
      </c>
      <c r="K34" s="27"/>
    </row>
    <row r="35" spans="2:11" s="6" customFormat="1" ht="7.5" customHeight="1" x14ac:dyDescent="0.3">
      <c r="B35" s="23"/>
      <c r="C35" s="24"/>
      <c r="D35" s="24"/>
      <c r="E35" s="24"/>
      <c r="F35" s="24"/>
      <c r="G35" s="24"/>
      <c r="H35" s="24"/>
      <c r="J35" s="24"/>
      <c r="K35" s="27"/>
    </row>
    <row r="36" spans="2:11" s="6" customFormat="1" ht="26.25" customHeight="1" x14ac:dyDescent="0.3">
      <c r="B36" s="23"/>
      <c r="C36" s="32"/>
      <c r="D36" s="33" t="s">
        <v>49</v>
      </c>
      <c r="E36" s="34"/>
      <c r="F36" s="34"/>
      <c r="G36" s="98" t="s">
        <v>50</v>
      </c>
      <c r="H36" s="35" t="s">
        <v>51</v>
      </c>
      <c r="I36" s="99"/>
      <c r="J36" s="36">
        <f>ROUND(SUM($J$27:$J$34),2)</f>
        <v>0</v>
      </c>
      <c r="K36" s="100"/>
    </row>
    <row r="37" spans="2:11" s="6" customFormat="1" ht="15" customHeight="1" x14ac:dyDescent="0.3">
      <c r="B37" s="38"/>
      <c r="C37" s="39"/>
      <c r="D37" s="39"/>
      <c r="E37" s="39"/>
      <c r="F37" s="39"/>
      <c r="G37" s="39"/>
      <c r="H37" s="39"/>
      <c r="I37" s="101"/>
      <c r="J37" s="39"/>
      <c r="K37" s="40"/>
    </row>
    <row r="41" spans="2:11" s="6" customFormat="1" ht="7.5" customHeight="1" x14ac:dyDescent="0.3">
      <c r="B41" s="102"/>
      <c r="C41" s="103"/>
      <c r="D41" s="103"/>
      <c r="E41" s="103"/>
      <c r="F41" s="103"/>
      <c r="G41" s="103"/>
      <c r="H41" s="103"/>
      <c r="I41" s="103"/>
      <c r="J41" s="103"/>
      <c r="K41" s="104"/>
    </row>
    <row r="42" spans="2:11" s="6" customFormat="1" ht="37.5" customHeight="1" x14ac:dyDescent="0.3">
      <c r="B42" s="23"/>
      <c r="C42" s="12" t="s">
        <v>105</v>
      </c>
      <c r="D42" s="24"/>
      <c r="E42" s="24"/>
      <c r="F42" s="24"/>
      <c r="G42" s="24"/>
      <c r="H42" s="24"/>
      <c r="J42" s="24"/>
      <c r="K42" s="27"/>
    </row>
    <row r="43" spans="2:11" s="6" customFormat="1" ht="7.5" customHeight="1" x14ac:dyDescent="0.3">
      <c r="B43" s="23"/>
      <c r="C43" s="24"/>
      <c r="D43" s="24"/>
      <c r="E43" s="24"/>
      <c r="F43" s="24"/>
      <c r="G43" s="24"/>
      <c r="H43" s="24"/>
      <c r="J43" s="24"/>
      <c r="K43" s="27"/>
    </row>
    <row r="44" spans="2:11" s="6" customFormat="1" ht="15" customHeight="1" x14ac:dyDescent="0.3">
      <c r="B44" s="23"/>
      <c r="C44" s="19" t="s">
        <v>15</v>
      </c>
      <c r="D44" s="24"/>
      <c r="E44" s="24"/>
      <c r="F44" s="24"/>
      <c r="G44" s="24"/>
      <c r="H44" s="24"/>
      <c r="J44" s="24"/>
      <c r="K44" s="27"/>
    </row>
    <row r="45" spans="2:11" s="6" customFormat="1" ht="16.5" customHeight="1" x14ac:dyDescent="0.3">
      <c r="B45" s="23"/>
      <c r="C45" s="24"/>
      <c r="D45" s="24"/>
      <c r="E45" s="333" t="str">
        <f>$E$7</f>
        <v>Rekonsturkce výměníkové a předávací stanice v areálu kasáren Strakonice</v>
      </c>
      <c r="F45" s="307"/>
      <c r="G45" s="307"/>
      <c r="H45" s="307"/>
      <c r="J45" s="24"/>
      <c r="K45" s="27"/>
    </row>
    <row r="46" spans="2:11" s="6" customFormat="1" ht="15" customHeight="1" x14ac:dyDescent="0.3">
      <c r="B46" s="23"/>
      <c r="C46" s="19" t="s">
        <v>103</v>
      </c>
      <c r="D46" s="24"/>
      <c r="E46" s="24"/>
      <c r="F46" s="24"/>
      <c r="G46" s="24"/>
      <c r="H46" s="24"/>
      <c r="J46" s="24"/>
      <c r="K46" s="27"/>
    </row>
    <row r="47" spans="2:11" s="6" customFormat="1" ht="19.5" customHeight="1" x14ac:dyDescent="0.3">
      <c r="B47" s="23"/>
      <c r="C47" s="24"/>
      <c r="D47" s="24"/>
      <c r="E47" s="315" t="str">
        <f>$E$9</f>
        <v>05-EL - Elektroinstalace</v>
      </c>
      <c r="F47" s="307"/>
      <c r="G47" s="307"/>
      <c r="H47" s="307"/>
      <c r="J47" s="24"/>
      <c r="K47" s="27"/>
    </row>
    <row r="48" spans="2:11" s="6" customFormat="1" ht="7.5" customHeight="1" x14ac:dyDescent="0.3">
      <c r="B48" s="23"/>
      <c r="C48" s="24"/>
      <c r="D48" s="24"/>
      <c r="E48" s="24"/>
      <c r="F48" s="24"/>
      <c r="G48" s="24"/>
      <c r="H48" s="24"/>
      <c r="J48" s="24"/>
      <c r="K48" s="27"/>
    </row>
    <row r="49" spans="2:47" s="6" customFormat="1" ht="18.75" customHeight="1" x14ac:dyDescent="0.3">
      <c r="B49" s="23"/>
      <c r="C49" s="19" t="s">
        <v>21</v>
      </c>
      <c r="D49" s="24"/>
      <c r="E49" s="24"/>
      <c r="F49" s="17" t="str">
        <f>$F$12</f>
        <v>Strakonice</v>
      </c>
      <c r="G49" s="24"/>
      <c r="H49" s="24"/>
      <c r="I49" s="88" t="s">
        <v>23</v>
      </c>
      <c r="J49" s="52" t="str">
        <f>IF($J$12="","",$J$12)</f>
        <v>27.01.2014</v>
      </c>
      <c r="K49" s="27"/>
    </row>
    <row r="50" spans="2:47" s="6" customFormat="1" ht="7.5" customHeight="1" x14ac:dyDescent="0.3">
      <c r="B50" s="23"/>
      <c r="C50" s="24"/>
      <c r="D50" s="24"/>
      <c r="E50" s="24"/>
      <c r="F50" s="24"/>
      <c r="G50" s="24"/>
      <c r="H50" s="24"/>
      <c r="J50" s="24"/>
      <c r="K50" s="27"/>
    </row>
    <row r="51" spans="2:47" s="6" customFormat="1" ht="15.75" customHeight="1" x14ac:dyDescent="0.3">
      <c r="B51" s="23"/>
      <c r="C51" s="19" t="s">
        <v>27</v>
      </c>
      <c r="D51" s="24"/>
      <c r="E51" s="24"/>
      <c r="F51" s="17" t="str">
        <f>$E$15</f>
        <v>Armádní servisní, příspěvková organizace</v>
      </c>
      <c r="G51" s="24"/>
      <c r="H51" s="24"/>
      <c r="I51" s="88" t="s">
        <v>33</v>
      </c>
      <c r="J51" s="17" t="str">
        <f>$E$21</f>
        <v>DABONA s.r.o.</v>
      </c>
      <c r="K51" s="27"/>
    </row>
    <row r="52" spans="2:47" s="6" customFormat="1" ht="15" customHeight="1" x14ac:dyDescent="0.3">
      <c r="B52" s="23"/>
      <c r="C52" s="19" t="s">
        <v>31</v>
      </c>
      <c r="D52" s="24"/>
      <c r="E52" s="24"/>
      <c r="F52" s="17" t="str">
        <f>IF($E$18="","",$E$18)</f>
        <v/>
      </c>
      <c r="G52" s="24"/>
      <c r="H52" s="24"/>
      <c r="J52" s="24"/>
      <c r="K52" s="27"/>
    </row>
    <row r="53" spans="2:47" s="6" customFormat="1" ht="11.25" customHeight="1" x14ac:dyDescent="0.3">
      <c r="B53" s="23"/>
      <c r="C53" s="24"/>
      <c r="D53" s="24"/>
      <c r="E53" s="24"/>
      <c r="F53" s="24"/>
      <c r="G53" s="24"/>
      <c r="H53" s="24"/>
      <c r="J53" s="24"/>
      <c r="K53" s="27"/>
    </row>
    <row r="54" spans="2:47" s="6" customFormat="1" ht="30" customHeight="1" x14ac:dyDescent="0.3">
      <c r="B54" s="23"/>
      <c r="C54" s="105" t="s">
        <v>106</v>
      </c>
      <c r="D54" s="32"/>
      <c r="E54" s="32"/>
      <c r="F54" s="32"/>
      <c r="G54" s="32"/>
      <c r="H54" s="32"/>
      <c r="I54" s="106"/>
      <c r="J54" s="107" t="s">
        <v>107</v>
      </c>
      <c r="K54" s="37"/>
    </row>
    <row r="55" spans="2:47" s="6" customFormat="1" ht="11.25" customHeight="1" x14ac:dyDescent="0.3">
      <c r="B55" s="23"/>
      <c r="C55" s="24"/>
      <c r="D55" s="24"/>
      <c r="E55" s="24"/>
      <c r="F55" s="24"/>
      <c r="G55" s="24"/>
      <c r="H55" s="24"/>
      <c r="J55" s="24"/>
      <c r="K55" s="27"/>
    </row>
    <row r="56" spans="2:47" s="6" customFormat="1" ht="30" customHeight="1" x14ac:dyDescent="0.3">
      <c r="B56" s="23"/>
      <c r="C56" s="66" t="s">
        <v>108</v>
      </c>
      <c r="D56" s="24"/>
      <c r="E56" s="24"/>
      <c r="F56" s="24"/>
      <c r="G56" s="24"/>
      <c r="H56" s="24"/>
      <c r="J56" s="67">
        <f>ROUND($J$86,2)</f>
        <v>0</v>
      </c>
      <c r="K56" s="27"/>
      <c r="AU56" s="6" t="s">
        <v>109</v>
      </c>
    </row>
    <row r="57" spans="2:47" s="73" customFormat="1" ht="25.5" customHeight="1" x14ac:dyDescent="0.3">
      <c r="B57" s="108"/>
      <c r="C57" s="109"/>
      <c r="D57" s="110" t="s">
        <v>115</v>
      </c>
      <c r="E57" s="110"/>
      <c r="F57" s="110"/>
      <c r="G57" s="110"/>
      <c r="H57" s="110"/>
      <c r="I57" s="111"/>
      <c r="J57" s="112">
        <f>ROUND($J$87,2)</f>
        <v>0</v>
      </c>
      <c r="K57" s="113"/>
    </row>
    <row r="58" spans="2:47" s="114" customFormat="1" ht="21" customHeight="1" x14ac:dyDescent="0.3">
      <c r="B58" s="115"/>
      <c r="C58" s="116"/>
      <c r="D58" s="117" t="s">
        <v>761</v>
      </c>
      <c r="E58" s="117"/>
      <c r="F58" s="117"/>
      <c r="G58" s="117"/>
      <c r="H58" s="117"/>
      <c r="I58" s="118"/>
      <c r="J58" s="119">
        <f>ROUND($J$88,2)</f>
        <v>0</v>
      </c>
      <c r="K58" s="120"/>
    </row>
    <row r="59" spans="2:47" s="114" customFormat="1" ht="21" customHeight="1" x14ac:dyDescent="0.3">
      <c r="B59" s="115"/>
      <c r="C59" s="116"/>
      <c r="D59" s="117" t="s">
        <v>762</v>
      </c>
      <c r="E59" s="117"/>
      <c r="F59" s="117"/>
      <c r="G59" s="117"/>
      <c r="H59" s="117"/>
      <c r="I59" s="118"/>
      <c r="J59" s="119">
        <f>ROUND($J$108,2)</f>
        <v>0</v>
      </c>
      <c r="K59" s="120"/>
    </row>
    <row r="60" spans="2:47" s="114" customFormat="1" ht="21" customHeight="1" x14ac:dyDescent="0.3">
      <c r="B60" s="115"/>
      <c r="C60" s="116"/>
      <c r="D60" s="117" t="s">
        <v>763</v>
      </c>
      <c r="E60" s="117"/>
      <c r="F60" s="117"/>
      <c r="G60" s="117"/>
      <c r="H60" s="117"/>
      <c r="I60" s="118"/>
      <c r="J60" s="119">
        <f>ROUND($J$150,2)</f>
        <v>0</v>
      </c>
      <c r="K60" s="120"/>
    </row>
    <row r="61" spans="2:47" s="114" customFormat="1" ht="21" customHeight="1" x14ac:dyDescent="0.3">
      <c r="B61" s="115"/>
      <c r="C61" s="116"/>
      <c r="D61" s="117" t="s">
        <v>1050</v>
      </c>
      <c r="E61" s="117"/>
      <c r="F61" s="117"/>
      <c r="G61" s="117"/>
      <c r="H61" s="117"/>
      <c r="I61" s="118"/>
      <c r="J61" s="119">
        <f>ROUND($J$189,2)</f>
        <v>0</v>
      </c>
      <c r="K61" s="120"/>
    </row>
    <row r="62" spans="2:47" s="114" customFormat="1" ht="21" customHeight="1" x14ac:dyDescent="0.3">
      <c r="B62" s="115"/>
      <c r="C62" s="116"/>
      <c r="D62" s="117" t="s">
        <v>764</v>
      </c>
      <c r="E62" s="117"/>
      <c r="F62" s="117"/>
      <c r="G62" s="117"/>
      <c r="H62" s="117"/>
      <c r="I62" s="118"/>
      <c r="J62" s="119">
        <f>ROUND($J$199,2)</f>
        <v>0</v>
      </c>
      <c r="K62" s="120"/>
    </row>
    <row r="63" spans="2:47" s="114" customFormat="1" ht="21" customHeight="1" x14ac:dyDescent="0.3">
      <c r="B63" s="115"/>
      <c r="C63" s="116"/>
      <c r="D63" s="117" t="s">
        <v>1051</v>
      </c>
      <c r="E63" s="117"/>
      <c r="F63" s="117"/>
      <c r="G63" s="117"/>
      <c r="H63" s="117"/>
      <c r="I63" s="118"/>
      <c r="J63" s="119">
        <f>ROUND($J$357,2)</f>
        <v>0</v>
      </c>
      <c r="K63" s="120"/>
    </row>
    <row r="64" spans="2:47" s="73" customFormat="1" ht="25.5" customHeight="1" x14ac:dyDescent="0.3">
      <c r="B64" s="108"/>
      <c r="C64" s="109"/>
      <c r="D64" s="110" t="s">
        <v>1052</v>
      </c>
      <c r="E64" s="110"/>
      <c r="F64" s="110"/>
      <c r="G64" s="110"/>
      <c r="H64" s="110"/>
      <c r="I64" s="111"/>
      <c r="J64" s="112">
        <f>ROUND($J$392,2)</f>
        <v>0</v>
      </c>
      <c r="K64" s="113"/>
    </row>
    <row r="65" spans="2:12" s="114" customFormat="1" ht="21" customHeight="1" x14ac:dyDescent="0.3">
      <c r="B65" s="115"/>
      <c r="C65" s="116"/>
      <c r="D65" s="117" t="s">
        <v>1053</v>
      </c>
      <c r="E65" s="117"/>
      <c r="F65" s="117"/>
      <c r="G65" s="117"/>
      <c r="H65" s="117"/>
      <c r="I65" s="118"/>
      <c r="J65" s="119">
        <f>ROUND($J$393,2)</f>
        <v>0</v>
      </c>
      <c r="K65" s="120"/>
    </row>
    <row r="66" spans="2:12" s="73" customFormat="1" ht="25.5" customHeight="1" x14ac:dyDescent="0.3">
      <c r="B66" s="108"/>
      <c r="C66" s="109"/>
      <c r="D66" s="110" t="s">
        <v>765</v>
      </c>
      <c r="E66" s="110"/>
      <c r="F66" s="110"/>
      <c r="G66" s="110"/>
      <c r="H66" s="110"/>
      <c r="I66" s="111"/>
      <c r="J66" s="112">
        <f>ROUND($J$397,2)</f>
        <v>0</v>
      </c>
      <c r="K66" s="113"/>
    </row>
    <row r="67" spans="2:12" s="6" customFormat="1" ht="22.5" customHeight="1" x14ac:dyDescent="0.3">
      <c r="B67" s="23"/>
      <c r="C67" s="24"/>
      <c r="D67" s="24"/>
      <c r="E67" s="24"/>
      <c r="F67" s="24"/>
      <c r="G67" s="24"/>
      <c r="H67" s="24"/>
      <c r="J67" s="24"/>
      <c r="K67" s="27"/>
    </row>
    <row r="68" spans="2:12" s="6" customFormat="1" ht="7.5" customHeight="1" x14ac:dyDescent="0.3">
      <c r="B68" s="38"/>
      <c r="C68" s="39"/>
      <c r="D68" s="39"/>
      <c r="E68" s="39"/>
      <c r="F68" s="39"/>
      <c r="G68" s="39"/>
      <c r="H68" s="39"/>
      <c r="I68" s="101"/>
      <c r="J68" s="39"/>
      <c r="K68" s="40"/>
    </row>
    <row r="72" spans="2:12" s="6" customFormat="1" ht="7.5" customHeight="1" x14ac:dyDescent="0.3">
      <c r="B72" s="41"/>
      <c r="C72" s="42"/>
      <c r="D72" s="42"/>
      <c r="E72" s="42"/>
      <c r="F72" s="42"/>
      <c r="G72" s="42"/>
      <c r="H72" s="42"/>
      <c r="I72" s="103"/>
      <c r="J72" s="42"/>
      <c r="K72" s="42"/>
      <c r="L72" s="43"/>
    </row>
    <row r="73" spans="2:12" s="6" customFormat="1" ht="37.5" customHeight="1" x14ac:dyDescent="0.3">
      <c r="B73" s="23"/>
      <c r="C73" s="12" t="s">
        <v>120</v>
      </c>
      <c r="D73" s="24"/>
      <c r="E73" s="24"/>
      <c r="F73" s="24"/>
      <c r="G73" s="24"/>
      <c r="H73" s="24"/>
      <c r="J73" s="24"/>
      <c r="K73" s="24"/>
      <c r="L73" s="43"/>
    </row>
    <row r="74" spans="2:12" s="6" customFormat="1" ht="7.5" customHeight="1" x14ac:dyDescent="0.3">
      <c r="B74" s="23"/>
      <c r="C74" s="24"/>
      <c r="D74" s="24"/>
      <c r="E74" s="24"/>
      <c r="F74" s="24"/>
      <c r="G74" s="24"/>
      <c r="H74" s="24"/>
      <c r="J74" s="24"/>
      <c r="K74" s="24"/>
      <c r="L74" s="43"/>
    </row>
    <row r="75" spans="2:12" s="6" customFormat="1" ht="15" customHeight="1" x14ac:dyDescent="0.3">
      <c r="B75" s="23"/>
      <c r="C75" s="19" t="s">
        <v>15</v>
      </c>
      <c r="D75" s="24"/>
      <c r="E75" s="24"/>
      <c r="F75" s="24"/>
      <c r="G75" s="24"/>
      <c r="H75" s="24"/>
      <c r="J75" s="24"/>
      <c r="K75" s="24"/>
      <c r="L75" s="43"/>
    </row>
    <row r="76" spans="2:12" s="6" customFormat="1" ht="16.5" customHeight="1" x14ac:dyDescent="0.3">
      <c r="B76" s="23"/>
      <c r="C76" s="24"/>
      <c r="D76" s="24"/>
      <c r="E76" s="333" t="str">
        <f>$E$7</f>
        <v>Rekonsturkce výměníkové a předávací stanice v areálu kasáren Strakonice</v>
      </c>
      <c r="F76" s="307"/>
      <c r="G76" s="307"/>
      <c r="H76" s="307"/>
      <c r="J76" s="24"/>
      <c r="K76" s="24"/>
      <c r="L76" s="43"/>
    </row>
    <row r="77" spans="2:12" s="6" customFormat="1" ht="15" customHeight="1" x14ac:dyDescent="0.3">
      <c r="B77" s="23"/>
      <c r="C77" s="19" t="s">
        <v>103</v>
      </c>
      <c r="D77" s="24"/>
      <c r="E77" s="24"/>
      <c r="F77" s="24"/>
      <c r="G77" s="24"/>
      <c r="H77" s="24"/>
      <c r="J77" s="24"/>
      <c r="K77" s="24"/>
      <c r="L77" s="43"/>
    </row>
    <row r="78" spans="2:12" s="6" customFormat="1" ht="19.5" customHeight="1" x14ac:dyDescent="0.3">
      <c r="B78" s="23"/>
      <c r="C78" s="24"/>
      <c r="D78" s="24"/>
      <c r="E78" s="315" t="str">
        <f>$E$9</f>
        <v>05-EL - Elektroinstalace</v>
      </c>
      <c r="F78" s="307"/>
      <c r="G78" s="307"/>
      <c r="H78" s="307"/>
      <c r="J78" s="24"/>
      <c r="K78" s="24"/>
      <c r="L78" s="43"/>
    </row>
    <row r="79" spans="2:12" s="6" customFormat="1" ht="7.5" customHeight="1" x14ac:dyDescent="0.3">
      <c r="B79" s="23"/>
      <c r="C79" s="24"/>
      <c r="D79" s="24"/>
      <c r="E79" s="24"/>
      <c r="F79" s="24"/>
      <c r="G79" s="24"/>
      <c r="H79" s="24"/>
      <c r="J79" s="24"/>
      <c r="K79" s="24"/>
      <c r="L79" s="43"/>
    </row>
    <row r="80" spans="2:12" s="6" customFormat="1" ht="18.75" customHeight="1" x14ac:dyDescent="0.3">
      <c r="B80" s="23"/>
      <c r="C80" s="19" t="s">
        <v>21</v>
      </c>
      <c r="D80" s="24"/>
      <c r="E80" s="24"/>
      <c r="F80" s="17" t="str">
        <f>$F$12</f>
        <v>Strakonice</v>
      </c>
      <c r="G80" s="24"/>
      <c r="H80" s="24"/>
      <c r="I80" s="88" t="s">
        <v>23</v>
      </c>
      <c r="J80" s="52" t="str">
        <f>IF($J$12="","",$J$12)</f>
        <v>27.01.2014</v>
      </c>
      <c r="K80" s="24"/>
      <c r="L80" s="43"/>
    </row>
    <row r="81" spans="2:65" s="6" customFormat="1" ht="7.5" customHeight="1" x14ac:dyDescent="0.3">
      <c r="B81" s="23"/>
      <c r="C81" s="24"/>
      <c r="D81" s="24"/>
      <c r="E81" s="24"/>
      <c r="F81" s="24"/>
      <c r="G81" s="24"/>
      <c r="H81" s="24"/>
      <c r="J81" s="24"/>
      <c r="K81" s="24"/>
      <c r="L81" s="43"/>
    </row>
    <row r="82" spans="2:65" s="6" customFormat="1" ht="15.75" customHeight="1" x14ac:dyDescent="0.3">
      <c r="B82" s="23"/>
      <c r="C82" s="19" t="s">
        <v>27</v>
      </c>
      <c r="D82" s="24"/>
      <c r="E82" s="24"/>
      <c r="F82" s="17" t="str">
        <f>$E$15</f>
        <v>Armádní servisní, příspěvková organizace</v>
      </c>
      <c r="G82" s="24"/>
      <c r="H82" s="24"/>
      <c r="I82" s="88" t="s">
        <v>33</v>
      </c>
      <c r="J82" s="17" t="str">
        <f>$E$21</f>
        <v>DABONA s.r.o.</v>
      </c>
      <c r="K82" s="24"/>
      <c r="L82" s="43"/>
    </row>
    <row r="83" spans="2:65" s="6" customFormat="1" ht="15" customHeight="1" x14ac:dyDescent="0.3">
      <c r="B83" s="23"/>
      <c r="C83" s="19" t="s">
        <v>31</v>
      </c>
      <c r="D83" s="24"/>
      <c r="E83" s="24"/>
      <c r="F83" s="17" t="str">
        <f>IF($E$18="","",$E$18)</f>
        <v/>
      </c>
      <c r="G83" s="24"/>
      <c r="H83" s="24"/>
      <c r="J83" s="24"/>
      <c r="K83" s="24"/>
      <c r="L83" s="43"/>
    </row>
    <row r="84" spans="2:65" s="6" customFormat="1" ht="11.25" customHeight="1" x14ac:dyDescent="0.3">
      <c r="B84" s="23"/>
      <c r="C84" s="24"/>
      <c r="D84" s="24"/>
      <c r="E84" s="24"/>
      <c r="F84" s="24"/>
      <c r="G84" s="24"/>
      <c r="H84" s="24"/>
      <c r="J84" s="24"/>
      <c r="K84" s="24"/>
      <c r="L84" s="43"/>
    </row>
    <row r="85" spans="2:65" s="121" customFormat="1" ht="30" customHeight="1" x14ac:dyDescent="0.3">
      <c r="B85" s="122"/>
      <c r="C85" s="123" t="s">
        <v>121</v>
      </c>
      <c r="D85" s="124" t="s">
        <v>58</v>
      </c>
      <c r="E85" s="124" t="s">
        <v>54</v>
      </c>
      <c r="F85" s="124" t="s">
        <v>122</v>
      </c>
      <c r="G85" s="124" t="s">
        <v>123</v>
      </c>
      <c r="H85" s="124" t="s">
        <v>124</v>
      </c>
      <c r="I85" s="125" t="s">
        <v>125</v>
      </c>
      <c r="J85" s="124" t="s">
        <v>126</v>
      </c>
      <c r="K85" s="126" t="s">
        <v>127</v>
      </c>
      <c r="L85" s="127"/>
      <c r="M85" s="59" t="s">
        <v>128</v>
      </c>
      <c r="N85" s="60" t="s">
        <v>43</v>
      </c>
      <c r="O85" s="60" t="s">
        <v>129</v>
      </c>
      <c r="P85" s="60" t="s">
        <v>130</v>
      </c>
      <c r="Q85" s="60" t="s">
        <v>131</v>
      </c>
      <c r="R85" s="60" t="s">
        <v>132</v>
      </c>
      <c r="S85" s="60" t="s">
        <v>133</v>
      </c>
      <c r="T85" s="61" t="s">
        <v>134</v>
      </c>
    </row>
    <row r="86" spans="2:65" s="6" customFormat="1" ht="30" customHeight="1" x14ac:dyDescent="0.35">
      <c r="B86" s="23"/>
      <c r="C86" s="66" t="s">
        <v>108</v>
      </c>
      <c r="D86" s="24"/>
      <c r="E86" s="24"/>
      <c r="F86" s="24"/>
      <c r="G86" s="24"/>
      <c r="H86" s="24"/>
      <c r="J86" s="128">
        <f>$BK$86</f>
        <v>0</v>
      </c>
      <c r="K86" s="24"/>
      <c r="L86" s="43"/>
      <c r="M86" s="63"/>
      <c r="N86" s="64"/>
      <c r="O86" s="64"/>
      <c r="P86" s="129">
        <f>$P$87+$P$392+$P$397</f>
        <v>0</v>
      </c>
      <c r="Q86" s="64"/>
      <c r="R86" s="129">
        <f>$R$87+$R$392+$R$397</f>
        <v>0.35620000000000002</v>
      </c>
      <c r="S86" s="64"/>
      <c r="T86" s="130">
        <f>$T$87+$T$392+$T$397</f>
        <v>0</v>
      </c>
      <c r="AT86" s="6" t="s">
        <v>72</v>
      </c>
      <c r="AU86" s="6" t="s">
        <v>109</v>
      </c>
      <c r="BK86" s="131">
        <f>$BK$87+$BK$392+$BK$397</f>
        <v>0</v>
      </c>
    </row>
    <row r="87" spans="2:65" s="132" customFormat="1" ht="37.5" customHeight="1" x14ac:dyDescent="0.35">
      <c r="B87" s="133"/>
      <c r="C87" s="134"/>
      <c r="D87" s="134" t="s">
        <v>72</v>
      </c>
      <c r="E87" s="135" t="s">
        <v>206</v>
      </c>
      <c r="F87" s="135" t="s">
        <v>207</v>
      </c>
      <c r="G87" s="134"/>
      <c r="H87" s="134"/>
      <c r="J87" s="136">
        <f>$BK$87</f>
        <v>0</v>
      </c>
      <c r="K87" s="134"/>
      <c r="L87" s="137"/>
      <c r="M87" s="138"/>
      <c r="N87" s="134"/>
      <c r="O87" s="134"/>
      <c r="P87" s="139">
        <f>$P$88+$P$108+$P$150+$P$189+$P$199+$P$357</f>
        <v>0</v>
      </c>
      <c r="Q87" s="134"/>
      <c r="R87" s="139">
        <f>$R$88+$R$108+$R$150+$R$189+$R$199+$R$357</f>
        <v>0.35619000000000001</v>
      </c>
      <c r="S87" s="134"/>
      <c r="T87" s="140">
        <f>$T$88+$T$108+$T$150+$T$189+$T$199+$T$357</f>
        <v>0</v>
      </c>
      <c r="AR87" s="141" t="s">
        <v>81</v>
      </c>
      <c r="AT87" s="141" t="s">
        <v>72</v>
      </c>
      <c r="AU87" s="141" t="s">
        <v>73</v>
      </c>
      <c r="AY87" s="141" t="s">
        <v>137</v>
      </c>
      <c r="BK87" s="142">
        <f>$BK$88+$BK$108+$BK$150+$BK$189+$BK$199+$BK$357</f>
        <v>0</v>
      </c>
    </row>
    <row r="88" spans="2:65" s="132" customFormat="1" ht="21" customHeight="1" x14ac:dyDescent="0.3">
      <c r="B88" s="133"/>
      <c r="C88" s="134"/>
      <c r="D88" s="134" t="s">
        <v>72</v>
      </c>
      <c r="E88" s="143" t="s">
        <v>773</v>
      </c>
      <c r="F88" s="143" t="s">
        <v>774</v>
      </c>
      <c r="G88" s="134"/>
      <c r="H88" s="134"/>
      <c r="J88" s="144">
        <f>$BK$88</f>
        <v>0</v>
      </c>
      <c r="K88" s="134"/>
      <c r="L88" s="137"/>
      <c r="M88" s="138"/>
      <c r="N88" s="134"/>
      <c r="O88" s="134"/>
      <c r="P88" s="139">
        <f>SUM($P$89:$P$107)</f>
        <v>0</v>
      </c>
      <c r="Q88" s="134"/>
      <c r="R88" s="139">
        <f>SUM($R$89:$R$107)</f>
        <v>1.616E-3</v>
      </c>
      <c r="S88" s="134"/>
      <c r="T88" s="140">
        <f>SUM($T$89:$T$107)</f>
        <v>0</v>
      </c>
      <c r="AR88" s="141" t="s">
        <v>81</v>
      </c>
      <c r="AT88" s="141" t="s">
        <v>72</v>
      </c>
      <c r="AU88" s="141" t="s">
        <v>20</v>
      </c>
      <c r="AY88" s="141" t="s">
        <v>137</v>
      </c>
      <c r="BK88" s="142">
        <f>SUM($BK$89:$BK$107)</f>
        <v>0</v>
      </c>
    </row>
    <row r="89" spans="2:65" s="6" customFormat="1" ht="15.75" customHeight="1" x14ac:dyDescent="0.3">
      <c r="B89" s="23"/>
      <c r="C89" s="145" t="s">
        <v>20</v>
      </c>
      <c r="D89" s="145" t="s">
        <v>141</v>
      </c>
      <c r="E89" s="146" t="s">
        <v>1054</v>
      </c>
      <c r="F89" s="147" t="s">
        <v>1055</v>
      </c>
      <c r="G89" s="148" t="s">
        <v>480</v>
      </c>
      <c r="H89" s="149">
        <v>1</v>
      </c>
      <c r="I89" s="150"/>
      <c r="J89" s="151">
        <f>ROUND($I$89*$H$89,2)</f>
        <v>0</v>
      </c>
      <c r="K89" s="147" t="s">
        <v>145</v>
      </c>
      <c r="L89" s="43"/>
      <c r="M89" s="152"/>
      <c r="N89" s="153" t="s">
        <v>44</v>
      </c>
      <c r="O89" s="24"/>
      <c r="P89" s="24"/>
      <c r="Q89" s="154">
        <v>0</v>
      </c>
      <c r="R89" s="154">
        <f>$Q$89*$H$89</f>
        <v>0</v>
      </c>
      <c r="S89" s="154">
        <v>0</v>
      </c>
      <c r="T89" s="155">
        <f>$S$89*$H$89</f>
        <v>0</v>
      </c>
      <c r="AR89" s="89" t="s">
        <v>213</v>
      </c>
      <c r="AT89" s="89" t="s">
        <v>141</v>
      </c>
      <c r="AU89" s="89" t="s">
        <v>81</v>
      </c>
      <c r="AY89" s="6" t="s">
        <v>137</v>
      </c>
      <c r="BE89" s="156">
        <f>IF($N$89="základní",$J$89,0)</f>
        <v>0</v>
      </c>
      <c r="BF89" s="156">
        <f>IF($N$89="snížená",$J$89,0)</f>
        <v>0</v>
      </c>
      <c r="BG89" s="156">
        <f>IF($N$89="zákl. přenesená",$J$89,0)</f>
        <v>0</v>
      </c>
      <c r="BH89" s="156">
        <f>IF($N$89="sníž. přenesená",$J$89,0)</f>
        <v>0</v>
      </c>
      <c r="BI89" s="156">
        <f>IF($N$89="nulová",$J$89,0)</f>
        <v>0</v>
      </c>
      <c r="BJ89" s="89" t="s">
        <v>20</v>
      </c>
      <c r="BK89" s="156">
        <f>ROUND($I$89*$H$89,2)</f>
        <v>0</v>
      </c>
      <c r="BL89" s="89" t="s">
        <v>213</v>
      </c>
      <c r="BM89" s="89" t="s">
        <v>1056</v>
      </c>
    </row>
    <row r="90" spans="2:65" s="6" customFormat="1" ht="15.75" customHeight="1" x14ac:dyDescent="0.3">
      <c r="B90" s="159"/>
      <c r="C90" s="160"/>
      <c r="D90" s="157" t="s">
        <v>150</v>
      </c>
      <c r="E90" s="162"/>
      <c r="F90" s="162" t="s">
        <v>1057</v>
      </c>
      <c r="G90" s="160"/>
      <c r="H90" s="163">
        <v>1</v>
      </c>
      <c r="J90" s="160"/>
      <c r="K90" s="160"/>
      <c r="L90" s="164"/>
      <c r="M90" s="165"/>
      <c r="N90" s="160"/>
      <c r="O90" s="160"/>
      <c r="P90" s="160"/>
      <c r="Q90" s="160"/>
      <c r="R90" s="160"/>
      <c r="S90" s="160"/>
      <c r="T90" s="166"/>
      <c r="AT90" s="167" t="s">
        <v>150</v>
      </c>
      <c r="AU90" s="167" t="s">
        <v>81</v>
      </c>
      <c r="AV90" s="167" t="s">
        <v>81</v>
      </c>
      <c r="AW90" s="167" t="s">
        <v>109</v>
      </c>
      <c r="AX90" s="167" t="s">
        <v>73</v>
      </c>
      <c r="AY90" s="167" t="s">
        <v>137</v>
      </c>
    </row>
    <row r="91" spans="2:65" s="6" customFormat="1" ht="15.75" customHeight="1" x14ac:dyDescent="0.3">
      <c r="B91" s="168"/>
      <c r="C91" s="169"/>
      <c r="D91" s="161" t="s">
        <v>150</v>
      </c>
      <c r="E91" s="169"/>
      <c r="F91" s="170" t="s">
        <v>154</v>
      </c>
      <c r="G91" s="169"/>
      <c r="H91" s="171">
        <v>1</v>
      </c>
      <c r="J91" s="169"/>
      <c r="K91" s="169"/>
      <c r="L91" s="172"/>
      <c r="M91" s="173"/>
      <c r="N91" s="169"/>
      <c r="O91" s="169"/>
      <c r="P91" s="169"/>
      <c r="Q91" s="169"/>
      <c r="R91" s="169"/>
      <c r="S91" s="169"/>
      <c r="T91" s="174"/>
      <c r="AT91" s="175" t="s">
        <v>150</v>
      </c>
      <c r="AU91" s="175" t="s">
        <v>81</v>
      </c>
      <c r="AV91" s="175" t="s">
        <v>146</v>
      </c>
      <c r="AW91" s="175" t="s">
        <v>109</v>
      </c>
      <c r="AX91" s="175" t="s">
        <v>20</v>
      </c>
      <c r="AY91" s="175" t="s">
        <v>137</v>
      </c>
    </row>
    <row r="92" spans="2:65" s="6" customFormat="1" ht="15.75" customHeight="1" x14ac:dyDescent="0.3">
      <c r="B92" s="23"/>
      <c r="C92" s="177" t="s">
        <v>81</v>
      </c>
      <c r="D92" s="177" t="s">
        <v>216</v>
      </c>
      <c r="E92" s="178" t="s">
        <v>1058</v>
      </c>
      <c r="F92" s="179" t="s">
        <v>1059</v>
      </c>
      <c r="G92" s="180" t="s">
        <v>480</v>
      </c>
      <c r="H92" s="181">
        <v>1</v>
      </c>
      <c r="I92" s="182"/>
      <c r="J92" s="183">
        <f>ROUND($I$92*$H$92,2)</f>
        <v>0</v>
      </c>
      <c r="K92" s="179"/>
      <c r="L92" s="184"/>
      <c r="M92" s="185"/>
      <c r="N92" s="186" t="s">
        <v>44</v>
      </c>
      <c r="O92" s="24"/>
      <c r="P92" s="24"/>
      <c r="Q92" s="154">
        <v>7.1000000000000002E-4</v>
      </c>
      <c r="R92" s="154">
        <f>$Q$92*$H$92</f>
        <v>7.1000000000000002E-4</v>
      </c>
      <c r="S92" s="154">
        <v>0</v>
      </c>
      <c r="T92" s="155">
        <f>$S$92*$H$92</f>
        <v>0</v>
      </c>
      <c r="AR92" s="89" t="s">
        <v>219</v>
      </c>
      <c r="AT92" s="89" t="s">
        <v>216</v>
      </c>
      <c r="AU92" s="89" t="s">
        <v>81</v>
      </c>
      <c r="AY92" s="6" t="s">
        <v>137</v>
      </c>
      <c r="BE92" s="156">
        <f>IF($N$92="základní",$J$92,0)</f>
        <v>0</v>
      </c>
      <c r="BF92" s="156">
        <f>IF($N$92="snížená",$J$92,0)</f>
        <v>0</v>
      </c>
      <c r="BG92" s="156">
        <f>IF($N$92="zákl. přenesená",$J$92,0)</f>
        <v>0</v>
      </c>
      <c r="BH92" s="156">
        <f>IF($N$92="sníž. přenesená",$J$92,0)</f>
        <v>0</v>
      </c>
      <c r="BI92" s="156">
        <f>IF($N$92="nulová",$J$92,0)</f>
        <v>0</v>
      </c>
      <c r="BJ92" s="89" t="s">
        <v>20</v>
      </c>
      <c r="BK92" s="156">
        <f>ROUND($I$92*$H$92,2)</f>
        <v>0</v>
      </c>
      <c r="BL92" s="89" t="s">
        <v>213</v>
      </c>
      <c r="BM92" s="89" t="s">
        <v>1060</v>
      </c>
    </row>
    <row r="93" spans="2:65" s="6" customFormat="1" ht="30.75" customHeight="1" x14ac:dyDescent="0.3">
      <c r="B93" s="23"/>
      <c r="C93" s="24"/>
      <c r="D93" s="157" t="s">
        <v>197</v>
      </c>
      <c r="E93" s="24"/>
      <c r="F93" s="176" t="s">
        <v>1061</v>
      </c>
      <c r="G93" s="24"/>
      <c r="H93" s="24"/>
      <c r="J93" s="24"/>
      <c r="K93" s="24"/>
      <c r="L93" s="43"/>
      <c r="M93" s="56"/>
      <c r="N93" s="24"/>
      <c r="O93" s="24"/>
      <c r="P93" s="24"/>
      <c r="Q93" s="24"/>
      <c r="R93" s="24"/>
      <c r="S93" s="24"/>
      <c r="T93" s="57"/>
      <c r="AT93" s="6" t="s">
        <v>197</v>
      </c>
      <c r="AU93" s="6" t="s">
        <v>81</v>
      </c>
    </row>
    <row r="94" spans="2:65" s="6" customFormat="1" ht="15.75" customHeight="1" x14ac:dyDescent="0.3">
      <c r="B94" s="159"/>
      <c r="C94" s="160"/>
      <c r="D94" s="161" t="s">
        <v>150</v>
      </c>
      <c r="E94" s="160"/>
      <c r="F94" s="162" t="s">
        <v>1057</v>
      </c>
      <c r="G94" s="160"/>
      <c r="H94" s="163">
        <v>1</v>
      </c>
      <c r="J94" s="160"/>
      <c r="K94" s="160"/>
      <c r="L94" s="164"/>
      <c r="M94" s="165"/>
      <c r="N94" s="160"/>
      <c r="O94" s="160"/>
      <c r="P94" s="160"/>
      <c r="Q94" s="160"/>
      <c r="R94" s="160"/>
      <c r="S94" s="160"/>
      <c r="T94" s="166"/>
      <c r="AT94" s="167" t="s">
        <v>150</v>
      </c>
      <c r="AU94" s="167" t="s">
        <v>81</v>
      </c>
      <c r="AV94" s="167" t="s">
        <v>81</v>
      </c>
      <c r="AW94" s="167" t="s">
        <v>109</v>
      </c>
      <c r="AX94" s="167" t="s">
        <v>73</v>
      </c>
      <c r="AY94" s="167" t="s">
        <v>137</v>
      </c>
    </row>
    <row r="95" spans="2:65" s="6" customFormat="1" ht="15.75" customHeight="1" x14ac:dyDescent="0.3">
      <c r="B95" s="168"/>
      <c r="C95" s="169"/>
      <c r="D95" s="161" t="s">
        <v>150</v>
      </c>
      <c r="E95" s="169"/>
      <c r="F95" s="170" t="s">
        <v>154</v>
      </c>
      <c r="G95" s="169"/>
      <c r="H95" s="171">
        <v>1</v>
      </c>
      <c r="J95" s="169"/>
      <c r="K95" s="169"/>
      <c r="L95" s="172"/>
      <c r="M95" s="173"/>
      <c r="N95" s="169"/>
      <c r="O95" s="169"/>
      <c r="P95" s="169"/>
      <c r="Q95" s="169"/>
      <c r="R95" s="169"/>
      <c r="S95" s="169"/>
      <c r="T95" s="174"/>
      <c r="AT95" s="175" t="s">
        <v>150</v>
      </c>
      <c r="AU95" s="175" t="s">
        <v>81</v>
      </c>
      <c r="AV95" s="175" t="s">
        <v>146</v>
      </c>
      <c r="AW95" s="175" t="s">
        <v>109</v>
      </c>
      <c r="AX95" s="175" t="s">
        <v>20</v>
      </c>
      <c r="AY95" s="175" t="s">
        <v>137</v>
      </c>
    </row>
    <row r="96" spans="2:65" s="6" customFormat="1" ht="15.75" customHeight="1" x14ac:dyDescent="0.3">
      <c r="B96" s="23"/>
      <c r="C96" s="145" t="s">
        <v>175</v>
      </c>
      <c r="D96" s="145" t="s">
        <v>141</v>
      </c>
      <c r="E96" s="146" t="s">
        <v>1062</v>
      </c>
      <c r="F96" s="147" t="s">
        <v>1063</v>
      </c>
      <c r="G96" s="148" t="s">
        <v>480</v>
      </c>
      <c r="H96" s="149">
        <v>20</v>
      </c>
      <c r="I96" s="150"/>
      <c r="J96" s="151">
        <f>ROUND($I$96*$H$96,2)</f>
        <v>0</v>
      </c>
      <c r="K96" s="147" t="s">
        <v>145</v>
      </c>
      <c r="L96" s="43"/>
      <c r="M96" s="152"/>
      <c r="N96" s="153" t="s">
        <v>44</v>
      </c>
      <c r="O96" s="24"/>
      <c r="P96" s="24"/>
      <c r="Q96" s="154">
        <v>0</v>
      </c>
      <c r="R96" s="154">
        <f>$Q$96*$H$96</f>
        <v>0</v>
      </c>
      <c r="S96" s="154">
        <v>0</v>
      </c>
      <c r="T96" s="155">
        <f>$S$96*$H$96</f>
        <v>0</v>
      </c>
      <c r="AR96" s="89" t="s">
        <v>213</v>
      </c>
      <c r="AT96" s="89" t="s">
        <v>141</v>
      </c>
      <c r="AU96" s="89" t="s">
        <v>81</v>
      </c>
      <c r="AY96" s="6" t="s">
        <v>137</v>
      </c>
      <c r="BE96" s="156">
        <f>IF($N$96="základní",$J$96,0)</f>
        <v>0</v>
      </c>
      <c r="BF96" s="156">
        <f>IF($N$96="snížená",$J$96,0)</f>
        <v>0</v>
      </c>
      <c r="BG96" s="156">
        <f>IF($N$96="zákl. přenesená",$J$96,0)</f>
        <v>0</v>
      </c>
      <c r="BH96" s="156">
        <f>IF($N$96="sníž. přenesená",$J$96,0)</f>
        <v>0</v>
      </c>
      <c r="BI96" s="156">
        <f>IF($N$96="nulová",$J$96,0)</f>
        <v>0</v>
      </c>
      <c r="BJ96" s="89" t="s">
        <v>20</v>
      </c>
      <c r="BK96" s="156">
        <f>ROUND($I$96*$H$96,2)</f>
        <v>0</v>
      </c>
      <c r="BL96" s="89" t="s">
        <v>213</v>
      </c>
      <c r="BM96" s="89" t="s">
        <v>1064</v>
      </c>
    </row>
    <row r="97" spans="2:65" s="6" customFormat="1" ht="15.75" customHeight="1" x14ac:dyDescent="0.3">
      <c r="B97" s="159"/>
      <c r="C97" s="160"/>
      <c r="D97" s="157" t="s">
        <v>150</v>
      </c>
      <c r="E97" s="162"/>
      <c r="F97" s="162" t="s">
        <v>1065</v>
      </c>
      <c r="G97" s="160"/>
      <c r="H97" s="163">
        <v>20</v>
      </c>
      <c r="J97" s="160"/>
      <c r="K97" s="160"/>
      <c r="L97" s="164"/>
      <c r="M97" s="165"/>
      <c r="N97" s="160"/>
      <c r="O97" s="160"/>
      <c r="P97" s="160"/>
      <c r="Q97" s="160"/>
      <c r="R97" s="160"/>
      <c r="S97" s="160"/>
      <c r="T97" s="166"/>
      <c r="AT97" s="167" t="s">
        <v>150</v>
      </c>
      <c r="AU97" s="167" t="s">
        <v>81</v>
      </c>
      <c r="AV97" s="167" t="s">
        <v>81</v>
      </c>
      <c r="AW97" s="167" t="s">
        <v>109</v>
      </c>
      <c r="AX97" s="167" t="s">
        <v>73</v>
      </c>
      <c r="AY97" s="167" t="s">
        <v>137</v>
      </c>
    </row>
    <row r="98" spans="2:65" s="6" customFormat="1" ht="15.75" customHeight="1" x14ac:dyDescent="0.3">
      <c r="B98" s="168"/>
      <c r="C98" s="169"/>
      <c r="D98" s="161" t="s">
        <v>150</v>
      </c>
      <c r="E98" s="169"/>
      <c r="F98" s="170" t="s">
        <v>154</v>
      </c>
      <c r="G98" s="169"/>
      <c r="H98" s="171">
        <v>20</v>
      </c>
      <c r="J98" s="169"/>
      <c r="K98" s="169"/>
      <c r="L98" s="172"/>
      <c r="M98" s="173"/>
      <c r="N98" s="169"/>
      <c r="O98" s="169"/>
      <c r="P98" s="169"/>
      <c r="Q98" s="169"/>
      <c r="R98" s="169"/>
      <c r="S98" s="169"/>
      <c r="T98" s="174"/>
      <c r="AT98" s="175" t="s">
        <v>150</v>
      </c>
      <c r="AU98" s="175" t="s">
        <v>81</v>
      </c>
      <c r="AV98" s="175" t="s">
        <v>146</v>
      </c>
      <c r="AW98" s="175" t="s">
        <v>109</v>
      </c>
      <c r="AX98" s="175" t="s">
        <v>20</v>
      </c>
      <c r="AY98" s="175" t="s">
        <v>137</v>
      </c>
    </row>
    <row r="99" spans="2:65" s="6" customFormat="1" ht="15.75" customHeight="1" x14ac:dyDescent="0.3">
      <c r="B99" s="23"/>
      <c r="C99" s="177" t="s">
        <v>146</v>
      </c>
      <c r="D99" s="177" t="s">
        <v>216</v>
      </c>
      <c r="E99" s="178" t="s">
        <v>1066</v>
      </c>
      <c r="F99" s="179" t="s">
        <v>1067</v>
      </c>
      <c r="G99" s="180" t="s">
        <v>480</v>
      </c>
      <c r="H99" s="181">
        <v>20</v>
      </c>
      <c r="I99" s="182"/>
      <c r="J99" s="183">
        <f>ROUND($I$99*$H$99,2)</f>
        <v>0</v>
      </c>
      <c r="K99" s="179"/>
      <c r="L99" s="184"/>
      <c r="M99" s="185"/>
      <c r="N99" s="186" t="s">
        <v>44</v>
      </c>
      <c r="O99" s="24"/>
      <c r="P99" s="24"/>
      <c r="Q99" s="154">
        <v>1.2E-5</v>
      </c>
      <c r="R99" s="154">
        <f>$Q$99*$H$99</f>
        <v>2.4000000000000001E-4</v>
      </c>
      <c r="S99" s="154">
        <v>0</v>
      </c>
      <c r="T99" s="155">
        <f>$S$99*$H$99</f>
        <v>0</v>
      </c>
      <c r="AR99" s="89" t="s">
        <v>219</v>
      </c>
      <c r="AT99" s="89" t="s">
        <v>216</v>
      </c>
      <c r="AU99" s="89" t="s">
        <v>81</v>
      </c>
      <c r="AY99" s="6" t="s">
        <v>137</v>
      </c>
      <c r="BE99" s="156">
        <f>IF($N$99="základní",$J$99,0)</f>
        <v>0</v>
      </c>
      <c r="BF99" s="156">
        <f>IF($N$99="snížená",$J$99,0)</f>
        <v>0</v>
      </c>
      <c r="BG99" s="156">
        <f>IF($N$99="zákl. přenesená",$J$99,0)</f>
        <v>0</v>
      </c>
      <c r="BH99" s="156">
        <f>IF($N$99="sníž. přenesená",$J$99,0)</f>
        <v>0</v>
      </c>
      <c r="BI99" s="156">
        <f>IF($N$99="nulová",$J$99,0)</f>
        <v>0</v>
      </c>
      <c r="BJ99" s="89" t="s">
        <v>20</v>
      </c>
      <c r="BK99" s="156">
        <f>ROUND($I$99*$H$99,2)</f>
        <v>0</v>
      </c>
      <c r="BL99" s="89" t="s">
        <v>213</v>
      </c>
      <c r="BM99" s="89" t="s">
        <v>1068</v>
      </c>
    </row>
    <row r="100" spans="2:65" s="6" customFormat="1" ht="15.75" customHeight="1" x14ac:dyDescent="0.3">
      <c r="B100" s="159"/>
      <c r="C100" s="160"/>
      <c r="D100" s="157" t="s">
        <v>150</v>
      </c>
      <c r="E100" s="162"/>
      <c r="F100" s="162" t="s">
        <v>1065</v>
      </c>
      <c r="G100" s="160"/>
      <c r="H100" s="163">
        <v>20</v>
      </c>
      <c r="J100" s="160"/>
      <c r="K100" s="160"/>
      <c r="L100" s="164"/>
      <c r="M100" s="165"/>
      <c r="N100" s="160"/>
      <c r="O100" s="160"/>
      <c r="P100" s="160"/>
      <c r="Q100" s="160"/>
      <c r="R100" s="160"/>
      <c r="S100" s="160"/>
      <c r="T100" s="166"/>
      <c r="AT100" s="167" t="s">
        <v>150</v>
      </c>
      <c r="AU100" s="167" t="s">
        <v>81</v>
      </c>
      <c r="AV100" s="167" t="s">
        <v>81</v>
      </c>
      <c r="AW100" s="167" t="s">
        <v>109</v>
      </c>
      <c r="AX100" s="167" t="s">
        <v>73</v>
      </c>
      <c r="AY100" s="167" t="s">
        <v>137</v>
      </c>
    </row>
    <row r="101" spans="2:65" s="6" customFormat="1" ht="15.75" customHeight="1" x14ac:dyDescent="0.3">
      <c r="B101" s="168"/>
      <c r="C101" s="169"/>
      <c r="D101" s="161" t="s">
        <v>150</v>
      </c>
      <c r="E101" s="169"/>
      <c r="F101" s="170" t="s">
        <v>154</v>
      </c>
      <c r="G101" s="169"/>
      <c r="H101" s="171">
        <v>20</v>
      </c>
      <c r="J101" s="169"/>
      <c r="K101" s="169"/>
      <c r="L101" s="172"/>
      <c r="M101" s="173"/>
      <c r="N101" s="169"/>
      <c r="O101" s="169"/>
      <c r="P101" s="169"/>
      <c r="Q101" s="169"/>
      <c r="R101" s="169"/>
      <c r="S101" s="169"/>
      <c r="T101" s="174"/>
      <c r="AT101" s="175" t="s">
        <v>150</v>
      </c>
      <c r="AU101" s="175" t="s">
        <v>81</v>
      </c>
      <c r="AV101" s="175" t="s">
        <v>146</v>
      </c>
      <c r="AW101" s="175" t="s">
        <v>109</v>
      </c>
      <c r="AX101" s="175" t="s">
        <v>20</v>
      </c>
      <c r="AY101" s="175" t="s">
        <v>137</v>
      </c>
    </row>
    <row r="102" spans="2:65" s="6" customFormat="1" ht="15.75" customHeight="1" x14ac:dyDescent="0.3">
      <c r="B102" s="23"/>
      <c r="C102" s="145" t="s">
        <v>318</v>
      </c>
      <c r="D102" s="145" t="s">
        <v>141</v>
      </c>
      <c r="E102" s="146" t="s">
        <v>1069</v>
      </c>
      <c r="F102" s="147" t="s">
        <v>1070</v>
      </c>
      <c r="G102" s="148" t="s">
        <v>480</v>
      </c>
      <c r="H102" s="149">
        <v>3</v>
      </c>
      <c r="I102" s="150"/>
      <c r="J102" s="151">
        <f>ROUND($I$102*$H$102,2)</f>
        <v>0</v>
      </c>
      <c r="K102" s="147" t="s">
        <v>145</v>
      </c>
      <c r="L102" s="43"/>
      <c r="M102" s="152"/>
      <c r="N102" s="153" t="s">
        <v>44</v>
      </c>
      <c r="O102" s="24"/>
      <c r="P102" s="24"/>
      <c r="Q102" s="154">
        <v>0</v>
      </c>
      <c r="R102" s="154">
        <f>$Q$102*$H$102</f>
        <v>0</v>
      </c>
      <c r="S102" s="154">
        <v>0</v>
      </c>
      <c r="T102" s="155">
        <f>$S$102*$H$102</f>
        <v>0</v>
      </c>
      <c r="AR102" s="89" t="s">
        <v>213</v>
      </c>
      <c r="AT102" s="89" t="s">
        <v>141</v>
      </c>
      <c r="AU102" s="89" t="s">
        <v>81</v>
      </c>
      <c r="AY102" s="6" t="s">
        <v>137</v>
      </c>
      <c r="BE102" s="156">
        <f>IF($N$102="základní",$J$102,0)</f>
        <v>0</v>
      </c>
      <c r="BF102" s="156">
        <f>IF($N$102="snížená",$J$102,0)</f>
        <v>0</v>
      </c>
      <c r="BG102" s="156">
        <f>IF($N$102="zákl. přenesená",$J$102,0)</f>
        <v>0</v>
      </c>
      <c r="BH102" s="156">
        <f>IF($N$102="sníž. přenesená",$J$102,0)</f>
        <v>0</v>
      </c>
      <c r="BI102" s="156">
        <f>IF($N$102="nulová",$J$102,0)</f>
        <v>0</v>
      </c>
      <c r="BJ102" s="89" t="s">
        <v>20</v>
      </c>
      <c r="BK102" s="156">
        <f>ROUND($I$102*$H$102,2)</f>
        <v>0</v>
      </c>
      <c r="BL102" s="89" t="s">
        <v>213</v>
      </c>
      <c r="BM102" s="89" t="s">
        <v>1071</v>
      </c>
    </row>
    <row r="103" spans="2:65" s="6" customFormat="1" ht="15.75" customHeight="1" x14ac:dyDescent="0.3">
      <c r="B103" s="159"/>
      <c r="C103" s="160"/>
      <c r="D103" s="157" t="s">
        <v>150</v>
      </c>
      <c r="E103" s="162"/>
      <c r="F103" s="162" t="s">
        <v>1072</v>
      </c>
      <c r="G103" s="160"/>
      <c r="H103" s="163">
        <v>3</v>
      </c>
      <c r="J103" s="160"/>
      <c r="K103" s="160"/>
      <c r="L103" s="164"/>
      <c r="M103" s="165"/>
      <c r="N103" s="160"/>
      <c r="O103" s="160"/>
      <c r="P103" s="160"/>
      <c r="Q103" s="160"/>
      <c r="R103" s="160"/>
      <c r="S103" s="160"/>
      <c r="T103" s="166"/>
      <c r="AT103" s="167" t="s">
        <v>150</v>
      </c>
      <c r="AU103" s="167" t="s">
        <v>81</v>
      </c>
      <c r="AV103" s="167" t="s">
        <v>81</v>
      </c>
      <c r="AW103" s="167" t="s">
        <v>109</v>
      </c>
      <c r="AX103" s="167" t="s">
        <v>20</v>
      </c>
      <c r="AY103" s="167" t="s">
        <v>137</v>
      </c>
    </row>
    <row r="104" spans="2:65" s="6" customFormat="1" ht="15.75" customHeight="1" x14ac:dyDescent="0.3">
      <c r="B104" s="168"/>
      <c r="C104" s="169"/>
      <c r="D104" s="161" t="s">
        <v>150</v>
      </c>
      <c r="E104" s="169"/>
      <c r="F104" s="170" t="s">
        <v>154</v>
      </c>
      <c r="G104" s="169"/>
      <c r="H104" s="171">
        <v>3</v>
      </c>
      <c r="J104" s="169"/>
      <c r="K104" s="169"/>
      <c r="L104" s="172"/>
      <c r="M104" s="173"/>
      <c r="N104" s="169"/>
      <c r="O104" s="169"/>
      <c r="P104" s="169"/>
      <c r="Q104" s="169"/>
      <c r="R104" s="169"/>
      <c r="S104" s="169"/>
      <c r="T104" s="174"/>
      <c r="AT104" s="175" t="s">
        <v>150</v>
      </c>
      <c r="AU104" s="175" t="s">
        <v>81</v>
      </c>
      <c r="AV104" s="175" t="s">
        <v>146</v>
      </c>
      <c r="AW104" s="175" t="s">
        <v>109</v>
      </c>
      <c r="AX104" s="175" t="s">
        <v>73</v>
      </c>
      <c r="AY104" s="175" t="s">
        <v>137</v>
      </c>
    </row>
    <row r="105" spans="2:65" s="6" customFormat="1" ht="15.75" customHeight="1" x14ac:dyDescent="0.3">
      <c r="B105" s="23"/>
      <c r="C105" s="177" t="s">
        <v>138</v>
      </c>
      <c r="D105" s="177" t="s">
        <v>216</v>
      </c>
      <c r="E105" s="178" t="s">
        <v>1073</v>
      </c>
      <c r="F105" s="179" t="s">
        <v>1074</v>
      </c>
      <c r="G105" s="180" t="s">
        <v>480</v>
      </c>
      <c r="H105" s="181">
        <v>3</v>
      </c>
      <c r="I105" s="182"/>
      <c r="J105" s="183">
        <f>ROUND($I$105*$H$105,2)</f>
        <v>0</v>
      </c>
      <c r="K105" s="179"/>
      <c r="L105" s="184"/>
      <c r="M105" s="185"/>
      <c r="N105" s="186" t="s">
        <v>44</v>
      </c>
      <c r="O105" s="24"/>
      <c r="P105" s="24"/>
      <c r="Q105" s="154">
        <v>2.22E-4</v>
      </c>
      <c r="R105" s="154">
        <f>$Q$105*$H$105</f>
        <v>6.6600000000000003E-4</v>
      </c>
      <c r="S105" s="154">
        <v>0</v>
      </c>
      <c r="T105" s="155">
        <f>$S$105*$H$105</f>
        <v>0</v>
      </c>
      <c r="AR105" s="89" t="s">
        <v>219</v>
      </c>
      <c r="AT105" s="89" t="s">
        <v>216</v>
      </c>
      <c r="AU105" s="89" t="s">
        <v>81</v>
      </c>
      <c r="AY105" s="6" t="s">
        <v>137</v>
      </c>
      <c r="BE105" s="156">
        <f>IF($N$105="základní",$J$105,0)</f>
        <v>0</v>
      </c>
      <c r="BF105" s="156">
        <f>IF($N$105="snížená",$J$105,0)</f>
        <v>0</v>
      </c>
      <c r="BG105" s="156">
        <f>IF($N$105="zákl. přenesená",$J$105,0)</f>
        <v>0</v>
      </c>
      <c r="BH105" s="156">
        <f>IF($N$105="sníž. přenesená",$J$105,0)</f>
        <v>0</v>
      </c>
      <c r="BI105" s="156">
        <f>IF($N$105="nulová",$J$105,0)</f>
        <v>0</v>
      </c>
      <c r="BJ105" s="89" t="s">
        <v>20</v>
      </c>
      <c r="BK105" s="156">
        <f>ROUND($I$105*$H$105,2)</f>
        <v>0</v>
      </c>
      <c r="BL105" s="89" t="s">
        <v>213</v>
      </c>
      <c r="BM105" s="89" t="s">
        <v>1075</v>
      </c>
    </row>
    <row r="106" spans="2:65" s="6" customFormat="1" ht="15.75" customHeight="1" x14ac:dyDescent="0.3">
      <c r="B106" s="159"/>
      <c r="C106" s="160"/>
      <c r="D106" s="157" t="s">
        <v>150</v>
      </c>
      <c r="E106" s="162"/>
      <c r="F106" s="162" t="s">
        <v>1072</v>
      </c>
      <c r="G106" s="160"/>
      <c r="H106" s="163">
        <v>3</v>
      </c>
      <c r="J106" s="160"/>
      <c r="K106" s="160"/>
      <c r="L106" s="164"/>
      <c r="M106" s="165"/>
      <c r="N106" s="160"/>
      <c r="O106" s="160"/>
      <c r="P106" s="160"/>
      <c r="Q106" s="160"/>
      <c r="R106" s="160"/>
      <c r="S106" s="160"/>
      <c r="T106" s="166"/>
      <c r="AT106" s="167" t="s">
        <v>150</v>
      </c>
      <c r="AU106" s="167" t="s">
        <v>81</v>
      </c>
      <c r="AV106" s="167" t="s">
        <v>81</v>
      </c>
      <c r="AW106" s="167" t="s">
        <v>109</v>
      </c>
      <c r="AX106" s="167" t="s">
        <v>73</v>
      </c>
      <c r="AY106" s="167" t="s">
        <v>137</v>
      </c>
    </row>
    <row r="107" spans="2:65" s="6" customFormat="1" ht="15.75" customHeight="1" x14ac:dyDescent="0.3">
      <c r="B107" s="168"/>
      <c r="C107" s="169"/>
      <c r="D107" s="161" t="s">
        <v>150</v>
      </c>
      <c r="E107" s="169"/>
      <c r="F107" s="170" t="s">
        <v>154</v>
      </c>
      <c r="G107" s="169"/>
      <c r="H107" s="171">
        <v>3</v>
      </c>
      <c r="J107" s="169"/>
      <c r="K107" s="169"/>
      <c r="L107" s="172"/>
      <c r="M107" s="173"/>
      <c r="N107" s="169"/>
      <c r="O107" s="169"/>
      <c r="P107" s="169"/>
      <c r="Q107" s="169"/>
      <c r="R107" s="169"/>
      <c r="S107" s="169"/>
      <c r="T107" s="174"/>
      <c r="AT107" s="175" t="s">
        <v>150</v>
      </c>
      <c r="AU107" s="175" t="s">
        <v>81</v>
      </c>
      <c r="AV107" s="175" t="s">
        <v>146</v>
      </c>
      <c r="AW107" s="175" t="s">
        <v>109</v>
      </c>
      <c r="AX107" s="175" t="s">
        <v>20</v>
      </c>
      <c r="AY107" s="175" t="s">
        <v>137</v>
      </c>
    </row>
    <row r="108" spans="2:65" s="132" customFormat="1" ht="30.75" customHeight="1" x14ac:dyDescent="0.3">
      <c r="B108" s="133"/>
      <c r="C108" s="134"/>
      <c r="D108" s="134" t="s">
        <v>72</v>
      </c>
      <c r="E108" s="143" t="s">
        <v>800</v>
      </c>
      <c r="F108" s="143" t="s">
        <v>801</v>
      </c>
      <c r="G108" s="134"/>
      <c r="H108" s="134"/>
      <c r="J108" s="144">
        <f>$BK$108</f>
        <v>0</v>
      </c>
      <c r="K108" s="134"/>
      <c r="L108" s="137"/>
      <c r="M108" s="138"/>
      <c r="N108" s="134"/>
      <c r="O108" s="134"/>
      <c r="P108" s="139">
        <f>SUM($P$109:$P$149)</f>
        <v>0</v>
      </c>
      <c r="Q108" s="134"/>
      <c r="R108" s="139">
        <f>SUM($R$109:$R$149)</f>
        <v>5.1220000000000002E-2</v>
      </c>
      <c r="S108" s="134"/>
      <c r="T108" s="140">
        <f>SUM($T$109:$T$149)</f>
        <v>0</v>
      </c>
      <c r="AR108" s="141" t="s">
        <v>81</v>
      </c>
      <c r="AT108" s="141" t="s">
        <v>72</v>
      </c>
      <c r="AU108" s="141" t="s">
        <v>20</v>
      </c>
      <c r="AY108" s="141" t="s">
        <v>137</v>
      </c>
      <c r="BK108" s="142">
        <f>SUM($BK$109:$BK$149)</f>
        <v>0</v>
      </c>
    </row>
    <row r="109" spans="2:65" s="6" customFormat="1" ht="15.75" customHeight="1" x14ac:dyDescent="0.3">
      <c r="B109" s="23"/>
      <c r="C109" s="145" t="s">
        <v>192</v>
      </c>
      <c r="D109" s="145" t="s">
        <v>141</v>
      </c>
      <c r="E109" s="146" t="s">
        <v>1076</v>
      </c>
      <c r="F109" s="147" t="s">
        <v>1077</v>
      </c>
      <c r="G109" s="148" t="s">
        <v>297</v>
      </c>
      <c r="H109" s="149">
        <v>70</v>
      </c>
      <c r="I109" s="150"/>
      <c r="J109" s="151">
        <f>ROUND($I$109*$H$109,2)</f>
        <v>0</v>
      </c>
      <c r="K109" s="147" t="s">
        <v>145</v>
      </c>
      <c r="L109" s="43"/>
      <c r="M109" s="152"/>
      <c r="N109" s="153" t="s">
        <v>44</v>
      </c>
      <c r="O109" s="24"/>
      <c r="P109" s="24"/>
      <c r="Q109" s="154">
        <v>0</v>
      </c>
      <c r="R109" s="154">
        <f>$Q$109*$H$109</f>
        <v>0</v>
      </c>
      <c r="S109" s="154">
        <v>0</v>
      </c>
      <c r="T109" s="155">
        <f>$S$109*$H$109</f>
        <v>0</v>
      </c>
      <c r="AR109" s="89" t="s">
        <v>213</v>
      </c>
      <c r="AT109" s="89" t="s">
        <v>141</v>
      </c>
      <c r="AU109" s="89" t="s">
        <v>81</v>
      </c>
      <c r="AY109" s="6" t="s">
        <v>137</v>
      </c>
      <c r="BE109" s="156">
        <f>IF($N$109="základní",$J$109,0)</f>
        <v>0</v>
      </c>
      <c r="BF109" s="156">
        <f>IF($N$109="snížená",$J$109,0)</f>
        <v>0</v>
      </c>
      <c r="BG109" s="156">
        <f>IF($N$109="zákl. přenesená",$J$109,0)</f>
        <v>0</v>
      </c>
      <c r="BH109" s="156">
        <f>IF($N$109="sníž. přenesená",$J$109,0)</f>
        <v>0</v>
      </c>
      <c r="BI109" s="156">
        <f>IF($N$109="nulová",$J$109,0)</f>
        <v>0</v>
      </c>
      <c r="BJ109" s="89" t="s">
        <v>20</v>
      </c>
      <c r="BK109" s="156">
        <f>ROUND($I$109*$H$109,2)</f>
        <v>0</v>
      </c>
      <c r="BL109" s="89" t="s">
        <v>213</v>
      </c>
      <c r="BM109" s="89" t="s">
        <v>1078</v>
      </c>
    </row>
    <row r="110" spans="2:65" s="6" customFormat="1" ht="15.75" customHeight="1" x14ac:dyDescent="0.3">
      <c r="B110" s="159"/>
      <c r="C110" s="160"/>
      <c r="D110" s="157" t="s">
        <v>150</v>
      </c>
      <c r="E110" s="162"/>
      <c r="F110" s="162" t="s">
        <v>1079</v>
      </c>
      <c r="G110" s="160"/>
      <c r="H110" s="163">
        <v>40</v>
      </c>
      <c r="J110" s="160"/>
      <c r="K110" s="160"/>
      <c r="L110" s="164"/>
      <c r="M110" s="165"/>
      <c r="N110" s="160"/>
      <c r="O110" s="160"/>
      <c r="P110" s="160"/>
      <c r="Q110" s="160"/>
      <c r="R110" s="160"/>
      <c r="S110" s="160"/>
      <c r="T110" s="166"/>
      <c r="AT110" s="167" t="s">
        <v>150</v>
      </c>
      <c r="AU110" s="167" t="s">
        <v>81</v>
      </c>
      <c r="AV110" s="167" t="s">
        <v>81</v>
      </c>
      <c r="AW110" s="167" t="s">
        <v>109</v>
      </c>
      <c r="AX110" s="167" t="s">
        <v>73</v>
      </c>
      <c r="AY110" s="167" t="s">
        <v>137</v>
      </c>
    </row>
    <row r="111" spans="2:65" s="6" customFormat="1" ht="15.75" customHeight="1" x14ac:dyDescent="0.3">
      <c r="B111" s="159"/>
      <c r="C111" s="160"/>
      <c r="D111" s="161" t="s">
        <v>150</v>
      </c>
      <c r="E111" s="160"/>
      <c r="F111" s="162" t="s">
        <v>1080</v>
      </c>
      <c r="G111" s="160"/>
      <c r="H111" s="163">
        <v>30</v>
      </c>
      <c r="J111" s="160"/>
      <c r="K111" s="160"/>
      <c r="L111" s="164"/>
      <c r="M111" s="165"/>
      <c r="N111" s="160"/>
      <c r="O111" s="160"/>
      <c r="P111" s="160"/>
      <c r="Q111" s="160"/>
      <c r="R111" s="160"/>
      <c r="S111" s="160"/>
      <c r="T111" s="166"/>
      <c r="AT111" s="167" t="s">
        <v>150</v>
      </c>
      <c r="AU111" s="167" t="s">
        <v>81</v>
      </c>
      <c r="AV111" s="167" t="s">
        <v>81</v>
      </c>
      <c r="AW111" s="167" t="s">
        <v>109</v>
      </c>
      <c r="AX111" s="167" t="s">
        <v>73</v>
      </c>
      <c r="AY111" s="167" t="s">
        <v>137</v>
      </c>
    </row>
    <row r="112" spans="2:65" s="6" customFormat="1" ht="15.75" customHeight="1" x14ac:dyDescent="0.3">
      <c r="B112" s="168"/>
      <c r="C112" s="169"/>
      <c r="D112" s="161" t="s">
        <v>150</v>
      </c>
      <c r="E112" s="169"/>
      <c r="F112" s="170" t="s">
        <v>154</v>
      </c>
      <c r="G112" s="169"/>
      <c r="H112" s="171">
        <v>70</v>
      </c>
      <c r="J112" s="169"/>
      <c r="K112" s="169"/>
      <c r="L112" s="172"/>
      <c r="M112" s="173"/>
      <c r="N112" s="169"/>
      <c r="O112" s="169"/>
      <c r="P112" s="169"/>
      <c r="Q112" s="169"/>
      <c r="R112" s="169"/>
      <c r="S112" s="169"/>
      <c r="T112" s="174"/>
      <c r="AT112" s="175" t="s">
        <v>150</v>
      </c>
      <c r="AU112" s="175" t="s">
        <v>81</v>
      </c>
      <c r="AV112" s="175" t="s">
        <v>146</v>
      </c>
      <c r="AW112" s="175" t="s">
        <v>109</v>
      </c>
      <c r="AX112" s="175" t="s">
        <v>20</v>
      </c>
      <c r="AY112" s="175" t="s">
        <v>137</v>
      </c>
    </row>
    <row r="113" spans="2:65" s="6" customFormat="1" ht="15.75" customHeight="1" x14ac:dyDescent="0.3">
      <c r="B113" s="23"/>
      <c r="C113" s="177" t="s">
        <v>210</v>
      </c>
      <c r="D113" s="177" t="s">
        <v>216</v>
      </c>
      <c r="E113" s="178" t="s">
        <v>1081</v>
      </c>
      <c r="F113" s="179" t="s">
        <v>1082</v>
      </c>
      <c r="G113" s="180" t="s">
        <v>297</v>
      </c>
      <c r="H113" s="181">
        <v>70</v>
      </c>
      <c r="I113" s="182"/>
      <c r="J113" s="183">
        <f>ROUND($I$113*$H$113,2)</f>
        <v>0</v>
      </c>
      <c r="K113" s="179"/>
      <c r="L113" s="184"/>
      <c r="M113" s="185"/>
      <c r="N113" s="186" t="s">
        <v>44</v>
      </c>
      <c r="O113" s="24"/>
      <c r="P113" s="24"/>
      <c r="Q113" s="154">
        <v>1.3999999999999999E-4</v>
      </c>
      <c r="R113" s="154">
        <f>$Q$113*$H$113</f>
        <v>9.7999999999999997E-3</v>
      </c>
      <c r="S113" s="154">
        <v>0</v>
      </c>
      <c r="T113" s="155">
        <f>$S$113*$H$113</f>
        <v>0</v>
      </c>
      <c r="AR113" s="89" t="s">
        <v>219</v>
      </c>
      <c r="AT113" s="89" t="s">
        <v>216</v>
      </c>
      <c r="AU113" s="89" t="s">
        <v>81</v>
      </c>
      <c r="AY113" s="6" t="s">
        <v>137</v>
      </c>
      <c r="BE113" s="156">
        <f>IF($N$113="základní",$J$113,0)</f>
        <v>0</v>
      </c>
      <c r="BF113" s="156">
        <f>IF($N$113="snížená",$J$113,0)</f>
        <v>0</v>
      </c>
      <c r="BG113" s="156">
        <f>IF($N$113="zákl. přenesená",$J$113,0)</f>
        <v>0</v>
      </c>
      <c r="BH113" s="156">
        <f>IF($N$113="sníž. přenesená",$J$113,0)</f>
        <v>0</v>
      </c>
      <c r="BI113" s="156">
        <f>IF($N$113="nulová",$J$113,0)</f>
        <v>0</v>
      </c>
      <c r="BJ113" s="89" t="s">
        <v>20</v>
      </c>
      <c r="BK113" s="156">
        <f>ROUND($I$113*$H$113,2)</f>
        <v>0</v>
      </c>
      <c r="BL113" s="89" t="s">
        <v>213</v>
      </c>
      <c r="BM113" s="89" t="s">
        <v>1083</v>
      </c>
    </row>
    <row r="114" spans="2:65" s="6" customFormat="1" ht="30.75" customHeight="1" x14ac:dyDescent="0.3">
      <c r="B114" s="23"/>
      <c r="C114" s="24"/>
      <c r="D114" s="157" t="s">
        <v>197</v>
      </c>
      <c r="E114" s="24"/>
      <c r="F114" s="176" t="s">
        <v>1084</v>
      </c>
      <c r="G114" s="24"/>
      <c r="H114" s="24"/>
      <c r="J114" s="24"/>
      <c r="K114" s="24"/>
      <c r="L114" s="43"/>
      <c r="M114" s="56"/>
      <c r="N114" s="24"/>
      <c r="O114" s="24"/>
      <c r="P114" s="24"/>
      <c r="Q114" s="24"/>
      <c r="R114" s="24"/>
      <c r="S114" s="24"/>
      <c r="T114" s="57"/>
      <c r="AT114" s="6" t="s">
        <v>197</v>
      </c>
      <c r="AU114" s="6" t="s">
        <v>81</v>
      </c>
    </row>
    <row r="115" spans="2:65" s="6" customFormat="1" ht="15.75" customHeight="1" x14ac:dyDescent="0.3">
      <c r="B115" s="159"/>
      <c r="C115" s="160"/>
      <c r="D115" s="161" t="s">
        <v>150</v>
      </c>
      <c r="E115" s="160"/>
      <c r="F115" s="162" t="s">
        <v>1079</v>
      </c>
      <c r="G115" s="160"/>
      <c r="H115" s="163">
        <v>40</v>
      </c>
      <c r="J115" s="160"/>
      <c r="K115" s="160"/>
      <c r="L115" s="164"/>
      <c r="M115" s="165"/>
      <c r="N115" s="160"/>
      <c r="O115" s="160"/>
      <c r="P115" s="160"/>
      <c r="Q115" s="160"/>
      <c r="R115" s="160"/>
      <c r="S115" s="160"/>
      <c r="T115" s="166"/>
      <c r="AT115" s="167" t="s">
        <v>150</v>
      </c>
      <c r="AU115" s="167" t="s">
        <v>81</v>
      </c>
      <c r="AV115" s="167" t="s">
        <v>81</v>
      </c>
      <c r="AW115" s="167" t="s">
        <v>109</v>
      </c>
      <c r="AX115" s="167" t="s">
        <v>73</v>
      </c>
      <c r="AY115" s="167" t="s">
        <v>137</v>
      </c>
    </row>
    <row r="116" spans="2:65" s="6" customFormat="1" ht="15.75" customHeight="1" x14ac:dyDescent="0.3">
      <c r="B116" s="159"/>
      <c r="C116" s="160"/>
      <c r="D116" s="161" t="s">
        <v>150</v>
      </c>
      <c r="E116" s="160"/>
      <c r="F116" s="162" t="s">
        <v>1080</v>
      </c>
      <c r="G116" s="160"/>
      <c r="H116" s="163">
        <v>30</v>
      </c>
      <c r="J116" s="160"/>
      <c r="K116" s="160"/>
      <c r="L116" s="164"/>
      <c r="M116" s="165"/>
      <c r="N116" s="160"/>
      <c r="O116" s="160"/>
      <c r="P116" s="160"/>
      <c r="Q116" s="160"/>
      <c r="R116" s="160"/>
      <c r="S116" s="160"/>
      <c r="T116" s="166"/>
      <c r="AT116" s="167" t="s">
        <v>150</v>
      </c>
      <c r="AU116" s="167" t="s">
        <v>81</v>
      </c>
      <c r="AV116" s="167" t="s">
        <v>81</v>
      </c>
      <c r="AW116" s="167" t="s">
        <v>109</v>
      </c>
      <c r="AX116" s="167" t="s">
        <v>73</v>
      </c>
      <c r="AY116" s="167" t="s">
        <v>137</v>
      </c>
    </row>
    <row r="117" spans="2:65" s="6" customFormat="1" ht="15.75" customHeight="1" x14ac:dyDescent="0.3">
      <c r="B117" s="168"/>
      <c r="C117" s="169"/>
      <c r="D117" s="161" t="s">
        <v>150</v>
      </c>
      <c r="E117" s="169"/>
      <c r="F117" s="170" t="s">
        <v>154</v>
      </c>
      <c r="G117" s="169"/>
      <c r="H117" s="171">
        <v>70</v>
      </c>
      <c r="J117" s="169"/>
      <c r="K117" s="169"/>
      <c r="L117" s="172"/>
      <c r="M117" s="173"/>
      <c r="N117" s="169"/>
      <c r="O117" s="169"/>
      <c r="P117" s="169"/>
      <c r="Q117" s="169"/>
      <c r="R117" s="169"/>
      <c r="S117" s="169"/>
      <c r="T117" s="174"/>
      <c r="AT117" s="175" t="s">
        <v>150</v>
      </c>
      <c r="AU117" s="175" t="s">
        <v>81</v>
      </c>
      <c r="AV117" s="175" t="s">
        <v>146</v>
      </c>
      <c r="AW117" s="175" t="s">
        <v>109</v>
      </c>
      <c r="AX117" s="175" t="s">
        <v>20</v>
      </c>
      <c r="AY117" s="175" t="s">
        <v>137</v>
      </c>
    </row>
    <row r="118" spans="2:65" s="6" customFormat="1" ht="15.75" customHeight="1" x14ac:dyDescent="0.3">
      <c r="B118" s="23"/>
      <c r="C118" s="145" t="s">
        <v>160</v>
      </c>
      <c r="D118" s="145" t="s">
        <v>141</v>
      </c>
      <c r="E118" s="146" t="s">
        <v>1085</v>
      </c>
      <c r="F118" s="147" t="s">
        <v>1086</v>
      </c>
      <c r="G118" s="148" t="s">
        <v>297</v>
      </c>
      <c r="H118" s="149">
        <v>56</v>
      </c>
      <c r="I118" s="150"/>
      <c r="J118" s="151">
        <f>ROUND($I$118*$H$118,2)</f>
        <v>0</v>
      </c>
      <c r="K118" s="147" t="s">
        <v>145</v>
      </c>
      <c r="L118" s="43"/>
      <c r="M118" s="152"/>
      <c r="N118" s="153" t="s">
        <v>44</v>
      </c>
      <c r="O118" s="24"/>
      <c r="P118" s="24"/>
      <c r="Q118" s="154">
        <v>0</v>
      </c>
      <c r="R118" s="154">
        <f>$Q$118*$H$118</f>
        <v>0</v>
      </c>
      <c r="S118" s="154">
        <v>0</v>
      </c>
      <c r="T118" s="155">
        <f>$S$118*$H$118</f>
        <v>0</v>
      </c>
      <c r="AR118" s="89" t="s">
        <v>213</v>
      </c>
      <c r="AT118" s="89" t="s">
        <v>141</v>
      </c>
      <c r="AU118" s="89" t="s">
        <v>81</v>
      </c>
      <c r="AY118" s="6" t="s">
        <v>137</v>
      </c>
      <c r="BE118" s="156">
        <f>IF($N$118="základní",$J$118,0)</f>
        <v>0</v>
      </c>
      <c r="BF118" s="156">
        <f>IF($N$118="snížená",$J$118,0)</f>
        <v>0</v>
      </c>
      <c r="BG118" s="156">
        <f>IF($N$118="zákl. přenesená",$J$118,0)</f>
        <v>0</v>
      </c>
      <c r="BH118" s="156">
        <f>IF($N$118="sníž. přenesená",$J$118,0)</f>
        <v>0</v>
      </c>
      <c r="BI118" s="156">
        <f>IF($N$118="nulová",$J$118,0)</f>
        <v>0</v>
      </c>
      <c r="BJ118" s="89" t="s">
        <v>20</v>
      </c>
      <c r="BK118" s="156">
        <f>ROUND($I$118*$H$118,2)</f>
        <v>0</v>
      </c>
      <c r="BL118" s="89" t="s">
        <v>213</v>
      </c>
      <c r="BM118" s="89" t="s">
        <v>1087</v>
      </c>
    </row>
    <row r="119" spans="2:65" s="6" customFormat="1" ht="15.75" customHeight="1" x14ac:dyDescent="0.3">
      <c r="B119" s="159"/>
      <c r="C119" s="160"/>
      <c r="D119" s="157" t="s">
        <v>150</v>
      </c>
      <c r="E119" s="162"/>
      <c r="F119" s="162" t="s">
        <v>1088</v>
      </c>
      <c r="G119" s="160"/>
      <c r="H119" s="163">
        <v>36</v>
      </c>
      <c r="J119" s="160"/>
      <c r="K119" s="160"/>
      <c r="L119" s="164"/>
      <c r="M119" s="165"/>
      <c r="N119" s="160"/>
      <c r="O119" s="160"/>
      <c r="P119" s="160"/>
      <c r="Q119" s="160"/>
      <c r="R119" s="160"/>
      <c r="S119" s="160"/>
      <c r="T119" s="166"/>
      <c r="AT119" s="167" t="s">
        <v>150</v>
      </c>
      <c r="AU119" s="167" t="s">
        <v>81</v>
      </c>
      <c r="AV119" s="167" t="s">
        <v>81</v>
      </c>
      <c r="AW119" s="167" t="s">
        <v>109</v>
      </c>
      <c r="AX119" s="167" t="s">
        <v>73</v>
      </c>
      <c r="AY119" s="167" t="s">
        <v>137</v>
      </c>
    </row>
    <row r="120" spans="2:65" s="6" customFormat="1" ht="15.75" customHeight="1" x14ac:dyDescent="0.3">
      <c r="B120" s="159"/>
      <c r="C120" s="160"/>
      <c r="D120" s="161" t="s">
        <v>150</v>
      </c>
      <c r="E120" s="160"/>
      <c r="F120" s="162" t="s">
        <v>1089</v>
      </c>
      <c r="G120" s="160"/>
      <c r="H120" s="163">
        <v>20</v>
      </c>
      <c r="J120" s="160"/>
      <c r="K120" s="160"/>
      <c r="L120" s="164"/>
      <c r="M120" s="165"/>
      <c r="N120" s="160"/>
      <c r="O120" s="160"/>
      <c r="P120" s="160"/>
      <c r="Q120" s="160"/>
      <c r="R120" s="160"/>
      <c r="S120" s="160"/>
      <c r="T120" s="166"/>
      <c r="AT120" s="167" t="s">
        <v>150</v>
      </c>
      <c r="AU120" s="167" t="s">
        <v>81</v>
      </c>
      <c r="AV120" s="167" t="s">
        <v>81</v>
      </c>
      <c r="AW120" s="167" t="s">
        <v>109</v>
      </c>
      <c r="AX120" s="167" t="s">
        <v>73</v>
      </c>
      <c r="AY120" s="167" t="s">
        <v>137</v>
      </c>
    </row>
    <row r="121" spans="2:65" s="6" customFormat="1" ht="15.75" customHeight="1" x14ac:dyDescent="0.3">
      <c r="B121" s="168"/>
      <c r="C121" s="169"/>
      <c r="D121" s="161" t="s">
        <v>150</v>
      </c>
      <c r="E121" s="169"/>
      <c r="F121" s="170" t="s">
        <v>154</v>
      </c>
      <c r="G121" s="169"/>
      <c r="H121" s="171">
        <v>56</v>
      </c>
      <c r="J121" s="169"/>
      <c r="K121" s="169"/>
      <c r="L121" s="172"/>
      <c r="M121" s="173"/>
      <c r="N121" s="169"/>
      <c r="O121" s="169"/>
      <c r="P121" s="169"/>
      <c r="Q121" s="169"/>
      <c r="R121" s="169"/>
      <c r="S121" s="169"/>
      <c r="T121" s="174"/>
      <c r="AT121" s="175" t="s">
        <v>150</v>
      </c>
      <c r="AU121" s="175" t="s">
        <v>81</v>
      </c>
      <c r="AV121" s="175" t="s">
        <v>146</v>
      </c>
      <c r="AW121" s="175" t="s">
        <v>109</v>
      </c>
      <c r="AX121" s="175" t="s">
        <v>20</v>
      </c>
      <c r="AY121" s="175" t="s">
        <v>137</v>
      </c>
    </row>
    <row r="122" spans="2:65" s="6" customFormat="1" ht="15.75" customHeight="1" x14ac:dyDescent="0.3">
      <c r="B122" s="23"/>
      <c r="C122" s="177" t="s">
        <v>25</v>
      </c>
      <c r="D122" s="177" t="s">
        <v>216</v>
      </c>
      <c r="E122" s="178" t="s">
        <v>1090</v>
      </c>
      <c r="F122" s="179" t="s">
        <v>1091</v>
      </c>
      <c r="G122" s="180" t="s">
        <v>297</v>
      </c>
      <c r="H122" s="181">
        <v>56</v>
      </c>
      <c r="I122" s="182"/>
      <c r="J122" s="183">
        <f>ROUND($I$122*$H$122,2)</f>
        <v>0</v>
      </c>
      <c r="K122" s="179"/>
      <c r="L122" s="184"/>
      <c r="M122" s="185"/>
      <c r="N122" s="186" t="s">
        <v>44</v>
      </c>
      <c r="O122" s="24"/>
      <c r="P122" s="24"/>
      <c r="Q122" s="154">
        <v>3.1E-4</v>
      </c>
      <c r="R122" s="154">
        <f>$Q$122*$H$122</f>
        <v>1.736E-2</v>
      </c>
      <c r="S122" s="154">
        <v>0</v>
      </c>
      <c r="T122" s="155">
        <f>$S$122*$H$122</f>
        <v>0</v>
      </c>
      <c r="AR122" s="89" t="s">
        <v>219</v>
      </c>
      <c r="AT122" s="89" t="s">
        <v>216</v>
      </c>
      <c r="AU122" s="89" t="s">
        <v>81</v>
      </c>
      <c r="AY122" s="6" t="s">
        <v>137</v>
      </c>
      <c r="BE122" s="156">
        <f>IF($N$122="základní",$J$122,0)</f>
        <v>0</v>
      </c>
      <c r="BF122" s="156">
        <f>IF($N$122="snížená",$J$122,0)</f>
        <v>0</v>
      </c>
      <c r="BG122" s="156">
        <f>IF($N$122="zákl. přenesená",$J$122,0)</f>
        <v>0</v>
      </c>
      <c r="BH122" s="156">
        <f>IF($N$122="sníž. přenesená",$J$122,0)</f>
        <v>0</v>
      </c>
      <c r="BI122" s="156">
        <f>IF($N$122="nulová",$J$122,0)</f>
        <v>0</v>
      </c>
      <c r="BJ122" s="89" t="s">
        <v>20</v>
      </c>
      <c r="BK122" s="156">
        <f>ROUND($I$122*$H$122,2)</f>
        <v>0</v>
      </c>
      <c r="BL122" s="89" t="s">
        <v>213</v>
      </c>
      <c r="BM122" s="89" t="s">
        <v>1092</v>
      </c>
    </row>
    <row r="123" spans="2:65" s="6" customFormat="1" ht="30.75" customHeight="1" x14ac:dyDescent="0.3">
      <c r="B123" s="23"/>
      <c r="C123" s="24"/>
      <c r="D123" s="157" t="s">
        <v>197</v>
      </c>
      <c r="E123" s="24"/>
      <c r="F123" s="176" t="s">
        <v>1093</v>
      </c>
      <c r="G123" s="24"/>
      <c r="H123" s="24"/>
      <c r="J123" s="24"/>
      <c r="K123" s="24"/>
      <c r="L123" s="43"/>
      <c r="M123" s="56"/>
      <c r="N123" s="24"/>
      <c r="O123" s="24"/>
      <c r="P123" s="24"/>
      <c r="Q123" s="24"/>
      <c r="R123" s="24"/>
      <c r="S123" s="24"/>
      <c r="T123" s="57"/>
      <c r="AT123" s="6" t="s">
        <v>197</v>
      </c>
      <c r="AU123" s="6" t="s">
        <v>81</v>
      </c>
    </row>
    <row r="124" spans="2:65" s="6" customFormat="1" ht="15.75" customHeight="1" x14ac:dyDescent="0.3">
      <c r="B124" s="159"/>
      <c r="C124" s="160"/>
      <c r="D124" s="161" t="s">
        <v>150</v>
      </c>
      <c r="E124" s="160"/>
      <c r="F124" s="162" t="s">
        <v>1088</v>
      </c>
      <c r="G124" s="160"/>
      <c r="H124" s="163">
        <v>36</v>
      </c>
      <c r="J124" s="160"/>
      <c r="K124" s="160"/>
      <c r="L124" s="164"/>
      <c r="M124" s="165"/>
      <c r="N124" s="160"/>
      <c r="O124" s="160"/>
      <c r="P124" s="160"/>
      <c r="Q124" s="160"/>
      <c r="R124" s="160"/>
      <c r="S124" s="160"/>
      <c r="T124" s="166"/>
      <c r="AT124" s="167" t="s">
        <v>150</v>
      </c>
      <c r="AU124" s="167" t="s">
        <v>81</v>
      </c>
      <c r="AV124" s="167" t="s">
        <v>81</v>
      </c>
      <c r="AW124" s="167" t="s">
        <v>109</v>
      </c>
      <c r="AX124" s="167" t="s">
        <v>73</v>
      </c>
      <c r="AY124" s="167" t="s">
        <v>137</v>
      </c>
    </row>
    <row r="125" spans="2:65" s="6" customFormat="1" ht="15.75" customHeight="1" x14ac:dyDescent="0.3">
      <c r="B125" s="159"/>
      <c r="C125" s="160"/>
      <c r="D125" s="161" t="s">
        <v>150</v>
      </c>
      <c r="E125" s="160"/>
      <c r="F125" s="162" t="s">
        <v>1089</v>
      </c>
      <c r="G125" s="160"/>
      <c r="H125" s="163">
        <v>20</v>
      </c>
      <c r="J125" s="160"/>
      <c r="K125" s="160"/>
      <c r="L125" s="164"/>
      <c r="M125" s="165"/>
      <c r="N125" s="160"/>
      <c r="O125" s="160"/>
      <c r="P125" s="160"/>
      <c r="Q125" s="160"/>
      <c r="R125" s="160"/>
      <c r="S125" s="160"/>
      <c r="T125" s="166"/>
      <c r="AT125" s="167" t="s">
        <v>150</v>
      </c>
      <c r="AU125" s="167" t="s">
        <v>81</v>
      </c>
      <c r="AV125" s="167" t="s">
        <v>81</v>
      </c>
      <c r="AW125" s="167" t="s">
        <v>109</v>
      </c>
      <c r="AX125" s="167" t="s">
        <v>73</v>
      </c>
      <c r="AY125" s="167" t="s">
        <v>137</v>
      </c>
    </row>
    <row r="126" spans="2:65" s="6" customFormat="1" ht="15.75" customHeight="1" x14ac:dyDescent="0.3">
      <c r="B126" s="168"/>
      <c r="C126" s="169"/>
      <c r="D126" s="161" t="s">
        <v>150</v>
      </c>
      <c r="E126" s="169"/>
      <c r="F126" s="170" t="s">
        <v>154</v>
      </c>
      <c r="G126" s="169"/>
      <c r="H126" s="171">
        <v>56</v>
      </c>
      <c r="J126" s="169"/>
      <c r="K126" s="169"/>
      <c r="L126" s="172"/>
      <c r="M126" s="173"/>
      <c r="N126" s="169"/>
      <c r="O126" s="169"/>
      <c r="P126" s="169"/>
      <c r="Q126" s="169"/>
      <c r="R126" s="169"/>
      <c r="S126" s="169"/>
      <c r="T126" s="174"/>
      <c r="AT126" s="175" t="s">
        <v>150</v>
      </c>
      <c r="AU126" s="175" t="s">
        <v>81</v>
      </c>
      <c r="AV126" s="175" t="s">
        <v>146</v>
      </c>
      <c r="AW126" s="175" t="s">
        <v>109</v>
      </c>
      <c r="AX126" s="175" t="s">
        <v>20</v>
      </c>
      <c r="AY126" s="175" t="s">
        <v>137</v>
      </c>
    </row>
    <row r="127" spans="2:65" s="6" customFormat="1" ht="15.75" customHeight="1" x14ac:dyDescent="0.3">
      <c r="B127" s="23"/>
      <c r="C127" s="145" t="s">
        <v>140</v>
      </c>
      <c r="D127" s="145" t="s">
        <v>141</v>
      </c>
      <c r="E127" s="146" t="s">
        <v>1094</v>
      </c>
      <c r="F127" s="147" t="s">
        <v>1095</v>
      </c>
      <c r="G127" s="148" t="s">
        <v>297</v>
      </c>
      <c r="H127" s="149">
        <v>15</v>
      </c>
      <c r="I127" s="150"/>
      <c r="J127" s="151">
        <f>ROUND($I$127*$H$127,2)</f>
        <v>0</v>
      </c>
      <c r="K127" s="147" t="s">
        <v>145</v>
      </c>
      <c r="L127" s="43"/>
      <c r="M127" s="152"/>
      <c r="N127" s="153" t="s">
        <v>44</v>
      </c>
      <c r="O127" s="24"/>
      <c r="P127" s="24"/>
      <c r="Q127" s="154">
        <v>0</v>
      </c>
      <c r="R127" s="154">
        <f>$Q$127*$H$127</f>
        <v>0</v>
      </c>
      <c r="S127" s="154">
        <v>0</v>
      </c>
      <c r="T127" s="155">
        <f>$S$127*$H$127</f>
        <v>0</v>
      </c>
      <c r="AR127" s="89" t="s">
        <v>213</v>
      </c>
      <c r="AT127" s="89" t="s">
        <v>141</v>
      </c>
      <c r="AU127" s="89" t="s">
        <v>81</v>
      </c>
      <c r="AY127" s="6" t="s">
        <v>137</v>
      </c>
      <c r="BE127" s="156">
        <f>IF($N$127="základní",$J$127,0)</f>
        <v>0</v>
      </c>
      <c r="BF127" s="156">
        <f>IF($N$127="snížená",$J$127,0)</f>
        <v>0</v>
      </c>
      <c r="BG127" s="156">
        <f>IF($N$127="zákl. přenesená",$J$127,0)</f>
        <v>0</v>
      </c>
      <c r="BH127" s="156">
        <f>IF($N$127="sníž. přenesená",$J$127,0)</f>
        <v>0</v>
      </c>
      <c r="BI127" s="156">
        <f>IF($N$127="nulová",$J$127,0)</f>
        <v>0</v>
      </c>
      <c r="BJ127" s="89" t="s">
        <v>20</v>
      </c>
      <c r="BK127" s="156">
        <f>ROUND($I$127*$H$127,2)</f>
        <v>0</v>
      </c>
      <c r="BL127" s="89" t="s">
        <v>213</v>
      </c>
      <c r="BM127" s="89" t="s">
        <v>1096</v>
      </c>
    </row>
    <row r="128" spans="2:65" s="6" customFormat="1" ht="15.75" customHeight="1" x14ac:dyDescent="0.3">
      <c r="B128" s="159"/>
      <c r="C128" s="160"/>
      <c r="D128" s="157" t="s">
        <v>150</v>
      </c>
      <c r="E128" s="162"/>
      <c r="F128" s="162" t="s">
        <v>1097</v>
      </c>
      <c r="G128" s="160"/>
      <c r="H128" s="163">
        <v>15</v>
      </c>
      <c r="J128" s="160"/>
      <c r="K128" s="160"/>
      <c r="L128" s="164"/>
      <c r="M128" s="165"/>
      <c r="N128" s="160"/>
      <c r="O128" s="160"/>
      <c r="P128" s="160"/>
      <c r="Q128" s="160"/>
      <c r="R128" s="160"/>
      <c r="S128" s="160"/>
      <c r="T128" s="166"/>
      <c r="AT128" s="167" t="s">
        <v>150</v>
      </c>
      <c r="AU128" s="167" t="s">
        <v>81</v>
      </c>
      <c r="AV128" s="167" t="s">
        <v>81</v>
      </c>
      <c r="AW128" s="167" t="s">
        <v>109</v>
      </c>
      <c r="AX128" s="167" t="s">
        <v>73</v>
      </c>
      <c r="AY128" s="167" t="s">
        <v>137</v>
      </c>
    </row>
    <row r="129" spans="2:65" s="6" customFormat="1" ht="15.75" customHeight="1" x14ac:dyDescent="0.3">
      <c r="B129" s="190"/>
      <c r="C129" s="191"/>
      <c r="D129" s="161" t="s">
        <v>150</v>
      </c>
      <c r="E129" s="191"/>
      <c r="F129" s="192" t="s">
        <v>1098</v>
      </c>
      <c r="G129" s="191"/>
      <c r="H129" s="191"/>
      <c r="J129" s="191"/>
      <c r="K129" s="191"/>
      <c r="L129" s="193"/>
      <c r="M129" s="194"/>
      <c r="N129" s="191"/>
      <c r="O129" s="191"/>
      <c r="P129" s="191"/>
      <c r="Q129" s="191"/>
      <c r="R129" s="191"/>
      <c r="S129" s="191"/>
      <c r="T129" s="195"/>
      <c r="AT129" s="196" t="s">
        <v>150</v>
      </c>
      <c r="AU129" s="196" t="s">
        <v>81</v>
      </c>
      <c r="AV129" s="196" t="s">
        <v>20</v>
      </c>
      <c r="AW129" s="196" t="s">
        <v>109</v>
      </c>
      <c r="AX129" s="196" t="s">
        <v>73</v>
      </c>
      <c r="AY129" s="196" t="s">
        <v>137</v>
      </c>
    </row>
    <row r="130" spans="2:65" s="6" customFormat="1" ht="15.75" customHeight="1" x14ac:dyDescent="0.3">
      <c r="B130" s="168"/>
      <c r="C130" s="169"/>
      <c r="D130" s="161" t="s">
        <v>150</v>
      </c>
      <c r="E130" s="169"/>
      <c r="F130" s="170" t="s">
        <v>154</v>
      </c>
      <c r="G130" s="169"/>
      <c r="H130" s="171">
        <v>15</v>
      </c>
      <c r="J130" s="169"/>
      <c r="K130" s="169"/>
      <c r="L130" s="172"/>
      <c r="M130" s="173"/>
      <c r="N130" s="169"/>
      <c r="O130" s="169"/>
      <c r="P130" s="169"/>
      <c r="Q130" s="169"/>
      <c r="R130" s="169"/>
      <c r="S130" s="169"/>
      <c r="T130" s="174"/>
      <c r="AT130" s="175" t="s">
        <v>150</v>
      </c>
      <c r="AU130" s="175" t="s">
        <v>81</v>
      </c>
      <c r="AV130" s="175" t="s">
        <v>146</v>
      </c>
      <c r="AW130" s="175" t="s">
        <v>109</v>
      </c>
      <c r="AX130" s="175" t="s">
        <v>20</v>
      </c>
      <c r="AY130" s="175" t="s">
        <v>137</v>
      </c>
    </row>
    <row r="131" spans="2:65" s="6" customFormat="1" ht="15.75" customHeight="1" x14ac:dyDescent="0.3">
      <c r="B131" s="23"/>
      <c r="C131" s="177" t="s">
        <v>235</v>
      </c>
      <c r="D131" s="177" t="s">
        <v>216</v>
      </c>
      <c r="E131" s="178" t="s">
        <v>1099</v>
      </c>
      <c r="F131" s="179" t="s">
        <v>1100</v>
      </c>
      <c r="G131" s="180" t="s">
        <v>297</v>
      </c>
      <c r="H131" s="181">
        <v>15</v>
      </c>
      <c r="I131" s="182"/>
      <c r="J131" s="183">
        <f>ROUND($I$131*$H$131,2)</f>
        <v>0</v>
      </c>
      <c r="K131" s="179"/>
      <c r="L131" s="184"/>
      <c r="M131" s="185"/>
      <c r="N131" s="186" t="s">
        <v>44</v>
      </c>
      <c r="O131" s="24"/>
      <c r="P131" s="24"/>
      <c r="Q131" s="154">
        <v>2.5000000000000001E-4</v>
      </c>
      <c r="R131" s="154">
        <f>$Q$131*$H$131</f>
        <v>3.7499999999999999E-3</v>
      </c>
      <c r="S131" s="154">
        <v>0</v>
      </c>
      <c r="T131" s="155">
        <f>$S$131*$H$131</f>
        <v>0</v>
      </c>
      <c r="AR131" s="89" t="s">
        <v>219</v>
      </c>
      <c r="AT131" s="89" t="s">
        <v>216</v>
      </c>
      <c r="AU131" s="89" t="s">
        <v>81</v>
      </c>
      <c r="AY131" s="6" t="s">
        <v>137</v>
      </c>
      <c r="BE131" s="156">
        <f>IF($N$131="základní",$J$131,0)</f>
        <v>0</v>
      </c>
      <c r="BF131" s="156">
        <f>IF($N$131="snížená",$J$131,0)</f>
        <v>0</v>
      </c>
      <c r="BG131" s="156">
        <f>IF($N$131="zákl. přenesená",$J$131,0)</f>
        <v>0</v>
      </c>
      <c r="BH131" s="156">
        <f>IF($N$131="sníž. přenesená",$J$131,0)</f>
        <v>0</v>
      </c>
      <c r="BI131" s="156">
        <f>IF($N$131="nulová",$J$131,0)</f>
        <v>0</v>
      </c>
      <c r="BJ131" s="89" t="s">
        <v>20</v>
      </c>
      <c r="BK131" s="156">
        <f>ROUND($I$131*$H$131,2)</f>
        <v>0</v>
      </c>
      <c r="BL131" s="89" t="s">
        <v>213</v>
      </c>
      <c r="BM131" s="89" t="s">
        <v>1101</v>
      </c>
    </row>
    <row r="132" spans="2:65" s="6" customFormat="1" ht="30.75" customHeight="1" x14ac:dyDescent="0.3">
      <c r="B132" s="23"/>
      <c r="C132" s="24"/>
      <c r="D132" s="157" t="s">
        <v>197</v>
      </c>
      <c r="E132" s="24"/>
      <c r="F132" s="176" t="s">
        <v>1102</v>
      </c>
      <c r="G132" s="24"/>
      <c r="H132" s="24"/>
      <c r="J132" s="24"/>
      <c r="K132" s="24"/>
      <c r="L132" s="43"/>
      <c r="M132" s="56"/>
      <c r="N132" s="24"/>
      <c r="O132" s="24"/>
      <c r="P132" s="24"/>
      <c r="Q132" s="24"/>
      <c r="R132" s="24"/>
      <c r="S132" s="24"/>
      <c r="T132" s="57"/>
      <c r="AT132" s="6" t="s">
        <v>197</v>
      </c>
      <c r="AU132" s="6" t="s">
        <v>81</v>
      </c>
    </row>
    <row r="133" spans="2:65" s="6" customFormat="1" ht="15.75" customHeight="1" x14ac:dyDescent="0.3">
      <c r="B133" s="159"/>
      <c r="C133" s="160"/>
      <c r="D133" s="161" t="s">
        <v>150</v>
      </c>
      <c r="E133" s="160"/>
      <c r="F133" s="162" t="s">
        <v>1097</v>
      </c>
      <c r="G133" s="160"/>
      <c r="H133" s="163">
        <v>15</v>
      </c>
      <c r="J133" s="160"/>
      <c r="K133" s="160"/>
      <c r="L133" s="164"/>
      <c r="M133" s="165"/>
      <c r="N133" s="160"/>
      <c r="O133" s="160"/>
      <c r="P133" s="160"/>
      <c r="Q133" s="160"/>
      <c r="R133" s="160"/>
      <c r="S133" s="160"/>
      <c r="T133" s="166"/>
      <c r="AT133" s="167" t="s">
        <v>150</v>
      </c>
      <c r="AU133" s="167" t="s">
        <v>81</v>
      </c>
      <c r="AV133" s="167" t="s">
        <v>81</v>
      </c>
      <c r="AW133" s="167" t="s">
        <v>109</v>
      </c>
      <c r="AX133" s="167" t="s">
        <v>73</v>
      </c>
      <c r="AY133" s="167" t="s">
        <v>137</v>
      </c>
    </row>
    <row r="134" spans="2:65" s="6" customFormat="1" ht="15.75" customHeight="1" x14ac:dyDescent="0.3">
      <c r="B134" s="190"/>
      <c r="C134" s="191"/>
      <c r="D134" s="161" t="s">
        <v>150</v>
      </c>
      <c r="E134" s="191"/>
      <c r="F134" s="192" t="s">
        <v>1098</v>
      </c>
      <c r="G134" s="191"/>
      <c r="H134" s="191"/>
      <c r="J134" s="191"/>
      <c r="K134" s="191"/>
      <c r="L134" s="193"/>
      <c r="M134" s="194"/>
      <c r="N134" s="191"/>
      <c r="O134" s="191"/>
      <c r="P134" s="191"/>
      <c r="Q134" s="191"/>
      <c r="R134" s="191"/>
      <c r="S134" s="191"/>
      <c r="T134" s="195"/>
      <c r="AT134" s="196" t="s">
        <v>150</v>
      </c>
      <c r="AU134" s="196" t="s">
        <v>81</v>
      </c>
      <c r="AV134" s="196" t="s">
        <v>20</v>
      </c>
      <c r="AW134" s="196" t="s">
        <v>109</v>
      </c>
      <c r="AX134" s="196" t="s">
        <v>73</v>
      </c>
      <c r="AY134" s="196" t="s">
        <v>137</v>
      </c>
    </row>
    <row r="135" spans="2:65" s="6" customFormat="1" ht="15.75" customHeight="1" x14ac:dyDescent="0.3">
      <c r="B135" s="168"/>
      <c r="C135" s="169"/>
      <c r="D135" s="161" t="s">
        <v>150</v>
      </c>
      <c r="E135" s="169"/>
      <c r="F135" s="170" t="s">
        <v>154</v>
      </c>
      <c r="G135" s="169"/>
      <c r="H135" s="171">
        <v>15</v>
      </c>
      <c r="J135" s="169"/>
      <c r="K135" s="169"/>
      <c r="L135" s="172"/>
      <c r="M135" s="173"/>
      <c r="N135" s="169"/>
      <c r="O135" s="169"/>
      <c r="P135" s="169"/>
      <c r="Q135" s="169"/>
      <c r="R135" s="169"/>
      <c r="S135" s="169"/>
      <c r="T135" s="174"/>
      <c r="AT135" s="175" t="s">
        <v>150</v>
      </c>
      <c r="AU135" s="175" t="s">
        <v>81</v>
      </c>
      <c r="AV135" s="175" t="s">
        <v>146</v>
      </c>
      <c r="AW135" s="175" t="s">
        <v>109</v>
      </c>
      <c r="AX135" s="175" t="s">
        <v>20</v>
      </c>
      <c r="AY135" s="175" t="s">
        <v>137</v>
      </c>
    </row>
    <row r="136" spans="2:65" s="6" customFormat="1" ht="15.75" customHeight="1" x14ac:dyDescent="0.3">
      <c r="B136" s="23"/>
      <c r="C136" s="145" t="s">
        <v>259</v>
      </c>
      <c r="D136" s="145" t="s">
        <v>141</v>
      </c>
      <c r="E136" s="146" t="s">
        <v>1103</v>
      </c>
      <c r="F136" s="147" t="s">
        <v>1104</v>
      </c>
      <c r="G136" s="148" t="s">
        <v>480</v>
      </c>
      <c r="H136" s="149">
        <v>12</v>
      </c>
      <c r="I136" s="150"/>
      <c r="J136" s="151">
        <f>ROUND($I$136*$H$136,2)</f>
        <v>0</v>
      </c>
      <c r="K136" s="147" t="s">
        <v>145</v>
      </c>
      <c r="L136" s="43"/>
      <c r="M136" s="152"/>
      <c r="N136" s="153" t="s">
        <v>44</v>
      </c>
      <c r="O136" s="24"/>
      <c r="P136" s="24"/>
      <c r="Q136" s="154">
        <v>0</v>
      </c>
      <c r="R136" s="154">
        <f>$Q$136*$H$136</f>
        <v>0</v>
      </c>
      <c r="S136" s="154">
        <v>0</v>
      </c>
      <c r="T136" s="155">
        <f>$S$136*$H$136</f>
        <v>0</v>
      </c>
      <c r="AR136" s="89" t="s">
        <v>213</v>
      </c>
      <c r="AT136" s="89" t="s">
        <v>141</v>
      </c>
      <c r="AU136" s="89" t="s">
        <v>81</v>
      </c>
      <c r="AY136" s="6" t="s">
        <v>137</v>
      </c>
      <c r="BE136" s="156">
        <f>IF($N$136="základní",$J$136,0)</f>
        <v>0</v>
      </c>
      <c r="BF136" s="156">
        <f>IF($N$136="snížená",$J$136,0)</f>
        <v>0</v>
      </c>
      <c r="BG136" s="156">
        <f>IF($N$136="zákl. přenesená",$J$136,0)</f>
        <v>0</v>
      </c>
      <c r="BH136" s="156">
        <f>IF($N$136="sníž. přenesená",$J$136,0)</f>
        <v>0</v>
      </c>
      <c r="BI136" s="156">
        <f>IF($N$136="nulová",$J$136,0)</f>
        <v>0</v>
      </c>
      <c r="BJ136" s="89" t="s">
        <v>20</v>
      </c>
      <c r="BK136" s="156">
        <f>ROUND($I$136*$H$136,2)</f>
        <v>0</v>
      </c>
      <c r="BL136" s="89" t="s">
        <v>213</v>
      </c>
      <c r="BM136" s="89" t="s">
        <v>1105</v>
      </c>
    </row>
    <row r="137" spans="2:65" s="6" customFormat="1" ht="15.75" customHeight="1" x14ac:dyDescent="0.3">
      <c r="B137" s="159"/>
      <c r="C137" s="160"/>
      <c r="D137" s="157" t="s">
        <v>150</v>
      </c>
      <c r="E137" s="162"/>
      <c r="F137" s="162" t="s">
        <v>1106</v>
      </c>
      <c r="G137" s="160"/>
      <c r="H137" s="163">
        <v>9</v>
      </c>
      <c r="J137" s="160"/>
      <c r="K137" s="160"/>
      <c r="L137" s="164"/>
      <c r="M137" s="165"/>
      <c r="N137" s="160"/>
      <c r="O137" s="160"/>
      <c r="P137" s="160"/>
      <c r="Q137" s="160"/>
      <c r="R137" s="160"/>
      <c r="S137" s="160"/>
      <c r="T137" s="166"/>
      <c r="AT137" s="167" t="s">
        <v>150</v>
      </c>
      <c r="AU137" s="167" t="s">
        <v>81</v>
      </c>
      <c r="AV137" s="167" t="s">
        <v>81</v>
      </c>
      <c r="AW137" s="167" t="s">
        <v>109</v>
      </c>
      <c r="AX137" s="167" t="s">
        <v>73</v>
      </c>
      <c r="AY137" s="167" t="s">
        <v>137</v>
      </c>
    </row>
    <row r="138" spans="2:65" s="6" customFormat="1" ht="15.75" customHeight="1" x14ac:dyDescent="0.3">
      <c r="B138" s="159"/>
      <c r="C138" s="160"/>
      <c r="D138" s="161" t="s">
        <v>150</v>
      </c>
      <c r="E138" s="160"/>
      <c r="F138" s="162" t="s">
        <v>1107</v>
      </c>
      <c r="G138" s="160"/>
      <c r="H138" s="163">
        <v>3</v>
      </c>
      <c r="J138" s="160"/>
      <c r="K138" s="160"/>
      <c r="L138" s="164"/>
      <c r="M138" s="165"/>
      <c r="N138" s="160"/>
      <c r="O138" s="160"/>
      <c r="P138" s="160"/>
      <c r="Q138" s="160"/>
      <c r="R138" s="160"/>
      <c r="S138" s="160"/>
      <c r="T138" s="166"/>
      <c r="AT138" s="167" t="s">
        <v>150</v>
      </c>
      <c r="AU138" s="167" t="s">
        <v>81</v>
      </c>
      <c r="AV138" s="167" t="s">
        <v>81</v>
      </c>
      <c r="AW138" s="167" t="s">
        <v>109</v>
      </c>
      <c r="AX138" s="167" t="s">
        <v>73</v>
      </c>
      <c r="AY138" s="167" t="s">
        <v>137</v>
      </c>
    </row>
    <row r="139" spans="2:65" s="6" customFormat="1" ht="15.75" customHeight="1" x14ac:dyDescent="0.3">
      <c r="B139" s="168"/>
      <c r="C139" s="169"/>
      <c r="D139" s="161" t="s">
        <v>150</v>
      </c>
      <c r="E139" s="169"/>
      <c r="F139" s="170" t="s">
        <v>154</v>
      </c>
      <c r="G139" s="169"/>
      <c r="H139" s="171">
        <v>12</v>
      </c>
      <c r="J139" s="169"/>
      <c r="K139" s="169"/>
      <c r="L139" s="172"/>
      <c r="M139" s="173"/>
      <c r="N139" s="169"/>
      <c r="O139" s="169"/>
      <c r="P139" s="169"/>
      <c r="Q139" s="169"/>
      <c r="R139" s="169"/>
      <c r="S139" s="169"/>
      <c r="T139" s="174"/>
      <c r="AT139" s="175" t="s">
        <v>150</v>
      </c>
      <c r="AU139" s="175" t="s">
        <v>81</v>
      </c>
      <c r="AV139" s="175" t="s">
        <v>146</v>
      </c>
      <c r="AW139" s="175" t="s">
        <v>109</v>
      </c>
      <c r="AX139" s="175" t="s">
        <v>20</v>
      </c>
      <c r="AY139" s="175" t="s">
        <v>137</v>
      </c>
    </row>
    <row r="140" spans="2:65" s="6" customFormat="1" ht="15.75" customHeight="1" x14ac:dyDescent="0.3">
      <c r="B140" s="23"/>
      <c r="C140" s="177" t="s">
        <v>269</v>
      </c>
      <c r="D140" s="177" t="s">
        <v>216</v>
      </c>
      <c r="E140" s="178" t="s">
        <v>1108</v>
      </c>
      <c r="F140" s="179" t="s">
        <v>1109</v>
      </c>
      <c r="G140" s="180" t="s">
        <v>480</v>
      </c>
      <c r="H140" s="181">
        <v>12</v>
      </c>
      <c r="I140" s="182"/>
      <c r="J140" s="183">
        <f>ROUND($I$140*$H$140,2)</f>
        <v>0</v>
      </c>
      <c r="K140" s="179"/>
      <c r="L140" s="184"/>
      <c r="M140" s="185"/>
      <c r="N140" s="186" t="s">
        <v>44</v>
      </c>
      <c r="O140" s="24"/>
      <c r="P140" s="24"/>
      <c r="Q140" s="154">
        <v>1.2999999999999999E-4</v>
      </c>
      <c r="R140" s="154">
        <f>$Q$140*$H$140</f>
        <v>1.5599999999999998E-3</v>
      </c>
      <c r="S140" s="154">
        <v>0</v>
      </c>
      <c r="T140" s="155">
        <f>$S$140*$H$140</f>
        <v>0</v>
      </c>
      <c r="AR140" s="89" t="s">
        <v>219</v>
      </c>
      <c r="AT140" s="89" t="s">
        <v>216</v>
      </c>
      <c r="AU140" s="89" t="s">
        <v>81</v>
      </c>
      <c r="AY140" s="6" t="s">
        <v>137</v>
      </c>
      <c r="BE140" s="156">
        <f>IF($N$140="základní",$J$140,0)</f>
        <v>0</v>
      </c>
      <c r="BF140" s="156">
        <f>IF($N$140="snížená",$J$140,0)</f>
        <v>0</v>
      </c>
      <c r="BG140" s="156">
        <f>IF($N$140="zákl. přenesená",$J$140,0)</f>
        <v>0</v>
      </c>
      <c r="BH140" s="156">
        <f>IF($N$140="sníž. přenesená",$J$140,0)</f>
        <v>0</v>
      </c>
      <c r="BI140" s="156">
        <f>IF($N$140="nulová",$J$140,0)</f>
        <v>0</v>
      </c>
      <c r="BJ140" s="89" t="s">
        <v>20</v>
      </c>
      <c r="BK140" s="156">
        <f>ROUND($I$140*$H$140,2)</f>
        <v>0</v>
      </c>
      <c r="BL140" s="89" t="s">
        <v>213</v>
      </c>
      <c r="BM140" s="89" t="s">
        <v>1110</v>
      </c>
    </row>
    <row r="141" spans="2:65" s="6" customFormat="1" ht="15.75" customHeight="1" x14ac:dyDescent="0.3">
      <c r="B141" s="159"/>
      <c r="C141" s="160"/>
      <c r="D141" s="157" t="s">
        <v>150</v>
      </c>
      <c r="E141" s="162"/>
      <c r="F141" s="162" t="s">
        <v>1106</v>
      </c>
      <c r="G141" s="160"/>
      <c r="H141" s="163">
        <v>9</v>
      </c>
      <c r="J141" s="160"/>
      <c r="K141" s="160"/>
      <c r="L141" s="164"/>
      <c r="M141" s="165"/>
      <c r="N141" s="160"/>
      <c r="O141" s="160"/>
      <c r="P141" s="160"/>
      <c r="Q141" s="160"/>
      <c r="R141" s="160"/>
      <c r="S141" s="160"/>
      <c r="T141" s="166"/>
      <c r="AT141" s="167" t="s">
        <v>150</v>
      </c>
      <c r="AU141" s="167" t="s">
        <v>81</v>
      </c>
      <c r="AV141" s="167" t="s">
        <v>81</v>
      </c>
      <c r="AW141" s="167" t="s">
        <v>109</v>
      </c>
      <c r="AX141" s="167" t="s">
        <v>73</v>
      </c>
      <c r="AY141" s="167" t="s">
        <v>137</v>
      </c>
    </row>
    <row r="142" spans="2:65" s="6" customFormat="1" ht="15.75" customHeight="1" x14ac:dyDescent="0.3">
      <c r="B142" s="159"/>
      <c r="C142" s="160"/>
      <c r="D142" s="161" t="s">
        <v>150</v>
      </c>
      <c r="E142" s="160"/>
      <c r="F142" s="162" t="s">
        <v>1107</v>
      </c>
      <c r="G142" s="160"/>
      <c r="H142" s="163">
        <v>3</v>
      </c>
      <c r="J142" s="160"/>
      <c r="K142" s="160"/>
      <c r="L142" s="164"/>
      <c r="M142" s="165"/>
      <c r="N142" s="160"/>
      <c r="O142" s="160"/>
      <c r="P142" s="160"/>
      <c r="Q142" s="160"/>
      <c r="R142" s="160"/>
      <c r="S142" s="160"/>
      <c r="T142" s="166"/>
      <c r="AT142" s="167" t="s">
        <v>150</v>
      </c>
      <c r="AU142" s="167" t="s">
        <v>81</v>
      </c>
      <c r="AV142" s="167" t="s">
        <v>81</v>
      </c>
      <c r="AW142" s="167" t="s">
        <v>109</v>
      </c>
      <c r="AX142" s="167" t="s">
        <v>73</v>
      </c>
      <c r="AY142" s="167" t="s">
        <v>137</v>
      </c>
    </row>
    <row r="143" spans="2:65" s="6" customFormat="1" ht="15.75" customHeight="1" x14ac:dyDescent="0.3">
      <c r="B143" s="168"/>
      <c r="C143" s="169"/>
      <c r="D143" s="161" t="s">
        <v>150</v>
      </c>
      <c r="E143" s="169"/>
      <c r="F143" s="170" t="s">
        <v>154</v>
      </c>
      <c r="G143" s="169"/>
      <c r="H143" s="171">
        <v>12</v>
      </c>
      <c r="J143" s="169"/>
      <c r="K143" s="169"/>
      <c r="L143" s="172"/>
      <c r="M143" s="173"/>
      <c r="N143" s="169"/>
      <c r="O143" s="169"/>
      <c r="P143" s="169"/>
      <c r="Q143" s="169"/>
      <c r="R143" s="169"/>
      <c r="S143" s="169"/>
      <c r="T143" s="174"/>
      <c r="AT143" s="175" t="s">
        <v>150</v>
      </c>
      <c r="AU143" s="175" t="s">
        <v>81</v>
      </c>
      <c r="AV143" s="175" t="s">
        <v>146</v>
      </c>
      <c r="AW143" s="175" t="s">
        <v>109</v>
      </c>
      <c r="AX143" s="175" t="s">
        <v>20</v>
      </c>
      <c r="AY143" s="175" t="s">
        <v>137</v>
      </c>
    </row>
    <row r="144" spans="2:65" s="6" customFormat="1" ht="15.75" customHeight="1" x14ac:dyDescent="0.3">
      <c r="B144" s="23"/>
      <c r="C144" s="145" t="s">
        <v>7</v>
      </c>
      <c r="D144" s="145" t="s">
        <v>141</v>
      </c>
      <c r="E144" s="146" t="s">
        <v>1111</v>
      </c>
      <c r="F144" s="147" t="s">
        <v>1112</v>
      </c>
      <c r="G144" s="148" t="s">
        <v>297</v>
      </c>
      <c r="H144" s="149">
        <v>150</v>
      </c>
      <c r="I144" s="150"/>
      <c r="J144" s="151">
        <f>ROUND($I$144*$H$144,2)</f>
        <v>0</v>
      </c>
      <c r="K144" s="147" t="s">
        <v>145</v>
      </c>
      <c r="L144" s="43"/>
      <c r="M144" s="152"/>
      <c r="N144" s="153" t="s">
        <v>44</v>
      </c>
      <c r="O144" s="24"/>
      <c r="P144" s="24"/>
      <c r="Q144" s="154">
        <v>0</v>
      </c>
      <c r="R144" s="154">
        <f>$Q$144*$H$144</f>
        <v>0</v>
      </c>
      <c r="S144" s="154">
        <v>0</v>
      </c>
      <c r="T144" s="155">
        <f>$S$144*$H$144</f>
        <v>0</v>
      </c>
      <c r="AR144" s="89" t="s">
        <v>213</v>
      </c>
      <c r="AT144" s="89" t="s">
        <v>141</v>
      </c>
      <c r="AU144" s="89" t="s">
        <v>81</v>
      </c>
      <c r="AY144" s="6" t="s">
        <v>137</v>
      </c>
      <c r="BE144" s="156">
        <f>IF($N$144="základní",$J$144,0)</f>
        <v>0</v>
      </c>
      <c r="BF144" s="156">
        <f>IF($N$144="snížená",$J$144,0)</f>
        <v>0</v>
      </c>
      <c r="BG144" s="156">
        <f>IF($N$144="zákl. přenesená",$J$144,0)</f>
        <v>0</v>
      </c>
      <c r="BH144" s="156">
        <f>IF($N$144="sníž. přenesená",$J$144,0)</f>
        <v>0</v>
      </c>
      <c r="BI144" s="156">
        <f>IF($N$144="nulová",$J$144,0)</f>
        <v>0</v>
      </c>
      <c r="BJ144" s="89" t="s">
        <v>20</v>
      </c>
      <c r="BK144" s="156">
        <f>ROUND($I$144*$H$144,2)</f>
        <v>0</v>
      </c>
      <c r="BL144" s="89" t="s">
        <v>213</v>
      </c>
      <c r="BM144" s="89" t="s">
        <v>1113</v>
      </c>
    </row>
    <row r="145" spans="2:65" s="6" customFormat="1" ht="15.75" customHeight="1" x14ac:dyDescent="0.3">
      <c r="B145" s="159"/>
      <c r="C145" s="160"/>
      <c r="D145" s="157" t="s">
        <v>150</v>
      </c>
      <c r="E145" s="162"/>
      <c r="F145" s="162" t="s">
        <v>1114</v>
      </c>
      <c r="G145" s="160"/>
      <c r="H145" s="163">
        <v>150</v>
      </c>
      <c r="J145" s="160"/>
      <c r="K145" s="160"/>
      <c r="L145" s="164"/>
      <c r="M145" s="165"/>
      <c r="N145" s="160"/>
      <c r="O145" s="160"/>
      <c r="P145" s="160"/>
      <c r="Q145" s="160"/>
      <c r="R145" s="160"/>
      <c r="S145" s="160"/>
      <c r="T145" s="166"/>
      <c r="AT145" s="167" t="s">
        <v>150</v>
      </c>
      <c r="AU145" s="167" t="s">
        <v>81</v>
      </c>
      <c r="AV145" s="167" t="s">
        <v>81</v>
      </c>
      <c r="AW145" s="167" t="s">
        <v>109</v>
      </c>
      <c r="AX145" s="167" t="s">
        <v>73</v>
      </c>
      <c r="AY145" s="167" t="s">
        <v>137</v>
      </c>
    </row>
    <row r="146" spans="2:65" s="6" customFormat="1" ht="15.75" customHeight="1" x14ac:dyDescent="0.3">
      <c r="B146" s="168"/>
      <c r="C146" s="169"/>
      <c r="D146" s="161" t="s">
        <v>150</v>
      </c>
      <c r="E146" s="169"/>
      <c r="F146" s="170" t="s">
        <v>154</v>
      </c>
      <c r="G146" s="169"/>
      <c r="H146" s="171">
        <v>150</v>
      </c>
      <c r="J146" s="169"/>
      <c r="K146" s="169"/>
      <c r="L146" s="172"/>
      <c r="M146" s="173"/>
      <c r="N146" s="169"/>
      <c r="O146" s="169"/>
      <c r="P146" s="169"/>
      <c r="Q146" s="169"/>
      <c r="R146" s="169"/>
      <c r="S146" s="169"/>
      <c r="T146" s="174"/>
      <c r="AT146" s="175" t="s">
        <v>150</v>
      </c>
      <c r="AU146" s="175" t="s">
        <v>81</v>
      </c>
      <c r="AV146" s="175" t="s">
        <v>146</v>
      </c>
      <c r="AW146" s="175" t="s">
        <v>109</v>
      </c>
      <c r="AX146" s="175" t="s">
        <v>20</v>
      </c>
      <c r="AY146" s="175" t="s">
        <v>137</v>
      </c>
    </row>
    <row r="147" spans="2:65" s="6" customFormat="1" ht="15.75" customHeight="1" x14ac:dyDescent="0.3">
      <c r="B147" s="23"/>
      <c r="C147" s="177" t="s">
        <v>213</v>
      </c>
      <c r="D147" s="177" t="s">
        <v>216</v>
      </c>
      <c r="E147" s="178" t="s">
        <v>1115</v>
      </c>
      <c r="F147" s="179" t="s">
        <v>1116</v>
      </c>
      <c r="G147" s="180" t="s">
        <v>297</v>
      </c>
      <c r="H147" s="181">
        <v>150</v>
      </c>
      <c r="I147" s="182"/>
      <c r="J147" s="183">
        <f>ROUND($I$147*$H$147,2)</f>
        <v>0</v>
      </c>
      <c r="K147" s="179" t="s">
        <v>145</v>
      </c>
      <c r="L147" s="184"/>
      <c r="M147" s="185"/>
      <c r="N147" s="186" t="s">
        <v>44</v>
      </c>
      <c r="O147" s="24"/>
      <c r="P147" s="24"/>
      <c r="Q147" s="154">
        <v>1.25E-4</v>
      </c>
      <c r="R147" s="154">
        <f>$Q$147*$H$147</f>
        <v>1.8749999999999999E-2</v>
      </c>
      <c r="S147" s="154">
        <v>0</v>
      </c>
      <c r="T147" s="155">
        <f>$S$147*$H$147</f>
        <v>0</v>
      </c>
      <c r="AR147" s="89" t="s">
        <v>219</v>
      </c>
      <c r="AT147" s="89" t="s">
        <v>216</v>
      </c>
      <c r="AU147" s="89" t="s">
        <v>81</v>
      </c>
      <c r="AY147" s="6" t="s">
        <v>137</v>
      </c>
      <c r="BE147" s="156">
        <f>IF($N$147="základní",$J$147,0)</f>
        <v>0</v>
      </c>
      <c r="BF147" s="156">
        <f>IF($N$147="snížená",$J$147,0)</f>
        <v>0</v>
      </c>
      <c r="BG147" s="156">
        <f>IF($N$147="zákl. přenesená",$J$147,0)</f>
        <v>0</v>
      </c>
      <c r="BH147" s="156">
        <f>IF($N$147="sníž. přenesená",$J$147,0)</f>
        <v>0</v>
      </c>
      <c r="BI147" s="156">
        <f>IF($N$147="nulová",$J$147,0)</f>
        <v>0</v>
      </c>
      <c r="BJ147" s="89" t="s">
        <v>20</v>
      </c>
      <c r="BK147" s="156">
        <f>ROUND($I$147*$H$147,2)</f>
        <v>0</v>
      </c>
      <c r="BL147" s="89" t="s">
        <v>213</v>
      </c>
      <c r="BM147" s="89" t="s">
        <v>1117</v>
      </c>
    </row>
    <row r="148" spans="2:65" s="6" customFormat="1" ht="15.75" customHeight="1" x14ac:dyDescent="0.3">
      <c r="B148" s="159"/>
      <c r="C148" s="160"/>
      <c r="D148" s="157" t="s">
        <v>150</v>
      </c>
      <c r="E148" s="162"/>
      <c r="F148" s="162" t="s">
        <v>1114</v>
      </c>
      <c r="G148" s="160"/>
      <c r="H148" s="163">
        <v>150</v>
      </c>
      <c r="J148" s="160"/>
      <c r="K148" s="160"/>
      <c r="L148" s="164"/>
      <c r="M148" s="165"/>
      <c r="N148" s="160"/>
      <c r="O148" s="160"/>
      <c r="P148" s="160"/>
      <c r="Q148" s="160"/>
      <c r="R148" s="160"/>
      <c r="S148" s="160"/>
      <c r="T148" s="166"/>
      <c r="AT148" s="167" t="s">
        <v>150</v>
      </c>
      <c r="AU148" s="167" t="s">
        <v>81</v>
      </c>
      <c r="AV148" s="167" t="s">
        <v>81</v>
      </c>
      <c r="AW148" s="167" t="s">
        <v>109</v>
      </c>
      <c r="AX148" s="167" t="s">
        <v>73</v>
      </c>
      <c r="AY148" s="167" t="s">
        <v>137</v>
      </c>
    </row>
    <row r="149" spans="2:65" s="6" customFormat="1" ht="15.75" customHeight="1" x14ac:dyDescent="0.3">
      <c r="B149" s="168"/>
      <c r="C149" s="169"/>
      <c r="D149" s="161" t="s">
        <v>150</v>
      </c>
      <c r="E149" s="169"/>
      <c r="F149" s="170" t="s">
        <v>154</v>
      </c>
      <c r="G149" s="169"/>
      <c r="H149" s="171">
        <v>150</v>
      </c>
      <c r="J149" s="169"/>
      <c r="K149" s="169"/>
      <c r="L149" s="172"/>
      <c r="M149" s="173"/>
      <c r="N149" s="169"/>
      <c r="O149" s="169"/>
      <c r="P149" s="169"/>
      <c r="Q149" s="169"/>
      <c r="R149" s="169"/>
      <c r="S149" s="169"/>
      <c r="T149" s="174"/>
      <c r="AT149" s="175" t="s">
        <v>150</v>
      </c>
      <c r="AU149" s="175" t="s">
        <v>81</v>
      </c>
      <c r="AV149" s="175" t="s">
        <v>146</v>
      </c>
      <c r="AW149" s="175" t="s">
        <v>109</v>
      </c>
      <c r="AX149" s="175" t="s">
        <v>20</v>
      </c>
      <c r="AY149" s="175" t="s">
        <v>137</v>
      </c>
    </row>
    <row r="150" spans="2:65" s="132" customFormat="1" ht="30.75" customHeight="1" x14ac:dyDescent="0.3">
      <c r="B150" s="133"/>
      <c r="C150" s="134"/>
      <c r="D150" s="134" t="s">
        <v>72</v>
      </c>
      <c r="E150" s="143" t="s">
        <v>819</v>
      </c>
      <c r="F150" s="143" t="s">
        <v>820</v>
      </c>
      <c r="G150" s="134"/>
      <c r="H150" s="134"/>
      <c r="J150" s="144">
        <f>$BK$150</f>
        <v>0</v>
      </c>
      <c r="K150" s="134"/>
      <c r="L150" s="137"/>
      <c r="M150" s="138"/>
      <c r="N150" s="134"/>
      <c r="O150" s="134"/>
      <c r="P150" s="139">
        <f>SUM($P$151:$P$188)</f>
        <v>0</v>
      </c>
      <c r="Q150" s="134"/>
      <c r="R150" s="139">
        <f>SUM($R$151:$R$188)</f>
        <v>6.2153999999999994E-2</v>
      </c>
      <c r="S150" s="134"/>
      <c r="T150" s="140">
        <f>SUM($T$151:$T$188)</f>
        <v>0</v>
      </c>
      <c r="AR150" s="141" t="s">
        <v>81</v>
      </c>
      <c r="AT150" s="141" t="s">
        <v>72</v>
      </c>
      <c r="AU150" s="141" t="s">
        <v>20</v>
      </c>
      <c r="AY150" s="141" t="s">
        <v>137</v>
      </c>
      <c r="BK150" s="142">
        <f>SUM($BK$151:$BK$188)</f>
        <v>0</v>
      </c>
    </row>
    <row r="151" spans="2:65" s="6" customFormat="1" ht="15.75" customHeight="1" x14ac:dyDescent="0.3">
      <c r="B151" s="23"/>
      <c r="C151" s="145" t="s">
        <v>252</v>
      </c>
      <c r="D151" s="145" t="s">
        <v>141</v>
      </c>
      <c r="E151" s="146" t="s">
        <v>1118</v>
      </c>
      <c r="F151" s="147" t="s">
        <v>1119</v>
      </c>
      <c r="G151" s="148" t="s">
        <v>297</v>
      </c>
      <c r="H151" s="149">
        <v>322</v>
      </c>
      <c r="I151" s="150"/>
      <c r="J151" s="151">
        <f>ROUND($I$151*$H$151,2)</f>
        <v>0</v>
      </c>
      <c r="K151" s="147" t="s">
        <v>145</v>
      </c>
      <c r="L151" s="43"/>
      <c r="M151" s="152"/>
      <c r="N151" s="153" t="s">
        <v>44</v>
      </c>
      <c r="O151" s="24"/>
      <c r="P151" s="24"/>
      <c r="Q151" s="154">
        <v>0</v>
      </c>
      <c r="R151" s="154">
        <f>$Q$151*$H$151</f>
        <v>0</v>
      </c>
      <c r="S151" s="154">
        <v>0</v>
      </c>
      <c r="T151" s="155">
        <f>$S$151*$H$151</f>
        <v>0</v>
      </c>
      <c r="AR151" s="89" t="s">
        <v>213</v>
      </c>
      <c r="AT151" s="89" t="s">
        <v>141</v>
      </c>
      <c r="AU151" s="89" t="s">
        <v>81</v>
      </c>
      <c r="AY151" s="6" t="s">
        <v>137</v>
      </c>
      <c r="BE151" s="156">
        <f>IF($N$151="základní",$J$151,0)</f>
        <v>0</v>
      </c>
      <c r="BF151" s="156">
        <f>IF($N$151="snížená",$J$151,0)</f>
        <v>0</v>
      </c>
      <c r="BG151" s="156">
        <f>IF($N$151="zákl. přenesená",$J$151,0)</f>
        <v>0</v>
      </c>
      <c r="BH151" s="156">
        <f>IF($N$151="sníž. přenesená",$J$151,0)</f>
        <v>0</v>
      </c>
      <c r="BI151" s="156">
        <f>IF($N$151="nulová",$J$151,0)</f>
        <v>0</v>
      </c>
      <c r="BJ151" s="89" t="s">
        <v>20</v>
      </c>
      <c r="BK151" s="156">
        <f>ROUND($I$151*$H$151,2)</f>
        <v>0</v>
      </c>
      <c r="BL151" s="89" t="s">
        <v>213</v>
      </c>
      <c r="BM151" s="89" t="s">
        <v>1120</v>
      </c>
    </row>
    <row r="152" spans="2:65" s="6" customFormat="1" ht="15.75" customHeight="1" x14ac:dyDescent="0.3">
      <c r="B152" s="159"/>
      <c r="C152" s="160"/>
      <c r="D152" s="157" t="s">
        <v>150</v>
      </c>
      <c r="E152" s="162"/>
      <c r="F152" s="162" t="s">
        <v>1121</v>
      </c>
      <c r="G152" s="160"/>
      <c r="H152" s="163">
        <v>148</v>
      </c>
      <c r="J152" s="160"/>
      <c r="K152" s="160"/>
      <c r="L152" s="164"/>
      <c r="M152" s="165"/>
      <c r="N152" s="160"/>
      <c r="O152" s="160"/>
      <c r="P152" s="160"/>
      <c r="Q152" s="160"/>
      <c r="R152" s="160"/>
      <c r="S152" s="160"/>
      <c r="T152" s="166"/>
      <c r="AT152" s="167" t="s">
        <v>150</v>
      </c>
      <c r="AU152" s="167" t="s">
        <v>81</v>
      </c>
      <c r="AV152" s="167" t="s">
        <v>81</v>
      </c>
      <c r="AW152" s="167" t="s">
        <v>109</v>
      </c>
      <c r="AX152" s="167" t="s">
        <v>73</v>
      </c>
      <c r="AY152" s="167" t="s">
        <v>137</v>
      </c>
    </row>
    <row r="153" spans="2:65" s="6" customFormat="1" ht="15.75" customHeight="1" x14ac:dyDescent="0.3">
      <c r="B153" s="159"/>
      <c r="C153" s="160"/>
      <c r="D153" s="161" t="s">
        <v>150</v>
      </c>
      <c r="E153" s="160"/>
      <c r="F153" s="162" t="s">
        <v>1122</v>
      </c>
      <c r="G153" s="160"/>
      <c r="H153" s="163">
        <v>46</v>
      </c>
      <c r="J153" s="160"/>
      <c r="K153" s="160"/>
      <c r="L153" s="164"/>
      <c r="M153" s="165"/>
      <c r="N153" s="160"/>
      <c r="O153" s="160"/>
      <c r="P153" s="160"/>
      <c r="Q153" s="160"/>
      <c r="R153" s="160"/>
      <c r="S153" s="160"/>
      <c r="T153" s="166"/>
      <c r="AT153" s="167" t="s">
        <v>150</v>
      </c>
      <c r="AU153" s="167" t="s">
        <v>81</v>
      </c>
      <c r="AV153" s="167" t="s">
        <v>81</v>
      </c>
      <c r="AW153" s="167" t="s">
        <v>109</v>
      </c>
      <c r="AX153" s="167" t="s">
        <v>73</v>
      </c>
      <c r="AY153" s="167" t="s">
        <v>137</v>
      </c>
    </row>
    <row r="154" spans="2:65" s="6" customFormat="1" ht="15.75" customHeight="1" x14ac:dyDescent="0.3">
      <c r="B154" s="197"/>
      <c r="C154" s="198"/>
      <c r="D154" s="161" t="s">
        <v>150</v>
      </c>
      <c r="E154" s="198"/>
      <c r="F154" s="199" t="s">
        <v>1123</v>
      </c>
      <c r="G154" s="198"/>
      <c r="H154" s="200">
        <v>194</v>
      </c>
      <c r="J154" s="198"/>
      <c r="K154" s="198"/>
      <c r="L154" s="201"/>
      <c r="M154" s="202"/>
      <c r="N154" s="198"/>
      <c r="O154" s="198"/>
      <c r="P154" s="198"/>
      <c r="Q154" s="198"/>
      <c r="R154" s="198"/>
      <c r="S154" s="198"/>
      <c r="T154" s="203"/>
      <c r="AT154" s="204" t="s">
        <v>150</v>
      </c>
      <c r="AU154" s="204" t="s">
        <v>81</v>
      </c>
      <c r="AV154" s="204" t="s">
        <v>175</v>
      </c>
      <c r="AW154" s="204" t="s">
        <v>109</v>
      </c>
      <c r="AX154" s="204" t="s">
        <v>73</v>
      </c>
      <c r="AY154" s="204" t="s">
        <v>137</v>
      </c>
    </row>
    <row r="155" spans="2:65" s="6" customFormat="1" ht="15.75" customHeight="1" x14ac:dyDescent="0.3">
      <c r="B155" s="159"/>
      <c r="C155" s="160"/>
      <c r="D155" s="161" t="s">
        <v>150</v>
      </c>
      <c r="E155" s="160"/>
      <c r="F155" s="162" t="s">
        <v>1124</v>
      </c>
      <c r="G155" s="160"/>
      <c r="H155" s="163">
        <v>51</v>
      </c>
      <c r="J155" s="160"/>
      <c r="K155" s="160"/>
      <c r="L155" s="164"/>
      <c r="M155" s="165"/>
      <c r="N155" s="160"/>
      <c r="O155" s="160"/>
      <c r="P155" s="160"/>
      <c r="Q155" s="160"/>
      <c r="R155" s="160"/>
      <c r="S155" s="160"/>
      <c r="T155" s="166"/>
      <c r="AT155" s="167" t="s">
        <v>150</v>
      </c>
      <c r="AU155" s="167" t="s">
        <v>81</v>
      </c>
      <c r="AV155" s="167" t="s">
        <v>81</v>
      </c>
      <c r="AW155" s="167" t="s">
        <v>109</v>
      </c>
      <c r="AX155" s="167" t="s">
        <v>73</v>
      </c>
      <c r="AY155" s="167" t="s">
        <v>137</v>
      </c>
    </row>
    <row r="156" spans="2:65" s="6" customFormat="1" ht="15.75" customHeight="1" x14ac:dyDescent="0.3">
      <c r="B156" s="159"/>
      <c r="C156" s="160"/>
      <c r="D156" s="161" t="s">
        <v>150</v>
      </c>
      <c r="E156" s="160"/>
      <c r="F156" s="162" t="s">
        <v>1125</v>
      </c>
      <c r="G156" s="160"/>
      <c r="H156" s="163">
        <v>35</v>
      </c>
      <c r="J156" s="160"/>
      <c r="K156" s="160"/>
      <c r="L156" s="164"/>
      <c r="M156" s="165"/>
      <c r="N156" s="160"/>
      <c r="O156" s="160"/>
      <c r="P156" s="160"/>
      <c r="Q156" s="160"/>
      <c r="R156" s="160"/>
      <c r="S156" s="160"/>
      <c r="T156" s="166"/>
      <c r="AT156" s="167" t="s">
        <v>150</v>
      </c>
      <c r="AU156" s="167" t="s">
        <v>81</v>
      </c>
      <c r="AV156" s="167" t="s">
        <v>81</v>
      </c>
      <c r="AW156" s="167" t="s">
        <v>109</v>
      </c>
      <c r="AX156" s="167" t="s">
        <v>73</v>
      </c>
      <c r="AY156" s="167" t="s">
        <v>137</v>
      </c>
    </row>
    <row r="157" spans="2:65" s="6" customFormat="1" ht="15.75" customHeight="1" x14ac:dyDescent="0.3">
      <c r="B157" s="197"/>
      <c r="C157" s="198"/>
      <c r="D157" s="161" t="s">
        <v>150</v>
      </c>
      <c r="E157" s="198"/>
      <c r="F157" s="199" t="s">
        <v>1126</v>
      </c>
      <c r="G157" s="198"/>
      <c r="H157" s="200">
        <v>86</v>
      </c>
      <c r="J157" s="198"/>
      <c r="K157" s="198"/>
      <c r="L157" s="201"/>
      <c r="M157" s="202"/>
      <c r="N157" s="198"/>
      <c r="O157" s="198"/>
      <c r="P157" s="198"/>
      <c r="Q157" s="198"/>
      <c r="R157" s="198"/>
      <c r="S157" s="198"/>
      <c r="T157" s="203"/>
      <c r="AT157" s="204" t="s">
        <v>150</v>
      </c>
      <c r="AU157" s="204" t="s">
        <v>81</v>
      </c>
      <c r="AV157" s="204" t="s">
        <v>175</v>
      </c>
      <c r="AW157" s="204" t="s">
        <v>109</v>
      </c>
      <c r="AX157" s="204" t="s">
        <v>73</v>
      </c>
      <c r="AY157" s="204" t="s">
        <v>137</v>
      </c>
    </row>
    <row r="158" spans="2:65" s="6" customFormat="1" ht="15.75" customHeight="1" x14ac:dyDescent="0.3">
      <c r="B158" s="159"/>
      <c r="C158" s="160"/>
      <c r="D158" s="161" t="s">
        <v>150</v>
      </c>
      <c r="E158" s="160"/>
      <c r="F158" s="162" t="s">
        <v>1127</v>
      </c>
      <c r="G158" s="160"/>
      <c r="H158" s="163">
        <v>42</v>
      </c>
      <c r="J158" s="160"/>
      <c r="K158" s="160"/>
      <c r="L158" s="164"/>
      <c r="M158" s="165"/>
      <c r="N158" s="160"/>
      <c r="O158" s="160"/>
      <c r="P158" s="160"/>
      <c r="Q158" s="160"/>
      <c r="R158" s="160"/>
      <c r="S158" s="160"/>
      <c r="T158" s="166"/>
      <c r="AT158" s="167" t="s">
        <v>150</v>
      </c>
      <c r="AU158" s="167" t="s">
        <v>81</v>
      </c>
      <c r="AV158" s="167" t="s">
        <v>81</v>
      </c>
      <c r="AW158" s="167" t="s">
        <v>109</v>
      </c>
      <c r="AX158" s="167" t="s">
        <v>73</v>
      </c>
      <c r="AY158" s="167" t="s">
        <v>137</v>
      </c>
    </row>
    <row r="159" spans="2:65" s="6" customFormat="1" ht="15.75" customHeight="1" x14ac:dyDescent="0.3">
      <c r="B159" s="197"/>
      <c r="C159" s="198"/>
      <c r="D159" s="161" t="s">
        <v>150</v>
      </c>
      <c r="E159" s="198"/>
      <c r="F159" s="199" t="s">
        <v>1128</v>
      </c>
      <c r="G159" s="198"/>
      <c r="H159" s="200">
        <v>42</v>
      </c>
      <c r="J159" s="198"/>
      <c r="K159" s="198"/>
      <c r="L159" s="201"/>
      <c r="M159" s="202"/>
      <c r="N159" s="198"/>
      <c r="O159" s="198"/>
      <c r="P159" s="198"/>
      <c r="Q159" s="198"/>
      <c r="R159" s="198"/>
      <c r="S159" s="198"/>
      <c r="T159" s="203"/>
      <c r="AT159" s="204" t="s">
        <v>150</v>
      </c>
      <c r="AU159" s="204" t="s">
        <v>81</v>
      </c>
      <c r="AV159" s="204" t="s">
        <v>175</v>
      </c>
      <c r="AW159" s="204" t="s">
        <v>109</v>
      </c>
      <c r="AX159" s="204" t="s">
        <v>73</v>
      </c>
      <c r="AY159" s="204" t="s">
        <v>137</v>
      </c>
    </row>
    <row r="160" spans="2:65" s="6" customFormat="1" ht="15.75" customHeight="1" x14ac:dyDescent="0.3">
      <c r="B160" s="168"/>
      <c r="C160" s="169"/>
      <c r="D160" s="161" t="s">
        <v>150</v>
      </c>
      <c r="E160" s="169"/>
      <c r="F160" s="170" t="s">
        <v>154</v>
      </c>
      <c r="G160" s="169"/>
      <c r="H160" s="171">
        <v>322</v>
      </c>
      <c r="J160" s="169"/>
      <c r="K160" s="169"/>
      <c r="L160" s="172"/>
      <c r="M160" s="173"/>
      <c r="N160" s="169"/>
      <c r="O160" s="169"/>
      <c r="P160" s="169"/>
      <c r="Q160" s="169"/>
      <c r="R160" s="169"/>
      <c r="S160" s="169"/>
      <c r="T160" s="174"/>
      <c r="AT160" s="175" t="s">
        <v>150</v>
      </c>
      <c r="AU160" s="175" t="s">
        <v>81</v>
      </c>
      <c r="AV160" s="175" t="s">
        <v>146</v>
      </c>
      <c r="AW160" s="175" t="s">
        <v>109</v>
      </c>
      <c r="AX160" s="175" t="s">
        <v>20</v>
      </c>
      <c r="AY160" s="175" t="s">
        <v>137</v>
      </c>
    </row>
    <row r="161" spans="2:65" s="6" customFormat="1" ht="15.75" customHeight="1" x14ac:dyDescent="0.3">
      <c r="B161" s="23"/>
      <c r="C161" s="177" t="s">
        <v>394</v>
      </c>
      <c r="D161" s="177" t="s">
        <v>216</v>
      </c>
      <c r="E161" s="178" t="s">
        <v>1129</v>
      </c>
      <c r="F161" s="179" t="s">
        <v>1130</v>
      </c>
      <c r="G161" s="180" t="s">
        <v>297</v>
      </c>
      <c r="H161" s="181">
        <v>194</v>
      </c>
      <c r="I161" s="182"/>
      <c r="J161" s="183">
        <f>ROUND($I$161*$H$161,2)</f>
        <v>0</v>
      </c>
      <c r="K161" s="179" t="s">
        <v>145</v>
      </c>
      <c r="L161" s="184"/>
      <c r="M161" s="185"/>
      <c r="N161" s="186" t="s">
        <v>44</v>
      </c>
      <c r="O161" s="24"/>
      <c r="P161" s="24"/>
      <c r="Q161" s="154">
        <v>1.17E-4</v>
      </c>
      <c r="R161" s="154">
        <f>$Q$161*$H$161</f>
        <v>2.2697999999999999E-2</v>
      </c>
      <c r="S161" s="154">
        <v>0</v>
      </c>
      <c r="T161" s="155">
        <f>$S$161*$H$161</f>
        <v>0</v>
      </c>
      <c r="AR161" s="89" t="s">
        <v>219</v>
      </c>
      <c r="AT161" s="89" t="s">
        <v>216</v>
      </c>
      <c r="AU161" s="89" t="s">
        <v>81</v>
      </c>
      <c r="AY161" s="6" t="s">
        <v>137</v>
      </c>
      <c r="BE161" s="156">
        <f>IF($N$161="základní",$J$161,0)</f>
        <v>0</v>
      </c>
      <c r="BF161" s="156">
        <f>IF($N$161="snížená",$J$161,0)</f>
        <v>0</v>
      </c>
      <c r="BG161" s="156">
        <f>IF($N$161="zákl. přenesená",$J$161,0)</f>
        <v>0</v>
      </c>
      <c r="BH161" s="156">
        <f>IF($N$161="sníž. přenesená",$J$161,0)</f>
        <v>0</v>
      </c>
      <c r="BI161" s="156">
        <f>IF($N$161="nulová",$J$161,0)</f>
        <v>0</v>
      </c>
      <c r="BJ161" s="89" t="s">
        <v>20</v>
      </c>
      <c r="BK161" s="156">
        <f>ROUND($I$161*$H$161,2)</f>
        <v>0</v>
      </c>
      <c r="BL161" s="89" t="s">
        <v>213</v>
      </c>
      <c r="BM161" s="89" t="s">
        <v>1131</v>
      </c>
    </row>
    <row r="162" spans="2:65" s="6" customFormat="1" ht="15.75" customHeight="1" x14ac:dyDescent="0.3">
      <c r="B162" s="159"/>
      <c r="C162" s="160"/>
      <c r="D162" s="157" t="s">
        <v>150</v>
      </c>
      <c r="E162" s="162"/>
      <c r="F162" s="162" t="s">
        <v>1121</v>
      </c>
      <c r="G162" s="160"/>
      <c r="H162" s="163">
        <v>148</v>
      </c>
      <c r="J162" s="160"/>
      <c r="K162" s="160"/>
      <c r="L162" s="164"/>
      <c r="M162" s="165"/>
      <c r="N162" s="160"/>
      <c r="O162" s="160"/>
      <c r="P162" s="160"/>
      <c r="Q162" s="160"/>
      <c r="R162" s="160"/>
      <c r="S162" s="160"/>
      <c r="T162" s="166"/>
      <c r="AT162" s="167" t="s">
        <v>150</v>
      </c>
      <c r="AU162" s="167" t="s">
        <v>81</v>
      </c>
      <c r="AV162" s="167" t="s">
        <v>81</v>
      </c>
      <c r="AW162" s="167" t="s">
        <v>109</v>
      </c>
      <c r="AX162" s="167" t="s">
        <v>73</v>
      </c>
      <c r="AY162" s="167" t="s">
        <v>137</v>
      </c>
    </row>
    <row r="163" spans="2:65" s="6" customFormat="1" ht="15.75" customHeight="1" x14ac:dyDescent="0.3">
      <c r="B163" s="159"/>
      <c r="C163" s="160"/>
      <c r="D163" s="161" t="s">
        <v>150</v>
      </c>
      <c r="E163" s="160"/>
      <c r="F163" s="162" t="s">
        <v>1122</v>
      </c>
      <c r="G163" s="160"/>
      <c r="H163" s="163">
        <v>46</v>
      </c>
      <c r="J163" s="160"/>
      <c r="K163" s="160"/>
      <c r="L163" s="164"/>
      <c r="M163" s="165"/>
      <c r="N163" s="160"/>
      <c r="O163" s="160"/>
      <c r="P163" s="160"/>
      <c r="Q163" s="160"/>
      <c r="R163" s="160"/>
      <c r="S163" s="160"/>
      <c r="T163" s="166"/>
      <c r="AT163" s="167" t="s">
        <v>150</v>
      </c>
      <c r="AU163" s="167" t="s">
        <v>81</v>
      </c>
      <c r="AV163" s="167" t="s">
        <v>81</v>
      </c>
      <c r="AW163" s="167" t="s">
        <v>109</v>
      </c>
      <c r="AX163" s="167" t="s">
        <v>73</v>
      </c>
      <c r="AY163" s="167" t="s">
        <v>137</v>
      </c>
    </row>
    <row r="164" spans="2:65" s="6" customFormat="1" ht="15.75" customHeight="1" x14ac:dyDescent="0.3">
      <c r="B164" s="197"/>
      <c r="C164" s="198"/>
      <c r="D164" s="161" t="s">
        <v>150</v>
      </c>
      <c r="E164" s="198"/>
      <c r="F164" s="199" t="s">
        <v>1123</v>
      </c>
      <c r="G164" s="198"/>
      <c r="H164" s="200">
        <v>194</v>
      </c>
      <c r="J164" s="198"/>
      <c r="K164" s="198"/>
      <c r="L164" s="201"/>
      <c r="M164" s="202"/>
      <c r="N164" s="198"/>
      <c r="O164" s="198"/>
      <c r="P164" s="198"/>
      <c r="Q164" s="198"/>
      <c r="R164" s="198"/>
      <c r="S164" s="198"/>
      <c r="T164" s="203"/>
      <c r="AT164" s="204" t="s">
        <v>150</v>
      </c>
      <c r="AU164" s="204" t="s">
        <v>81</v>
      </c>
      <c r="AV164" s="204" t="s">
        <v>175</v>
      </c>
      <c r="AW164" s="204" t="s">
        <v>109</v>
      </c>
      <c r="AX164" s="204" t="s">
        <v>73</v>
      </c>
      <c r="AY164" s="204" t="s">
        <v>137</v>
      </c>
    </row>
    <row r="165" spans="2:65" s="6" customFormat="1" ht="15.75" customHeight="1" x14ac:dyDescent="0.3">
      <c r="B165" s="168"/>
      <c r="C165" s="169"/>
      <c r="D165" s="161" t="s">
        <v>150</v>
      </c>
      <c r="E165" s="169"/>
      <c r="F165" s="170" t="s">
        <v>154</v>
      </c>
      <c r="G165" s="169"/>
      <c r="H165" s="171">
        <v>194</v>
      </c>
      <c r="J165" s="169"/>
      <c r="K165" s="169"/>
      <c r="L165" s="172"/>
      <c r="M165" s="173"/>
      <c r="N165" s="169"/>
      <c r="O165" s="169"/>
      <c r="P165" s="169"/>
      <c r="Q165" s="169"/>
      <c r="R165" s="169"/>
      <c r="S165" s="169"/>
      <c r="T165" s="174"/>
      <c r="AT165" s="175" t="s">
        <v>150</v>
      </c>
      <c r="AU165" s="175" t="s">
        <v>81</v>
      </c>
      <c r="AV165" s="175" t="s">
        <v>146</v>
      </c>
      <c r="AW165" s="175" t="s">
        <v>109</v>
      </c>
      <c r="AX165" s="175" t="s">
        <v>20</v>
      </c>
      <c r="AY165" s="175" t="s">
        <v>137</v>
      </c>
    </row>
    <row r="166" spans="2:65" s="6" customFormat="1" ht="15.75" customHeight="1" x14ac:dyDescent="0.3">
      <c r="B166" s="23"/>
      <c r="C166" s="177" t="s">
        <v>201</v>
      </c>
      <c r="D166" s="177" t="s">
        <v>216</v>
      </c>
      <c r="E166" s="178" t="s">
        <v>1132</v>
      </c>
      <c r="F166" s="179" t="s">
        <v>1133</v>
      </c>
      <c r="G166" s="180" t="s">
        <v>297</v>
      </c>
      <c r="H166" s="181">
        <v>86</v>
      </c>
      <c r="I166" s="182"/>
      <c r="J166" s="183">
        <f>ROUND($I$166*$H$166,2)</f>
        <v>0</v>
      </c>
      <c r="K166" s="179" t="s">
        <v>145</v>
      </c>
      <c r="L166" s="184"/>
      <c r="M166" s="185"/>
      <c r="N166" s="186" t="s">
        <v>44</v>
      </c>
      <c r="O166" s="24"/>
      <c r="P166" s="24"/>
      <c r="Q166" s="154">
        <v>1.6699999999999999E-4</v>
      </c>
      <c r="R166" s="154">
        <f>$Q$166*$H$166</f>
        <v>1.4362E-2</v>
      </c>
      <c r="S166" s="154">
        <v>0</v>
      </c>
      <c r="T166" s="155">
        <f>$S$166*$H$166</f>
        <v>0</v>
      </c>
      <c r="AR166" s="89" t="s">
        <v>219</v>
      </c>
      <c r="AT166" s="89" t="s">
        <v>216</v>
      </c>
      <c r="AU166" s="89" t="s">
        <v>81</v>
      </c>
      <c r="AY166" s="6" t="s">
        <v>137</v>
      </c>
      <c r="BE166" s="156">
        <f>IF($N$166="základní",$J$166,0)</f>
        <v>0</v>
      </c>
      <c r="BF166" s="156">
        <f>IF($N$166="snížená",$J$166,0)</f>
        <v>0</v>
      </c>
      <c r="BG166" s="156">
        <f>IF($N$166="zákl. přenesená",$J$166,0)</f>
        <v>0</v>
      </c>
      <c r="BH166" s="156">
        <f>IF($N$166="sníž. přenesená",$J$166,0)</f>
        <v>0</v>
      </c>
      <c r="BI166" s="156">
        <f>IF($N$166="nulová",$J$166,0)</f>
        <v>0</v>
      </c>
      <c r="BJ166" s="89" t="s">
        <v>20</v>
      </c>
      <c r="BK166" s="156">
        <f>ROUND($I$166*$H$166,2)</f>
        <v>0</v>
      </c>
      <c r="BL166" s="89" t="s">
        <v>213</v>
      </c>
      <c r="BM166" s="89" t="s">
        <v>1134</v>
      </c>
    </row>
    <row r="167" spans="2:65" s="6" customFormat="1" ht="15.75" customHeight="1" x14ac:dyDescent="0.3">
      <c r="B167" s="159"/>
      <c r="C167" s="160"/>
      <c r="D167" s="157" t="s">
        <v>150</v>
      </c>
      <c r="E167" s="162"/>
      <c r="F167" s="162" t="s">
        <v>1124</v>
      </c>
      <c r="G167" s="160"/>
      <c r="H167" s="163">
        <v>51</v>
      </c>
      <c r="J167" s="160"/>
      <c r="K167" s="160"/>
      <c r="L167" s="164"/>
      <c r="M167" s="165"/>
      <c r="N167" s="160"/>
      <c r="O167" s="160"/>
      <c r="P167" s="160"/>
      <c r="Q167" s="160"/>
      <c r="R167" s="160"/>
      <c r="S167" s="160"/>
      <c r="T167" s="166"/>
      <c r="AT167" s="167" t="s">
        <v>150</v>
      </c>
      <c r="AU167" s="167" t="s">
        <v>81</v>
      </c>
      <c r="AV167" s="167" t="s">
        <v>81</v>
      </c>
      <c r="AW167" s="167" t="s">
        <v>109</v>
      </c>
      <c r="AX167" s="167" t="s">
        <v>73</v>
      </c>
      <c r="AY167" s="167" t="s">
        <v>137</v>
      </c>
    </row>
    <row r="168" spans="2:65" s="6" customFormat="1" ht="15.75" customHeight="1" x14ac:dyDescent="0.3">
      <c r="B168" s="159"/>
      <c r="C168" s="160"/>
      <c r="D168" s="161" t="s">
        <v>150</v>
      </c>
      <c r="E168" s="160"/>
      <c r="F168" s="162" t="s">
        <v>1125</v>
      </c>
      <c r="G168" s="160"/>
      <c r="H168" s="163">
        <v>35</v>
      </c>
      <c r="J168" s="160"/>
      <c r="K168" s="160"/>
      <c r="L168" s="164"/>
      <c r="M168" s="165"/>
      <c r="N168" s="160"/>
      <c r="O168" s="160"/>
      <c r="P168" s="160"/>
      <c r="Q168" s="160"/>
      <c r="R168" s="160"/>
      <c r="S168" s="160"/>
      <c r="T168" s="166"/>
      <c r="AT168" s="167" t="s">
        <v>150</v>
      </c>
      <c r="AU168" s="167" t="s">
        <v>81</v>
      </c>
      <c r="AV168" s="167" t="s">
        <v>81</v>
      </c>
      <c r="AW168" s="167" t="s">
        <v>109</v>
      </c>
      <c r="AX168" s="167" t="s">
        <v>73</v>
      </c>
      <c r="AY168" s="167" t="s">
        <v>137</v>
      </c>
    </row>
    <row r="169" spans="2:65" s="6" customFormat="1" ht="15.75" customHeight="1" x14ac:dyDescent="0.3">
      <c r="B169" s="197"/>
      <c r="C169" s="198"/>
      <c r="D169" s="161" t="s">
        <v>150</v>
      </c>
      <c r="E169" s="198"/>
      <c r="F169" s="199" t="s">
        <v>1126</v>
      </c>
      <c r="G169" s="198"/>
      <c r="H169" s="200">
        <v>86</v>
      </c>
      <c r="J169" s="198"/>
      <c r="K169" s="198"/>
      <c r="L169" s="201"/>
      <c r="M169" s="202"/>
      <c r="N169" s="198"/>
      <c r="O169" s="198"/>
      <c r="P169" s="198"/>
      <c r="Q169" s="198"/>
      <c r="R169" s="198"/>
      <c r="S169" s="198"/>
      <c r="T169" s="203"/>
      <c r="AT169" s="204" t="s">
        <v>150</v>
      </c>
      <c r="AU169" s="204" t="s">
        <v>81</v>
      </c>
      <c r="AV169" s="204" t="s">
        <v>175</v>
      </c>
      <c r="AW169" s="204" t="s">
        <v>109</v>
      </c>
      <c r="AX169" s="204" t="s">
        <v>73</v>
      </c>
      <c r="AY169" s="204" t="s">
        <v>137</v>
      </c>
    </row>
    <row r="170" spans="2:65" s="6" customFormat="1" ht="15.75" customHeight="1" x14ac:dyDescent="0.3">
      <c r="B170" s="168"/>
      <c r="C170" s="169"/>
      <c r="D170" s="161" t="s">
        <v>150</v>
      </c>
      <c r="E170" s="169"/>
      <c r="F170" s="170" t="s">
        <v>154</v>
      </c>
      <c r="G170" s="169"/>
      <c r="H170" s="171">
        <v>86</v>
      </c>
      <c r="J170" s="169"/>
      <c r="K170" s="169"/>
      <c r="L170" s="172"/>
      <c r="M170" s="173"/>
      <c r="N170" s="169"/>
      <c r="O170" s="169"/>
      <c r="P170" s="169"/>
      <c r="Q170" s="169"/>
      <c r="R170" s="169"/>
      <c r="S170" s="169"/>
      <c r="T170" s="174"/>
      <c r="AT170" s="175" t="s">
        <v>150</v>
      </c>
      <c r="AU170" s="175" t="s">
        <v>81</v>
      </c>
      <c r="AV170" s="175" t="s">
        <v>146</v>
      </c>
      <c r="AW170" s="175" t="s">
        <v>109</v>
      </c>
      <c r="AX170" s="175" t="s">
        <v>20</v>
      </c>
      <c r="AY170" s="175" t="s">
        <v>137</v>
      </c>
    </row>
    <row r="171" spans="2:65" s="6" customFormat="1" ht="15.75" customHeight="1" x14ac:dyDescent="0.3">
      <c r="B171" s="23"/>
      <c r="C171" s="177" t="s">
        <v>223</v>
      </c>
      <c r="D171" s="177" t="s">
        <v>216</v>
      </c>
      <c r="E171" s="178" t="s">
        <v>1135</v>
      </c>
      <c r="F171" s="179" t="s">
        <v>1136</v>
      </c>
      <c r="G171" s="180" t="s">
        <v>297</v>
      </c>
      <c r="H171" s="181">
        <v>42</v>
      </c>
      <c r="I171" s="182"/>
      <c r="J171" s="183">
        <f>ROUND($I$171*$H$171,2)</f>
        <v>0</v>
      </c>
      <c r="K171" s="179" t="s">
        <v>145</v>
      </c>
      <c r="L171" s="184"/>
      <c r="M171" s="185"/>
      <c r="N171" s="186" t="s">
        <v>44</v>
      </c>
      <c r="O171" s="24"/>
      <c r="P171" s="24"/>
      <c r="Q171" s="154">
        <v>1.64E-4</v>
      </c>
      <c r="R171" s="154">
        <f>$Q$171*$H$171</f>
        <v>6.888E-3</v>
      </c>
      <c r="S171" s="154">
        <v>0</v>
      </c>
      <c r="T171" s="155">
        <f>$S$171*$H$171</f>
        <v>0</v>
      </c>
      <c r="AR171" s="89" t="s">
        <v>219</v>
      </c>
      <c r="AT171" s="89" t="s">
        <v>216</v>
      </c>
      <c r="AU171" s="89" t="s">
        <v>81</v>
      </c>
      <c r="AY171" s="6" t="s">
        <v>137</v>
      </c>
      <c r="BE171" s="156">
        <f>IF($N$171="základní",$J$171,0)</f>
        <v>0</v>
      </c>
      <c r="BF171" s="156">
        <f>IF($N$171="snížená",$J$171,0)</f>
        <v>0</v>
      </c>
      <c r="BG171" s="156">
        <f>IF($N$171="zákl. přenesená",$J$171,0)</f>
        <v>0</v>
      </c>
      <c r="BH171" s="156">
        <f>IF($N$171="sníž. přenesená",$J$171,0)</f>
        <v>0</v>
      </c>
      <c r="BI171" s="156">
        <f>IF($N$171="nulová",$J$171,0)</f>
        <v>0</v>
      </c>
      <c r="BJ171" s="89" t="s">
        <v>20</v>
      </c>
      <c r="BK171" s="156">
        <f>ROUND($I$171*$H$171,2)</f>
        <v>0</v>
      </c>
      <c r="BL171" s="89" t="s">
        <v>213</v>
      </c>
      <c r="BM171" s="89" t="s">
        <v>1137</v>
      </c>
    </row>
    <row r="172" spans="2:65" s="6" customFormat="1" ht="15.75" customHeight="1" x14ac:dyDescent="0.3">
      <c r="B172" s="159"/>
      <c r="C172" s="160"/>
      <c r="D172" s="157" t="s">
        <v>150</v>
      </c>
      <c r="E172" s="162"/>
      <c r="F172" s="162" t="s">
        <v>1127</v>
      </c>
      <c r="G172" s="160"/>
      <c r="H172" s="163">
        <v>42</v>
      </c>
      <c r="J172" s="160"/>
      <c r="K172" s="160"/>
      <c r="L172" s="164"/>
      <c r="M172" s="165"/>
      <c r="N172" s="160"/>
      <c r="O172" s="160"/>
      <c r="P172" s="160"/>
      <c r="Q172" s="160"/>
      <c r="R172" s="160"/>
      <c r="S172" s="160"/>
      <c r="T172" s="166"/>
      <c r="AT172" s="167" t="s">
        <v>150</v>
      </c>
      <c r="AU172" s="167" t="s">
        <v>81</v>
      </c>
      <c r="AV172" s="167" t="s">
        <v>81</v>
      </c>
      <c r="AW172" s="167" t="s">
        <v>109</v>
      </c>
      <c r="AX172" s="167" t="s">
        <v>73</v>
      </c>
      <c r="AY172" s="167" t="s">
        <v>137</v>
      </c>
    </row>
    <row r="173" spans="2:65" s="6" customFormat="1" ht="15.75" customHeight="1" x14ac:dyDescent="0.3">
      <c r="B173" s="197"/>
      <c r="C173" s="198"/>
      <c r="D173" s="161" t="s">
        <v>150</v>
      </c>
      <c r="E173" s="198"/>
      <c r="F173" s="199" t="s">
        <v>1128</v>
      </c>
      <c r="G173" s="198"/>
      <c r="H173" s="200">
        <v>42</v>
      </c>
      <c r="J173" s="198"/>
      <c r="K173" s="198"/>
      <c r="L173" s="201"/>
      <c r="M173" s="202"/>
      <c r="N173" s="198"/>
      <c r="O173" s="198"/>
      <c r="P173" s="198"/>
      <c r="Q173" s="198"/>
      <c r="R173" s="198"/>
      <c r="S173" s="198"/>
      <c r="T173" s="203"/>
      <c r="AT173" s="204" t="s">
        <v>150</v>
      </c>
      <c r="AU173" s="204" t="s">
        <v>81</v>
      </c>
      <c r="AV173" s="204" t="s">
        <v>175</v>
      </c>
      <c r="AW173" s="204" t="s">
        <v>109</v>
      </c>
      <c r="AX173" s="204" t="s">
        <v>73</v>
      </c>
      <c r="AY173" s="204" t="s">
        <v>137</v>
      </c>
    </row>
    <row r="174" spans="2:65" s="6" customFormat="1" ht="15.75" customHeight="1" x14ac:dyDescent="0.3">
      <c r="B174" s="168"/>
      <c r="C174" s="169"/>
      <c r="D174" s="161" t="s">
        <v>150</v>
      </c>
      <c r="E174" s="169"/>
      <c r="F174" s="170" t="s">
        <v>154</v>
      </c>
      <c r="G174" s="169"/>
      <c r="H174" s="171">
        <v>42</v>
      </c>
      <c r="J174" s="169"/>
      <c r="K174" s="169"/>
      <c r="L174" s="172"/>
      <c r="M174" s="173"/>
      <c r="N174" s="169"/>
      <c r="O174" s="169"/>
      <c r="P174" s="169"/>
      <c r="Q174" s="169"/>
      <c r="R174" s="169"/>
      <c r="S174" s="169"/>
      <c r="T174" s="174"/>
      <c r="AT174" s="175" t="s">
        <v>150</v>
      </c>
      <c r="AU174" s="175" t="s">
        <v>81</v>
      </c>
      <c r="AV174" s="175" t="s">
        <v>146</v>
      </c>
      <c r="AW174" s="175" t="s">
        <v>109</v>
      </c>
      <c r="AX174" s="175" t="s">
        <v>20</v>
      </c>
      <c r="AY174" s="175" t="s">
        <v>137</v>
      </c>
    </row>
    <row r="175" spans="2:65" s="6" customFormat="1" ht="15.75" customHeight="1" x14ac:dyDescent="0.3">
      <c r="B175" s="23"/>
      <c r="C175" s="145" t="s">
        <v>6</v>
      </c>
      <c r="D175" s="145" t="s">
        <v>141</v>
      </c>
      <c r="E175" s="146" t="s">
        <v>1138</v>
      </c>
      <c r="F175" s="147" t="s">
        <v>1139</v>
      </c>
      <c r="G175" s="148" t="s">
        <v>297</v>
      </c>
      <c r="H175" s="149">
        <v>38</v>
      </c>
      <c r="I175" s="150"/>
      <c r="J175" s="151">
        <f>ROUND($I$175*$H$175,2)</f>
        <v>0</v>
      </c>
      <c r="K175" s="147" t="s">
        <v>145</v>
      </c>
      <c r="L175" s="43"/>
      <c r="M175" s="152"/>
      <c r="N175" s="153" t="s">
        <v>44</v>
      </c>
      <c r="O175" s="24"/>
      <c r="P175" s="24"/>
      <c r="Q175" s="154">
        <v>0</v>
      </c>
      <c r="R175" s="154">
        <f>$Q$175*$H$175</f>
        <v>0</v>
      </c>
      <c r="S175" s="154">
        <v>0</v>
      </c>
      <c r="T175" s="155">
        <f>$S$175*$H$175</f>
        <v>0</v>
      </c>
      <c r="AR175" s="89" t="s">
        <v>213</v>
      </c>
      <c r="AT175" s="89" t="s">
        <v>141</v>
      </c>
      <c r="AU175" s="89" t="s">
        <v>81</v>
      </c>
      <c r="AY175" s="6" t="s">
        <v>137</v>
      </c>
      <c r="BE175" s="156">
        <f>IF($N$175="základní",$J$175,0)</f>
        <v>0</v>
      </c>
      <c r="BF175" s="156">
        <f>IF($N$175="snížená",$J$175,0)</f>
        <v>0</v>
      </c>
      <c r="BG175" s="156">
        <f>IF($N$175="zákl. přenesená",$J$175,0)</f>
        <v>0</v>
      </c>
      <c r="BH175" s="156">
        <f>IF($N$175="sníž. přenesená",$J$175,0)</f>
        <v>0</v>
      </c>
      <c r="BI175" s="156">
        <f>IF($N$175="nulová",$J$175,0)</f>
        <v>0</v>
      </c>
      <c r="BJ175" s="89" t="s">
        <v>20</v>
      </c>
      <c r="BK175" s="156">
        <f>ROUND($I$175*$H$175,2)</f>
        <v>0</v>
      </c>
      <c r="BL175" s="89" t="s">
        <v>213</v>
      </c>
      <c r="BM175" s="89" t="s">
        <v>1140</v>
      </c>
    </row>
    <row r="176" spans="2:65" s="6" customFormat="1" ht="15.75" customHeight="1" x14ac:dyDescent="0.3">
      <c r="B176" s="159"/>
      <c r="C176" s="160"/>
      <c r="D176" s="157" t="s">
        <v>150</v>
      </c>
      <c r="E176" s="162"/>
      <c r="F176" s="162" t="s">
        <v>1141</v>
      </c>
      <c r="G176" s="160"/>
      <c r="H176" s="163">
        <v>10</v>
      </c>
      <c r="J176" s="160"/>
      <c r="K176" s="160"/>
      <c r="L176" s="164"/>
      <c r="M176" s="165"/>
      <c r="N176" s="160"/>
      <c r="O176" s="160"/>
      <c r="P176" s="160"/>
      <c r="Q176" s="160"/>
      <c r="R176" s="160"/>
      <c r="S176" s="160"/>
      <c r="T176" s="166"/>
      <c r="AT176" s="167" t="s">
        <v>150</v>
      </c>
      <c r="AU176" s="167" t="s">
        <v>81</v>
      </c>
      <c r="AV176" s="167" t="s">
        <v>81</v>
      </c>
      <c r="AW176" s="167" t="s">
        <v>109</v>
      </c>
      <c r="AX176" s="167" t="s">
        <v>73</v>
      </c>
      <c r="AY176" s="167" t="s">
        <v>137</v>
      </c>
    </row>
    <row r="177" spans="2:65" s="6" customFormat="1" ht="15.75" customHeight="1" x14ac:dyDescent="0.3">
      <c r="B177" s="197"/>
      <c r="C177" s="198"/>
      <c r="D177" s="161" t="s">
        <v>150</v>
      </c>
      <c r="E177" s="198"/>
      <c r="F177" s="199" t="s">
        <v>1142</v>
      </c>
      <c r="G177" s="198"/>
      <c r="H177" s="200">
        <v>10</v>
      </c>
      <c r="J177" s="198"/>
      <c r="K177" s="198"/>
      <c r="L177" s="201"/>
      <c r="M177" s="202"/>
      <c r="N177" s="198"/>
      <c r="O177" s="198"/>
      <c r="P177" s="198"/>
      <c r="Q177" s="198"/>
      <c r="R177" s="198"/>
      <c r="S177" s="198"/>
      <c r="T177" s="203"/>
      <c r="AT177" s="204" t="s">
        <v>150</v>
      </c>
      <c r="AU177" s="204" t="s">
        <v>81</v>
      </c>
      <c r="AV177" s="204" t="s">
        <v>175</v>
      </c>
      <c r="AW177" s="204" t="s">
        <v>109</v>
      </c>
      <c r="AX177" s="204" t="s">
        <v>73</v>
      </c>
      <c r="AY177" s="204" t="s">
        <v>137</v>
      </c>
    </row>
    <row r="178" spans="2:65" s="6" customFormat="1" ht="15.75" customHeight="1" x14ac:dyDescent="0.3">
      <c r="B178" s="159"/>
      <c r="C178" s="160"/>
      <c r="D178" s="161" t="s">
        <v>150</v>
      </c>
      <c r="E178" s="160"/>
      <c r="F178" s="162" t="s">
        <v>1143</v>
      </c>
      <c r="G178" s="160"/>
      <c r="H178" s="163">
        <v>28</v>
      </c>
      <c r="J178" s="160"/>
      <c r="K178" s="160"/>
      <c r="L178" s="164"/>
      <c r="M178" s="165"/>
      <c r="N178" s="160"/>
      <c r="O178" s="160"/>
      <c r="P178" s="160"/>
      <c r="Q178" s="160"/>
      <c r="R178" s="160"/>
      <c r="S178" s="160"/>
      <c r="T178" s="166"/>
      <c r="AT178" s="167" t="s">
        <v>150</v>
      </c>
      <c r="AU178" s="167" t="s">
        <v>81</v>
      </c>
      <c r="AV178" s="167" t="s">
        <v>81</v>
      </c>
      <c r="AW178" s="167" t="s">
        <v>109</v>
      </c>
      <c r="AX178" s="167" t="s">
        <v>73</v>
      </c>
      <c r="AY178" s="167" t="s">
        <v>137</v>
      </c>
    </row>
    <row r="179" spans="2:65" s="6" customFormat="1" ht="15.75" customHeight="1" x14ac:dyDescent="0.3">
      <c r="B179" s="197"/>
      <c r="C179" s="198"/>
      <c r="D179" s="161" t="s">
        <v>150</v>
      </c>
      <c r="E179" s="198"/>
      <c r="F179" s="199" t="s">
        <v>1144</v>
      </c>
      <c r="G179" s="198"/>
      <c r="H179" s="200">
        <v>28</v>
      </c>
      <c r="J179" s="198"/>
      <c r="K179" s="198"/>
      <c r="L179" s="201"/>
      <c r="M179" s="202"/>
      <c r="N179" s="198"/>
      <c r="O179" s="198"/>
      <c r="P179" s="198"/>
      <c r="Q179" s="198"/>
      <c r="R179" s="198"/>
      <c r="S179" s="198"/>
      <c r="T179" s="203"/>
      <c r="AT179" s="204" t="s">
        <v>150</v>
      </c>
      <c r="AU179" s="204" t="s">
        <v>81</v>
      </c>
      <c r="AV179" s="204" t="s">
        <v>175</v>
      </c>
      <c r="AW179" s="204" t="s">
        <v>109</v>
      </c>
      <c r="AX179" s="204" t="s">
        <v>73</v>
      </c>
      <c r="AY179" s="204" t="s">
        <v>137</v>
      </c>
    </row>
    <row r="180" spans="2:65" s="6" customFormat="1" ht="15.75" customHeight="1" x14ac:dyDescent="0.3">
      <c r="B180" s="168"/>
      <c r="C180" s="169"/>
      <c r="D180" s="161" t="s">
        <v>150</v>
      </c>
      <c r="E180" s="169"/>
      <c r="F180" s="170" t="s">
        <v>154</v>
      </c>
      <c r="G180" s="169"/>
      <c r="H180" s="171">
        <v>38</v>
      </c>
      <c r="J180" s="169"/>
      <c r="K180" s="169"/>
      <c r="L180" s="172"/>
      <c r="M180" s="173"/>
      <c r="N180" s="169"/>
      <c r="O180" s="169"/>
      <c r="P180" s="169"/>
      <c r="Q180" s="169"/>
      <c r="R180" s="169"/>
      <c r="S180" s="169"/>
      <c r="T180" s="174"/>
      <c r="AT180" s="175" t="s">
        <v>150</v>
      </c>
      <c r="AU180" s="175" t="s">
        <v>81</v>
      </c>
      <c r="AV180" s="175" t="s">
        <v>146</v>
      </c>
      <c r="AW180" s="175" t="s">
        <v>109</v>
      </c>
      <c r="AX180" s="175" t="s">
        <v>20</v>
      </c>
      <c r="AY180" s="175" t="s">
        <v>137</v>
      </c>
    </row>
    <row r="181" spans="2:65" s="6" customFormat="1" ht="15.75" customHeight="1" x14ac:dyDescent="0.3">
      <c r="B181" s="23"/>
      <c r="C181" s="177" t="s">
        <v>245</v>
      </c>
      <c r="D181" s="177" t="s">
        <v>216</v>
      </c>
      <c r="E181" s="178" t="s">
        <v>1145</v>
      </c>
      <c r="F181" s="179" t="s">
        <v>1146</v>
      </c>
      <c r="G181" s="180" t="s">
        <v>297</v>
      </c>
      <c r="H181" s="181">
        <v>10</v>
      </c>
      <c r="I181" s="182"/>
      <c r="J181" s="183">
        <f>ROUND($I$181*$H$181,2)</f>
        <v>0</v>
      </c>
      <c r="K181" s="179" t="s">
        <v>145</v>
      </c>
      <c r="L181" s="184"/>
      <c r="M181" s="185"/>
      <c r="N181" s="186" t="s">
        <v>44</v>
      </c>
      <c r="O181" s="24"/>
      <c r="P181" s="24"/>
      <c r="Q181" s="154">
        <v>3.4499999999999998E-4</v>
      </c>
      <c r="R181" s="154">
        <f>$Q$181*$H$181</f>
        <v>3.4499999999999999E-3</v>
      </c>
      <c r="S181" s="154">
        <v>0</v>
      </c>
      <c r="T181" s="155">
        <f>$S$181*$H$181</f>
        <v>0</v>
      </c>
      <c r="AR181" s="89" t="s">
        <v>219</v>
      </c>
      <c r="AT181" s="89" t="s">
        <v>216</v>
      </c>
      <c r="AU181" s="89" t="s">
        <v>81</v>
      </c>
      <c r="AY181" s="6" t="s">
        <v>137</v>
      </c>
      <c r="BE181" s="156">
        <f>IF($N$181="základní",$J$181,0)</f>
        <v>0</v>
      </c>
      <c r="BF181" s="156">
        <f>IF($N$181="snížená",$J$181,0)</f>
        <v>0</v>
      </c>
      <c r="BG181" s="156">
        <f>IF($N$181="zákl. přenesená",$J$181,0)</f>
        <v>0</v>
      </c>
      <c r="BH181" s="156">
        <f>IF($N$181="sníž. přenesená",$J$181,0)</f>
        <v>0</v>
      </c>
      <c r="BI181" s="156">
        <f>IF($N$181="nulová",$J$181,0)</f>
        <v>0</v>
      </c>
      <c r="BJ181" s="89" t="s">
        <v>20</v>
      </c>
      <c r="BK181" s="156">
        <f>ROUND($I$181*$H$181,2)</f>
        <v>0</v>
      </c>
      <c r="BL181" s="89" t="s">
        <v>213</v>
      </c>
      <c r="BM181" s="89" t="s">
        <v>1147</v>
      </c>
    </row>
    <row r="182" spans="2:65" s="6" customFormat="1" ht="15.75" customHeight="1" x14ac:dyDescent="0.3">
      <c r="B182" s="159"/>
      <c r="C182" s="160"/>
      <c r="D182" s="157" t="s">
        <v>150</v>
      </c>
      <c r="E182" s="162"/>
      <c r="F182" s="162" t="s">
        <v>1141</v>
      </c>
      <c r="G182" s="160"/>
      <c r="H182" s="163">
        <v>10</v>
      </c>
      <c r="J182" s="160"/>
      <c r="K182" s="160"/>
      <c r="L182" s="164"/>
      <c r="M182" s="165"/>
      <c r="N182" s="160"/>
      <c r="O182" s="160"/>
      <c r="P182" s="160"/>
      <c r="Q182" s="160"/>
      <c r="R182" s="160"/>
      <c r="S182" s="160"/>
      <c r="T182" s="166"/>
      <c r="AT182" s="167" t="s">
        <v>150</v>
      </c>
      <c r="AU182" s="167" t="s">
        <v>81</v>
      </c>
      <c r="AV182" s="167" t="s">
        <v>81</v>
      </c>
      <c r="AW182" s="167" t="s">
        <v>109</v>
      </c>
      <c r="AX182" s="167" t="s">
        <v>73</v>
      </c>
      <c r="AY182" s="167" t="s">
        <v>137</v>
      </c>
    </row>
    <row r="183" spans="2:65" s="6" customFormat="1" ht="15.75" customHeight="1" x14ac:dyDescent="0.3">
      <c r="B183" s="197"/>
      <c r="C183" s="198"/>
      <c r="D183" s="161" t="s">
        <v>150</v>
      </c>
      <c r="E183" s="198"/>
      <c r="F183" s="199" t="s">
        <v>1142</v>
      </c>
      <c r="G183" s="198"/>
      <c r="H183" s="200">
        <v>10</v>
      </c>
      <c r="J183" s="198"/>
      <c r="K183" s="198"/>
      <c r="L183" s="201"/>
      <c r="M183" s="202"/>
      <c r="N183" s="198"/>
      <c r="O183" s="198"/>
      <c r="P183" s="198"/>
      <c r="Q183" s="198"/>
      <c r="R183" s="198"/>
      <c r="S183" s="198"/>
      <c r="T183" s="203"/>
      <c r="AT183" s="204" t="s">
        <v>150</v>
      </c>
      <c r="AU183" s="204" t="s">
        <v>81</v>
      </c>
      <c r="AV183" s="204" t="s">
        <v>175</v>
      </c>
      <c r="AW183" s="204" t="s">
        <v>109</v>
      </c>
      <c r="AX183" s="204" t="s">
        <v>73</v>
      </c>
      <c r="AY183" s="204" t="s">
        <v>137</v>
      </c>
    </row>
    <row r="184" spans="2:65" s="6" customFormat="1" ht="15.75" customHeight="1" x14ac:dyDescent="0.3">
      <c r="B184" s="168"/>
      <c r="C184" s="169"/>
      <c r="D184" s="161" t="s">
        <v>150</v>
      </c>
      <c r="E184" s="169"/>
      <c r="F184" s="170" t="s">
        <v>154</v>
      </c>
      <c r="G184" s="169"/>
      <c r="H184" s="171">
        <v>10</v>
      </c>
      <c r="J184" s="169"/>
      <c r="K184" s="169"/>
      <c r="L184" s="172"/>
      <c r="M184" s="173"/>
      <c r="N184" s="169"/>
      <c r="O184" s="169"/>
      <c r="P184" s="169"/>
      <c r="Q184" s="169"/>
      <c r="R184" s="169"/>
      <c r="S184" s="169"/>
      <c r="T184" s="174"/>
      <c r="AT184" s="175" t="s">
        <v>150</v>
      </c>
      <c r="AU184" s="175" t="s">
        <v>81</v>
      </c>
      <c r="AV184" s="175" t="s">
        <v>146</v>
      </c>
      <c r="AW184" s="175" t="s">
        <v>109</v>
      </c>
      <c r="AX184" s="175" t="s">
        <v>20</v>
      </c>
      <c r="AY184" s="175" t="s">
        <v>137</v>
      </c>
    </row>
    <row r="185" spans="2:65" s="6" customFormat="1" ht="15.75" customHeight="1" x14ac:dyDescent="0.3">
      <c r="B185" s="23"/>
      <c r="C185" s="177" t="s">
        <v>228</v>
      </c>
      <c r="D185" s="177" t="s">
        <v>216</v>
      </c>
      <c r="E185" s="178" t="s">
        <v>1148</v>
      </c>
      <c r="F185" s="179" t="s">
        <v>1149</v>
      </c>
      <c r="G185" s="180" t="s">
        <v>297</v>
      </c>
      <c r="H185" s="181">
        <v>28</v>
      </c>
      <c r="I185" s="182"/>
      <c r="J185" s="183">
        <f>ROUND($I$185*$H$185,2)</f>
        <v>0</v>
      </c>
      <c r="K185" s="179" t="s">
        <v>145</v>
      </c>
      <c r="L185" s="184"/>
      <c r="M185" s="185"/>
      <c r="N185" s="186" t="s">
        <v>44</v>
      </c>
      <c r="O185" s="24"/>
      <c r="P185" s="24"/>
      <c r="Q185" s="154">
        <v>5.2700000000000002E-4</v>
      </c>
      <c r="R185" s="154">
        <f>$Q$185*$H$185</f>
        <v>1.4756E-2</v>
      </c>
      <c r="S185" s="154">
        <v>0</v>
      </c>
      <c r="T185" s="155">
        <f>$S$185*$H$185</f>
        <v>0</v>
      </c>
      <c r="AR185" s="89" t="s">
        <v>219</v>
      </c>
      <c r="AT185" s="89" t="s">
        <v>216</v>
      </c>
      <c r="AU185" s="89" t="s">
        <v>81</v>
      </c>
      <c r="AY185" s="6" t="s">
        <v>137</v>
      </c>
      <c r="BE185" s="156">
        <f>IF($N$185="základní",$J$185,0)</f>
        <v>0</v>
      </c>
      <c r="BF185" s="156">
        <f>IF($N$185="snížená",$J$185,0)</f>
        <v>0</v>
      </c>
      <c r="BG185" s="156">
        <f>IF($N$185="zákl. přenesená",$J$185,0)</f>
        <v>0</v>
      </c>
      <c r="BH185" s="156">
        <f>IF($N$185="sníž. přenesená",$J$185,0)</f>
        <v>0</v>
      </c>
      <c r="BI185" s="156">
        <f>IF($N$185="nulová",$J$185,0)</f>
        <v>0</v>
      </c>
      <c r="BJ185" s="89" t="s">
        <v>20</v>
      </c>
      <c r="BK185" s="156">
        <f>ROUND($I$185*$H$185,2)</f>
        <v>0</v>
      </c>
      <c r="BL185" s="89" t="s">
        <v>213</v>
      </c>
      <c r="BM185" s="89" t="s">
        <v>1150</v>
      </c>
    </row>
    <row r="186" spans="2:65" s="6" customFormat="1" ht="15.75" customHeight="1" x14ac:dyDescent="0.3">
      <c r="B186" s="159"/>
      <c r="C186" s="160"/>
      <c r="D186" s="157" t="s">
        <v>150</v>
      </c>
      <c r="E186" s="162"/>
      <c r="F186" s="162" t="s">
        <v>1143</v>
      </c>
      <c r="G186" s="160"/>
      <c r="H186" s="163">
        <v>28</v>
      </c>
      <c r="J186" s="160"/>
      <c r="K186" s="160"/>
      <c r="L186" s="164"/>
      <c r="M186" s="165"/>
      <c r="N186" s="160"/>
      <c r="O186" s="160"/>
      <c r="P186" s="160"/>
      <c r="Q186" s="160"/>
      <c r="R186" s="160"/>
      <c r="S186" s="160"/>
      <c r="T186" s="166"/>
      <c r="AT186" s="167" t="s">
        <v>150</v>
      </c>
      <c r="AU186" s="167" t="s">
        <v>81</v>
      </c>
      <c r="AV186" s="167" t="s">
        <v>81</v>
      </c>
      <c r="AW186" s="167" t="s">
        <v>109</v>
      </c>
      <c r="AX186" s="167" t="s">
        <v>73</v>
      </c>
      <c r="AY186" s="167" t="s">
        <v>137</v>
      </c>
    </row>
    <row r="187" spans="2:65" s="6" customFormat="1" ht="15.75" customHeight="1" x14ac:dyDescent="0.3">
      <c r="B187" s="197"/>
      <c r="C187" s="198"/>
      <c r="D187" s="161" t="s">
        <v>150</v>
      </c>
      <c r="E187" s="198"/>
      <c r="F187" s="199" t="s">
        <v>1144</v>
      </c>
      <c r="G187" s="198"/>
      <c r="H187" s="200">
        <v>28</v>
      </c>
      <c r="J187" s="198"/>
      <c r="K187" s="198"/>
      <c r="L187" s="201"/>
      <c r="M187" s="202"/>
      <c r="N187" s="198"/>
      <c r="O187" s="198"/>
      <c r="P187" s="198"/>
      <c r="Q187" s="198"/>
      <c r="R187" s="198"/>
      <c r="S187" s="198"/>
      <c r="T187" s="203"/>
      <c r="AT187" s="204" t="s">
        <v>150</v>
      </c>
      <c r="AU187" s="204" t="s">
        <v>81</v>
      </c>
      <c r="AV187" s="204" t="s">
        <v>175</v>
      </c>
      <c r="AW187" s="204" t="s">
        <v>109</v>
      </c>
      <c r="AX187" s="204" t="s">
        <v>73</v>
      </c>
      <c r="AY187" s="204" t="s">
        <v>137</v>
      </c>
    </row>
    <row r="188" spans="2:65" s="6" customFormat="1" ht="15.75" customHeight="1" x14ac:dyDescent="0.3">
      <c r="B188" s="168"/>
      <c r="C188" s="169"/>
      <c r="D188" s="161" t="s">
        <v>150</v>
      </c>
      <c r="E188" s="169"/>
      <c r="F188" s="170" t="s">
        <v>154</v>
      </c>
      <c r="G188" s="169"/>
      <c r="H188" s="171">
        <v>28</v>
      </c>
      <c r="J188" s="169"/>
      <c r="K188" s="169"/>
      <c r="L188" s="172"/>
      <c r="M188" s="173"/>
      <c r="N188" s="169"/>
      <c r="O188" s="169"/>
      <c r="P188" s="169"/>
      <c r="Q188" s="169"/>
      <c r="R188" s="169"/>
      <c r="S188" s="169"/>
      <c r="T188" s="174"/>
      <c r="AT188" s="175" t="s">
        <v>150</v>
      </c>
      <c r="AU188" s="175" t="s">
        <v>81</v>
      </c>
      <c r="AV188" s="175" t="s">
        <v>146</v>
      </c>
      <c r="AW188" s="175" t="s">
        <v>109</v>
      </c>
      <c r="AX188" s="175" t="s">
        <v>20</v>
      </c>
      <c r="AY188" s="175" t="s">
        <v>137</v>
      </c>
    </row>
    <row r="189" spans="2:65" s="132" customFormat="1" ht="30.75" customHeight="1" x14ac:dyDescent="0.3">
      <c r="B189" s="133"/>
      <c r="C189" s="134"/>
      <c r="D189" s="134" t="s">
        <v>72</v>
      </c>
      <c r="E189" s="143" t="s">
        <v>1151</v>
      </c>
      <c r="F189" s="143" t="s">
        <v>1152</v>
      </c>
      <c r="G189" s="134"/>
      <c r="H189" s="134"/>
      <c r="J189" s="144">
        <f>$BK$189</f>
        <v>0</v>
      </c>
      <c r="K189" s="134"/>
      <c r="L189" s="137"/>
      <c r="M189" s="138"/>
      <c r="N189" s="134"/>
      <c r="O189" s="134"/>
      <c r="P189" s="139">
        <f>SUM($P$190:$P$198)</f>
        <v>0</v>
      </c>
      <c r="Q189" s="134"/>
      <c r="R189" s="139">
        <f>SUM($R$190:$R$198)</f>
        <v>0</v>
      </c>
      <c r="S189" s="134"/>
      <c r="T189" s="140">
        <f>SUM($T$190:$T$198)</f>
        <v>0</v>
      </c>
      <c r="AR189" s="141" t="s">
        <v>81</v>
      </c>
      <c r="AT189" s="141" t="s">
        <v>72</v>
      </c>
      <c r="AU189" s="141" t="s">
        <v>20</v>
      </c>
      <c r="AY189" s="141" t="s">
        <v>137</v>
      </c>
      <c r="BK189" s="142">
        <f>SUM($BK$190:$BK$198)</f>
        <v>0</v>
      </c>
    </row>
    <row r="190" spans="2:65" s="6" customFormat="1" ht="15.75" customHeight="1" x14ac:dyDescent="0.3">
      <c r="B190" s="23"/>
      <c r="C190" s="145" t="s">
        <v>182</v>
      </c>
      <c r="D190" s="145" t="s">
        <v>141</v>
      </c>
      <c r="E190" s="146" t="s">
        <v>1153</v>
      </c>
      <c r="F190" s="147" t="s">
        <v>1154</v>
      </c>
      <c r="G190" s="148" t="s">
        <v>480</v>
      </c>
      <c r="H190" s="149">
        <v>8</v>
      </c>
      <c r="I190" s="150"/>
      <c r="J190" s="151">
        <f>ROUND($I$190*$H$190,2)</f>
        <v>0</v>
      </c>
      <c r="K190" s="147" t="s">
        <v>145</v>
      </c>
      <c r="L190" s="43"/>
      <c r="M190" s="152"/>
      <c r="N190" s="153" t="s">
        <v>44</v>
      </c>
      <c r="O190" s="24"/>
      <c r="P190" s="24"/>
      <c r="Q190" s="154">
        <v>0</v>
      </c>
      <c r="R190" s="154">
        <f>$Q$190*$H$190</f>
        <v>0</v>
      </c>
      <c r="S190" s="154">
        <v>0</v>
      </c>
      <c r="T190" s="155">
        <f>$S$190*$H$190</f>
        <v>0</v>
      </c>
      <c r="AR190" s="89" t="s">
        <v>213</v>
      </c>
      <c r="AT190" s="89" t="s">
        <v>141</v>
      </c>
      <c r="AU190" s="89" t="s">
        <v>81</v>
      </c>
      <c r="AY190" s="6" t="s">
        <v>137</v>
      </c>
      <c r="BE190" s="156">
        <f>IF($N$190="základní",$J$190,0)</f>
        <v>0</v>
      </c>
      <c r="BF190" s="156">
        <f>IF($N$190="snížená",$J$190,0)</f>
        <v>0</v>
      </c>
      <c r="BG190" s="156">
        <f>IF($N$190="zákl. přenesená",$J$190,0)</f>
        <v>0</v>
      </c>
      <c r="BH190" s="156">
        <f>IF($N$190="sníž. přenesená",$J$190,0)</f>
        <v>0</v>
      </c>
      <c r="BI190" s="156">
        <f>IF($N$190="nulová",$J$190,0)</f>
        <v>0</v>
      </c>
      <c r="BJ190" s="89" t="s">
        <v>20</v>
      </c>
      <c r="BK190" s="156">
        <f>ROUND($I$190*$H$190,2)</f>
        <v>0</v>
      </c>
      <c r="BL190" s="89" t="s">
        <v>213</v>
      </c>
      <c r="BM190" s="89" t="s">
        <v>1155</v>
      </c>
    </row>
    <row r="191" spans="2:65" s="6" customFormat="1" ht="15.75" customHeight="1" x14ac:dyDescent="0.3">
      <c r="B191" s="159"/>
      <c r="C191" s="160"/>
      <c r="D191" s="157" t="s">
        <v>150</v>
      </c>
      <c r="E191" s="162"/>
      <c r="F191" s="162" t="s">
        <v>1156</v>
      </c>
      <c r="G191" s="160"/>
      <c r="H191" s="163">
        <v>8</v>
      </c>
      <c r="J191" s="160"/>
      <c r="K191" s="160"/>
      <c r="L191" s="164"/>
      <c r="M191" s="165"/>
      <c r="N191" s="160"/>
      <c r="O191" s="160"/>
      <c r="P191" s="160"/>
      <c r="Q191" s="160"/>
      <c r="R191" s="160"/>
      <c r="S191" s="160"/>
      <c r="T191" s="166"/>
      <c r="AT191" s="167" t="s">
        <v>150</v>
      </c>
      <c r="AU191" s="167" t="s">
        <v>81</v>
      </c>
      <c r="AV191" s="167" t="s">
        <v>81</v>
      </c>
      <c r="AW191" s="167" t="s">
        <v>109</v>
      </c>
      <c r="AX191" s="167" t="s">
        <v>73</v>
      </c>
      <c r="AY191" s="167" t="s">
        <v>137</v>
      </c>
    </row>
    <row r="192" spans="2:65" s="6" customFormat="1" ht="15.75" customHeight="1" x14ac:dyDescent="0.3">
      <c r="B192" s="168"/>
      <c r="C192" s="169"/>
      <c r="D192" s="161" t="s">
        <v>150</v>
      </c>
      <c r="E192" s="169"/>
      <c r="F192" s="170" t="s">
        <v>154</v>
      </c>
      <c r="G192" s="169"/>
      <c r="H192" s="171">
        <v>8</v>
      </c>
      <c r="J192" s="169"/>
      <c r="K192" s="169"/>
      <c r="L192" s="172"/>
      <c r="M192" s="173"/>
      <c r="N192" s="169"/>
      <c r="O192" s="169"/>
      <c r="P192" s="169"/>
      <c r="Q192" s="169"/>
      <c r="R192" s="169"/>
      <c r="S192" s="169"/>
      <c r="T192" s="174"/>
      <c r="AT192" s="175" t="s">
        <v>150</v>
      </c>
      <c r="AU192" s="175" t="s">
        <v>81</v>
      </c>
      <c r="AV192" s="175" t="s">
        <v>146</v>
      </c>
      <c r="AW192" s="175" t="s">
        <v>109</v>
      </c>
      <c r="AX192" s="175" t="s">
        <v>20</v>
      </c>
      <c r="AY192" s="175" t="s">
        <v>137</v>
      </c>
    </row>
    <row r="193" spans="2:65" s="6" customFormat="1" ht="15.75" customHeight="1" x14ac:dyDescent="0.3">
      <c r="B193" s="23"/>
      <c r="C193" s="145" t="s">
        <v>434</v>
      </c>
      <c r="D193" s="145" t="s">
        <v>141</v>
      </c>
      <c r="E193" s="146" t="s">
        <v>1157</v>
      </c>
      <c r="F193" s="147" t="s">
        <v>1158</v>
      </c>
      <c r="G193" s="148" t="s">
        <v>480</v>
      </c>
      <c r="H193" s="149">
        <v>1</v>
      </c>
      <c r="I193" s="150"/>
      <c r="J193" s="151">
        <f>ROUND($I$193*$H$193,2)</f>
        <v>0</v>
      </c>
      <c r="K193" s="147" t="s">
        <v>145</v>
      </c>
      <c r="L193" s="43"/>
      <c r="M193" s="152"/>
      <c r="N193" s="153" t="s">
        <v>44</v>
      </c>
      <c r="O193" s="24"/>
      <c r="P193" s="24"/>
      <c r="Q193" s="154">
        <v>0</v>
      </c>
      <c r="R193" s="154">
        <f>$Q$193*$H$193</f>
        <v>0</v>
      </c>
      <c r="S193" s="154">
        <v>0</v>
      </c>
      <c r="T193" s="155">
        <f>$S$193*$H$193</f>
        <v>0</v>
      </c>
      <c r="AR193" s="89" t="s">
        <v>213</v>
      </c>
      <c r="AT193" s="89" t="s">
        <v>141</v>
      </c>
      <c r="AU193" s="89" t="s">
        <v>81</v>
      </c>
      <c r="AY193" s="6" t="s">
        <v>137</v>
      </c>
      <c r="BE193" s="156">
        <f>IF($N$193="základní",$J$193,0)</f>
        <v>0</v>
      </c>
      <c r="BF193" s="156">
        <f>IF($N$193="snížená",$J$193,0)</f>
        <v>0</v>
      </c>
      <c r="BG193" s="156">
        <f>IF($N$193="zákl. přenesená",$J$193,0)</f>
        <v>0</v>
      </c>
      <c r="BH193" s="156">
        <f>IF($N$193="sníž. přenesená",$J$193,0)</f>
        <v>0</v>
      </c>
      <c r="BI193" s="156">
        <f>IF($N$193="nulová",$J$193,0)</f>
        <v>0</v>
      </c>
      <c r="BJ193" s="89" t="s">
        <v>20</v>
      </c>
      <c r="BK193" s="156">
        <f>ROUND($I$193*$H$193,2)</f>
        <v>0</v>
      </c>
      <c r="BL193" s="89" t="s">
        <v>213</v>
      </c>
      <c r="BM193" s="89" t="s">
        <v>1159</v>
      </c>
    </row>
    <row r="194" spans="2:65" s="6" customFormat="1" ht="15.75" customHeight="1" x14ac:dyDescent="0.3">
      <c r="B194" s="159"/>
      <c r="C194" s="160"/>
      <c r="D194" s="157" t="s">
        <v>150</v>
      </c>
      <c r="E194" s="162"/>
      <c r="F194" s="162" t="s">
        <v>1057</v>
      </c>
      <c r="G194" s="160"/>
      <c r="H194" s="163">
        <v>1</v>
      </c>
      <c r="J194" s="160"/>
      <c r="K194" s="160"/>
      <c r="L194" s="164"/>
      <c r="M194" s="165"/>
      <c r="N194" s="160"/>
      <c r="O194" s="160"/>
      <c r="P194" s="160"/>
      <c r="Q194" s="160"/>
      <c r="R194" s="160"/>
      <c r="S194" s="160"/>
      <c r="T194" s="166"/>
      <c r="AT194" s="167" t="s">
        <v>150</v>
      </c>
      <c r="AU194" s="167" t="s">
        <v>81</v>
      </c>
      <c r="AV194" s="167" t="s">
        <v>81</v>
      </c>
      <c r="AW194" s="167" t="s">
        <v>109</v>
      </c>
      <c r="AX194" s="167" t="s">
        <v>73</v>
      </c>
      <c r="AY194" s="167" t="s">
        <v>137</v>
      </c>
    </row>
    <row r="195" spans="2:65" s="6" customFormat="1" ht="15.75" customHeight="1" x14ac:dyDescent="0.3">
      <c r="B195" s="168"/>
      <c r="C195" s="169"/>
      <c r="D195" s="161" t="s">
        <v>150</v>
      </c>
      <c r="E195" s="169"/>
      <c r="F195" s="170" t="s">
        <v>154</v>
      </c>
      <c r="G195" s="169"/>
      <c r="H195" s="171">
        <v>1</v>
      </c>
      <c r="J195" s="169"/>
      <c r="K195" s="169"/>
      <c r="L195" s="172"/>
      <c r="M195" s="173"/>
      <c r="N195" s="169"/>
      <c r="O195" s="169"/>
      <c r="P195" s="169"/>
      <c r="Q195" s="169"/>
      <c r="R195" s="169"/>
      <c r="S195" s="169"/>
      <c r="T195" s="174"/>
      <c r="AT195" s="175" t="s">
        <v>150</v>
      </c>
      <c r="AU195" s="175" t="s">
        <v>81</v>
      </c>
      <c r="AV195" s="175" t="s">
        <v>146</v>
      </c>
      <c r="AW195" s="175" t="s">
        <v>109</v>
      </c>
      <c r="AX195" s="175" t="s">
        <v>20</v>
      </c>
      <c r="AY195" s="175" t="s">
        <v>137</v>
      </c>
    </row>
    <row r="196" spans="2:65" s="6" customFormat="1" ht="15.75" customHeight="1" x14ac:dyDescent="0.3">
      <c r="B196" s="23"/>
      <c r="C196" s="145" t="s">
        <v>439</v>
      </c>
      <c r="D196" s="145" t="s">
        <v>141</v>
      </c>
      <c r="E196" s="146" t="s">
        <v>1160</v>
      </c>
      <c r="F196" s="147" t="s">
        <v>1161</v>
      </c>
      <c r="G196" s="148" t="s">
        <v>480</v>
      </c>
      <c r="H196" s="149">
        <v>3</v>
      </c>
      <c r="I196" s="150"/>
      <c r="J196" s="151">
        <f>ROUND($I$196*$H$196,2)</f>
        <v>0</v>
      </c>
      <c r="K196" s="147" t="s">
        <v>145</v>
      </c>
      <c r="L196" s="43"/>
      <c r="M196" s="152"/>
      <c r="N196" s="153" t="s">
        <v>44</v>
      </c>
      <c r="O196" s="24"/>
      <c r="P196" s="24"/>
      <c r="Q196" s="154">
        <v>0</v>
      </c>
      <c r="R196" s="154">
        <f>$Q$196*$H$196</f>
        <v>0</v>
      </c>
      <c r="S196" s="154">
        <v>0</v>
      </c>
      <c r="T196" s="155">
        <f>$S$196*$H$196</f>
        <v>0</v>
      </c>
      <c r="AR196" s="89" t="s">
        <v>213</v>
      </c>
      <c r="AT196" s="89" t="s">
        <v>141</v>
      </c>
      <c r="AU196" s="89" t="s">
        <v>81</v>
      </c>
      <c r="AY196" s="6" t="s">
        <v>137</v>
      </c>
      <c r="BE196" s="156">
        <f>IF($N$196="základní",$J$196,0)</f>
        <v>0</v>
      </c>
      <c r="BF196" s="156">
        <f>IF($N$196="snížená",$J$196,0)</f>
        <v>0</v>
      </c>
      <c r="BG196" s="156">
        <f>IF($N$196="zákl. přenesená",$J$196,0)</f>
        <v>0</v>
      </c>
      <c r="BH196" s="156">
        <f>IF($N$196="sníž. přenesená",$J$196,0)</f>
        <v>0</v>
      </c>
      <c r="BI196" s="156">
        <f>IF($N$196="nulová",$J$196,0)</f>
        <v>0</v>
      </c>
      <c r="BJ196" s="89" t="s">
        <v>20</v>
      </c>
      <c r="BK196" s="156">
        <f>ROUND($I$196*$H$196,2)</f>
        <v>0</v>
      </c>
      <c r="BL196" s="89" t="s">
        <v>213</v>
      </c>
      <c r="BM196" s="89" t="s">
        <v>1162</v>
      </c>
    </row>
    <row r="197" spans="2:65" s="6" customFormat="1" ht="15.75" customHeight="1" x14ac:dyDescent="0.3">
      <c r="B197" s="159"/>
      <c r="C197" s="160"/>
      <c r="D197" s="157" t="s">
        <v>150</v>
      </c>
      <c r="E197" s="162"/>
      <c r="F197" s="162" t="s">
        <v>1072</v>
      </c>
      <c r="G197" s="160"/>
      <c r="H197" s="163">
        <v>3</v>
      </c>
      <c r="J197" s="160"/>
      <c r="K197" s="160"/>
      <c r="L197" s="164"/>
      <c r="M197" s="165"/>
      <c r="N197" s="160"/>
      <c r="O197" s="160"/>
      <c r="P197" s="160"/>
      <c r="Q197" s="160"/>
      <c r="R197" s="160"/>
      <c r="S197" s="160"/>
      <c r="T197" s="166"/>
      <c r="AT197" s="167" t="s">
        <v>150</v>
      </c>
      <c r="AU197" s="167" t="s">
        <v>81</v>
      </c>
      <c r="AV197" s="167" t="s">
        <v>81</v>
      </c>
      <c r="AW197" s="167" t="s">
        <v>109</v>
      </c>
      <c r="AX197" s="167" t="s">
        <v>73</v>
      </c>
      <c r="AY197" s="167" t="s">
        <v>137</v>
      </c>
    </row>
    <row r="198" spans="2:65" s="6" customFormat="1" ht="15.75" customHeight="1" x14ac:dyDescent="0.3">
      <c r="B198" s="168"/>
      <c r="C198" s="169"/>
      <c r="D198" s="161" t="s">
        <v>150</v>
      </c>
      <c r="E198" s="169"/>
      <c r="F198" s="170" t="s">
        <v>154</v>
      </c>
      <c r="G198" s="169"/>
      <c r="H198" s="171">
        <v>3</v>
      </c>
      <c r="J198" s="169"/>
      <c r="K198" s="169"/>
      <c r="L198" s="172"/>
      <c r="M198" s="173"/>
      <c r="N198" s="169"/>
      <c r="O198" s="169"/>
      <c r="P198" s="169"/>
      <c r="Q198" s="169"/>
      <c r="R198" s="169"/>
      <c r="S198" s="169"/>
      <c r="T198" s="174"/>
      <c r="AT198" s="175" t="s">
        <v>150</v>
      </c>
      <c r="AU198" s="175" t="s">
        <v>81</v>
      </c>
      <c r="AV198" s="175" t="s">
        <v>146</v>
      </c>
      <c r="AW198" s="175" t="s">
        <v>109</v>
      </c>
      <c r="AX198" s="175" t="s">
        <v>20</v>
      </c>
      <c r="AY198" s="175" t="s">
        <v>137</v>
      </c>
    </row>
    <row r="199" spans="2:65" s="132" customFormat="1" ht="30.75" customHeight="1" x14ac:dyDescent="0.3">
      <c r="B199" s="133"/>
      <c r="C199" s="134"/>
      <c r="D199" s="134" t="s">
        <v>72</v>
      </c>
      <c r="E199" s="143" t="s">
        <v>854</v>
      </c>
      <c r="F199" s="143" t="s">
        <v>855</v>
      </c>
      <c r="G199" s="134"/>
      <c r="H199" s="134"/>
      <c r="J199" s="144">
        <f>$BK$199</f>
        <v>0</v>
      </c>
      <c r="K199" s="134"/>
      <c r="L199" s="137"/>
      <c r="M199" s="138"/>
      <c r="N199" s="134"/>
      <c r="O199" s="134"/>
      <c r="P199" s="139">
        <f>SUM($P$200:$P$356)</f>
        <v>0</v>
      </c>
      <c r="Q199" s="134"/>
      <c r="R199" s="139">
        <f>SUM($R$200:$R$356)</f>
        <v>1.6615999999999999E-2</v>
      </c>
      <c r="S199" s="134"/>
      <c r="T199" s="140">
        <f>SUM($T$200:$T$356)</f>
        <v>0</v>
      </c>
      <c r="AR199" s="141" t="s">
        <v>81</v>
      </c>
      <c r="AT199" s="141" t="s">
        <v>72</v>
      </c>
      <c r="AU199" s="141" t="s">
        <v>20</v>
      </c>
      <c r="AY199" s="141" t="s">
        <v>137</v>
      </c>
      <c r="BK199" s="142">
        <f>SUM($BK$200:$BK$356)</f>
        <v>0</v>
      </c>
    </row>
    <row r="200" spans="2:65" s="6" customFormat="1" ht="15.75" customHeight="1" x14ac:dyDescent="0.3">
      <c r="B200" s="23"/>
      <c r="C200" s="145" t="s">
        <v>449</v>
      </c>
      <c r="D200" s="145" t="s">
        <v>141</v>
      </c>
      <c r="E200" s="146" t="s">
        <v>1163</v>
      </c>
      <c r="F200" s="147" t="s">
        <v>1164</v>
      </c>
      <c r="G200" s="148" t="s">
        <v>480</v>
      </c>
      <c r="H200" s="149">
        <v>5</v>
      </c>
      <c r="I200" s="150"/>
      <c r="J200" s="151">
        <f>ROUND($I$200*$H$200,2)</f>
        <v>0</v>
      </c>
      <c r="K200" s="147" t="s">
        <v>145</v>
      </c>
      <c r="L200" s="43"/>
      <c r="M200" s="152"/>
      <c r="N200" s="153" t="s">
        <v>44</v>
      </c>
      <c r="O200" s="24"/>
      <c r="P200" s="24"/>
      <c r="Q200" s="154">
        <v>0</v>
      </c>
      <c r="R200" s="154">
        <f>$Q$200*$H$200</f>
        <v>0</v>
      </c>
      <c r="S200" s="154">
        <v>0</v>
      </c>
      <c r="T200" s="155">
        <f>$S$200*$H$200</f>
        <v>0</v>
      </c>
      <c r="AR200" s="89" t="s">
        <v>213</v>
      </c>
      <c r="AT200" s="89" t="s">
        <v>141</v>
      </c>
      <c r="AU200" s="89" t="s">
        <v>81</v>
      </c>
      <c r="AY200" s="6" t="s">
        <v>137</v>
      </c>
      <c r="BE200" s="156">
        <f>IF($N$200="základní",$J$200,0)</f>
        <v>0</v>
      </c>
      <c r="BF200" s="156">
        <f>IF($N$200="snížená",$J$200,0)</f>
        <v>0</v>
      </c>
      <c r="BG200" s="156">
        <f>IF($N$200="zákl. přenesená",$J$200,0)</f>
        <v>0</v>
      </c>
      <c r="BH200" s="156">
        <f>IF($N$200="sníž. přenesená",$J$200,0)</f>
        <v>0</v>
      </c>
      <c r="BI200" s="156">
        <f>IF($N$200="nulová",$J$200,0)</f>
        <v>0</v>
      </c>
      <c r="BJ200" s="89" t="s">
        <v>20</v>
      </c>
      <c r="BK200" s="156">
        <f>ROUND($I$200*$H$200,2)</f>
        <v>0</v>
      </c>
      <c r="BL200" s="89" t="s">
        <v>213</v>
      </c>
      <c r="BM200" s="89" t="s">
        <v>1165</v>
      </c>
    </row>
    <row r="201" spans="2:65" s="6" customFormat="1" ht="15.75" customHeight="1" x14ac:dyDescent="0.3">
      <c r="B201" s="159"/>
      <c r="C201" s="160"/>
      <c r="D201" s="157" t="s">
        <v>150</v>
      </c>
      <c r="E201" s="162"/>
      <c r="F201" s="162" t="s">
        <v>1166</v>
      </c>
      <c r="G201" s="160"/>
      <c r="H201" s="163">
        <v>2</v>
      </c>
      <c r="J201" s="160"/>
      <c r="K201" s="160"/>
      <c r="L201" s="164"/>
      <c r="M201" s="165"/>
      <c r="N201" s="160"/>
      <c r="O201" s="160"/>
      <c r="P201" s="160"/>
      <c r="Q201" s="160"/>
      <c r="R201" s="160"/>
      <c r="S201" s="160"/>
      <c r="T201" s="166"/>
      <c r="AT201" s="167" t="s">
        <v>150</v>
      </c>
      <c r="AU201" s="167" t="s">
        <v>81</v>
      </c>
      <c r="AV201" s="167" t="s">
        <v>81</v>
      </c>
      <c r="AW201" s="167" t="s">
        <v>109</v>
      </c>
      <c r="AX201" s="167" t="s">
        <v>73</v>
      </c>
      <c r="AY201" s="167" t="s">
        <v>137</v>
      </c>
    </row>
    <row r="202" spans="2:65" s="6" customFormat="1" ht="15.75" customHeight="1" x14ac:dyDescent="0.3">
      <c r="B202" s="159"/>
      <c r="C202" s="160"/>
      <c r="D202" s="161" t="s">
        <v>150</v>
      </c>
      <c r="E202" s="160"/>
      <c r="F202" s="162" t="s">
        <v>1107</v>
      </c>
      <c r="G202" s="160"/>
      <c r="H202" s="163">
        <v>3</v>
      </c>
      <c r="J202" s="160"/>
      <c r="K202" s="160"/>
      <c r="L202" s="164"/>
      <c r="M202" s="165"/>
      <c r="N202" s="160"/>
      <c r="O202" s="160"/>
      <c r="P202" s="160"/>
      <c r="Q202" s="160"/>
      <c r="R202" s="160"/>
      <c r="S202" s="160"/>
      <c r="T202" s="166"/>
      <c r="AT202" s="167" t="s">
        <v>150</v>
      </c>
      <c r="AU202" s="167" t="s">
        <v>81</v>
      </c>
      <c r="AV202" s="167" t="s">
        <v>81</v>
      </c>
      <c r="AW202" s="167" t="s">
        <v>109</v>
      </c>
      <c r="AX202" s="167" t="s">
        <v>73</v>
      </c>
      <c r="AY202" s="167" t="s">
        <v>137</v>
      </c>
    </row>
    <row r="203" spans="2:65" s="6" customFormat="1" ht="15.75" customHeight="1" x14ac:dyDescent="0.3">
      <c r="B203" s="168"/>
      <c r="C203" s="169"/>
      <c r="D203" s="161" t="s">
        <v>150</v>
      </c>
      <c r="E203" s="169"/>
      <c r="F203" s="170" t="s">
        <v>154</v>
      </c>
      <c r="G203" s="169"/>
      <c r="H203" s="171">
        <v>5</v>
      </c>
      <c r="J203" s="169"/>
      <c r="K203" s="169"/>
      <c r="L203" s="172"/>
      <c r="M203" s="173"/>
      <c r="N203" s="169"/>
      <c r="O203" s="169"/>
      <c r="P203" s="169"/>
      <c r="Q203" s="169"/>
      <c r="R203" s="169"/>
      <c r="S203" s="169"/>
      <c r="T203" s="174"/>
      <c r="AT203" s="175" t="s">
        <v>150</v>
      </c>
      <c r="AU203" s="175" t="s">
        <v>81</v>
      </c>
      <c r="AV203" s="175" t="s">
        <v>146</v>
      </c>
      <c r="AW203" s="175" t="s">
        <v>109</v>
      </c>
      <c r="AX203" s="175" t="s">
        <v>20</v>
      </c>
      <c r="AY203" s="175" t="s">
        <v>137</v>
      </c>
    </row>
    <row r="204" spans="2:65" s="6" customFormat="1" ht="15.75" customHeight="1" x14ac:dyDescent="0.3">
      <c r="B204" s="23"/>
      <c r="C204" s="177" t="s">
        <v>454</v>
      </c>
      <c r="D204" s="177" t="s">
        <v>216</v>
      </c>
      <c r="E204" s="178" t="s">
        <v>1167</v>
      </c>
      <c r="F204" s="179" t="s">
        <v>1168</v>
      </c>
      <c r="G204" s="180" t="s">
        <v>480</v>
      </c>
      <c r="H204" s="181">
        <v>5</v>
      </c>
      <c r="I204" s="182"/>
      <c r="J204" s="183">
        <f>ROUND($I$204*$H$204,2)</f>
        <v>0</v>
      </c>
      <c r="K204" s="179"/>
      <c r="L204" s="184"/>
      <c r="M204" s="185"/>
      <c r="N204" s="186" t="s">
        <v>44</v>
      </c>
      <c r="O204" s="24"/>
      <c r="P204" s="24"/>
      <c r="Q204" s="154">
        <v>5.0000000000000002E-5</v>
      </c>
      <c r="R204" s="154">
        <f>$Q$204*$H$204</f>
        <v>2.5000000000000001E-4</v>
      </c>
      <c r="S204" s="154">
        <v>0</v>
      </c>
      <c r="T204" s="155">
        <f>$S$204*$H$204</f>
        <v>0</v>
      </c>
      <c r="AR204" s="89" t="s">
        <v>219</v>
      </c>
      <c r="AT204" s="89" t="s">
        <v>216</v>
      </c>
      <c r="AU204" s="89" t="s">
        <v>81</v>
      </c>
      <c r="AY204" s="6" t="s">
        <v>137</v>
      </c>
      <c r="BE204" s="156">
        <f>IF($N$204="základní",$J$204,0)</f>
        <v>0</v>
      </c>
      <c r="BF204" s="156">
        <f>IF($N$204="snížená",$J$204,0)</f>
        <v>0</v>
      </c>
      <c r="BG204" s="156">
        <f>IF($N$204="zákl. přenesená",$J$204,0)</f>
        <v>0</v>
      </c>
      <c r="BH204" s="156">
        <f>IF($N$204="sníž. přenesená",$J$204,0)</f>
        <v>0</v>
      </c>
      <c r="BI204" s="156">
        <f>IF($N$204="nulová",$J$204,0)</f>
        <v>0</v>
      </c>
      <c r="BJ204" s="89" t="s">
        <v>20</v>
      </c>
      <c r="BK204" s="156">
        <f>ROUND($I$204*$H$204,2)</f>
        <v>0</v>
      </c>
      <c r="BL204" s="89" t="s">
        <v>213</v>
      </c>
      <c r="BM204" s="89" t="s">
        <v>1169</v>
      </c>
    </row>
    <row r="205" spans="2:65" s="6" customFormat="1" ht="15.75" customHeight="1" x14ac:dyDescent="0.3">
      <c r="B205" s="159"/>
      <c r="C205" s="160"/>
      <c r="D205" s="157" t="s">
        <v>150</v>
      </c>
      <c r="E205" s="162"/>
      <c r="F205" s="162" t="s">
        <v>1166</v>
      </c>
      <c r="G205" s="160"/>
      <c r="H205" s="163">
        <v>2</v>
      </c>
      <c r="J205" s="160"/>
      <c r="K205" s="160"/>
      <c r="L205" s="164"/>
      <c r="M205" s="165"/>
      <c r="N205" s="160"/>
      <c r="O205" s="160"/>
      <c r="P205" s="160"/>
      <c r="Q205" s="160"/>
      <c r="R205" s="160"/>
      <c r="S205" s="160"/>
      <c r="T205" s="166"/>
      <c r="AT205" s="167" t="s">
        <v>150</v>
      </c>
      <c r="AU205" s="167" t="s">
        <v>81</v>
      </c>
      <c r="AV205" s="167" t="s">
        <v>81</v>
      </c>
      <c r="AW205" s="167" t="s">
        <v>109</v>
      </c>
      <c r="AX205" s="167" t="s">
        <v>73</v>
      </c>
      <c r="AY205" s="167" t="s">
        <v>137</v>
      </c>
    </row>
    <row r="206" spans="2:65" s="6" customFormat="1" ht="15.75" customHeight="1" x14ac:dyDescent="0.3">
      <c r="B206" s="159"/>
      <c r="C206" s="160"/>
      <c r="D206" s="161" t="s">
        <v>150</v>
      </c>
      <c r="E206" s="160"/>
      <c r="F206" s="162" t="s">
        <v>1107</v>
      </c>
      <c r="G206" s="160"/>
      <c r="H206" s="163">
        <v>3</v>
      </c>
      <c r="J206" s="160"/>
      <c r="K206" s="160"/>
      <c r="L206" s="164"/>
      <c r="M206" s="165"/>
      <c r="N206" s="160"/>
      <c r="O206" s="160"/>
      <c r="P206" s="160"/>
      <c r="Q206" s="160"/>
      <c r="R206" s="160"/>
      <c r="S206" s="160"/>
      <c r="T206" s="166"/>
      <c r="AT206" s="167" t="s">
        <v>150</v>
      </c>
      <c r="AU206" s="167" t="s">
        <v>81</v>
      </c>
      <c r="AV206" s="167" t="s">
        <v>81</v>
      </c>
      <c r="AW206" s="167" t="s">
        <v>109</v>
      </c>
      <c r="AX206" s="167" t="s">
        <v>73</v>
      </c>
      <c r="AY206" s="167" t="s">
        <v>137</v>
      </c>
    </row>
    <row r="207" spans="2:65" s="6" customFormat="1" ht="15.75" customHeight="1" x14ac:dyDescent="0.3">
      <c r="B207" s="168"/>
      <c r="C207" s="169"/>
      <c r="D207" s="161" t="s">
        <v>150</v>
      </c>
      <c r="E207" s="169"/>
      <c r="F207" s="170" t="s">
        <v>154</v>
      </c>
      <c r="G207" s="169"/>
      <c r="H207" s="171">
        <v>5</v>
      </c>
      <c r="J207" s="169"/>
      <c r="K207" s="169"/>
      <c r="L207" s="172"/>
      <c r="M207" s="173"/>
      <c r="N207" s="169"/>
      <c r="O207" s="169"/>
      <c r="P207" s="169"/>
      <c r="Q207" s="169"/>
      <c r="R207" s="169"/>
      <c r="S207" s="169"/>
      <c r="T207" s="174"/>
      <c r="AT207" s="175" t="s">
        <v>150</v>
      </c>
      <c r="AU207" s="175" t="s">
        <v>81</v>
      </c>
      <c r="AV207" s="175" t="s">
        <v>146</v>
      </c>
      <c r="AW207" s="175" t="s">
        <v>109</v>
      </c>
      <c r="AX207" s="175" t="s">
        <v>20</v>
      </c>
      <c r="AY207" s="175" t="s">
        <v>137</v>
      </c>
    </row>
    <row r="208" spans="2:65" s="6" customFormat="1" ht="15.75" customHeight="1" x14ac:dyDescent="0.3">
      <c r="B208" s="23"/>
      <c r="C208" s="145" t="s">
        <v>459</v>
      </c>
      <c r="D208" s="145" t="s">
        <v>141</v>
      </c>
      <c r="E208" s="146" t="s">
        <v>1170</v>
      </c>
      <c r="F208" s="147" t="s">
        <v>1171</v>
      </c>
      <c r="G208" s="148" t="s">
        <v>480</v>
      </c>
      <c r="H208" s="149">
        <v>3</v>
      </c>
      <c r="I208" s="150"/>
      <c r="J208" s="151">
        <f>ROUND($I$208*$H$208,2)</f>
        <v>0</v>
      </c>
      <c r="K208" s="147" t="s">
        <v>145</v>
      </c>
      <c r="L208" s="43"/>
      <c r="M208" s="152"/>
      <c r="N208" s="153" t="s">
        <v>44</v>
      </c>
      <c r="O208" s="24"/>
      <c r="P208" s="24"/>
      <c r="Q208" s="154">
        <v>0</v>
      </c>
      <c r="R208" s="154">
        <f>$Q$208*$H$208</f>
        <v>0</v>
      </c>
      <c r="S208" s="154">
        <v>0</v>
      </c>
      <c r="T208" s="155">
        <f>$S$208*$H$208</f>
        <v>0</v>
      </c>
      <c r="AR208" s="89" t="s">
        <v>213</v>
      </c>
      <c r="AT208" s="89" t="s">
        <v>141</v>
      </c>
      <c r="AU208" s="89" t="s">
        <v>81</v>
      </c>
      <c r="AY208" s="6" t="s">
        <v>137</v>
      </c>
      <c r="BE208" s="156">
        <f>IF($N$208="základní",$J$208,0)</f>
        <v>0</v>
      </c>
      <c r="BF208" s="156">
        <f>IF($N$208="snížená",$J$208,0)</f>
        <v>0</v>
      </c>
      <c r="BG208" s="156">
        <f>IF($N$208="zákl. přenesená",$J$208,0)</f>
        <v>0</v>
      </c>
      <c r="BH208" s="156">
        <f>IF($N$208="sníž. přenesená",$J$208,0)</f>
        <v>0</v>
      </c>
      <c r="BI208" s="156">
        <f>IF($N$208="nulová",$J$208,0)</f>
        <v>0</v>
      </c>
      <c r="BJ208" s="89" t="s">
        <v>20</v>
      </c>
      <c r="BK208" s="156">
        <f>ROUND($I$208*$H$208,2)</f>
        <v>0</v>
      </c>
      <c r="BL208" s="89" t="s">
        <v>213</v>
      </c>
      <c r="BM208" s="89" t="s">
        <v>1172</v>
      </c>
    </row>
    <row r="209" spans="2:65" s="6" customFormat="1" ht="15.75" customHeight="1" x14ac:dyDescent="0.3">
      <c r="B209" s="159"/>
      <c r="C209" s="160"/>
      <c r="D209" s="157" t="s">
        <v>150</v>
      </c>
      <c r="E209" s="162"/>
      <c r="F209" s="162" t="s">
        <v>1173</v>
      </c>
      <c r="G209" s="160"/>
      <c r="H209" s="163">
        <v>3</v>
      </c>
      <c r="J209" s="160"/>
      <c r="K209" s="160"/>
      <c r="L209" s="164"/>
      <c r="M209" s="165"/>
      <c r="N209" s="160"/>
      <c r="O209" s="160"/>
      <c r="P209" s="160"/>
      <c r="Q209" s="160"/>
      <c r="R209" s="160"/>
      <c r="S209" s="160"/>
      <c r="T209" s="166"/>
      <c r="AT209" s="167" t="s">
        <v>150</v>
      </c>
      <c r="AU209" s="167" t="s">
        <v>81</v>
      </c>
      <c r="AV209" s="167" t="s">
        <v>81</v>
      </c>
      <c r="AW209" s="167" t="s">
        <v>109</v>
      </c>
      <c r="AX209" s="167" t="s">
        <v>73</v>
      </c>
      <c r="AY209" s="167" t="s">
        <v>137</v>
      </c>
    </row>
    <row r="210" spans="2:65" s="6" customFormat="1" ht="15.75" customHeight="1" x14ac:dyDescent="0.3">
      <c r="B210" s="190"/>
      <c r="C210" s="191"/>
      <c r="D210" s="161" t="s">
        <v>150</v>
      </c>
      <c r="E210" s="191"/>
      <c r="F210" s="192" t="s">
        <v>1098</v>
      </c>
      <c r="G210" s="191"/>
      <c r="H210" s="191"/>
      <c r="J210" s="191"/>
      <c r="K210" s="191"/>
      <c r="L210" s="193"/>
      <c r="M210" s="194"/>
      <c r="N210" s="191"/>
      <c r="O210" s="191"/>
      <c r="P210" s="191"/>
      <c r="Q210" s="191"/>
      <c r="R210" s="191"/>
      <c r="S210" s="191"/>
      <c r="T210" s="195"/>
      <c r="AT210" s="196" t="s">
        <v>150</v>
      </c>
      <c r="AU210" s="196" t="s">
        <v>81</v>
      </c>
      <c r="AV210" s="196" t="s">
        <v>20</v>
      </c>
      <c r="AW210" s="196" t="s">
        <v>109</v>
      </c>
      <c r="AX210" s="196" t="s">
        <v>73</v>
      </c>
      <c r="AY210" s="196" t="s">
        <v>137</v>
      </c>
    </row>
    <row r="211" spans="2:65" s="6" customFormat="1" ht="15.75" customHeight="1" x14ac:dyDescent="0.3">
      <c r="B211" s="168"/>
      <c r="C211" s="169"/>
      <c r="D211" s="161" t="s">
        <v>150</v>
      </c>
      <c r="E211" s="169"/>
      <c r="F211" s="170" t="s">
        <v>154</v>
      </c>
      <c r="G211" s="169"/>
      <c r="H211" s="171">
        <v>3</v>
      </c>
      <c r="J211" s="169"/>
      <c r="K211" s="169"/>
      <c r="L211" s="172"/>
      <c r="M211" s="173"/>
      <c r="N211" s="169"/>
      <c r="O211" s="169"/>
      <c r="P211" s="169"/>
      <c r="Q211" s="169"/>
      <c r="R211" s="169"/>
      <c r="S211" s="169"/>
      <c r="T211" s="174"/>
      <c r="AT211" s="175" t="s">
        <v>150</v>
      </c>
      <c r="AU211" s="175" t="s">
        <v>81</v>
      </c>
      <c r="AV211" s="175" t="s">
        <v>146</v>
      </c>
      <c r="AW211" s="175" t="s">
        <v>109</v>
      </c>
      <c r="AX211" s="175" t="s">
        <v>20</v>
      </c>
      <c r="AY211" s="175" t="s">
        <v>137</v>
      </c>
    </row>
    <row r="212" spans="2:65" s="6" customFormat="1" ht="15.75" customHeight="1" x14ac:dyDescent="0.3">
      <c r="B212" s="23"/>
      <c r="C212" s="177" t="s">
        <v>464</v>
      </c>
      <c r="D212" s="177" t="s">
        <v>216</v>
      </c>
      <c r="E212" s="178" t="s">
        <v>1174</v>
      </c>
      <c r="F212" s="179" t="s">
        <v>1175</v>
      </c>
      <c r="G212" s="180" t="s">
        <v>480</v>
      </c>
      <c r="H212" s="181">
        <v>3</v>
      </c>
      <c r="I212" s="182"/>
      <c r="J212" s="183">
        <f>ROUND($I$212*$H$212,2)</f>
        <v>0</v>
      </c>
      <c r="K212" s="179"/>
      <c r="L212" s="184"/>
      <c r="M212" s="185"/>
      <c r="N212" s="186" t="s">
        <v>44</v>
      </c>
      <c r="O212" s="24"/>
      <c r="P212" s="24"/>
      <c r="Q212" s="154">
        <v>5.0000000000000002E-5</v>
      </c>
      <c r="R212" s="154">
        <f>$Q$212*$H$212</f>
        <v>1.5000000000000001E-4</v>
      </c>
      <c r="S212" s="154">
        <v>0</v>
      </c>
      <c r="T212" s="155">
        <f>$S$212*$H$212</f>
        <v>0</v>
      </c>
      <c r="AR212" s="89" t="s">
        <v>219</v>
      </c>
      <c r="AT212" s="89" t="s">
        <v>216</v>
      </c>
      <c r="AU212" s="89" t="s">
        <v>81</v>
      </c>
      <c r="AY212" s="6" t="s">
        <v>137</v>
      </c>
      <c r="BE212" s="156">
        <f>IF($N$212="základní",$J$212,0)</f>
        <v>0</v>
      </c>
      <c r="BF212" s="156">
        <f>IF($N$212="snížená",$J$212,0)</f>
        <v>0</v>
      </c>
      <c r="BG212" s="156">
        <f>IF($N$212="zákl. přenesená",$J$212,0)</f>
        <v>0</v>
      </c>
      <c r="BH212" s="156">
        <f>IF($N$212="sníž. přenesená",$J$212,0)</f>
        <v>0</v>
      </c>
      <c r="BI212" s="156">
        <f>IF($N$212="nulová",$J$212,0)</f>
        <v>0</v>
      </c>
      <c r="BJ212" s="89" t="s">
        <v>20</v>
      </c>
      <c r="BK212" s="156">
        <f>ROUND($I$212*$H$212,2)</f>
        <v>0</v>
      </c>
      <c r="BL212" s="89" t="s">
        <v>213</v>
      </c>
      <c r="BM212" s="89" t="s">
        <v>1176</v>
      </c>
    </row>
    <row r="213" spans="2:65" s="6" customFormat="1" ht="15.75" customHeight="1" x14ac:dyDescent="0.3">
      <c r="B213" s="159"/>
      <c r="C213" s="160"/>
      <c r="D213" s="157" t="s">
        <v>150</v>
      </c>
      <c r="E213" s="162"/>
      <c r="F213" s="162" t="s">
        <v>1173</v>
      </c>
      <c r="G213" s="160"/>
      <c r="H213" s="163">
        <v>3</v>
      </c>
      <c r="J213" s="160"/>
      <c r="K213" s="160"/>
      <c r="L213" s="164"/>
      <c r="M213" s="165"/>
      <c r="N213" s="160"/>
      <c r="O213" s="160"/>
      <c r="P213" s="160"/>
      <c r="Q213" s="160"/>
      <c r="R213" s="160"/>
      <c r="S213" s="160"/>
      <c r="T213" s="166"/>
      <c r="AT213" s="167" t="s">
        <v>150</v>
      </c>
      <c r="AU213" s="167" t="s">
        <v>81</v>
      </c>
      <c r="AV213" s="167" t="s">
        <v>81</v>
      </c>
      <c r="AW213" s="167" t="s">
        <v>109</v>
      </c>
      <c r="AX213" s="167" t="s">
        <v>73</v>
      </c>
      <c r="AY213" s="167" t="s">
        <v>137</v>
      </c>
    </row>
    <row r="214" spans="2:65" s="6" customFormat="1" ht="15.75" customHeight="1" x14ac:dyDescent="0.3">
      <c r="B214" s="190"/>
      <c r="C214" s="191"/>
      <c r="D214" s="161" t="s">
        <v>150</v>
      </c>
      <c r="E214" s="191"/>
      <c r="F214" s="192" t="s">
        <v>1098</v>
      </c>
      <c r="G214" s="191"/>
      <c r="H214" s="191"/>
      <c r="J214" s="191"/>
      <c r="K214" s="191"/>
      <c r="L214" s="193"/>
      <c r="M214" s="194"/>
      <c r="N214" s="191"/>
      <c r="O214" s="191"/>
      <c r="P214" s="191"/>
      <c r="Q214" s="191"/>
      <c r="R214" s="191"/>
      <c r="S214" s="191"/>
      <c r="T214" s="195"/>
      <c r="AT214" s="196" t="s">
        <v>150</v>
      </c>
      <c r="AU214" s="196" t="s">
        <v>81</v>
      </c>
      <c r="AV214" s="196" t="s">
        <v>20</v>
      </c>
      <c r="AW214" s="196" t="s">
        <v>109</v>
      </c>
      <c r="AX214" s="196" t="s">
        <v>73</v>
      </c>
      <c r="AY214" s="196" t="s">
        <v>137</v>
      </c>
    </row>
    <row r="215" spans="2:65" s="6" customFormat="1" ht="15.75" customHeight="1" x14ac:dyDescent="0.3">
      <c r="B215" s="168"/>
      <c r="C215" s="169"/>
      <c r="D215" s="161" t="s">
        <v>150</v>
      </c>
      <c r="E215" s="169"/>
      <c r="F215" s="170" t="s">
        <v>154</v>
      </c>
      <c r="G215" s="169"/>
      <c r="H215" s="171">
        <v>3</v>
      </c>
      <c r="J215" s="169"/>
      <c r="K215" s="169"/>
      <c r="L215" s="172"/>
      <c r="M215" s="173"/>
      <c r="N215" s="169"/>
      <c r="O215" s="169"/>
      <c r="P215" s="169"/>
      <c r="Q215" s="169"/>
      <c r="R215" s="169"/>
      <c r="S215" s="169"/>
      <c r="T215" s="174"/>
      <c r="AT215" s="175" t="s">
        <v>150</v>
      </c>
      <c r="AU215" s="175" t="s">
        <v>81</v>
      </c>
      <c r="AV215" s="175" t="s">
        <v>146</v>
      </c>
      <c r="AW215" s="175" t="s">
        <v>109</v>
      </c>
      <c r="AX215" s="175" t="s">
        <v>20</v>
      </c>
      <c r="AY215" s="175" t="s">
        <v>137</v>
      </c>
    </row>
    <row r="216" spans="2:65" s="6" customFormat="1" ht="15.75" customHeight="1" x14ac:dyDescent="0.3">
      <c r="B216" s="23"/>
      <c r="C216" s="145" t="s">
        <v>472</v>
      </c>
      <c r="D216" s="145" t="s">
        <v>141</v>
      </c>
      <c r="E216" s="146" t="s">
        <v>1177</v>
      </c>
      <c r="F216" s="147" t="s">
        <v>1178</v>
      </c>
      <c r="G216" s="148" t="s">
        <v>480</v>
      </c>
      <c r="H216" s="149">
        <v>2</v>
      </c>
      <c r="I216" s="150"/>
      <c r="J216" s="151">
        <f>ROUND($I$216*$H$216,2)</f>
        <v>0</v>
      </c>
      <c r="K216" s="147" t="s">
        <v>145</v>
      </c>
      <c r="L216" s="43"/>
      <c r="M216" s="152"/>
      <c r="N216" s="153" t="s">
        <v>44</v>
      </c>
      <c r="O216" s="24"/>
      <c r="P216" s="24"/>
      <c r="Q216" s="154">
        <v>0</v>
      </c>
      <c r="R216" s="154">
        <f>$Q$216*$H$216</f>
        <v>0</v>
      </c>
      <c r="S216" s="154">
        <v>0</v>
      </c>
      <c r="T216" s="155">
        <f>$S$216*$H$216</f>
        <v>0</v>
      </c>
      <c r="AR216" s="89" t="s">
        <v>213</v>
      </c>
      <c r="AT216" s="89" t="s">
        <v>141</v>
      </c>
      <c r="AU216" s="89" t="s">
        <v>81</v>
      </c>
      <c r="AY216" s="6" t="s">
        <v>137</v>
      </c>
      <c r="BE216" s="156">
        <f>IF($N$216="základní",$J$216,0)</f>
        <v>0</v>
      </c>
      <c r="BF216" s="156">
        <f>IF($N$216="snížená",$J$216,0)</f>
        <v>0</v>
      </c>
      <c r="BG216" s="156">
        <f>IF($N$216="zákl. přenesená",$J$216,0)</f>
        <v>0</v>
      </c>
      <c r="BH216" s="156">
        <f>IF($N$216="sníž. přenesená",$J$216,0)</f>
        <v>0</v>
      </c>
      <c r="BI216" s="156">
        <f>IF($N$216="nulová",$J$216,0)</f>
        <v>0</v>
      </c>
      <c r="BJ216" s="89" t="s">
        <v>20</v>
      </c>
      <c r="BK216" s="156">
        <f>ROUND($I$216*$H$216,2)</f>
        <v>0</v>
      </c>
      <c r="BL216" s="89" t="s">
        <v>213</v>
      </c>
      <c r="BM216" s="89" t="s">
        <v>1179</v>
      </c>
    </row>
    <row r="217" spans="2:65" s="6" customFormat="1" ht="15.75" customHeight="1" x14ac:dyDescent="0.3">
      <c r="B217" s="159"/>
      <c r="C217" s="160"/>
      <c r="D217" s="157" t="s">
        <v>150</v>
      </c>
      <c r="E217" s="162"/>
      <c r="F217" s="162" t="s">
        <v>1166</v>
      </c>
      <c r="G217" s="160"/>
      <c r="H217" s="163">
        <v>2</v>
      </c>
      <c r="J217" s="160"/>
      <c r="K217" s="160"/>
      <c r="L217" s="164"/>
      <c r="M217" s="165"/>
      <c r="N217" s="160"/>
      <c r="O217" s="160"/>
      <c r="P217" s="160"/>
      <c r="Q217" s="160"/>
      <c r="R217" s="160"/>
      <c r="S217" s="160"/>
      <c r="T217" s="166"/>
      <c r="AT217" s="167" t="s">
        <v>150</v>
      </c>
      <c r="AU217" s="167" t="s">
        <v>81</v>
      </c>
      <c r="AV217" s="167" t="s">
        <v>81</v>
      </c>
      <c r="AW217" s="167" t="s">
        <v>109</v>
      </c>
      <c r="AX217" s="167" t="s">
        <v>73</v>
      </c>
      <c r="AY217" s="167" t="s">
        <v>137</v>
      </c>
    </row>
    <row r="218" spans="2:65" s="6" customFormat="1" ht="15.75" customHeight="1" x14ac:dyDescent="0.3">
      <c r="B218" s="190"/>
      <c r="C218" s="191"/>
      <c r="D218" s="161" t="s">
        <v>150</v>
      </c>
      <c r="E218" s="191"/>
      <c r="F218" s="192" t="s">
        <v>1098</v>
      </c>
      <c r="G218" s="191"/>
      <c r="H218" s="191"/>
      <c r="J218" s="191"/>
      <c r="K218" s="191"/>
      <c r="L218" s="193"/>
      <c r="M218" s="194"/>
      <c r="N218" s="191"/>
      <c r="O218" s="191"/>
      <c r="P218" s="191"/>
      <c r="Q218" s="191"/>
      <c r="R218" s="191"/>
      <c r="S218" s="191"/>
      <c r="T218" s="195"/>
      <c r="AT218" s="196" t="s">
        <v>150</v>
      </c>
      <c r="AU218" s="196" t="s">
        <v>81</v>
      </c>
      <c r="AV218" s="196" t="s">
        <v>20</v>
      </c>
      <c r="AW218" s="196" t="s">
        <v>109</v>
      </c>
      <c r="AX218" s="196" t="s">
        <v>73</v>
      </c>
      <c r="AY218" s="196" t="s">
        <v>137</v>
      </c>
    </row>
    <row r="219" spans="2:65" s="6" customFormat="1" ht="15.75" customHeight="1" x14ac:dyDescent="0.3">
      <c r="B219" s="168"/>
      <c r="C219" s="169"/>
      <c r="D219" s="161" t="s">
        <v>150</v>
      </c>
      <c r="E219" s="169"/>
      <c r="F219" s="170" t="s">
        <v>154</v>
      </c>
      <c r="G219" s="169"/>
      <c r="H219" s="171">
        <v>2</v>
      </c>
      <c r="J219" s="169"/>
      <c r="K219" s="169"/>
      <c r="L219" s="172"/>
      <c r="M219" s="173"/>
      <c r="N219" s="169"/>
      <c r="O219" s="169"/>
      <c r="P219" s="169"/>
      <c r="Q219" s="169"/>
      <c r="R219" s="169"/>
      <c r="S219" s="169"/>
      <c r="T219" s="174"/>
      <c r="AT219" s="175" t="s">
        <v>150</v>
      </c>
      <c r="AU219" s="175" t="s">
        <v>81</v>
      </c>
      <c r="AV219" s="175" t="s">
        <v>146</v>
      </c>
      <c r="AW219" s="175" t="s">
        <v>109</v>
      </c>
      <c r="AX219" s="175" t="s">
        <v>20</v>
      </c>
      <c r="AY219" s="175" t="s">
        <v>137</v>
      </c>
    </row>
    <row r="220" spans="2:65" s="6" customFormat="1" ht="15.75" customHeight="1" x14ac:dyDescent="0.3">
      <c r="B220" s="23"/>
      <c r="C220" s="177" t="s">
        <v>219</v>
      </c>
      <c r="D220" s="177" t="s">
        <v>216</v>
      </c>
      <c r="E220" s="178" t="s">
        <v>1180</v>
      </c>
      <c r="F220" s="179" t="s">
        <v>1181</v>
      </c>
      <c r="G220" s="180" t="s">
        <v>480</v>
      </c>
      <c r="H220" s="181">
        <v>2</v>
      </c>
      <c r="I220" s="182"/>
      <c r="J220" s="183">
        <f>ROUND($I$220*$H$220,2)</f>
        <v>0</v>
      </c>
      <c r="K220" s="179"/>
      <c r="L220" s="184"/>
      <c r="M220" s="185"/>
      <c r="N220" s="186" t="s">
        <v>44</v>
      </c>
      <c r="O220" s="24"/>
      <c r="P220" s="24"/>
      <c r="Q220" s="154">
        <v>5.0000000000000002E-5</v>
      </c>
      <c r="R220" s="154">
        <f>$Q$220*$H$220</f>
        <v>1E-4</v>
      </c>
      <c r="S220" s="154">
        <v>0</v>
      </c>
      <c r="T220" s="155">
        <f>$S$220*$H$220</f>
        <v>0</v>
      </c>
      <c r="AR220" s="89" t="s">
        <v>219</v>
      </c>
      <c r="AT220" s="89" t="s">
        <v>216</v>
      </c>
      <c r="AU220" s="89" t="s">
        <v>81</v>
      </c>
      <c r="AY220" s="6" t="s">
        <v>137</v>
      </c>
      <c r="BE220" s="156">
        <f>IF($N$220="základní",$J$220,0)</f>
        <v>0</v>
      </c>
      <c r="BF220" s="156">
        <f>IF($N$220="snížená",$J$220,0)</f>
        <v>0</v>
      </c>
      <c r="BG220" s="156">
        <f>IF($N$220="zákl. přenesená",$J$220,0)</f>
        <v>0</v>
      </c>
      <c r="BH220" s="156">
        <f>IF($N$220="sníž. přenesená",$J$220,0)</f>
        <v>0</v>
      </c>
      <c r="BI220" s="156">
        <f>IF($N$220="nulová",$J$220,0)</f>
        <v>0</v>
      </c>
      <c r="BJ220" s="89" t="s">
        <v>20</v>
      </c>
      <c r="BK220" s="156">
        <f>ROUND($I$220*$H$220,2)</f>
        <v>0</v>
      </c>
      <c r="BL220" s="89" t="s">
        <v>213</v>
      </c>
      <c r="BM220" s="89" t="s">
        <v>1182</v>
      </c>
    </row>
    <row r="221" spans="2:65" s="6" customFormat="1" ht="15.75" customHeight="1" x14ac:dyDescent="0.3">
      <c r="B221" s="159"/>
      <c r="C221" s="160"/>
      <c r="D221" s="157" t="s">
        <v>150</v>
      </c>
      <c r="E221" s="162"/>
      <c r="F221" s="162" t="s">
        <v>1166</v>
      </c>
      <c r="G221" s="160"/>
      <c r="H221" s="163">
        <v>2</v>
      </c>
      <c r="J221" s="160"/>
      <c r="K221" s="160"/>
      <c r="L221" s="164"/>
      <c r="M221" s="165"/>
      <c r="N221" s="160"/>
      <c r="O221" s="160"/>
      <c r="P221" s="160"/>
      <c r="Q221" s="160"/>
      <c r="R221" s="160"/>
      <c r="S221" s="160"/>
      <c r="T221" s="166"/>
      <c r="AT221" s="167" t="s">
        <v>150</v>
      </c>
      <c r="AU221" s="167" t="s">
        <v>81</v>
      </c>
      <c r="AV221" s="167" t="s">
        <v>81</v>
      </c>
      <c r="AW221" s="167" t="s">
        <v>109</v>
      </c>
      <c r="AX221" s="167" t="s">
        <v>73</v>
      </c>
      <c r="AY221" s="167" t="s">
        <v>137</v>
      </c>
    </row>
    <row r="222" spans="2:65" s="6" customFormat="1" ht="15.75" customHeight="1" x14ac:dyDescent="0.3">
      <c r="B222" s="190"/>
      <c r="C222" s="191"/>
      <c r="D222" s="161" t="s">
        <v>150</v>
      </c>
      <c r="E222" s="191"/>
      <c r="F222" s="192" t="s">
        <v>1098</v>
      </c>
      <c r="G222" s="191"/>
      <c r="H222" s="191"/>
      <c r="J222" s="191"/>
      <c r="K222" s="191"/>
      <c r="L222" s="193"/>
      <c r="M222" s="194"/>
      <c r="N222" s="191"/>
      <c r="O222" s="191"/>
      <c r="P222" s="191"/>
      <c r="Q222" s="191"/>
      <c r="R222" s="191"/>
      <c r="S222" s="191"/>
      <c r="T222" s="195"/>
      <c r="AT222" s="196" t="s">
        <v>150</v>
      </c>
      <c r="AU222" s="196" t="s">
        <v>81</v>
      </c>
      <c r="AV222" s="196" t="s">
        <v>20</v>
      </c>
      <c r="AW222" s="196" t="s">
        <v>109</v>
      </c>
      <c r="AX222" s="196" t="s">
        <v>73</v>
      </c>
      <c r="AY222" s="196" t="s">
        <v>137</v>
      </c>
    </row>
    <row r="223" spans="2:65" s="6" customFormat="1" ht="15.75" customHeight="1" x14ac:dyDescent="0.3">
      <c r="B223" s="168"/>
      <c r="C223" s="169"/>
      <c r="D223" s="161" t="s">
        <v>150</v>
      </c>
      <c r="E223" s="169"/>
      <c r="F223" s="170" t="s">
        <v>154</v>
      </c>
      <c r="G223" s="169"/>
      <c r="H223" s="171">
        <v>2</v>
      </c>
      <c r="J223" s="169"/>
      <c r="K223" s="169"/>
      <c r="L223" s="172"/>
      <c r="M223" s="173"/>
      <c r="N223" s="169"/>
      <c r="O223" s="169"/>
      <c r="P223" s="169"/>
      <c r="Q223" s="169"/>
      <c r="R223" s="169"/>
      <c r="S223" s="169"/>
      <c r="T223" s="174"/>
      <c r="AT223" s="175" t="s">
        <v>150</v>
      </c>
      <c r="AU223" s="175" t="s">
        <v>81</v>
      </c>
      <c r="AV223" s="175" t="s">
        <v>146</v>
      </c>
      <c r="AW223" s="175" t="s">
        <v>109</v>
      </c>
      <c r="AX223" s="175" t="s">
        <v>20</v>
      </c>
      <c r="AY223" s="175" t="s">
        <v>137</v>
      </c>
    </row>
    <row r="224" spans="2:65" s="6" customFormat="1" ht="15.75" customHeight="1" x14ac:dyDescent="0.3">
      <c r="B224" s="23"/>
      <c r="C224" s="145" t="s">
        <v>483</v>
      </c>
      <c r="D224" s="145" t="s">
        <v>141</v>
      </c>
      <c r="E224" s="146" t="s">
        <v>1183</v>
      </c>
      <c r="F224" s="147" t="s">
        <v>1184</v>
      </c>
      <c r="G224" s="148" t="s">
        <v>480</v>
      </c>
      <c r="H224" s="149">
        <v>1</v>
      </c>
      <c r="I224" s="150"/>
      <c r="J224" s="151">
        <f>ROUND($I$224*$H$224,2)</f>
        <v>0</v>
      </c>
      <c r="K224" s="147" t="s">
        <v>145</v>
      </c>
      <c r="L224" s="43"/>
      <c r="M224" s="152"/>
      <c r="N224" s="153" t="s">
        <v>44</v>
      </c>
      <c r="O224" s="24"/>
      <c r="P224" s="24"/>
      <c r="Q224" s="154">
        <v>0</v>
      </c>
      <c r="R224" s="154">
        <f>$Q$224*$H$224</f>
        <v>0</v>
      </c>
      <c r="S224" s="154">
        <v>0</v>
      </c>
      <c r="T224" s="155">
        <f>$S$224*$H$224</f>
        <v>0</v>
      </c>
      <c r="AR224" s="89" t="s">
        <v>213</v>
      </c>
      <c r="AT224" s="89" t="s">
        <v>141</v>
      </c>
      <c r="AU224" s="89" t="s">
        <v>81</v>
      </c>
      <c r="AY224" s="6" t="s">
        <v>137</v>
      </c>
      <c r="BE224" s="156">
        <f>IF($N$224="základní",$J$224,0)</f>
        <v>0</v>
      </c>
      <c r="BF224" s="156">
        <f>IF($N$224="snížená",$J$224,0)</f>
        <v>0</v>
      </c>
      <c r="BG224" s="156">
        <f>IF($N$224="zákl. přenesená",$J$224,0)</f>
        <v>0</v>
      </c>
      <c r="BH224" s="156">
        <f>IF($N$224="sníž. přenesená",$J$224,0)</f>
        <v>0</v>
      </c>
      <c r="BI224" s="156">
        <f>IF($N$224="nulová",$J$224,0)</f>
        <v>0</v>
      </c>
      <c r="BJ224" s="89" t="s">
        <v>20</v>
      </c>
      <c r="BK224" s="156">
        <f>ROUND($I$224*$H$224,2)</f>
        <v>0</v>
      </c>
      <c r="BL224" s="89" t="s">
        <v>213</v>
      </c>
      <c r="BM224" s="89" t="s">
        <v>1185</v>
      </c>
    </row>
    <row r="225" spans="2:65" s="6" customFormat="1" ht="15.75" customHeight="1" x14ac:dyDescent="0.3">
      <c r="B225" s="159"/>
      <c r="C225" s="160"/>
      <c r="D225" s="157" t="s">
        <v>150</v>
      </c>
      <c r="E225" s="162"/>
      <c r="F225" s="162" t="s">
        <v>1057</v>
      </c>
      <c r="G225" s="160"/>
      <c r="H225" s="163">
        <v>1</v>
      </c>
      <c r="J225" s="160"/>
      <c r="K225" s="160"/>
      <c r="L225" s="164"/>
      <c r="M225" s="165"/>
      <c r="N225" s="160"/>
      <c r="O225" s="160"/>
      <c r="P225" s="160"/>
      <c r="Q225" s="160"/>
      <c r="R225" s="160"/>
      <c r="S225" s="160"/>
      <c r="T225" s="166"/>
      <c r="AT225" s="167" t="s">
        <v>150</v>
      </c>
      <c r="AU225" s="167" t="s">
        <v>81</v>
      </c>
      <c r="AV225" s="167" t="s">
        <v>81</v>
      </c>
      <c r="AW225" s="167" t="s">
        <v>109</v>
      </c>
      <c r="AX225" s="167" t="s">
        <v>73</v>
      </c>
      <c r="AY225" s="167" t="s">
        <v>137</v>
      </c>
    </row>
    <row r="226" spans="2:65" s="6" customFormat="1" ht="15.75" customHeight="1" x14ac:dyDescent="0.3">
      <c r="B226" s="168"/>
      <c r="C226" s="169"/>
      <c r="D226" s="161" t="s">
        <v>150</v>
      </c>
      <c r="E226" s="169"/>
      <c r="F226" s="170" t="s">
        <v>154</v>
      </c>
      <c r="G226" s="169"/>
      <c r="H226" s="171">
        <v>1</v>
      </c>
      <c r="J226" s="169"/>
      <c r="K226" s="169"/>
      <c r="L226" s="172"/>
      <c r="M226" s="173"/>
      <c r="N226" s="169"/>
      <c r="O226" s="169"/>
      <c r="P226" s="169"/>
      <c r="Q226" s="169"/>
      <c r="R226" s="169"/>
      <c r="S226" s="169"/>
      <c r="T226" s="174"/>
      <c r="AT226" s="175" t="s">
        <v>150</v>
      </c>
      <c r="AU226" s="175" t="s">
        <v>81</v>
      </c>
      <c r="AV226" s="175" t="s">
        <v>146</v>
      </c>
      <c r="AW226" s="175" t="s">
        <v>109</v>
      </c>
      <c r="AX226" s="175" t="s">
        <v>20</v>
      </c>
      <c r="AY226" s="175" t="s">
        <v>137</v>
      </c>
    </row>
    <row r="227" spans="2:65" s="6" customFormat="1" ht="15.75" customHeight="1" x14ac:dyDescent="0.3">
      <c r="B227" s="23"/>
      <c r="C227" s="177" t="s">
        <v>487</v>
      </c>
      <c r="D227" s="177" t="s">
        <v>216</v>
      </c>
      <c r="E227" s="178" t="s">
        <v>1186</v>
      </c>
      <c r="F227" s="179" t="s">
        <v>1187</v>
      </c>
      <c r="G227" s="180" t="s">
        <v>480</v>
      </c>
      <c r="H227" s="181">
        <v>1</v>
      </c>
      <c r="I227" s="182"/>
      <c r="J227" s="183">
        <f>ROUND($I$227*$H$227,2)</f>
        <v>0</v>
      </c>
      <c r="K227" s="179"/>
      <c r="L227" s="184"/>
      <c r="M227" s="185"/>
      <c r="N227" s="186" t="s">
        <v>44</v>
      </c>
      <c r="O227" s="24"/>
      <c r="P227" s="24"/>
      <c r="Q227" s="154">
        <v>2.2000000000000001E-4</v>
      </c>
      <c r="R227" s="154">
        <f>$Q$227*$H$227</f>
        <v>2.2000000000000001E-4</v>
      </c>
      <c r="S227" s="154">
        <v>0</v>
      </c>
      <c r="T227" s="155">
        <f>$S$227*$H$227</f>
        <v>0</v>
      </c>
      <c r="AR227" s="89" t="s">
        <v>219</v>
      </c>
      <c r="AT227" s="89" t="s">
        <v>216</v>
      </c>
      <c r="AU227" s="89" t="s">
        <v>81</v>
      </c>
      <c r="AY227" s="6" t="s">
        <v>137</v>
      </c>
      <c r="BE227" s="156">
        <f>IF($N$227="základní",$J$227,0)</f>
        <v>0</v>
      </c>
      <c r="BF227" s="156">
        <f>IF($N$227="snížená",$J$227,0)</f>
        <v>0</v>
      </c>
      <c r="BG227" s="156">
        <f>IF($N$227="zákl. přenesená",$J$227,0)</f>
        <v>0</v>
      </c>
      <c r="BH227" s="156">
        <f>IF($N$227="sníž. přenesená",$J$227,0)</f>
        <v>0</v>
      </c>
      <c r="BI227" s="156">
        <f>IF($N$227="nulová",$J$227,0)</f>
        <v>0</v>
      </c>
      <c r="BJ227" s="89" t="s">
        <v>20</v>
      </c>
      <c r="BK227" s="156">
        <f>ROUND($I$227*$H$227,2)</f>
        <v>0</v>
      </c>
      <c r="BL227" s="89" t="s">
        <v>213</v>
      </c>
      <c r="BM227" s="89" t="s">
        <v>1188</v>
      </c>
    </row>
    <row r="228" spans="2:65" s="6" customFormat="1" ht="15.75" customHeight="1" x14ac:dyDescent="0.3">
      <c r="B228" s="159"/>
      <c r="C228" s="160"/>
      <c r="D228" s="157" t="s">
        <v>150</v>
      </c>
      <c r="E228" s="162"/>
      <c r="F228" s="162" t="s">
        <v>1057</v>
      </c>
      <c r="G228" s="160"/>
      <c r="H228" s="163">
        <v>1</v>
      </c>
      <c r="J228" s="160"/>
      <c r="K228" s="160"/>
      <c r="L228" s="164"/>
      <c r="M228" s="165"/>
      <c r="N228" s="160"/>
      <c r="O228" s="160"/>
      <c r="P228" s="160"/>
      <c r="Q228" s="160"/>
      <c r="R228" s="160"/>
      <c r="S228" s="160"/>
      <c r="T228" s="166"/>
      <c r="AT228" s="167" t="s">
        <v>150</v>
      </c>
      <c r="AU228" s="167" t="s">
        <v>81</v>
      </c>
      <c r="AV228" s="167" t="s">
        <v>81</v>
      </c>
      <c r="AW228" s="167" t="s">
        <v>109</v>
      </c>
      <c r="AX228" s="167" t="s">
        <v>73</v>
      </c>
      <c r="AY228" s="167" t="s">
        <v>137</v>
      </c>
    </row>
    <row r="229" spans="2:65" s="6" customFormat="1" ht="15.75" customHeight="1" x14ac:dyDescent="0.3">
      <c r="B229" s="168"/>
      <c r="C229" s="169"/>
      <c r="D229" s="161" t="s">
        <v>150</v>
      </c>
      <c r="E229" s="169"/>
      <c r="F229" s="170" t="s">
        <v>154</v>
      </c>
      <c r="G229" s="169"/>
      <c r="H229" s="171">
        <v>1</v>
      </c>
      <c r="J229" s="169"/>
      <c r="K229" s="169"/>
      <c r="L229" s="172"/>
      <c r="M229" s="173"/>
      <c r="N229" s="169"/>
      <c r="O229" s="169"/>
      <c r="P229" s="169"/>
      <c r="Q229" s="169"/>
      <c r="R229" s="169"/>
      <c r="S229" s="169"/>
      <c r="T229" s="174"/>
      <c r="AT229" s="175" t="s">
        <v>150</v>
      </c>
      <c r="AU229" s="175" t="s">
        <v>81</v>
      </c>
      <c r="AV229" s="175" t="s">
        <v>146</v>
      </c>
      <c r="AW229" s="175" t="s">
        <v>109</v>
      </c>
      <c r="AX229" s="175" t="s">
        <v>20</v>
      </c>
      <c r="AY229" s="175" t="s">
        <v>137</v>
      </c>
    </row>
    <row r="230" spans="2:65" s="6" customFormat="1" ht="15.75" customHeight="1" x14ac:dyDescent="0.3">
      <c r="B230" s="23"/>
      <c r="C230" s="145" t="s">
        <v>493</v>
      </c>
      <c r="D230" s="145" t="s">
        <v>141</v>
      </c>
      <c r="E230" s="146" t="s">
        <v>1189</v>
      </c>
      <c r="F230" s="147" t="s">
        <v>1190</v>
      </c>
      <c r="G230" s="148" t="s">
        <v>480</v>
      </c>
      <c r="H230" s="149">
        <v>3</v>
      </c>
      <c r="I230" s="150"/>
      <c r="J230" s="151">
        <f>ROUND($I$230*$H$230,2)</f>
        <v>0</v>
      </c>
      <c r="K230" s="147" t="s">
        <v>145</v>
      </c>
      <c r="L230" s="43"/>
      <c r="M230" s="152"/>
      <c r="N230" s="153" t="s">
        <v>44</v>
      </c>
      <c r="O230" s="24"/>
      <c r="P230" s="24"/>
      <c r="Q230" s="154">
        <v>0</v>
      </c>
      <c r="R230" s="154">
        <f>$Q$230*$H$230</f>
        <v>0</v>
      </c>
      <c r="S230" s="154">
        <v>0</v>
      </c>
      <c r="T230" s="155">
        <f>$S$230*$H$230</f>
        <v>0</v>
      </c>
      <c r="AR230" s="89" t="s">
        <v>213</v>
      </c>
      <c r="AT230" s="89" t="s">
        <v>141</v>
      </c>
      <c r="AU230" s="89" t="s">
        <v>81</v>
      </c>
      <c r="AY230" s="6" t="s">
        <v>137</v>
      </c>
      <c r="BE230" s="156">
        <f>IF($N$230="základní",$J$230,0)</f>
        <v>0</v>
      </c>
      <c r="BF230" s="156">
        <f>IF($N$230="snížená",$J$230,0)</f>
        <v>0</v>
      </c>
      <c r="BG230" s="156">
        <f>IF($N$230="zákl. přenesená",$J$230,0)</f>
        <v>0</v>
      </c>
      <c r="BH230" s="156">
        <f>IF($N$230="sníž. přenesená",$J$230,0)</f>
        <v>0</v>
      </c>
      <c r="BI230" s="156">
        <f>IF($N$230="nulová",$J$230,0)</f>
        <v>0</v>
      </c>
      <c r="BJ230" s="89" t="s">
        <v>20</v>
      </c>
      <c r="BK230" s="156">
        <f>ROUND($I$230*$H$230,2)</f>
        <v>0</v>
      </c>
      <c r="BL230" s="89" t="s">
        <v>213</v>
      </c>
      <c r="BM230" s="89" t="s">
        <v>1191</v>
      </c>
    </row>
    <row r="231" spans="2:65" s="6" customFormat="1" ht="15.75" customHeight="1" x14ac:dyDescent="0.3">
      <c r="B231" s="159"/>
      <c r="C231" s="160"/>
      <c r="D231" s="157" t="s">
        <v>150</v>
      </c>
      <c r="E231" s="162"/>
      <c r="F231" s="162" t="s">
        <v>1192</v>
      </c>
      <c r="G231" s="160"/>
      <c r="H231" s="163">
        <v>1</v>
      </c>
      <c r="J231" s="160"/>
      <c r="K231" s="160"/>
      <c r="L231" s="164"/>
      <c r="M231" s="165"/>
      <c r="N231" s="160"/>
      <c r="O231" s="160"/>
      <c r="P231" s="160"/>
      <c r="Q231" s="160"/>
      <c r="R231" s="160"/>
      <c r="S231" s="160"/>
      <c r="T231" s="166"/>
      <c r="AT231" s="167" t="s">
        <v>150</v>
      </c>
      <c r="AU231" s="167" t="s">
        <v>81</v>
      </c>
      <c r="AV231" s="167" t="s">
        <v>81</v>
      </c>
      <c r="AW231" s="167" t="s">
        <v>109</v>
      </c>
      <c r="AX231" s="167" t="s">
        <v>73</v>
      </c>
      <c r="AY231" s="167" t="s">
        <v>137</v>
      </c>
    </row>
    <row r="232" spans="2:65" s="6" customFormat="1" ht="15.75" customHeight="1" x14ac:dyDescent="0.3">
      <c r="B232" s="159"/>
      <c r="C232" s="160"/>
      <c r="D232" s="161" t="s">
        <v>150</v>
      </c>
      <c r="E232" s="160"/>
      <c r="F232" s="162" t="s">
        <v>1193</v>
      </c>
      <c r="G232" s="160"/>
      <c r="H232" s="163">
        <v>2</v>
      </c>
      <c r="J232" s="160"/>
      <c r="K232" s="160"/>
      <c r="L232" s="164"/>
      <c r="M232" s="165"/>
      <c r="N232" s="160"/>
      <c r="O232" s="160"/>
      <c r="P232" s="160"/>
      <c r="Q232" s="160"/>
      <c r="R232" s="160"/>
      <c r="S232" s="160"/>
      <c r="T232" s="166"/>
      <c r="AT232" s="167" t="s">
        <v>150</v>
      </c>
      <c r="AU232" s="167" t="s">
        <v>81</v>
      </c>
      <c r="AV232" s="167" t="s">
        <v>81</v>
      </c>
      <c r="AW232" s="167" t="s">
        <v>109</v>
      </c>
      <c r="AX232" s="167" t="s">
        <v>73</v>
      </c>
      <c r="AY232" s="167" t="s">
        <v>137</v>
      </c>
    </row>
    <row r="233" spans="2:65" s="6" customFormat="1" ht="15.75" customHeight="1" x14ac:dyDescent="0.3">
      <c r="B233" s="168"/>
      <c r="C233" s="169"/>
      <c r="D233" s="161" t="s">
        <v>150</v>
      </c>
      <c r="E233" s="169"/>
      <c r="F233" s="170" t="s">
        <v>154</v>
      </c>
      <c r="G233" s="169"/>
      <c r="H233" s="171">
        <v>3</v>
      </c>
      <c r="J233" s="169"/>
      <c r="K233" s="169"/>
      <c r="L233" s="172"/>
      <c r="M233" s="173"/>
      <c r="N233" s="169"/>
      <c r="O233" s="169"/>
      <c r="P233" s="169"/>
      <c r="Q233" s="169"/>
      <c r="R233" s="169"/>
      <c r="S233" s="169"/>
      <c r="T233" s="174"/>
      <c r="AT233" s="175" t="s">
        <v>150</v>
      </c>
      <c r="AU233" s="175" t="s">
        <v>81</v>
      </c>
      <c r="AV233" s="175" t="s">
        <v>146</v>
      </c>
      <c r="AW233" s="175" t="s">
        <v>109</v>
      </c>
      <c r="AX233" s="175" t="s">
        <v>20</v>
      </c>
      <c r="AY233" s="175" t="s">
        <v>137</v>
      </c>
    </row>
    <row r="234" spans="2:65" s="6" customFormat="1" ht="15.75" customHeight="1" x14ac:dyDescent="0.3">
      <c r="B234" s="23"/>
      <c r="C234" s="177" t="s">
        <v>498</v>
      </c>
      <c r="D234" s="177" t="s">
        <v>216</v>
      </c>
      <c r="E234" s="178" t="s">
        <v>1194</v>
      </c>
      <c r="F234" s="179" t="s">
        <v>1195</v>
      </c>
      <c r="G234" s="180" t="s">
        <v>480</v>
      </c>
      <c r="H234" s="181">
        <v>3</v>
      </c>
      <c r="I234" s="182"/>
      <c r="J234" s="183">
        <f>ROUND($I$234*$H$234,2)</f>
        <v>0</v>
      </c>
      <c r="K234" s="179"/>
      <c r="L234" s="184"/>
      <c r="M234" s="185"/>
      <c r="N234" s="186" t="s">
        <v>44</v>
      </c>
      <c r="O234" s="24"/>
      <c r="P234" s="24"/>
      <c r="Q234" s="154">
        <v>2.23E-4</v>
      </c>
      <c r="R234" s="154">
        <f>$Q$234*$H$234</f>
        <v>6.69E-4</v>
      </c>
      <c r="S234" s="154">
        <v>0</v>
      </c>
      <c r="T234" s="155">
        <f>$S$234*$H$234</f>
        <v>0</v>
      </c>
      <c r="AR234" s="89" t="s">
        <v>219</v>
      </c>
      <c r="AT234" s="89" t="s">
        <v>216</v>
      </c>
      <c r="AU234" s="89" t="s">
        <v>81</v>
      </c>
      <c r="AY234" s="6" t="s">
        <v>137</v>
      </c>
      <c r="BE234" s="156">
        <f>IF($N$234="základní",$J$234,0)</f>
        <v>0</v>
      </c>
      <c r="BF234" s="156">
        <f>IF($N$234="snížená",$J$234,0)</f>
        <v>0</v>
      </c>
      <c r="BG234" s="156">
        <f>IF($N$234="zákl. přenesená",$J$234,0)</f>
        <v>0</v>
      </c>
      <c r="BH234" s="156">
        <f>IF($N$234="sníž. přenesená",$J$234,0)</f>
        <v>0</v>
      </c>
      <c r="BI234" s="156">
        <f>IF($N$234="nulová",$J$234,0)</f>
        <v>0</v>
      </c>
      <c r="BJ234" s="89" t="s">
        <v>20</v>
      </c>
      <c r="BK234" s="156">
        <f>ROUND($I$234*$H$234,2)</f>
        <v>0</v>
      </c>
      <c r="BL234" s="89" t="s">
        <v>213</v>
      </c>
      <c r="BM234" s="89" t="s">
        <v>1196</v>
      </c>
    </row>
    <row r="235" spans="2:65" s="6" customFormat="1" ht="15.75" customHeight="1" x14ac:dyDescent="0.3">
      <c r="B235" s="159"/>
      <c r="C235" s="160"/>
      <c r="D235" s="157" t="s">
        <v>150</v>
      </c>
      <c r="E235" s="162"/>
      <c r="F235" s="162" t="s">
        <v>1173</v>
      </c>
      <c r="G235" s="160"/>
      <c r="H235" s="163">
        <v>3</v>
      </c>
      <c r="J235" s="160"/>
      <c r="K235" s="160"/>
      <c r="L235" s="164"/>
      <c r="M235" s="165"/>
      <c r="N235" s="160"/>
      <c r="O235" s="160"/>
      <c r="P235" s="160"/>
      <c r="Q235" s="160"/>
      <c r="R235" s="160"/>
      <c r="S235" s="160"/>
      <c r="T235" s="166"/>
      <c r="AT235" s="167" t="s">
        <v>150</v>
      </c>
      <c r="AU235" s="167" t="s">
        <v>81</v>
      </c>
      <c r="AV235" s="167" t="s">
        <v>81</v>
      </c>
      <c r="AW235" s="167" t="s">
        <v>109</v>
      </c>
      <c r="AX235" s="167" t="s">
        <v>73</v>
      </c>
      <c r="AY235" s="167" t="s">
        <v>137</v>
      </c>
    </row>
    <row r="236" spans="2:65" s="6" customFormat="1" ht="15.75" customHeight="1" x14ac:dyDescent="0.3">
      <c r="B236" s="190"/>
      <c r="C236" s="191"/>
      <c r="D236" s="161" t="s">
        <v>150</v>
      </c>
      <c r="E236" s="191"/>
      <c r="F236" s="192" t="s">
        <v>1098</v>
      </c>
      <c r="G236" s="191"/>
      <c r="H236" s="191"/>
      <c r="J236" s="191"/>
      <c r="K236" s="191"/>
      <c r="L236" s="193"/>
      <c r="M236" s="194"/>
      <c r="N236" s="191"/>
      <c r="O236" s="191"/>
      <c r="P236" s="191"/>
      <c r="Q236" s="191"/>
      <c r="R236" s="191"/>
      <c r="S236" s="191"/>
      <c r="T236" s="195"/>
      <c r="AT236" s="196" t="s">
        <v>150</v>
      </c>
      <c r="AU236" s="196" t="s">
        <v>81</v>
      </c>
      <c r="AV236" s="196" t="s">
        <v>20</v>
      </c>
      <c r="AW236" s="196" t="s">
        <v>109</v>
      </c>
      <c r="AX236" s="196" t="s">
        <v>73</v>
      </c>
      <c r="AY236" s="196" t="s">
        <v>137</v>
      </c>
    </row>
    <row r="237" spans="2:65" s="6" customFormat="1" ht="15.75" customHeight="1" x14ac:dyDescent="0.3">
      <c r="B237" s="168"/>
      <c r="C237" s="169"/>
      <c r="D237" s="161" t="s">
        <v>150</v>
      </c>
      <c r="E237" s="169"/>
      <c r="F237" s="170" t="s">
        <v>154</v>
      </c>
      <c r="G237" s="169"/>
      <c r="H237" s="171">
        <v>3</v>
      </c>
      <c r="J237" s="169"/>
      <c r="K237" s="169"/>
      <c r="L237" s="172"/>
      <c r="M237" s="173"/>
      <c r="N237" s="169"/>
      <c r="O237" s="169"/>
      <c r="P237" s="169"/>
      <c r="Q237" s="169"/>
      <c r="R237" s="169"/>
      <c r="S237" s="169"/>
      <c r="T237" s="174"/>
      <c r="AT237" s="175" t="s">
        <v>150</v>
      </c>
      <c r="AU237" s="175" t="s">
        <v>81</v>
      </c>
      <c r="AV237" s="175" t="s">
        <v>146</v>
      </c>
      <c r="AW237" s="175" t="s">
        <v>109</v>
      </c>
      <c r="AX237" s="175" t="s">
        <v>20</v>
      </c>
      <c r="AY237" s="175" t="s">
        <v>137</v>
      </c>
    </row>
    <row r="238" spans="2:65" s="6" customFormat="1" ht="15.75" customHeight="1" x14ac:dyDescent="0.3">
      <c r="B238" s="23"/>
      <c r="C238" s="145" t="s">
        <v>503</v>
      </c>
      <c r="D238" s="145" t="s">
        <v>141</v>
      </c>
      <c r="E238" s="146" t="s">
        <v>1197</v>
      </c>
      <c r="F238" s="147" t="s">
        <v>1198</v>
      </c>
      <c r="G238" s="148" t="s">
        <v>480</v>
      </c>
      <c r="H238" s="149">
        <v>3</v>
      </c>
      <c r="I238" s="150"/>
      <c r="J238" s="151">
        <f>ROUND($I$238*$H$238,2)</f>
        <v>0</v>
      </c>
      <c r="K238" s="147" t="s">
        <v>145</v>
      </c>
      <c r="L238" s="43"/>
      <c r="M238" s="152"/>
      <c r="N238" s="153" t="s">
        <v>44</v>
      </c>
      <c r="O238" s="24"/>
      <c r="P238" s="24"/>
      <c r="Q238" s="154">
        <v>0</v>
      </c>
      <c r="R238" s="154">
        <f>$Q$238*$H$238</f>
        <v>0</v>
      </c>
      <c r="S238" s="154">
        <v>0</v>
      </c>
      <c r="T238" s="155">
        <f>$S$238*$H$238</f>
        <v>0</v>
      </c>
      <c r="AR238" s="89" t="s">
        <v>213</v>
      </c>
      <c r="AT238" s="89" t="s">
        <v>141</v>
      </c>
      <c r="AU238" s="89" t="s">
        <v>81</v>
      </c>
      <c r="AY238" s="6" t="s">
        <v>137</v>
      </c>
      <c r="BE238" s="156">
        <f>IF($N$238="základní",$J$238,0)</f>
        <v>0</v>
      </c>
      <c r="BF238" s="156">
        <f>IF($N$238="snížená",$J$238,0)</f>
        <v>0</v>
      </c>
      <c r="BG238" s="156">
        <f>IF($N$238="zákl. přenesená",$J$238,0)</f>
        <v>0</v>
      </c>
      <c r="BH238" s="156">
        <f>IF($N$238="sníž. přenesená",$J$238,0)</f>
        <v>0</v>
      </c>
      <c r="BI238" s="156">
        <f>IF($N$238="nulová",$J$238,0)</f>
        <v>0</v>
      </c>
      <c r="BJ238" s="89" t="s">
        <v>20</v>
      </c>
      <c r="BK238" s="156">
        <f>ROUND($I$238*$H$238,2)</f>
        <v>0</v>
      </c>
      <c r="BL238" s="89" t="s">
        <v>213</v>
      </c>
      <c r="BM238" s="89" t="s">
        <v>1199</v>
      </c>
    </row>
    <row r="239" spans="2:65" s="6" customFormat="1" ht="15.75" customHeight="1" x14ac:dyDescent="0.3">
      <c r="B239" s="159"/>
      <c r="C239" s="160"/>
      <c r="D239" s="157" t="s">
        <v>150</v>
      </c>
      <c r="E239" s="162"/>
      <c r="F239" s="162" t="s">
        <v>1173</v>
      </c>
      <c r="G239" s="160"/>
      <c r="H239" s="163">
        <v>3</v>
      </c>
      <c r="J239" s="160"/>
      <c r="K239" s="160"/>
      <c r="L239" s="164"/>
      <c r="M239" s="165"/>
      <c r="N239" s="160"/>
      <c r="O239" s="160"/>
      <c r="P239" s="160"/>
      <c r="Q239" s="160"/>
      <c r="R239" s="160"/>
      <c r="S239" s="160"/>
      <c r="T239" s="166"/>
      <c r="AT239" s="167" t="s">
        <v>150</v>
      </c>
      <c r="AU239" s="167" t="s">
        <v>81</v>
      </c>
      <c r="AV239" s="167" t="s">
        <v>81</v>
      </c>
      <c r="AW239" s="167" t="s">
        <v>109</v>
      </c>
      <c r="AX239" s="167" t="s">
        <v>73</v>
      </c>
      <c r="AY239" s="167" t="s">
        <v>137</v>
      </c>
    </row>
    <row r="240" spans="2:65" s="6" customFormat="1" ht="15.75" customHeight="1" x14ac:dyDescent="0.3">
      <c r="B240" s="190"/>
      <c r="C240" s="191"/>
      <c r="D240" s="161" t="s">
        <v>150</v>
      </c>
      <c r="E240" s="191"/>
      <c r="F240" s="192" t="s">
        <v>1098</v>
      </c>
      <c r="G240" s="191"/>
      <c r="H240" s="191"/>
      <c r="J240" s="191"/>
      <c r="K240" s="191"/>
      <c r="L240" s="193"/>
      <c r="M240" s="194"/>
      <c r="N240" s="191"/>
      <c r="O240" s="191"/>
      <c r="P240" s="191"/>
      <c r="Q240" s="191"/>
      <c r="R240" s="191"/>
      <c r="S240" s="191"/>
      <c r="T240" s="195"/>
      <c r="AT240" s="196" t="s">
        <v>150</v>
      </c>
      <c r="AU240" s="196" t="s">
        <v>81</v>
      </c>
      <c r="AV240" s="196" t="s">
        <v>20</v>
      </c>
      <c r="AW240" s="196" t="s">
        <v>109</v>
      </c>
      <c r="AX240" s="196" t="s">
        <v>73</v>
      </c>
      <c r="AY240" s="196" t="s">
        <v>137</v>
      </c>
    </row>
    <row r="241" spans="2:65" s="6" customFormat="1" ht="15.75" customHeight="1" x14ac:dyDescent="0.3">
      <c r="B241" s="168"/>
      <c r="C241" s="169"/>
      <c r="D241" s="161" t="s">
        <v>150</v>
      </c>
      <c r="E241" s="169"/>
      <c r="F241" s="170" t="s">
        <v>154</v>
      </c>
      <c r="G241" s="169"/>
      <c r="H241" s="171">
        <v>3</v>
      </c>
      <c r="J241" s="169"/>
      <c r="K241" s="169"/>
      <c r="L241" s="172"/>
      <c r="M241" s="173"/>
      <c r="N241" s="169"/>
      <c r="O241" s="169"/>
      <c r="P241" s="169"/>
      <c r="Q241" s="169"/>
      <c r="R241" s="169"/>
      <c r="S241" s="169"/>
      <c r="T241" s="174"/>
      <c r="AT241" s="175" t="s">
        <v>150</v>
      </c>
      <c r="AU241" s="175" t="s">
        <v>81</v>
      </c>
      <c r="AV241" s="175" t="s">
        <v>146</v>
      </c>
      <c r="AW241" s="175" t="s">
        <v>109</v>
      </c>
      <c r="AX241" s="175" t="s">
        <v>20</v>
      </c>
      <c r="AY241" s="175" t="s">
        <v>137</v>
      </c>
    </row>
    <row r="242" spans="2:65" s="6" customFormat="1" ht="15.75" customHeight="1" x14ac:dyDescent="0.3">
      <c r="B242" s="23"/>
      <c r="C242" s="177" t="s">
        <v>508</v>
      </c>
      <c r="D242" s="177" t="s">
        <v>216</v>
      </c>
      <c r="E242" s="178" t="s">
        <v>1200</v>
      </c>
      <c r="F242" s="179" t="s">
        <v>1201</v>
      </c>
      <c r="G242" s="180" t="s">
        <v>480</v>
      </c>
      <c r="H242" s="181">
        <v>2</v>
      </c>
      <c r="I242" s="182"/>
      <c r="J242" s="183">
        <f>ROUND($I$242*$H$242,2)</f>
        <v>0</v>
      </c>
      <c r="K242" s="179"/>
      <c r="L242" s="184"/>
      <c r="M242" s="185"/>
      <c r="N242" s="186" t="s">
        <v>44</v>
      </c>
      <c r="O242" s="24"/>
      <c r="P242" s="24"/>
      <c r="Q242" s="154">
        <v>1.0900000000000001E-4</v>
      </c>
      <c r="R242" s="154">
        <f>$Q$242*$H$242</f>
        <v>2.1800000000000001E-4</v>
      </c>
      <c r="S242" s="154">
        <v>0</v>
      </c>
      <c r="T242" s="155">
        <f>$S$242*$H$242</f>
        <v>0</v>
      </c>
      <c r="AR242" s="89" t="s">
        <v>219</v>
      </c>
      <c r="AT242" s="89" t="s">
        <v>216</v>
      </c>
      <c r="AU242" s="89" t="s">
        <v>81</v>
      </c>
      <c r="AY242" s="6" t="s">
        <v>137</v>
      </c>
      <c r="BE242" s="156">
        <f>IF($N$242="základní",$J$242,0)</f>
        <v>0</v>
      </c>
      <c r="BF242" s="156">
        <f>IF($N$242="snížená",$J$242,0)</f>
        <v>0</v>
      </c>
      <c r="BG242" s="156">
        <f>IF($N$242="zákl. přenesená",$J$242,0)</f>
        <v>0</v>
      </c>
      <c r="BH242" s="156">
        <f>IF($N$242="sníž. přenesená",$J$242,0)</f>
        <v>0</v>
      </c>
      <c r="BI242" s="156">
        <f>IF($N$242="nulová",$J$242,0)</f>
        <v>0</v>
      </c>
      <c r="BJ242" s="89" t="s">
        <v>20</v>
      </c>
      <c r="BK242" s="156">
        <f>ROUND($I$242*$H$242,2)</f>
        <v>0</v>
      </c>
      <c r="BL242" s="89" t="s">
        <v>213</v>
      </c>
      <c r="BM242" s="89" t="s">
        <v>1202</v>
      </c>
    </row>
    <row r="243" spans="2:65" s="6" customFormat="1" ht="15.75" customHeight="1" x14ac:dyDescent="0.3">
      <c r="B243" s="159"/>
      <c r="C243" s="160"/>
      <c r="D243" s="157" t="s">
        <v>150</v>
      </c>
      <c r="E243" s="162"/>
      <c r="F243" s="162" t="s">
        <v>1166</v>
      </c>
      <c r="G243" s="160"/>
      <c r="H243" s="163">
        <v>2</v>
      </c>
      <c r="J243" s="160"/>
      <c r="K243" s="160"/>
      <c r="L243" s="164"/>
      <c r="M243" s="165"/>
      <c r="N243" s="160"/>
      <c r="O243" s="160"/>
      <c r="P243" s="160"/>
      <c r="Q243" s="160"/>
      <c r="R243" s="160"/>
      <c r="S243" s="160"/>
      <c r="T243" s="166"/>
      <c r="AT243" s="167" t="s">
        <v>150</v>
      </c>
      <c r="AU243" s="167" t="s">
        <v>81</v>
      </c>
      <c r="AV243" s="167" t="s">
        <v>81</v>
      </c>
      <c r="AW243" s="167" t="s">
        <v>109</v>
      </c>
      <c r="AX243" s="167" t="s">
        <v>73</v>
      </c>
      <c r="AY243" s="167" t="s">
        <v>137</v>
      </c>
    </row>
    <row r="244" spans="2:65" s="6" customFormat="1" ht="15.75" customHeight="1" x14ac:dyDescent="0.3">
      <c r="B244" s="190"/>
      <c r="C244" s="191"/>
      <c r="D244" s="161" t="s">
        <v>150</v>
      </c>
      <c r="E244" s="191"/>
      <c r="F244" s="192" t="s">
        <v>1098</v>
      </c>
      <c r="G244" s="191"/>
      <c r="H244" s="191"/>
      <c r="J244" s="191"/>
      <c r="K244" s="191"/>
      <c r="L244" s="193"/>
      <c r="M244" s="194"/>
      <c r="N244" s="191"/>
      <c r="O244" s="191"/>
      <c r="P244" s="191"/>
      <c r="Q244" s="191"/>
      <c r="R244" s="191"/>
      <c r="S244" s="191"/>
      <c r="T244" s="195"/>
      <c r="AT244" s="196" t="s">
        <v>150</v>
      </c>
      <c r="AU244" s="196" t="s">
        <v>81</v>
      </c>
      <c r="AV244" s="196" t="s">
        <v>20</v>
      </c>
      <c r="AW244" s="196" t="s">
        <v>109</v>
      </c>
      <c r="AX244" s="196" t="s">
        <v>73</v>
      </c>
      <c r="AY244" s="196" t="s">
        <v>137</v>
      </c>
    </row>
    <row r="245" spans="2:65" s="6" customFormat="1" ht="15.75" customHeight="1" x14ac:dyDescent="0.3">
      <c r="B245" s="168"/>
      <c r="C245" s="169"/>
      <c r="D245" s="161" t="s">
        <v>150</v>
      </c>
      <c r="E245" s="169"/>
      <c r="F245" s="170" t="s">
        <v>154</v>
      </c>
      <c r="G245" s="169"/>
      <c r="H245" s="171">
        <v>2</v>
      </c>
      <c r="J245" s="169"/>
      <c r="K245" s="169"/>
      <c r="L245" s="172"/>
      <c r="M245" s="173"/>
      <c r="N245" s="169"/>
      <c r="O245" s="169"/>
      <c r="P245" s="169"/>
      <c r="Q245" s="169"/>
      <c r="R245" s="169"/>
      <c r="S245" s="169"/>
      <c r="T245" s="174"/>
      <c r="AT245" s="175" t="s">
        <v>150</v>
      </c>
      <c r="AU245" s="175" t="s">
        <v>81</v>
      </c>
      <c r="AV245" s="175" t="s">
        <v>146</v>
      </c>
      <c r="AW245" s="175" t="s">
        <v>109</v>
      </c>
      <c r="AX245" s="175" t="s">
        <v>20</v>
      </c>
      <c r="AY245" s="175" t="s">
        <v>137</v>
      </c>
    </row>
    <row r="246" spans="2:65" s="6" customFormat="1" ht="15.75" customHeight="1" x14ac:dyDescent="0.3">
      <c r="B246" s="23"/>
      <c r="C246" s="177" t="s">
        <v>515</v>
      </c>
      <c r="D246" s="177" t="s">
        <v>216</v>
      </c>
      <c r="E246" s="178" t="s">
        <v>1203</v>
      </c>
      <c r="F246" s="179" t="s">
        <v>1204</v>
      </c>
      <c r="G246" s="180" t="s">
        <v>480</v>
      </c>
      <c r="H246" s="181">
        <v>1</v>
      </c>
      <c r="I246" s="182"/>
      <c r="J246" s="183">
        <f>ROUND($I$246*$H$246,2)</f>
        <v>0</v>
      </c>
      <c r="K246" s="179"/>
      <c r="L246" s="184"/>
      <c r="M246" s="185"/>
      <c r="N246" s="186" t="s">
        <v>44</v>
      </c>
      <c r="O246" s="24"/>
      <c r="P246" s="24"/>
      <c r="Q246" s="154">
        <v>1.0900000000000001E-4</v>
      </c>
      <c r="R246" s="154">
        <f>$Q$246*$H$246</f>
        <v>1.0900000000000001E-4</v>
      </c>
      <c r="S246" s="154">
        <v>0</v>
      </c>
      <c r="T246" s="155">
        <f>$S$246*$H$246</f>
        <v>0</v>
      </c>
      <c r="AR246" s="89" t="s">
        <v>219</v>
      </c>
      <c r="AT246" s="89" t="s">
        <v>216</v>
      </c>
      <c r="AU246" s="89" t="s">
        <v>81</v>
      </c>
      <c r="AY246" s="6" t="s">
        <v>137</v>
      </c>
      <c r="BE246" s="156">
        <f>IF($N$246="základní",$J$246,0)</f>
        <v>0</v>
      </c>
      <c r="BF246" s="156">
        <f>IF($N$246="snížená",$J$246,0)</f>
        <v>0</v>
      </c>
      <c r="BG246" s="156">
        <f>IF($N$246="zákl. přenesená",$J$246,0)</f>
        <v>0</v>
      </c>
      <c r="BH246" s="156">
        <f>IF($N$246="sníž. přenesená",$J$246,0)</f>
        <v>0</v>
      </c>
      <c r="BI246" s="156">
        <f>IF($N$246="nulová",$J$246,0)</f>
        <v>0</v>
      </c>
      <c r="BJ246" s="89" t="s">
        <v>20</v>
      </c>
      <c r="BK246" s="156">
        <f>ROUND($I$246*$H$246,2)</f>
        <v>0</v>
      </c>
      <c r="BL246" s="89" t="s">
        <v>213</v>
      </c>
      <c r="BM246" s="89" t="s">
        <v>1205</v>
      </c>
    </row>
    <row r="247" spans="2:65" s="6" customFormat="1" ht="15.75" customHeight="1" x14ac:dyDescent="0.3">
      <c r="B247" s="159"/>
      <c r="C247" s="160"/>
      <c r="D247" s="157" t="s">
        <v>150</v>
      </c>
      <c r="E247" s="162"/>
      <c r="F247" s="162" t="s">
        <v>1192</v>
      </c>
      <c r="G247" s="160"/>
      <c r="H247" s="163">
        <v>1</v>
      </c>
      <c r="J247" s="160"/>
      <c r="K247" s="160"/>
      <c r="L247" s="164"/>
      <c r="M247" s="165"/>
      <c r="N247" s="160"/>
      <c r="O247" s="160"/>
      <c r="P247" s="160"/>
      <c r="Q247" s="160"/>
      <c r="R247" s="160"/>
      <c r="S247" s="160"/>
      <c r="T247" s="166"/>
      <c r="AT247" s="167" t="s">
        <v>150</v>
      </c>
      <c r="AU247" s="167" t="s">
        <v>81</v>
      </c>
      <c r="AV247" s="167" t="s">
        <v>81</v>
      </c>
      <c r="AW247" s="167" t="s">
        <v>109</v>
      </c>
      <c r="AX247" s="167" t="s">
        <v>73</v>
      </c>
      <c r="AY247" s="167" t="s">
        <v>137</v>
      </c>
    </row>
    <row r="248" spans="2:65" s="6" customFormat="1" ht="15.75" customHeight="1" x14ac:dyDescent="0.3">
      <c r="B248" s="190"/>
      <c r="C248" s="191"/>
      <c r="D248" s="161" t="s">
        <v>150</v>
      </c>
      <c r="E248" s="191"/>
      <c r="F248" s="192" t="s">
        <v>1098</v>
      </c>
      <c r="G248" s="191"/>
      <c r="H248" s="191"/>
      <c r="J248" s="191"/>
      <c r="K248" s="191"/>
      <c r="L248" s="193"/>
      <c r="M248" s="194"/>
      <c r="N248" s="191"/>
      <c r="O248" s="191"/>
      <c r="P248" s="191"/>
      <c r="Q248" s="191"/>
      <c r="R248" s="191"/>
      <c r="S248" s="191"/>
      <c r="T248" s="195"/>
      <c r="AT248" s="196" t="s">
        <v>150</v>
      </c>
      <c r="AU248" s="196" t="s">
        <v>81</v>
      </c>
      <c r="AV248" s="196" t="s">
        <v>20</v>
      </c>
      <c r="AW248" s="196" t="s">
        <v>109</v>
      </c>
      <c r="AX248" s="196" t="s">
        <v>73</v>
      </c>
      <c r="AY248" s="196" t="s">
        <v>137</v>
      </c>
    </row>
    <row r="249" spans="2:65" s="6" customFormat="1" ht="15.75" customHeight="1" x14ac:dyDescent="0.3">
      <c r="B249" s="168"/>
      <c r="C249" s="169"/>
      <c r="D249" s="161" t="s">
        <v>150</v>
      </c>
      <c r="E249" s="169"/>
      <c r="F249" s="170" t="s">
        <v>154</v>
      </c>
      <c r="G249" s="169"/>
      <c r="H249" s="171">
        <v>1</v>
      </c>
      <c r="J249" s="169"/>
      <c r="K249" s="169"/>
      <c r="L249" s="172"/>
      <c r="M249" s="173"/>
      <c r="N249" s="169"/>
      <c r="O249" s="169"/>
      <c r="P249" s="169"/>
      <c r="Q249" s="169"/>
      <c r="R249" s="169"/>
      <c r="S249" s="169"/>
      <c r="T249" s="174"/>
      <c r="AT249" s="175" t="s">
        <v>150</v>
      </c>
      <c r="AU249" s="175" t="s">
        <v>81</v>
      </c>
      <c r="AV249" s="175" t="s">
        <v>146</v>
      </c>
      <c r="AW249" s="175" t="s">
        <v>109</v>
      </c>
      <c r="AX249" s="175" t="s">
        <v>20</v>
      </c>
      <c r="AY249" s="175" t="s">
        <v>137</v>
      </c>
    </row>
    <row r="250" spans="2:65" s="6" customFormat="1" ht="15.75" customHeight="1" x14ac:dyDescent="0.3">
      <c r="B250" s="23"/>
      <c r="C250" s="145" t="s">
        <v>520</v>
      </c>
      <c r="D250" s="145" t="s">
        <v>141</v>
      </c>
      <c r="E250" s="146" t="s">
        <v>1206</v>
      </c>
      <c r="F250" s="147" t="s">
        <v>1207</v>
      </c>
      <c r="G250" s="148" t="s">
        <v>480</v>
      </c>
      <c r="H250" s="149">
        <v>2</v>
      </c>
      <c r="I250" s="150"/>
      <c r="J250" s="151">
        <f>ROUND($I$250*$H$250,2)</f>
        <v>0</v>
      </c>
      <c r="K250" s="147"/>
      <c r="L250" s="43"/>
      <c r="M250" s="152"/>
      <c r="N250" s="153" t="s">
        <v>44</v>
      </c>
      <c r="O250" s="24"/>
      <c r="P250" s="24"/>
      <c r="Q250" s="154">
        <v>0</v>
      </c>
      <c r="R250" s="154">
        <f>$Q$250*$H$250</f>
        <v>0</v>
      </c>
      <c r="S250" s="154">
        <v>0</v>
      </c>
      <c r="T250" s="155">
        <f>$S$250*$H$250</f>
        <v>0</v>
      </c>
      <c r="AR250" s="89" t="s">
        <v>213</v>
      </c>
      <c r="AT250" s="89" t="s">
        <v>141</v>
      </c>
      <c r="AU250" s="89" t="s">
        <v>81</v>
      </c>
      <c r="AY250" s="6" t="s">
        <v>137</v>
      </c>
      <c r="BE250" s="156">
        <f>IF($N$250="základní",$J$250,0)</f>
        <v>0</v>
      </c>
      <c r="BF250" s="156">
        <f>IF($N$250="snížená",$J$250,0)</f>
        <v>0</v>
      </c>
      <c r="BG250" s="156">
        <f>IF($N$250="zákl. přenesená",$J$250,0)</f>
        <v>0</v>
      </c>
      <c r="BH250" s="156">
        <f>IF($N$250="sníž. přenesená",$J$250,0)</f>
        <v>0</v>
      </c>
      <c r="BI250" s="156">
        <f>IF($N$250="nulová",$J$250,0)</f>
        <v>0</v>
      </c>
      <c r="BJ250" s="89" t="s">
        <v>20</v>
      </c>
      <c r="BK250" s="156">
        <f>ROUND($I$250*$H$250,2)</f>
        <v>0</v>
      </c>
      <c r="BL250" s="89" t="s">
        <v>213</v>
      </c>
      <c r="BM250" s="89" t="s">
        <v>1208</v>
      </c>
    </row>
    <row r="251" spans="2:65" s="6" customFormat="1" ht="16.5" customHeight="1" x14ac:dyDescent="0.3">
      <c r="B251" s="23"/>
      <c r="C251" s="24"/>
      <c r="D251" s="157" t="s">
        <v>148</v>
      </c>
      <c r="E251" s="24"/>
      <c r="F251" s="158" t="s">
        <v>1209</v>
      </c>
      <c r="G251" s="24"/>
      <c r="H251" s="24"/>
      <c r="J251" s="24"/>
      <c r="K251" s="24"/>
      <c r="L251" s="43"/>
      <c r="M251" s="56"/>
      <c r="N251" s="24"/>
      <c r="O251" s="24"/>
      <c r="P251" s="24"/>
      <c r="Q251" s="24"/>
      <c r="R251" s="24"/>
      <c r="S251" s="24"/>
      <c r="T251" s="57"/>
      <c r="AT251" s="6" t="s">
        <v>148</v>
      </c>
      <c r="AU251" s="6" t="s">
        <v>81</v>
      </c>
    </row>
    <row r="252" spans="2:65" s="6" customFormat="1" ht="15.75" customHeight="1" x14ac:dyDescent="0.3">
      <c r="B252" s="159"/>
      <c r="C252" s="160"/>
      <c r="D252" s="161" t="s">
        <v>150</v>
      </c>
      <c r="E252" s="160"/>
      <c r="F252" s="162" t="s">
        <v>1166</v>
      </c>
      <c r="G252" s="160"/>
      <c r="H252" s="163">
        <v>2</v>
      </c>
      <c r="J252" s="160"/>
      <c r="K252" s="160"/>
      <c r="L252" s="164"/>
      <c r="M252" s="165"/>
      <c r="N252" s="160"/>
      <c r="O252" s="160"/>
      <c r="P252" s="160"/>
      <c r="Q252" s="160"/>
      <c r="R252" s="160"/>
      <c r="S252" s="160"/>
      <c r="T252" s="166"/>
      <c r="AT252" s="167" t="s">
        <v>150</v>
      </c>
      <c r="AU252" s="167" t="s">
        <v>81</v>
      </c>
      <c r="AV252" s="167" t="s">
        <v>81</v>
      </c>
      <c r="AW252" s="167" t="s">
        <v>109</v>
      </c>
      <c r="AX252" s="167" t="s">
        <v>73</v>
      </c>
      <c r="AY252" s="167" t="s">
        <v>137</v>
      </c>
    </row>
    <row r="253" spans="2:65" s="6" customFormat="1" ht="15.75" customHeight="1" x14ac:dyDescent="0.3">
      <c r="B253" s="190"/>
      <c r="C253" s="191"/>
      <c r="D253" s="161" t="s">
        <v>150</v>
      </c>
      <c r="E253" s="191"/>
      <c r="F253" s="192" t="s">
        <v>1098</v>
      </c>
      <c r="G253" s="191"/>
      <c r="H253" s="191"/>
      <c r="J253" s="191"/>
      <c r="K253" s="191"/>
      <c r="L253" s="193"/>
      <c r="M253" s="194"/>
      <c r="N253" s="191"/>
      <c r="O253" s="191"/>
      <c r="P253" s="191"/>
      <c r="Q253" s="191"/>
      <c r="R253" s="191"/>
      <c r="S253" s="191"/>
      <c r="T253" s="195"/>
      <c r="AT253" s="196" t="s">
        <v>150</v>
      </c>
      <c r="AU253" s="196" t="s">
        <v>81</v>
      </c>
      <c r="AV253" s="196" t="s">
        <v>20</v>
      </c>
      <c r="AW253" s="196" t="s">
        <v>109</v>
      </c>
      <c r="AX253" s="196" t="s">
        <v>73</v>
      </c>
      <c r="AY253" s="196" t="s">
        <v>137</v>
      </c>
    </row>
    <row r="254" spans="2:65" s="6" customFormat="1" ht="15.75" customHeight="1" x14ac:dyDescent="0.3">
      <c r="B254" s="168"/>
      <c r="C254" s="169"/>
      <c r="D254" s="161" t="s">
        <v>150</v>
      </c>
      <c r="E254" s="169"/>
      <c r="F254" s="170" t="s">
        <v>154</v>
      </c>
      <c r="G254" s="169"/>
      <c r="H254" s="171">
        <v>2</v>
      </c>
      <c r="J254" s="169"/>
      <c r="K254" s="169"/>
      <c r="L254" s="172"/>
      <c r="M254" s="173"/>
      <c r="N254" s="169"/>
      <c r="O254" s="169"/>
      <c r="P254" s="169"/>
      <c r="Q254" s="169"/>
      <c r="R254" s="169"/>
      <c r="S254" s="169"/>
      <c r="T254" s="174"/>
      <c r="AT254" s="175" t="s">
        <v>150</v>
      </c>
      <c r="AU254" s="175" t="s">
        <v>81</v>
      </c>
      <c r="AV254" s="175" t="s">
        <v>146</v>
      </c>
      <c r="AW254" s="175" t="s">
        <v>109</v>
      </c>
      <c r="AX254" s="175" t="s">
        <v>20</v>
      </c>
      <c r="AY254" s="175" t="s">
        <v>137</v>
      </c>
    </row>
    <row r="255" spans="2:65" s="6" customFormat="1" ht="15.75" customHeight="1" x14ac:dyDescent="0.3">
      <c r="B255" s="23"/>
      <c r="C255" s="177" t="s">
        <v>526</v>
      </c>
      <c r="D255" s="177" t="s">
        <v>216</v>
      </c>
      <c r="E255" s="178" t="s">
        <v>1210</v>
      </c>
      <c r="F255" s="179" t="s">
        <v>1211</v>
      </c>
      <c r="G255" s="180" t="s">
        <v>480</v>
      </c>
      <c r="H255" s="181">
        <v>2</v>
      </c>
      <c r="I255" s="182"/>
      <c r="J255" s="183">
        <f>ROUND($I$255*$H$255,2)</f>
        <v>0</v>
      </c>
      <c r="K255" s="179"/>
      <c r="L255" s="184"/>
      <c r="M255" s="185"/>
      <c r="N255" s="186" t="s">
        <v>44</v>
      </c>
      <c r="O255" s="24"/>
      <c r="P255" s="24"/>
      <c r="Q255" s="154">
        <v>1.2999999999999999E-4</v>
      </c>
      <c r="R255" s="154">
        <f>$Q$255*$H$255</f>
        <v>2.5999999999999998E-4</v>
      </c>
      <c r="S255" s="154">
        <v>0</v>
      </c>
      <c r="T255" s="155">
        <f>$S$255*$H$255</f>
        <v>0</v>
      </c>
      <c r="AR255" s="89" t="s">
        <v>219</v>
      </c>
      <c r="AT255" s="89" t="s">
        <v>216</v>
      </c>
      <c r="AU255" s="89" t="s">
        <v>81</v>
      </c>
      <c r="AY255" s="6" t="s">
        <v>137</v>
      </c>
      <c r="BE255" s="156">
        <f>IF($N$255="základní",$J$255,0)</f>
        <v>0</v>
      </c>
      <c r="BF255" s="156">
        <f>IF($N$255="snížená",$J$255,0)</f>
        <v>0</v>
      </c>
      <c r="BG255" s="156">
        <f>IF($N$255="zákl. přenesená",$J$255,0)</f>
        <v>0</v>
      </c>
      <c r="BH255" s="156">
        <f>IF($N$255="sníž. přenesená",$J$255,0)</f>
        <v>0</v>
      </c>
      <c r="BI255" s="156">
        <f>IF($N$255="nulová",$J$255,0)</f>
        <v>0</v>
      </c>
      <c r="BJ255" s="89" t="s">
        <v>20</v>
      </c>
      <c r="BK255" s="156">
        <f>ROUND($I$255*$H$255,2)</f>
        <v>0</v>
      </c>
      <c r="BL255" s="89" t="s">
        <v>213</v>
      </c>
      <c r="BM255" s="89" t="s">
        <v>1212</v>
      </c>
    </row>
    <row r="256" spans="2:65" s="6" customFormat="1" ht="16.5" customHeight="1" x14ac:dyDescent="0.3">
      <c r="B256" s="23"/>
      <c r="C256" s="24"/>
      <c r="D256" s="157" t="s">
        <v>148</v>
      </c>
      <c r="E256" s="24"/>
      <c r="F256" s="158" t="s">
        <v>1213</v>
      </c>
      <c r="G256" s="24"/>
      <c r="H256" s="24"/>
      <c r="J256" s="24"/>
      <c r="K256" s="24"/>
      <c r="L256" s="43"/>
      <c r="M256" s="56"/>
      <c r="N256" s="24"/>
      <c r="O256" s="24"/>
      <c r="P256" s="24"/>
      <c r="Q256" s="24"/>
      <c r="R256" s="24"/>
      <c r="S256" s="24"/>
      <c r="T256" s="57"/>
      <c r="AT256" s="6" t="s">
        <v>148</v>
      </c>
      <c r="AU256" s="6" t="s">
        <v>81</v>
      </c>
    </row>
    <row r="257" spans="2:65" s="6" customFormat="1" ht="15.75" customHeight="1" x14ac:dyDescent="0.3">
      <c r="B257" s="159"/>
      <c r="C257" s="160"/>
      <c r="D257" s="161" t="s">
        <v>150</v>
      </c>
      <c r="E257" s="160"/>
      <c r="F257" s="162" t="s">
        <v>1166</v>
      </c>
      <c r="G257" s="160"/>
      <c r="H257" s="163">
        <v>2</v>
      </c>
      <c r="J257" s="160"/>
      <c r="K257" s="160"/>
      <c r="L257" s="164"/>
      <c r="M257" s="165"/>
      <c r="N257" s="160"/>
      <c r="O257" s="160"/>
      <c r="P257" s="160"/>
      <c r="Q257" s="160"/>
      <c r="R257" s="160"/>
      <c r="S257" s="160"/>
      <c r="T257" s="166"/>
      <c r="AT257" s="167" t="s">
        <v>150</v>
      </c>
      <c r="AU257" s="167" t="s">
        <v>81</v>
      </c>
      <c r="AV257" s="167" t="s">
        <v>81</v>
      </c>
      <c r="AW257" s="167" t="s">
        <v>109</v>
      </c>
      <c r="AX257" s="167" t="s">
        <v>73</v>
      </c>
      <c r="AY257" s="167" t="s">
        <v>137</v>
      </c>
    </row>
    <row r="258" spans="2:65" s="6" customFormat="1" ht="15.75" customHeight="1" x14ac:dyDescent="0.3">
      <c r="B258" s="190"/>
      <c r="C258" s="191"/>
      <c r="D258" s="161" t="s">
        <v>150</v>
      </c>
      <c r="E258" s="191"/>
      <c r="F258" s="192" t="s">
        <v>1098</v>
      </c>
      <c r="G258" s="191"/>
      <c r="H258" s="191"/>
      <c r="J258" s="191"/>
      <c r="K258" s="191"/>
      <c r="L258" s="193"/>
      <c r="M258" s="194"/>
      <c r="N258" s="191"/>
      <c r="O258" s="191"/>
      <c r="P258" s="191"/>
      <c r="Q258" s="191"/>
      <c r="R258" s="191"/>
      <c r="S258" s="191"/>
      <c r="T258" s="195"/>
      <c r="AT258" s="196" t="s">
        <v>150</v>
      </c>
      <c r="AU258" s="196" t="s">
        <v>81</v>
      </c>
      <c r="AV258" s="196" t="s">
        <v>20</v>
      </c>
      <c r="AW258" s="196" t="s">
        <v>109</v>
      </c>
      <c r="AX258" s="196" t="s">
        <v>73</v>
      </c>
      <c r="AY258" s="196" t="s">
        <v>137</v>
      </c>
    </row>
    <row r="259" spans="2:65" s="6" customFormat="1" ht="15.75" customHeight="1" x14ac:dyDescent="0.3">
      <c r="B259" s="168"/>
      <c r="C259" s="169"/>
      <c r="D259" s="161" t="s">
        <v>150</v>
      </c>
      <c r="E259" s="169"/>
      <c r="F259" s="170" t="s">
        <v>154</v>
      </c>
      <c r="G259" s="169"/>
      <c r="H259" s="171">
        <v>2</v>
      </c>
      <c r="J259" s="169"/>
      <c r="K259" s="169"/>
      <c r="L259" s="172"/>
      <c r="M259" s="173"/>
      <c r="N259" s="169"/>
      <c r="O259" s="169"/>
      <c r="P259" s="169"/>
      <c r="Q259" s="169"/>
      <c r="R259" s="169"/>
      <c r="S259" s="169"/>
      <c r="T259" s="174"/>
      <c r="AT259" s="175" t="s">
        <v>150</v>
      </c>
      <c r="AU259" s="175" t="s">
        <v>81</v>
      </c>
      <c r="AV259" s="175" t="s">
        <v>146</v>
      </c>
      <c r="AW259" s="175" t="s">
        <v>109</v>
      </c>
      <c r="AX259" s="175" t="s">
        <v>20</v>
      </c>
      <c r="AY259" s="175" t="s">
        <v>137</v>
      </c>
    </row>
    <row r="260" spans="2:65" s="6" customFormat="1" ht="15.75" customHeight="1" x14ac:dyDescent="0.3">
      <c r="B260" s="23"/>
      <c r="C260" s="145" t="s">
        <v>531</v>
      </c>
      <c r="D260" s="145" t="s">
        <v>141</v>
      </c>
      <c r="E260" s="146" t="s">
        <v>1214</v>
      </c>
      <c r="F260" s="147" t="s">
        <v>1215</v>
      </c>
      <c r="G260" s="148" t="s">
        <v>480</v>
      </c>
      <c r="H260" s="149">
        <v>1</v>
      </c>
      <c r="I260" s="150"/>
      <c r="J260" s="151">
        <f>ROUND($I$260*$H$260,2)</f>
        <v>0</v>
      </c>
      <c r="K260" s="147" t="s">
        <v>145</v>
      </c>
      <c r="L260" s="43"/>
      <c r="M260" s="152"/>
      <c r="N260" s="153" t="s">
        <v>44</v>
      </c>
      <c r="O260" s="24"/>
      <c r="P260" s="24"/>
      <c r="Q260" s="154">
        <v>0</v>
      </c>
      <c r="R260" s="154">
        <f>$Q$260*$H$260</f>
        <v>0</v>
      </c>
      <c r="S260" s="154">
        <v>0</v>
      </c>
      <c r="T260" s="155">
        <f>$S$260*$H$260</f>
        <v>0</v>
      </c>
      <c r="AR260" s="89" t="s">
        <v>213</v>
      </c>
      <c r="AT260" s="89" t="s">
        <v>141</v>
      </c>
      <c r="AU260" s="89" t="s">
        <v>81</v>
      </c>
      <c r="AY260" s="6" t="s">
        <v>137</v>
      </c>
      <c r="BE260" s="156">
        <f>IF($N$260="základní",$J$260,0)</f>
        <v>0</v>
      </c>
      <c r="BF260" s="156">
        <f>IF($N$260="snížená",$J$260,0)</f>
        <v>0</v>
      </c>
      <c r="BG260" s="156">
        <f>IF($N$260="zákl. přenesená",$J$260,0)</f>
        <v>0</v>
      </c>
      <c r="BH260" s="156">
        <f>IF($N$260="sníž. přenesená",$J$260,0)</f>
        <v>0</v>
      </c>
      <c r="BI260" s="156">
        <f>IF($N$260="nulová",$J$260,0)</f>
        <v>0</v>
      </c>
      <c r="BJ260" s="89" t="s">
        <v>20</v>
      </c>
      <c r="BK260" s="156">
        <f>ROUND($I$260*$H$260,2)</f>
        <v>0</v>
      </c>
      <c r="BL260" s="89" t="s">
        <v>213</v>
      </c>
      <c r="BM260" s="89" t="s">
        <v>1216</v>
      </c>
    </row>
    <row r="261" spans="2:65" s="6" customFormat="1" ht="15.75" customHeight="1" x14ac:dyDescent="0.3">
      <c r="B261" s="159"/>
      <c r="C261" s="160"/>
      <c r="D261" s="157" t="s">
        <v>150</v>
      </c>
      <c r="E261" s="162"/>
      <c r="F261" s="162" t="s">
        <v>1057</v>
      </c>
      <c r="G261" s="160"/>
      <c r="H261" s="163">
        <v>1</v>
      </c>
      <c r="J261" s="160"/>
      <c r="K261" s="160"/>
      <c r="L261" s="164"/>
      <c r="M261" s="165"/>
      <c r="N261" s="160"/>
      <c r="O261" s="160"/>
      <c r="P261" s="160"/>
      <c r="Q261" s="160"/>
      <c r="R261" s="160"/>
      <c r="S261" s="160"/>
      <c r="T261" s="166"/>
      <c r="AT261" s="167" t="s">
        <v>150</v>
      </c>
      <c r="AU261" s="167" t="s">
        <v>81</v>
      </c>
      <c r="AV261" s="167" t="s">
        <v>81</v>
      </c>
      <c r="AW261" s="167" t="s">
        <v>109</v>
      </c>
      <c r="AX261" s="167" t="s">
        <v>73</v>
      </c>
      <c r="AY261" s="167" t="s">
        <v>137</v>
      </c>
    </row>
    <row r="262" spans="2:65" s="6" customFormat="1" ht="15.75" customHeight="1" x14ac:dyDescent="0.3">
      <c r="B262" s="168"/>
      <c r="C262" s="169"/>
      <c r="D262" s="161" t="s">
        <v>150</v>
      </c>
      <c r="E262" s="169"/>
      <c r="F262" s="170" t="s">
        <v>154</v>
      </c>
      <c r="G262" s="169"/>
      <c r="H262" s="171">
        <v>1</v>
      </c>
      <c r="J262" s="169"/>
      <c r="K262" s="169"/>
      <c r="L262" s="172"/>
      <c r="M262" s="173"/>
      <c r="N262" s="169"/>
      <c r="O262" s="169"/>
      <c r="P262" s="169"/>
      <c r="Q262" s="169"/>
      <c r="R262" s="169"/>
      <c r="S262" s="169"/>
      <c r="T262" s="174"/>
      <c r="AT262" s="175" t="s">
        <v>150</v>
      </c>
      <c r="AU262" s="175" t="s">
        <v>81</v>
      </c>
      <c r="AV262" s="175" t="s">
        <v>146</v>
      </c>
      <c r="AW262" s="175" t="s">
        <v>109</v>
      </c>
      <c r="AX262" s="175" t="s">
        <v>20</v>
      </c>
      <c r="AY262" s="175" t="s">
        <v>137</v>
      </c>
    </row>
    <row r="263" spans="2:65" s="6" customFormat="1" ht="15.75" customHeight="1" x14ac:dyDescent="0.3">
      <c r="B263" s="23"/>
      <c r="C263" s="177" t="s">
        <v>536</v>
      </c>
      <c r="D263" s="177" t="s">
        <v>216</v>
      </c>
      <c r="E263" s="178" t="s">
        <v>1217</v>
      </c>
      <c r="F263" s="179" t="s">
        <v>1218</v>
      </c>
      <c r="G263" s="180" t="s">
        <v>480</v>
      </c>
      <c r="H263" s="181">
        <v>1</v>
      </c>
      <c r="I263" s="182"/>
      <c r="J263" s="183">
        <f>ROUND($I$263*$H$263,2)</f>
        <v>0</v>
      </c>
      <c r="K263" s="179"/>
      <c r="L263" s="184"/>
      <c r="M263" s="185"/>
      <c r="N263" s="186" t="s">
        <v>44</v>
      </c>
      <c r="O263" s="24"/>
      <c r="P263" s="24"/>
      <c r="Q263" s="154">
        <v>4.0000000000000002E-4</v>
      </c>
      <c r="R263" s="154">
        <f>$Q$263*$H$263</f>
        <v>4.0000000000000002E-4</v>
      </c>
      <c r="S263" s="154">
        <v>0</v>
      </c>
      <c r="T263" s="155">
        <f>$S$263*$H$263</f>
        <v>0</v>
      </c>
      <c r="AR263" s="89" t="s">
        <v>219</v>
      </c>
      <c r="AT263" s="89" t="s">
        <v>216</v>
      </c>
      <c r="AU263" s="89" t="s">
        <v>81</v>
      </c>
      <c r="AY263" s="6" t="s">
        <v>137</v>
      </c>
      <c r="BE263" s="156">
        <f>IF($N$263="základní",$J$263,0)</f>
        <v>0</v>
      </c>
      <c r="BF263" s="156">
        <f>IF($N$263="snížená",$J$263,0)</f>
        <v>0</v>
      </c>
      <c r="BG263" s="156">
        <f>IF($N$263="zákl. přenesená",$J$263,0)</f>
        <v>0</v>
      </c>
      <c r="BH263" s="156">
        <f>IF($N$263="sníž. přenesená",$J$263,0)</f>
        <v>0</v>
      </c>
      <c r="BI263" s="156">
        <f>IF($N$263="nulová",$J$263,0)</f>
        <v>0</v>
      </c>
      <c r="BJ263" s="89" t="s">
        <v>20</v>
      </c>
      <c r="BK263" s="156">
        <f>ROUND($I$263*$H$263,2)</f>
        <v>0</v>
      </c>
      <c r="BL263" s="89" t="s">
        <v>213</v>
      </c>
      <c r="BM263" s="89" t="s">
        <v>1219</v>
      </c>
    </row>
    <row r="264" spans="2:65" s="6" customFormat="1" ht="30.75" customHeight="1" x14ac:dyDescent="0.3">
      <c r="B264" s="23"/>
      <c r="C264" s="24"/>
      <c r="D264" s="157" t="s">
        <v>197</v>
      </c>
      <c r="E264" s="24"/>
      <c r="F264" s="176" t="s">
        <v>1220</v>
      </c>
      <c r="G264" s="24"/>
      <c r="H264" s="24"/>
      <c r="J264" s="24"/>
      <c r="K264" s="24"/>
      <c r="L264" s="43"/>
      <c r="M264" s="56"/>
      <c r="N264" s="24"/>
      <c r="O264" s="24"/>
      <c r="P264" s="24"/>
      <c r="Q264" s="24"/>
      <c r="R264" s="24"/>
      <c r="S264" s="24"/>
      <c r="T264" s="57"/>
      <c r="AT264" s="6" t="s">
        <v>197</v>
      </c>
      <c r="AU264" s="6" t="s">
        <v>81</v>
      </c>
    </row>
    <row r="265" spans="2:65" s="6" customFormat="1" ht="15.75" customHeight="1" x14ac:dyDescent="0.3">
      <c r="B265" s="159"/>
      <c r="C265" s="160"/>
      <c r="D265" s="161" t="s">
        <v>150</v>
      </c>
      <c r="E265" s="160"/>
      <c r="F265" s="162" t="s">
        <v>1057</v>
      </c>
      <c r="G265" s="160"/>
      <c r="H265" s="163">
        <v>1</v>
      </c>
      <c r="J265" s="160"/>
      <c r="K265" s="160"/>
      <c r="L265" s="164"/>
      <c r="M265" s="165"/>
      <c r="N265" s="160"/>
      <c r="O265" s="160"/>
      <c r="P265" s="160"/>
      <c r="Q265" s="160"/>
      <c r="R265" s="160"/>
      <c r="S265" s="160"/>
      <c r="T265" s="166"/>
      <c r="AT265" s="167" t="s">
        <v>150</v>
      </c>
      <c r="AU265" s="167" t="s">
        <v>81</v>
      </c>
      <c r="AV265" s="167" t="s">
        <v>81</v>
      </c>
      <c r="AW265" s="167" t="s">
        <v>109</v>
      </c>
      <c r="AX265" s="167" t="s">
        <v>73</v>
      </c>
      <c r="AY265" s="167" t="s">
        <v>137</v>
      </c>
    </row>
    <row r="266" spans="2:65" s="6" customFormat="1" ht="15.75" customHeight="1" x14ac:dyDescent="0.3">
      <c r="B266" s="168"/>
      <c r="C266" s="169"/>
      <c r="D266" s="161" t="s">
        <v>150</v>
      </c>
      <c r="E266" s="169"/>
      <c r="F266" s="170" t="s">
        <v>154</v>
      </c>
      <c r="G266" s="169"/>
      <c r="H266" s="171">
        <v>1</v>
      </c>
      <c r="J266" s="169"/>
      <c r="K266" s="169"/>
      <c r="L266" s="172"/>
      <c r="M266" s="173"/>
      <c r="N266" s="169"/>
      <c r="O266" s="169"/>
      <c r="P266" s="169"/>
      <c r="Q266" s="169"/>
      <c r="R266" s="169"/>
      <c r="S266" s="169"/>
      <c r="T266" s="174"/>
      <c r="AT266" s="175" t="s">
        <v>150</v>
      </c>
      <c r="AU266" s="175" t="s">
        <v>81</v>
      </c>
      <c r="AV266" s="175" t="s">
        <v>146</v>
      </c>
      <c r="AW266" s="175" t="s">
        <v>109</v>
      </c>
      <c r="AX266" s="175" t="s">
        <v>20</v>
      </c>
      <c r="AY266" s="175" t="s">
        <v>137</v>
      </c>
    </row>
    <row r="267" spans="2:65" s="6" customFormat="1" ht="15.75" customHeight="1" x14ac:dyDescent="0.3">
      <c r="B267" s="23"/>
      <c r="C267" s="145" t="s">
        <v>541</v>
      </c>
      <c r="D267" s="145" t="s">
        <v>141</v>
      </c>
      <c r="E267" s="146" t="s">
        <v>1221</v>
      </c>
      <c r="F267" s="147" t="s">
        <v>1222</v>
      </c>
      <c r="G267" s="148" t="s">
        <v>480</v>
      </c>
      <c r="H267" s="149">
        <v>1</v>
      </c>
      <c r="I267" s="150"/>
      <c r="J267" s="151">
        <f>ROUND($I$267*$H$267,2)</f>
        <v>0</v>
      </c>
      <c r="K267" s="147" t="s">
        <v>145</v>
      </c>
      <c r="L267" s="43"/>
      <c r="M267" s="152"/>
      <c r="N267" s="153" t="s">
        <v>44</v>
      </c>
      <c r="O267" s="24"/>
      <c r="P267" s="24"/>
      <c r="Q267" s="154">
        <v>0</v>
      </c>
      <c r="R267" s="154">
        <f>$Q$267*$H$267</f>
        <v>0</v>
      </c>
      <c r="S267" s="154">
        <v>0</v>
      </c>
      <c r="T267" s="155">
        <f>$S$267*$H$267</f>
        <v>0</v>
      </c>
      <c r="AR267" s="89" t="s">
        <v>213</v>
      </c>
      <c r="AT267" s="89" t="s">
        <v>141</v>
      </c>
      <c r="AU267" s="89" t="s">
        <v>81</v>
      </c>
      <c r="AY267" s="6" t="s">
        <v>137</v>
      </c>
      <c r="BE267" s="156">
        <f>IF($N$267="základní",$J$267,0)</f>
        <v>0</v>
      </c>
      <c r="BF267" s="156">
        <f>IF($N$267="snížená",$J$267,0)</f>
        <v>0</v>
      </c>
      <c r="BG267" s="156">
        <f>IF($N$267="zákl. přenesená",$J$267,0)</f>
        <v>0</v>
      </c>
      <c r="BH267" s="156">
        <f>IF($N$267="sníž. přenesená",$J$267,0)</f>
        <v>0</v>
      </c>
      <c r="BI267" s="156">
        <f>IF($N$267="nulová",$J$267,0)</f>
        <v>0</v>
      </c>
      <c r="BJ267" s="89" t="s">
        <v>20</v>
      </c>
      <c r="BK267" s="156">
        <f>ROUND($I$267*$H$267,2)</f>
        <v>0</v>
      </c>
      <c r="BL267" s="89" t="s">
        <v>213</v>
      </c>
      <c r="BM267" s="89" t="s">
        <v>1223</v>
      </c>
    </row>
    <row r="268" spans="2:65" s="6" customFormat="1" ht="15.75" customHeight="1" x14ac:dyDescent="0.3">
      <c r="B268" s="159"/>
      <c r="C268" s="160"/>
      <c r="D268" s="157" t="s">
        <v>150</v>
      </c>
      <c r="E268" s="162"/>
      <c r="F268" s="162" t="s">
        <v>1057</v>
      </c>
      <c r="G268" s="160"/>
      <c r="H268" s="163">
        <v>1</v>
      </c>
      <c r="J268" s="160"/>
      <c r="K268" s="160"/>
      <c r="L268" s="164"/>
      <c r="M268" s="165"/>
      <c r="N268" s="160"/>
      <c r="O268" s="160"/>
      <c r="P268" s="160"/>
      <c r="Q268" s="160"/>
      <c r="R268" s="160"/>
      <c r="S268" s="160"/>
      <c r="T268" s="166"/>
      <c r="AT268" s="167" t="s">
        <v>150</v>
      </c>
      <c r="AU268" s="167" t="s">
        <v>81</v>
      </c>
      <c r="AV268" s="167" t="s">
        <v>81</v>
      </c>
      <c r="AW268" s="167" t="s">
        <v>109</v>
      </c>
      <c r="AX268" s="167" t="s">
        <v>73</v>
      </c>
      <c r="AY268" s="167" t="s">
        <v>137</v>
      </c>
    </row>
    <row r="269" spans="2:65" s="6" customFormat="1" ht="15.75" customHeight="1" x14ac:dyDescent="0.3">
      <c r="B269" s="168"/>
      <c r="C269" s="169"/>
      <c r="D269" s="161" t="s">
        <v>150</v>
      </c>
      <c r="E269" s="169"/>
      <c r="F269" s="170" t="s">
        <v>154</v>
      </c>
      <c r="G269" s="169"/>
      <c r="H269" s="171">
        <v>1</v>
      </c>
      <c r="J269" s="169"/>
      <c r="K269" s="169"/>
      <c r="L269" s="172"/>
      <c r="M269" s="173"/>
      <c r="N269" s="169"/>
      <c r="O269" s="169"/>
      <c r="P269" s="169"/>
      <c r="Q269" s="169"/>
      <c r="R269" s="169"/>
      <c r="S269" s="169"/>
      <c r="T269" s="174"/>
      <c r="AT269" s="175" t="s">
        <v>150</v>
      </c>
      <c r="AU269" s="175" t="s">
        <v>81</v>
      </c>
      <c r="AV269" s="175" t="s">
        <v>146</v>
      </c>
      <c r="AW269" s="175" t="s">
        <v>109</v>
      </c>
      <c r="AX269" s="175" t="s">
        <v>20</v>
      </c>
      <c r="AY269" s="175" t="s">
        <v>137</v>
      </c>
    </row>
    <row r="270" spans="2:65" s="6" customFormat="1" ht="15.75" customHeight="1" x14ac:dyDescent="0.3">
      <c r="B270" s="23"/>
      <c r="C270" s="177" t="s">
        <v>547</v>
      </c>
      <c r="D270" s="177" t="s">
        <v>216</v>
      </c>
      <c r="E270" s="178" t="s">
        <v>1224</v>
      </c>
      <c r="F270" s="179" t="s">
        <v>1225</v>
      </c>
      <c r="G270" s="180" t="s">
        <v>480</v>
      </c>
      <c r="H270" s="181">
        <v>1</v>
      </c>
      <c r="I270" s="182"/>
      <c r="J270" s="183">
        <f>ROUND($I$270*$H$270,2)</f>
        <v>0</v>
      </c>
      <c r="K270" s="179"/>
      <c r="L270" s="184"/>
      <c r="M270" s="185"/>
      <c r="N270" s="186" t="s">
        <v>44</v>
      </c>
      <c r="O270" s="24"/>
      <c r="P270" s="24"/>
      <c r="Q270" s="154">
        <v>4.0000000000000002E-4</v>
      </c>
      <c r="R270" s="154">
        <f>$Q$270*$H$270</f>
        <v>4.0000000000000002E-4</v>
      </c>
      <c r="S270" s="154">
        <v>0</v>
      </c>
      <c r="T270" s="155">
        <f>$S$270*$H$270</f>
        <v>0</v>
      </c>
      <c r="AR270" s="89" t="s">
        <v>219</v>
      </c>
      <c r="AT270" s="89" t="s">
        <v>216</v>
      </c>
      <c r="AU270" s="89" t="s">
        <v>81</v>
      </c>
      <c r="AY270" s="6" t="s">
        <v>137</v>
      </c>
      <c r="BE270" s="156">
        <f>IF($N$270="základní",$J$270,0)</f>
        <v>0</v>
      </c>
      <c r="BF270" s="156">
        <f>IF($N$270="snížená",$J$270,0)</f>
        <v>0</v>
      </c>
      <c r="BG270" s="156">
        <f>IF($N$270="zákl. přenesená",$J$270,0)</f>
        <v>0</v>
      </c>
      <c r="BH270" s="156">
        <f>IF($N$270="sníž. přenesená",$J$270,0)</f>
        <v>0</v>
      </c>
      <c r="BI270" s="156">
        <f>IF($N$270="nulová",$J$270,0)</f>
        <v>0</v>
      </c>
      <c r="BJ270" s="89" t="s">
        <v>20</v>
      </c>
      <c r="BK270" s="156">
        <f>ROUND($I$270*$H$270,2)</f>
        <v>0</v>
      </c>
      <c r="BL270" s="89" t="s">
        <v>213</v>
      </c>
      <c r="BM270" s="89" t="s">
        <v>1226</v>
      </c>
    </row>
    <row r="271" spans="2:65" s="6" customFormat="1" ht="30.75" customHeight="1" x14ac:dyDescent="0.3">
      <c r="B271" s="23"/>
      <c r="C271" s="24"/>
      <c r="D271" s="157" t="s">
        <v>197</v>
      </c>
      <c r="E271" s="24"/>
      <c r="F271" s="176" t="s">
        <v>1227</v>
      </c>
      <c r="G271" s="24"/>
      <c r="H271" s="24"/>
      <c r="J271" s="24"/>
      <c r="K271" s="24"/>
      <c r="L271" s="43"/>
      <c r="M271" s="56"/>
      <c r="N271" s="24"/>
      <c r="O271" s="24"/>
      <c r="P271" s="24"/>
      <c r="Q271" s="24"/>
      <c r="R271" s="24"/>
      <c r="S271" s="24"/>
      <c r="T271" s="57"/>
      <c r="AT271" s="6" t="s">
        <v>197</v>
      </c>
      <c r="AU271" s="6" t="s">
        <v>81</v>
      </c>
    </row>
    <row r="272" spans="2:65" s="6" customFormat="1" ht="15.75" customHeight="1" x14ac:dyDescent="0.3">
      <c r="B272" s="159"/>
      <c r="C272" s="160"/>
      <c r="D272" s="161" t="s">
        <v>150</v>
      </c>
      <c r="E272" s="160"/>
      <c r="F272" s="162" t="s">
        <v>1057</v>
      </c>
      <c r="G272" s="160"/>
      <c r="H272" s="163">
        <v>1</v>
      </c>
      <c r="J272" s="160"/>
      <c r="K272" s="160"/>
      <c r="L272" s="164"/>
      <c r="M272" s="165"/>
      <c r="N272" s="160"/>
      <c r="O272" s="160"/>
      <c r="P272" s="160"/>
      <c r="Q272" s="160"/>
      <c r="R272" s="160"/>
      <c r="S272" s="160"/>
      <c r="T272" s="166"/>
      <c r="AT272" s="167" t="s">
        <v>150</v>
      </c>
      <c r="AU272" s="167" t="s">
        <v>81</v>
      </c>
      <c r="AV272" s="167" t="s">
        <v>81</v>
      </c>
      <c r="AW272" s="167" t="s">
        <v>109</v>
      </c>
      <c r="AX272" s="167" t="s">
        <v>73</v>
      </c>
      <c r="AY272" s="167" t="s">
        <v>137</v>
      </c>
    </row>
    <row r="273" spans="2:65" s="6" customFormat="1" ht="15.75" customHeight="1" x14ac:dyDescent="0.3">
      <c r="B273" s="168"/>
      <c r="C273" s="169"/>
      <c r="D273" s="161" t="s">
        <v>150</v>
      </c>
      <c r="E273" s="169"/>
      <c r="F273" s="170" t="s">
        <v>154</v>
      </c>
      <c r="G273" s="169"/>
      <c r="H273" s="171">
        <v>1</v>
      </c>
      <c r="J273" s="169"/>
      <c r="K273" s="169"/>
      <c r="L273" s="172"/>
      <c r="M273" s="173"/>
      <c r="N273" s="169"/>
      <c r="O273" s="169"/>
      <c r="P273" s="169"/>
      <c r="Q273" s="169"/>
      <c r="R273" s="169"/>
      <c r="S273" s="169"/>
      <c r="T273" s="174"/>
      <c r="AT273" s="175" t="s">
        <v>150</v>
      </c>
      <c r="AU273" s="175" t="s">
        <v>81</v>
      </c>
      <c r="AV273" s="175" t="s">
        <v>146</v>
      </c>
      <c r="AW273" s="175" t="s">
        <v>109</v>
      </c>
      <c r="AX273" s="175" t="s">
        <v>20</v>
      </c>
      <c r="AY273" s="175" t="s">
        <v>137</v>
      </c>
    </row>
    <row r="274" spans="2:65" s="6" customFormat="1" ht="15.75" customHeight="1" x14ac:dyDescent="0.3">
      <c r="B274" s="23"/>
      <c r="C274" s="177" t="s">
        <v>553</v>
      </c>
      <c r="D274" s="177" t="s">
        <v>216</v>
      </c>
      <c r="E274" s="178" t="s">
        <v>1228</v>
      </c>
      <c r="F274" s="179" t="s">
        <v>1229</v>
      </c>
      <c r="G274" s="180" t="s">
        <v>480</v>
      </c>
      <c r="H274" s="181">
        <v>1</v>
      </c>
      <c r="I274" s="182"/>
      <c r="J274" s="183">
        <f>ROUND($I$274*$H$274,2)</f>
        <v>0</v>
      </c>
      <c r="K274" s="179"/>
      <c r="L274" s="184"/>
      <c r="M274" s="185"/>
      <c r="N274" s="186" t="s">
        <v>44</v>
      </c>
      <c r="O274" s="24"/>
      <c r="P274" s="24"/>
      <c r="Q274" s="154">
        <v>4.0000000000000002E-4</v>
      </c>
      <c r="R274" s="154">
        <f>$Q$274*$H$274</f>
        <v>4.0000000000000002E-4</v>
      </c>
      <c r="S274" s="154">
        <v>0</v>
      </c>
      <c r="T274" s="155">
        <f>$S$274*$H$274</f>
        <v>0</v>
      </c>
      <c r="AR274" s="89" t="s">
        <v>219</v>
      </c>
      <c r="AT274" s="89" t="s">
        <v>216</v>
      </c>
      <c r="AU274" s="89" t="s">
        <v>81</v>
      </c>
      <c r="AY274" s="6" t="s">
        <v>137</v>
      </c>
      <c r="BE274" s="156">
        <f>IF($N$274="základní",$J$274,0)</f>
        <v>0</v>
      </c>
      <c r="BF274" s="156">
        <f>IF($N$274="snížená",$J$274,0)</f>
        <v>0</v>
      </c>
      <c r="BG274" s="156">
        <f>IF($N$274="zákl. přenesená",$J$274,0)</f>
        <v>0</v>
      </c>
      <c r="BH274" s="156">
        <f>IF($N$274="sníž. přenesená",$J$274,0)</f>
        <v>0</v>
      </c>
      <c r="BI274" s="156">
        <f>IF($N$274="nulová",$J$274,0)</f>
        <v>0</v>
      </c>
      <c r="BJ274" s="89" t="s">
        <v>20</v>
      </c>
      <c r="BK274" s="156">
        <f>ROUND($I$274*$H$274,2)</f>
        <v>0</v>
      </c>
      <c r="BL274" s="89" t="s">
        <v>213</v>
      </c>
      <c r="BM274" s="89" t="s">
        <v>1230</v>
      </c>
    </row>
    <row r="275" spans="2:65" s="6" customFormat="1" ht="30.75" customHeight="1" x14ac:dyDescent="0.3">
      <c r="B275" s="23"/>
      <c r="C275" s="24"/>
      <c r="D275" s="157" t="s">
        <v>197</v>
      </c>
      <c r="E275" s="24"/>
      <c r="F275" s="176" t="s">
        <v>1227</v>
      </c>
      <c r="G275" s="24"/>
      <c r="H275" s="24"/>
      <c r="J275" s="24"/>
      <c r="K275" s="24"/>
      <c r="L275" s="43"/>
      <c r="M275" s="56"/>
      <c r="N275" s="24"/>
      <c r="O275" s="24"/>
      <c r="P275" s="24"/>
      <c r="Q275" s="24"/>
      <c r="R275" s="24"/>
      <c r="S275" s="24"/>
      <c r="T275" s="57"/>
      <c r="AT275" s="6" t="s">
        <v>197</v>
      </c>
      <c r="AU275" s="6" t="s">
        <v>81</v>
      </c>
    </row>
    <row r="276" spans="2:65" s="6" customFormat="1" ht="15.75" customHeight="1" x14ac:dyDescent="0.3">
      <c r="B276" s="159"/>
      <c r="C276" s="160"/>
      <c r="D276" s="161" t="s">
        <v>150</v>
      </c>
      <c r="E276" s="160"/>
      <c r="F276" s="162" t="s">
        <v>1057</v>
      </c>
      <c r="G276" s="160"/>
      <c r="H276" s="163">
        <v>1</v>
      </c>
      <c r="J276" s="160"/>
      <c r="K276" s="160"/>
      <c r="L276" s="164"/>
      <c r="M276" s="165"/>
      <c r="N276" s="160"/>
      <c r="O276" s="160"/>
      <c r="P276" s="160"/>
      <c r="Q276" s="160"/>
      <c r="R276" s="160"/>
      <c r="S276" s="160"/>
      <c r="T276" s="166"/>
      <c r="AT276" s="167" t="s">
        <v>150</v>
      </c>
      <c r="AU276" s="167" t="s">
        <v>81</v>
      </c>
      <c r="AV276" s="167" t="s">
        <v>81</v>
      </c>
      <c r="AW276" s="167" t="s">
        <v>109</v>
      </c>
      <c r="AX276" s="167" t="s">
        <v>73</v>
      </c>
      <c r="AY276" s="167" t="s">
        <v>137</v>
      </c>
    </row>
    <row r="277" spans="2:65" s="6" customFormat="1" ht="15.75" customHeight="1" x14ac:dyDescent="0.3">
      <c r="B277" s="168"/>
      <c r="C277" s="169"/>
      <c r="D277" s="161" t="s">
        <v>150</v>
      </c>
      <c r="E277" s="169"/>
      <c r="F277" s="170" t="s">
        <v>154</v>
      </c>
      <c r="G277" s="169"/>
      <c r="H277" s="171">
        <v>1</v>
      </c>
      <c r="J277" s="169"/>
      <c r="K277" s="169"/>
      <c r="L277" s="172"/>
      <c r="M277" s="173"/>
      <c r="N277" s="169"/>
      <c r="O277" s="169"/>
      <c r="P277" s="169"/>
      <c r="Q277" s="169"/>
      <c r="R277" s="169"/>
      <c r="S277" s="169"/>
      <c r="T277" s="174"/>
      <c r="AT277" s="175" t="s">
        <v>150</v>
      </c>
      <c r="AU277" s="175" t="s">
        <v>81</v>
      </c>
      <c r="AV277" s="175" t="s">
        <v>146</v>
      </c>
      <c r="AW277" s="175" t="s">
        <v>109</v>
      </c>
      <c r="AX277" s="175" t="s">
        <v>20</v>
      </c>
      <c r="AY277" s="175" t="s">
        <v>137</v>
      </c>
    </row>
    <row r="278" spans="2:65" s="6" customFormat="1" ht="15.75" customHeight="1" x14ac:dyDescent="0.3">
      <c r="B278" s="23"/>
      <c r="C278" s="145" t="s">
        <v>559</v>
      </c>
      <c r="D278" s="145" t="s">
        <v>141</v>
      </c>
      <c r="E278" s="146" t="s">
        <v>1231</v>
      </c>
      <c r="F278" s="147" t="s">
        <v>1232</v>
      </c>
      <c r="G278" s="148" t="s">
        <v>480</v>
      </c>
      <c r="H278" s="149">
        <v>7</v>
      </c>
      <c r="I278" s="150"/>
      <c r="J278" s="151">
        <f>ROUND($I$278*$H$278,2)</f>
        <v>0</v>
      </c>
      <c r="K278" s="147" t="s">
        <v>145</v>
      </c>
      <c r="L278" s="43"/>
      <c r="M278" s="152"/>
      <c r="N278" s="153" t="s">
        <v>44</v>
      </c>
      <c r="O278" s="24"/>
      <c r="P278" s="24"/>
      <c r="Q278" s="154">
        <v>0</v>
      </c>
      <c r="R278" s="154">
        <f>$Q$278*$H$278</f>
        <v>0</v>
      </c>
      <c r="S278" s="154">
        <v>0</v>
      </c>
      <c r="T278" s="155">
        <f>$S$278*$H$278</f>
        <v>0</v>
      </c>
      <c r="AR278" s="89" t="s">
        <v>213</v>
      </c>
      <c r="AT278" s="89" t="s">
        <v>141</v>
      </c>
      <c r="AU278" s="89" t="s">
        <v>81</v>
      </c>
      <c r="AY278" s="6" t="s">
        <v>137</v>
      </c>
      <c r="BE278" s="156">
        <f>IF($N$278="základní",$J$278,0)</f>
        <v>0</v>
      </c>
      <c r="BF278" s="156">
        <f>IF($N$278="snížená",$J$278,0)</f>
        <v>0</v>
      </c>
      <c r="BG278" s="156">
        <f>IF($N$278="zákl. přenesená",$J$278,0)</f>
        <v>0</v>
      </c>
      <c r="BH278" s="156">
        <f>IF($N$278="sníž. přenesená",$J$278,0)</f>
        <v>0</v>
      </c>
      <c r="BI278" s="156">
        <f>IF($N$278="nulová",$J$278,0)</f>
        <v>0</v>
      </c>
      <c r="BJ278" s="89" t="s">
        <v>20</v>
      </c>
      <c r="BK278" s="156">
        <f>ROUND($I$278*$H$278,2)</f>
        <v>0</v>
      </c>
      <c r="BL278" s="89" t="s">
        <v>213</v>
      </c>
      <c r="BM278" s="89" t="s">
        <v>1233</v>
      </c>
    </row>
    <row r="279" spans="2:65" s="6" customFormat="1" ht="15.75" customHeight="1" x14ac:dyDescent="0.3">
      <c r="B279" s="159"/>
      <c r="C279" s="160"/>
      <c r="D279" s="157" t="s">
        <v>150</v>
      </c>
      <c r="E279" s="162"/>
      <c r="F279" s="162" t="s">
        <v>1234</v>
      </c>
      <c r="G279" s="160"/>
      <c r="H279" s="163">
        <v>7</v>
      </c>
      <c r="J279" s="160"/>
      <c r="K279" s="160"/>
      <c r="L279" s="164"/>
      <c r="M279" s="165"/>
      <c r="N279" s="160"/>
      <c r="O279" s="160"/>
      <c r="P279" s="160"/>
      <c r="Q279" s="160"/>
      <c r="R279" s="160"/>
      <c r="S279" s="160"/>
      <c r="T279" s="166"/>
      <c r="AT279" s="167" t="s">
        <v>150</v>
      </c>
      <c r="AU279" s="167" t="s">
        <v>81</v>
      </c>
      <c r="AV279" s="167" t="s">
        <v>81</v>
      </c>
      <c r="AW279" s="167" t="s">
        <v>109</v>
      </c>
      <c r="AX279" s="167" t="s">
        <v>73</v>
      </c>
      <c r="AY279" s="167" t="s">
        <v>137</v>
      </c>
    </row>
    <row r="280" spans="2:65" s="6" customFormat="1" ht="15.75" customHeight="1" x14ac:dyDescent="0.3">
      <c r="B280" s="168"/>
      <c r="C280" s="169"/>
      <c r="D280" s="161" t="s">
        <v>150</v>
      </c>
      <c r="E280" s="169"/>
      <c r="F280" s="170" t="s">
        <v>154</v>
      </c>
      <c r="G280" s="169"/>
      <c r="H280" s="171">
        <v>7</v>
      </c>
      <c r="J280" s="169"/>
      <c r="K280" s="169"/>
      <c r="L280" s="172"/>
      <c r="M280" s="173"/>
      <c r="N280" s="169"/>
      <c r="O280" s="169"/>
      <c r="P280" s="169"/>
      <c r="Q280" s="169"/>
      <c r="R280" s="169"/>
      <c r="S280" s="169"/>
      <c r="T280" s="174"/>
      <c r="AT280" s="175" t="s">
        <v>150</v>
      </c>
      <c r="AU280" s="175" t="s">
        <v>81</v>
      </c>
      <c r="AV280" s="175" t="s">
        <v>146</v>
      </c>
      <c r="AW280" s="175" t="s">
        <v>109</v>
      </c>
      <c r="AX280" s="175" t="s">
        <v>20</v>
      </c>
      <c r="AY280" s="175" t="s">
        <v>137</v>
      </c>
    </row>
    <row r="281" spans="2:65" s="6" customFormat="1" ht="15.75" customHeight="1" x14ac:dyDescent="0.3">
      <c r="B281" s="23"/>
      <c r="C281" s="177" t="s">
        <v>565</v>
      </c>
      <c r="D281" s="177" t="s">
        <v>216</v>
      </c>
      <c r="E281" s="178" t="s">
        <v>1235</v>
      </c>
      <c r="F281" s="179" t="s">
        <v>1236</v>
      </c>
      <c r="G281" s="180" t="s">
        <v>480</v>
      </c>
      <c r="H281" s="181">
        <v>3</v>
      </c>
      <c r="I281" s="182"/>
      <c r="J281" s="183">
        <f>ROUND($I$281*$H$281,2)</f>
        <v>0</v>
      </c>
      <c r="K281" s="179"/>
      <c r="L281" s="184"/>
      <c r="M281" s="185"/>
      <c r="N281" s="186" t="s">
        <v>44</v>
      </c>
      <c r="O281" s="24"/>
      <c r="P281" s="24"/>
      <c r="Q281" s="154">
        <v>2.4000000000000001E-4</v>
      </c>
      <c r="R281" s="154">
        <f>$Q$281*$H$281</f>
        <v>7.2000000000000005E-4</v>
      </c>
      <c r="S281" s="154">
        <v>0</v>
      </c>
      <c r="T281" s="155">
        <f>$S$281*$H$281</f>
        <v>0</v>
      </c>
      <c r="AR281" s="89" t="s">
        <v>219</v>
      </c>
      <c r="AT281" s="89" t="s">
        <v>216</v>
      </c>
      <c r="AU281" s="89" t="s">
        <v>81</v>
      </c>
      <c r="AY281" s="6" t="s">
        <v>137</v>
      </c>
      <c r="BE281" s="156">
        <f>IF($N$281="základní",$J$281,0)</f>
        <v>0</v>
      </c>
      <c r="BF281" s="156">
        <f>IF($N$281="snížená",$J$281,0)</f>
        <v>0</v>
      </c>
      <c r="BG281" s="156">
        <f>IF($N$281="zákl. přenesená",$J$281,0)</f>
        <v>0</v>
      </c>
      <c r="BH281" s="156">
        <f>IF($N$281="sníž. přenesená",$J$281,0)</f>
        <v>0</v>
      </c>
      <c r="BI281" s="156">
        <f>IF($N$281="nulová",$J$281,0)</f>
        <v>0</v>
      </c>
      <c r="BJ281" s="89" t="s">
        <v>20</v>
      </c>
      <c r="BK281" s="156">
        <f>ROUND($I$281*$H$281,2)</f>
        <v>0</v>
      </c>
      <c r="BL281" s="89" t="s">
        <v>213</v>
      </c>
      <c r="BM281" s="89" t="s">
        <v>1237</v>
      </c>
    </row>
    <row r="282" spans="2:65" s="6" customFormat="1" ht="30.75" customHeight="1" x14ac:dyDescent="0.3">
      <c r="B282" s="23"/>
      <c r="C282" s="24"/>
      <c r="D282" s="157" t="s">
        <v>197</v>
      </c>
      <c r="E282" s="24"/>
      <c r="F282" s="176" t="s">
        <v>1238</v>
      </c>
      <c r="G282" s="24"/>
      <c r="H282" s="24"/>
      <c r="J282" s="24"/>
      <c r="K282" s="24"/>
      <c r="L282" s="43"/>
      <c r="M282" s="56"/>
      <c r="N282" s="24"/>
      <c r="O282" s="24"/>
      <c r="P282" s="24"/>
      <c r="Q282" s="24"/>
      <c r="R282" s="24"/>
      <c r="S282" s="24"/>
      <c r="T282" s="57"/>
      <c r="AT282" s="6" t="s">
        <v>197</v>
      </c>
      <c r="AU282" s="6" t="s">
        <v>81</v>
      </c>
    </row>
    <row r="283" spans="2:65" s="6" customFormat="1" ht="15.75" customHeight="1" x14ac:dyDescent="0.3">
      <c r="B283" s="159"/>
      <c r="C283" s="160"/>
      <c r="D283" s="161" t="s">
        <v>150</v>
      </c>
      <c r="E283" s="160"/>
      <c r="F283" s="162" t="s">
        <v>1072</v>
      </c>
      <c r="G283" s="160"/>
      <c r="H283" s="163">
        <v>3</v>
      </c>
      <c r="J283" s="160"/>
      <c r="K283" s="160"/>
      <c r="L283" s="164"/>
      <c r="M283" s="165"/>
      <c r="N283" s="160"/>
      <c r="O283" s="160"/>
      <c r="P283" s="160"/>
      <c r="Q283" s="160"/>
      <c r="R283" s="160"/>
      <c r="S283" s="160"/>
      <c r="T283" s="166"/>
      <c r="AT283" s="167" t="s">
        <v>150</v>
      </c>
      <c r="AU283" s="167" t="s">
        <v>81</v>
      </c>
      <c r="AV283" s="167" t="s">
        <v>81</v>
      </c>
      <c r="AW283" s="167" t="s">
        <v>109</v>
      </c>
      <c r="AX283" s="167" t="s">
        <v>73</v>
      </c>
      <c r="AY283" s="167" t="s">
        <v>137</v>
      </c>
    </row>
    <row r="284" spans="2:65" s="6" customFormat="1" ht="15.75" customHeight="1" x14ac:dyDescent="0.3">
      <c r="B284" s="168"/>
      <c r="C284" s="169"/>
      <c r="D284" s="161" t="s">
        <v>150</v>
      </c>
      <c r="E284" s="169"/>
      <c r="F284" s="170" t="s">
        <v>154</v>
      </c>
      <c r="G284" s="169"/>
      <c r="H284" s="171">
        <v>3</v>
      </c>
      <c r="J284" s="169"/>
      <c r="K284" s="169"/>
      <c r="L284" s="172"/>
      <c r="M284" s="173"/>
      <c r="N284" s="169"/>
      <c r="O284" s="169"/>
      <c r="P284" s="169"/>
      <c r="Q284" s="169"/>
      <c r="R284" s="169"/>
      <c r="S284" s="169"/>
      <c r="T284" s="174"/>
      <c r="AT284" s="175" t="s">
        <v>150</v>
      </c>
      <c r="AU284" s="175" t="s">
        <v>81</v>
      </c>
      <c r="AV284" s="175" t="s">
        <v>146</v>
      </c>
      <c r="AW284" s="175" t="s">
        <v>109</v>
      </c>
      <c r="AX284" s="175" t="s">
        <v>20</v>
      </c>
      <c r="AY284" s="175" t="s">
        <v>137</v>
      </c>
    </row>
    <row r="285" spans="2:65" s="6" customFormat="1" ht="15.75" customHeight="1" x14ac:dyDescent="0.3">
      <c r="B285" s="23"/>
      <c r="C285" s="177" t="s">
        <v>570</v>
      </c>
      <c r="D285" s="177" t="s">
        <v>216</v>
      </c>
      <c r="E285" s="178" t="s">
        <v>1239</v>
      </c>
      <c r="F285" s="179" t="s">
        <v>1240</v>
      </c>
      <c r="G285" s="180" t="s">
        <v>480</v>
      </c>
      <c r="H285" s="181">
        <v>4</v>
      </c>
      <c r="I285" s="182"/>
      <c r="J285" s="183">
        <f>ROUND($I$285*$H$285,2)</f>
        <v>0</v>
      </c>
      <c r="K285" s="179"/>
      <c r="L285" s="184"/>
      <c r="M285" s="185"/>
      <c r="N285" s="186" t="s">
        <v>44</v>
      </c>
      <c r="O285" s="24"/>
      <c r="P285" s="24"/>
      <c r="Q285" s="154">
        <v>2.4000000000000001E-4</v>
      </c>
      <c r="R285" s="154">
        <f>$Q$285*$H$285</f>
        <v>9.6000000000000002E-4</v>
      </c>
      <c r="S285" s="154">
        <v>0</v>
      </c>
      <c r="T285" s="155">
        <f>$S$285*$H$285</f>
        <v>0</v>
      </c>
      <c r="AR285" s="89" t="s">
        <v>219</v>
      </c>
      <c r="AT285" s="89" t="s">
        <v>216</v>
      </c>
      <c r="AU285" s="89" t="s">
        <v>81</v>
      </c>
      <c r="AY285" s="6" t="s">
        <v>137</v>
      </c>
      <c r="BE285" s="156">
        <f>IF($N$285="základní",$J$285,0)</f>
        <v>0</v>
      </c>
      <c r="BF285" s="156">
        <f>IF($N$285="snížená",$J$285,0)</f>
        <v>0</v>
      </c>
      <c r="BG285" s="156">
        <f>IF($N$285="zákl. přenesená",$J$285,0)</f>
        <v>0</v>
      </c>
      <c r="BH285" s="156">
        <f>IF($N$285="sníž. přenesená",$J$285,0)</f>
        <v>0</v>
      </c>
      <c r="BI285" s="156">
        <f>IF($N$285="nulová",$J$285,0)</f>
        <v>0</v>
      </c>
      <c r="BJ285" s="89" t="s">
        <v>20</v>
      </c>
      <c r="BK285" s="156">
        <f>ROUND($I$285*$H$285,2)</f>
        <v>0</v>
      </c>
      <c r="BL285" s="89" t="s">
        <v>213</v>
      </c>
      <c r="BM285" s="89" t="s">
        <v>1241</v>
      </c>
    </row>
    <row r="286" spans="2:65" s="6" customFormat="1" ht="30.75" customHeight="1" x14ac:dyDescent="0.3">
      <c r="B286" s="23"/>
      <c r="C286" s="24"/>
      <c r="D286" s="157" t="s">
        <v>197</v>
      </c>
      <c r="E286" s="24"/>
      <c r="F286" s="176" t="s">
        <v>1238</v>
      </c>
      <c r="G286" s="24"/>
      <c r="H286" s="24"/>
      <c r="J286" s="24"/>
      <c r="K286" s="24"/>
      <c r="L286" s="43"/>
      <c r="M286" s="56"/>
      <c r="N286" s="24"/>
      <c r="O286" s="24"/>
      <c r="P286" s="24"/>
      <c r="Q286" s="24"/>
      <c r="R286" s="24"/>
      <c r="S286" s="24"/>
      <c r="T286" s="57"/>
      <c r="AT286" s="6" t="s">
        <v>197</v>
      </c>
      <c r="AU286" s="6" t="s">
        <v>81</v>
      </c>
    </row>
    <row r="287" spans="2:65" s="6" customFormat="1" ht="15.75" customHeight="1" x14ac:dyDescent="0.3">
      <c r="B287" s="159"/>
      <c r="C287" s="160"/>
      <c r="D287" s="161" t="s">
        <v>150</v>
      </c>
      <c r="E287" s="160"/>
      <c r="F287" s="162" t="s">
        <v>1242</v>
      </c>
      <c r="G287" s="160"/>
      <c r="H287" s="163">
        <v>4</v>
      </c>
      <c r="J287" s="160"/>
      <c r="K287" s="160"/>
      <c r="L287" s="164"/>
      <c r="M287" s="165"/>
      <c r="N287" s="160"/>
      <c r="O287" s="160"/>
      <c r="P287" s="160"/>
      <c r="Q287" s="160"/>
      <c r="R287" s="160"/>
      <c r="S287" s="160"/>
      <c r="T287" s="166"/>
      <c r="AT287" s="167" t="s">
        <v>150</v>
      </c>
      <c r="AU287" s="167" t="s">
        <v>81</v>
      </c>
      <c r="AV287" s="167" t="s">
        <v>81</v>
      </c>
      <c r="AW287" s="167" t="s">
        <v>109</v>
      </c>
      <c r="AX287" s="167" t="s">
        <v>73</v>
      </c>
      <c r="AY287" s="167" t="s">
        <v>137</v>
      </c>
    </row>
    <row r="288" spans="2:65" s="6" customFormat="1" ht="15.75" customHeight="1" x14ac:dyDescent="0.3">
      <c r="B288" s="168"/>
      <c r="C288" s="169"/>
      <c r="D288" s="161" t="s">
        <v>150</v>
      </c>
      <c r="E288" s="169"/>
      <c r="F288" s="170" t="s">
        <v>154</v>
      </c>
      <c r="G288" s="169"/>
      <c r="H288" s="171">
        <v>4</v>
      </c>
      <c r="J288" s="169"/>
      <c r="K288" s="169"/>
      <c r="L288" s="172"/>
      <c r="M288" s="173"/>
      <c r="N288" s="169"/>
      <c r="O288" s="169"/>
      <c r="P288" s="169"/>
      <c r="Q288" s="169"/>
      <c r="R288" s="169"/>
      <c r="S288" s="169"/>
      <c r="T288" s="174"/>
      <c r="AT288" s="175" t="s">
        <v>150</v>
      </c>
      <c r="AU288" s="175" t="s">
        <v>81</v>
      </c>
      <c r="AV288" s="175" t="s">
        <v>146</v>
      </c>
      <c r="AW288" s="175" t="s">
        <v>109</v>
      </c>
      <c r="AX288" s="175" t="s">
        <v>20</v>
      </c>
      <c r="AY288" s="175" t="s">
        <v>137</v>
      </c>
    </row>
    <row r="289" spans="2:65" s="6" customFormat="1" ht="15.75" customHeight="1" x14ac:dyDescent="0.3">
      <c r="B289" s="23"/>
      <c r="C289" s="145" t="s">
        <v>576</v>
      </c>
      <c r="D289" s="145" t="s">
        <v>141</v>
      </c>
      <c r="E289" s="146" t="s">
        <v>1243</v>
      </c>
      <c r="F289" s="147" t="s">
        <v>1244</v>
      </c>
      <c r="G289" s="148" t="s">
        <v>480</v>
      </c>
      <c r="H289" s="149">
        <v>4</v>
      </c>
      <c r="I289" s="150"/>
      <c r="J289" s="151">
        <f>ROUND($I$289*$H$289,2)</f>
        <v>0</v>
      </c>
      <c r="K289" s="147" t="s">
        <v>145</v>
      </c>
      <c r="L289" s="43"/>
      <c r="M289" s="152"/>
      <c r="N289" s="153" t="s">
        <v>44</v>
      </c>
      <c r="O289" s="24"/>
      <c r="P289" s="24"/>
      <c r="Q289" s="154">
        <v>0</v>
      </c>
      <c r="R289" s="154">
        <f>$Q$289*$H$289</f>
        <v>0</v>
      </c>
      <c r="S289" s="154">
        <v>0</v>
      </c>
      <c r="T289" s="155">
        <f>$S$289*$H$289</f>
        <v>0</v>
      </c>
      <c r="AR289" s="89" t="s">
        <v>213</v>
      </c>
      <c r="AT289" s="89" t="s">
        <v>141</v>
      </c>
      <c r="AU289" s="89" t="s">
        <v>81</v>
      </c>
      <c r="AY289" s="6" t="s">
        <v>137</v>
      </c>
      <c r="BE289" s="156">
        <f>IF($N$289="základní",$J$289,0)</f>
        <v>0</v>
      </c>
      <c r="BF289" s="156">
        <f>IF($N$289="snížená",$J$289,0)</f>
        <v>0</v>
      </c>
      <c r="BG289" s="156">
        <f>IF($N$289="zákl. přenesená",$J$289,0)</f>
        <v>0</v>
      </c>
      <c r="BH289" s="156">
        <f>IF($N$289="sníž. přenesená",$J$289,0)</f>
        <v>0</v>
      </c>
      <c r="BI289" s="156">
        <f>IF($N$289="nulová",$J$289,0)</f>
        <v>0</v>
      </c>
      <c r="BJ289" s="89" t="s">
        <v>20</v>
      </c>
      <c r="BK289" s="156">
        <f>ROUND($I$289*$H$289,2)</f>
        <v>0</v>
      </c>
      <c r="BL289" s="89" t="s">
        <v>213</v>
      </c>
      <c r="BM289" s="89" t="s">
        <v>1245</v>
      </c>
    </row>
    <row r="290" spans="2:65" s="6" customFormat="1" ht="15.75" customHeight="1" x14ac:dyDescent="0.3">
      <c r="B290" s="159"/>
      <c r="C290" s="160"/>
      <c r="D290" s="157" t="s">
        <v>150</v>
      </c>
      <c r="E290" s="162"/>
      <c r="F290" s="162" t="s">
        <v>1242</v>
      </c>
      <c r="G290" s="160"/>
      <c r="H290" s="163">
        <v>4</v>
      </c>
      <c r="J290" s="160"/>
      <c r="K290" s="160"/>
      <c r="L290" s="164"/>
      <c r="M290" s="165"/>
      <c r="N290" s="160"/>
      <c r="O290" s="160"/>
      <c r="P290" s="160"/>
      <c r="Q290" s="160"/>
      <c r="R290" s="160"/>
      <c r="S290" s="160"/>
      <c r="T290" s="166"/>
      <c r="AT290" s="167" t="s">
        <v>150</v>
      </c>
      <c r="AU290" s="167" t="s">
        <v>81</v>
      </c>
      <c r="AV290" s="167" t="s">
        <v>81</v>
      </c>
      <c r="AW290" s="167" t="s">
        <v>109</v>
      </c>
      <c r="AX290" s="167" t="s">
        <v>73</v>
      </c>
      <c r="AY290" s="167" t="s">
        <v>137</v>
      </c>
    </row>
    <row r="291" spans="2:65" s="6" customFormat="1" ht="15.75" customHeight="1" x14ac:dyDescent="0.3">
      <c r="B291" s="168"/>
      <c r="C291" s="169"/>
      <c r="D291" s="161" t="s">
        <v>150</v>
      </c>
      <c r="E291" s="169"/>
      <c r="F291" s="170" t="s">
        <v>154</v>
      </c>
      <c r="G291" s="169"/>
      <c r="H291" s="171">
        <v>4</v>
      </c>
      <c r="J291" s="169"/>
      <c r="K291" s="169"/>
      <c r="L291" s="172"/>
      <c r="M291" s="173"/>
      <c r="N291" s="169"/>
      <c r="O291" s="169"/>
      <c r="P291" s="169"/>
      <c r="Q291" s="169"/>
      <c r="R291" s="169"/>
      <c r="S291" s="169"/>
      <c r="T291" s="174"/>
      <c r="AT291" s="175" t="s">
        <v>150</v>
      </c>
      <c r="AU291" s="175" t="s">
        <v>81</v>
      </c>
      <c r="AV291" s="175" t="s">
        <v>146</v>
      </c>
      <c r="AW291" s="175" t="s">
        <v>109</v>
      </c>
      <c r="AX291" s="175" t="s">
        <v>20</v>
      </c>
      <c r="AY291" s="175" t="s">
        <v>137</v>
      </c>
    </row>
    <row r="292" spans="2:65" s="6" customFormat="1" ht="15.75" customHeight="1" x14ac:dyDescent="0.3">
      <c r="B292" s="23"/>
      <c r="C292" s="177" t="s">
        <v>581</v>
      </c>
      <c r="D292" s="177" t="s">
        <v>216</v>
      </c>
      <c r="E292" s="178" t="s">
        <v>1246</v>
      </c>
      <c r="F292" s="179" t="s">
        <v>1247</v>
      </c>
      <c r="G292" s="180" t="s">
        <v>480</v>
      </c>
      <c r="H292" s="181">
        <v>3</v>
      </c>
      <c r="I292" s="182"/>
      <c r="J292" s="183">
        <f>ROUND($I$292*$H$292,2)</f>
        <v>0</v>
      </c>
      <c r="K292" s="179"/>
      <c r="L292" s="184"/>
      <c r="M292" s="185"/>
      <c r="N292" s="186" t="s">
        <v>44</v>
      </c>
      <c r="O292" s="24"/>
      <c r="P292" s="24"/>
      <c r="Q292" s="154">
        <v>4.0000000000000002E-4</v>
      </c>
      <c r="R292" s="154">
        <f>$Q$292*$H$292</f>
        <v>1.2000000000000001E-3</v>
      </c>
      <c r="S292" s="154">
        <v>0</v>
      </c>
      <c r="T292" s="155">
        <f>$S$292*$H$292</f>
        <v>0</v>
      </c>
      <c r="AR292" s="89" t="s">
        <v>219</v>
      </c>
      <c r="AT292" s="89" t="s">
        <v>216</v>
      </c>
      <c r="AU292" s="89" t="s">
        <v>81</v>
      </c>
      <c r="AY292" s="6" t="s">
        <v>137</v>
      </c>
      <c r="BE292" s="156">
        <f>IF($N$292="základní",$J$292,0)</f>
        <v>0</v>
      </c>
      <c r="BF292" s="156">
        <f>IF($N$292="snížená",$J$292,0)</f>
        <v>0</v>
      </c>
      <c r="BG292" s="156">
        <f>IF($N$292="zákl. přenesená",$J$292,0)</f>
        <v>0</v>
      </c>
      <c r="BH292" s="156">
        <f>IF($N$292="sníž. přenesená",$J$292,0)</f>
        <v>0</v>
      </c>
      <c r="BI292" s="156">
        <f>IF($N$292="nulová",$J$292,0)</f>
        <v>0</v>
      </c>
      <c r="BJ292" s="89" t="s">
        <v>20</v>
      </c>
      <c r="BK292" s="156">
        <f>ROUND($I$292*$H$292,2)</f>
        <v>0</v>
      </c>
      <c r="BL292" s="89" t="s">
        <v>213</v>
      </c>
      <c r="BM292" s="89" t="s">
        <v>1248</v>
      </c>
    </row>
    <row r="293" spans="2:65" s="6" customFormat="1" ht="30.75" customHeight="1" x14ac:dyDescent="0.3">
      <c r="B293" s="23"/>
      <c r="C293" s="24"/>
      <c r="D293" s="157" t="s">
        <v>197</v>
      </c>
      <c r="E293" s="24"/>
      <c r="F293" s="176" t="s">
        <v>1249</v>
      </c>
      <c r="G293" s="24"/>
      <c r="H293" s="24"/>
      <c r="J293" s="24"/>
      <c r="K293" s="24"/>
      <c r="L293" s="43"/>
      <c r="M293" s="56"/>
      <c r="N293" s="24"/>
      <c r="O293" s="24"/>
      <c r="P293" s="24"/>
      <c r="Q293" s="24"/>
      <c r="R293" s="24"/>
      <c r="S293" s="24"/>
      <c r="T293" s="57"/>
      <c r="AT293" s="6" t="s">
        <v>197</v>
      </c>
      <c r="AU293" s="6" t="s">
        <v>81</v>
      </c>
    </row>
    <row r="294" spans="2:65" s="6" customFormat="1" ht="15.75" customHeight="1" x14ac:dyDescent="0.3">
      <c r="B294" s="159"/>
      <c r="C294" s="160"/>
      <c r="D294" s="161" t="s">
        <v>150</v>
      </c>
      <c r="E294" s="160"/>
      <c r="F294" s="162" t="s">
        <v>1072</v>
      </c>
      <c r="G294" s="160"/>
      <c r="H294" s="163">
        <v>3</v>
      </c>
      <c r="J294" s="160"/>
      <c r="K294" s="160"/>
      <c r="L294" s="164"/>
      <c r="M294" s="165"/>
      <c r="N294" s="160"/>
      <c r="O294" s="160"/>
      <c r="P294" s="160"/>
      <c r="Q294" s="160"/>
      <c r="R294" s="160"/>
      <c r="S294" s="160"/>
      <c r="T294" s="166"/>
      <c r="AT294" s="167" t="s">
        <v>150</v>
      </c>
      <c r="AU294" s="167" t="s">
        <v>81</v>
      </c>
      <c r="AV294" s="167" t="s">
        <v>81</v>
      </c>
      <c r="AW294" s="167" t="s">
        <v>109</v>
      </c>
      <c r="AX294" s="167" t="s">
        <v>73</v>
      </c>
      <c r="AY294" s="167" t="s">
        <v>137</v>
      </c>
    </row>
    <row r="295" spans="2:65" s="6" customFormat="1" ht="15.75" customHeight="1" x14ac:dyDescent="0.3">
      <c r="B295" s="168"/>
      <c r="C295" s="169"/>
      <c r="D295" s="161" t="s">
        <v>150</v>
      </c>
      <c r="E295" s="169"/>
      <c r="F295" s="170" t="s">
        <v>154</v>
      </c>
      <c r="G295" s="169"/>
      <c r="H295" s="171">
        <v>3</v>
      </c>
      <c r="J295" s="169"/>
      <c r="K295" s="169"/>
      <c r="L295" s="172"/>
      <c r="M295" s="173"/>
      <c r="N295" s="169"/>
      <c r="O295" s="169"/>
      <c r="P295" s="169"/>
      <c r="Q295" s="169"/>
      <c r="R295" s="169"/>
      <c r="S295" s="169"/>
      <c r="T295" s="174"/>
      <c r="AT295" s="175" t="s">
        <v>150</v>
      </c>
      <c r="AU295" s="175" t="s">
        <v>81</v>
      </c>
      <c r="AV295" s="175" t="s">
        <v>146</v>
      </c>
      <c r="AW295" s="175" t="s">
        <v>109</v>
      </c>
      <c r="AX295" s="175" t="s">
        <v>20</v>
      </c>
      <c r="AY295" s="175" t="s">
        <v>137</v>
      </c>
    </row>
    <row r="296" spans="2:65" s="6" customFormat="1" ht="15.75" customHeight="1" x14ac:dyDescent="0.3">
      <c r="B296" s="23"/>
      <c r="C296" s="177" t="s">
        <v>586</v>
      </c>
      <c r="D296" s="177" t="s">
        <v>216</v>
      </c>
      <c r="E296" s="178" t="s">
        <v>1250</v>
      </c>
      <c r="F296" s="179" t="s">
        <v>1251</v>
      </c>
      <c r="G296" s="180" t="s">
        <v>480</v>
      </c>
      <c r="H296" s="181">
        <v>1</v>
      </c>
      <c r="I296" s="182"/>
      <c r="J296" s="183">
        <f>ROUND($I$296*$H$296,2)</f>
        <v>0</v>
      </c>
      <c r="K296" s="179"/>
      <c r="L296" s="184"/>
      <c r="M296" s="185"/>
      <c r="N296" s="186" t="s">
        <v>44</v>
      </c>
      <c r="O296" s="24"/>
      <c r="P296" s="24"/>
      <c r="Q296" s="154">
        <v>4.0000000000000002E-4</v>
      </c>
      <c r="R296" s="154">
        <f>$Q$296*$H$296</f>
        <v>4.0000000000000002E-4</v>
      </c>
      <c r="S296" s="154">
        <v>0</v>
      </c>
      <c r="T296" s="155">
        <f>$S$296*$H$296</f>
        <v>0</v>
      </c>
      <c r="AR296" s="89" t="s">
        <v>219</v>
      </c>
      <c r="AT296" s="89" t="s">
        <v>216</v>
      </c>
      <c r="AU296" s="89" t="s">
        <v>81</v>
      </c>
      <c r="AY296" s="6" t="s">
        <v>137</v>
      </c>
      <c r="BE296" s="156">
        <f>IF($N$296="základní",$J$296,0)</f>
        <v>0</v>
      </c>
      <c r="BF296" s="156">
        <f>IF($N$296="snížená",$J$296,0)</f>
        <v>0</v>
      </c>
      <c r="BG296" s="156">
        <f>IF($N$296="zákl. přenesená",$J$296,0)</f>
        <v>0</v>
      </c>
      <c r="BH296" s="156">
        <f>IF($N$296="sníž. přenesená",$J$296,0)</f>
        <v>0</v>
      </c>
      <c r="BI296" s="156">
        <f>IF($N$296="nulová",$J$296,0)</f>
        <v>0</v>
      </c>
      <c r="BJ296" s="89" t="s">
        <v>20</v>
      </c>
      <c r="BK296" s="156">
        <f>ROUND($I$296*$H$296,2)</f>
        <v>0</v>
      </c>
      <c r="BL296" s="89" t="s">
        <v>213</v>
      </c>
      <c r="BM296" s="89" t="s">
        <v>1252</v>
      </c>
    </row>
    <row r="297" spans="2:65" s="6" customFormat="1" ht="30.75" customHeight="1" x14ac:dyDescent="0.3">
      <c r="B297" s="23"/>
      <c r="C297" s="24"/>
      <c r="D297" s="157" t="s">
        <v>197</v>
      </c>
      <c r="E297" s="24"/>
      <c r="F297" s="176" t="s">
        <v>1253</v>
      </c>
      <c r="G297" s="24"/>
      <c r="H297" s="24"/>
      <c r="J297" s="24"/>
      <c r="K297" s="24"/>
      <c r="L297" s="43"/>
      <c r="M297" s="56"/>
      <c r="N297" s="24"/>
      <c r="O297" s="24"/>
      <c r="P297" s="24"/>
      <c r="Q297" s="24"/>
      <c r="R297" s="24"/>
      <c r="S297" s="24"/>
      <c r="T297" s="57"/>
      <c r="AT297" s="6" t="s">
        <v>197</v>
      </c>
      <c r="AU297" s="6" t="s">
        <v>81</v>
      </c>
    </row>
    <row r="298" spans="2:65" s="6" customFormat="1" ht="15.75" customHeight="1" x14ac:dyDescent="0.3">
      <c r="B298" s="159"/>
      <c r="C298" s="160"/>
      <c r="D298" s="161" t="s">
        <v>150</v>
      </c>
      <c r="E298" s="160"/>
      <c r="F298" s="162" t="s">
        <v>1057</v>
      </c>
      <c r="G298" s="160"/>
      <c r="H298" s="163">
        <v>1</v>
      </c>
      <c r="J298" s="160"/>
      <c r="K298" s="160"/>
      <c r="L298" s="164"/>
      <c r="M298" s="165"/>
      <c r="N298" s="160"/>
      <c r="O298" s="160"/>
      <c r="P298" s="160"/>
      <c r="Q298" s="160"/>
      <c r="R298" s="160"/>
      <c r="S298" s="160"/>
      <c r="T298" s="166"/>
      <c r="AT298" s="167" t="s">
        <v>150</v>
      </c>
      <c r="AU298" s="167" t="s">
        <v>81</v>
      </c>
      <c r="AV298" s="167" t="s">
        <v>81</v>
      </c>
      <c r="AW298" s="167" t="s">
        <v>109</v>
      </c>
      <c r="AX298" s="167" t="s">
        <v>73</v>
      </c>
      <c r="AY298" s="167" t="s">
        <v>137</v>
      </c>
    </row>
    <row r="299" spans="2:65" s="6" customFormat="1" ht="15.75" customHeight="1" x14ac:dyDescent="0.3">
      <c r="B299" s="168"/>
      <c r="C299" s="169"/>
      <c r="D299" s="161" t="s">
        <v>150</v>
      </c>
      <c r="E299" s="169"/>
      <c r="F299" s="170" t="s">
        <v>154</v>
      </c>
      <c r="G299" s="169"/>
      <c r="H299" s="171">
        <v>1</v>
      </c>
      <c r="J299" s="169"/>
      <c r="K299" s="169"/>
      <c r="L299" s="172"/>
      <c r="M299" s="173"/>
      <c r="N299" s="169"/>
      <c r="O299" s="169"/>
      <c r="P299" s="169"/>
      <c r="Q299" s="169"/>
      <c r="R299" s="169"/>
      <c r="S299" s="169"/>
      <c r="T299" s="174"/>
      <c r="AT299" s="175" t="s">
        <v>150</v>
      </c>
      <c r="AU299" s="175" t="s">
        <v>81</v>
      </c>
      <c r="AV299" s="175" t="s">
        <v>146</v>
      </c>
      <c r="AW299" s="175" t="s">
        <v>109</v>
      </c>
      <c r="AX299" s="175" t="s">
        <v>20</v>
      </c>
      <c r="AY299" s="175" t="s">
        <v>137</v>
      </c>
    </row>
    <row r="300" spans="2:65" s="6" customFormat="1" ht="15.75" customHeight="1" x14ac:dyDescent="0.3">
      <c r="B300" s="23"/>
      <c r="C300" s="145" t="s">
        <v>591</v>
      </c>
      <c r="D300" s="145" t="s">
        <v>141</v>
      </c>
      <c r="E300" s="146" t="s">
        <v>1254</v>
      </c>
      <c r="F300" s="147" t="s">
        <v>1255</v>
      </c>
      <c r="G300" s="148" t="s">
        <v>480</v>
      </c>
      <c r="H300" s="149">
        <v>1</v>
      </c>
      <c r="I300" s="150"/>
      <c r="J300" s="151">
        <f>ROUND($I$300*$H$300,2)</f>
        <v>0</v>
      </c>
      <c r="K300" s="147"/>
      <c r="L300" s="43"/>
      <c r="M300" s="152"/>
      <c r="N300" s="153" t="s">
        <v>44</v>
      </c>
      <c r="O300" s="24"/>
      <c r="P300" s="24"/>
      <c r="Q300" s="154">
        <v>0</v>
      </c>
      <c r="R300" s="154">
        <f>$Q$300*$H$300</f>
        <v>0</v>
      </c>
      <c r="S300" s="154">
        <v>0</v>
      </c>
      <c r="T300" s="155">
        <f>$S$300*$H$300</f>
        <v>0</v>
      </c>
      <c r="AR300" s="89" t="s">
        <v>213</v>
      </c>
      <c r="AT300" s="89" t="s">
        <v>141</v>
      </c>
      <c r="AU300" s="89" t="s">
        <v>81</v>
      </c>
      <c r="AY300" s="6" t="s">
        <v>137</v>
      </c>
      <c r="BE300" s="156">
        <f>IF($N$300="základní",$J$300,0)</f>
        <v>0</v>
      </c>
      <c r="BF300" s="156">
        <f>IF($N$300="snížená",$J$300,0)</f>
        <v>0</v>
      </c>
      <c r="BG300" s="156">
        <f>IF($N$300="zákl. přenesená",$J$300,0)</f>
        <v>0</v>
      </c>
      <c r="BH300" s="156">
        <f>IF($N$300="sníž. přenesená",$J$300,0)</f>
        <v>0</v>
      </c>
      <c r="BI300" s="156">
        <f>IF($N$300="nulová",$J$300,0)</f>
        <v>0</v>
      </c>
      <c r="BJ300" s="89" t="s">
        <v>20</v>
      </c>
      <c r="BK300" s="156">
        <f>ROUND($I$300*$H$300,2)</f>
        <v>0</v>
      </c>
      <c r="BL300" s="89" t="s">
        <v>213</v>
      </c>
      <c r="BM300" s="89" t="s">
        <v>1256</v>
      </c>
    </row>
    <row r="301" spans="2:65" s="6" customFormat="1" ht="15.75" customHeight="1" x14ac:dyDescent="0.3">
      <c r="B301" s="159"/>
      <c r="C301" s="160"/>
      <c r="D301" s="157" t="s">
        <v>150</v>
      </c>
      <c r="E301" s="162"/>
      <c r="F301" s="162" t="s">
        <v>1057</v>
      </c>
      <c r="G301" s="160"/>
      <c r="H301" s="163">
        <v>1</v>
      </c>
      <c r="J301" s="160"/>
      <c r="K301" s="160"/>
      <c r="L301" s="164"/>
      <c r="M301" s="165"/>
      <c r="N301" s="160"/>
      <c r="O301" s="160"/>
      <c r="P301" s="160"/>
      <c r="Q301" s="160"/>
      <c r="R301" s="160"/>
      <c r="S301" s="160"/>
      <c r="T301" s="166"/>
      <c r="AT301" s="167" t="s">
        <v>150</v>
      </c>
      <c r="AU301" s="167" t="s">
        <v>81</v>
      </c>
      <c r="AV301" s="167" t="s">
        <v>81</v>
      </c>
      <c r="AW301" s="167" t="s">
        <v>109</v>
      </c>
      <c r="AX301" s="167" t="s">
        <v>73</v>
      </c>
      <c r="AY301" s="167" t="s">
        <v>137</v>
      </c>
    </row>
    <row r="302" spans="2:65" s="6" customFormat="1" ht="15.75" customHeight="1" x14ac:dyDescent="0.3">
      <c r="B302" s="168"/>
      <c r="C302" s="169"/>
      <c r="D302" s="161" t="s">
        <v>150</v>
      </c>
      <c r="E302" s="169"/>
      <c r="F302" s="170" t="s">
        <v>154</v>
      </c>
      <c r="G302" s="169"/>
      <c r="H302" s="171">
        <v>1</v>
      </c>
      <c r="J302" s="169"/>
      <c r="K302" s="169"/>
      <c r="L302" s="172"/>
      <c r="M302" s="173"/>
      <c r="N302" s="169"/>
      <c r="O302" s="169"/>
      <c r="P302" s="169"/>
      <c r="Q302" s="169"/>
      <c r="R302" s="169"/>
      <c r="S302" s="169"/>
      <c r="T302" s="174"/>
      <c r="AT302" s="175" t="s">
        <v>150</v>
      </c>
      <c r="AU302" s="175" t="s">
        <v>81</v>
      </c>
      <c r="AV302" s="175" t="s">
        <v>146</v>
      </c>
      <c r="AW302" s="175" t="s">
        <v>109</v>
      </c>
      <c r="AX302" s="175" t="s">
        <v>20</v>
      </c>
      <c r="AY302" s="175" t="s">
        <v>137</v>
      </c>
    </row>
    <row r="303" spans="2:65" s="6" customFormat="1" ht="15.75" customHeight="1" x14ac:dyDescent="0.3">
      <c r="B303" s="23"/>
      <c r="C303" s="177" t="s">
        <v>596</v>
      </c>
      <c r="D303" s="177" t="s">
        <v>216</v>
      </c>
      <c r="E303" s="178" t="s">
        <v>1257</v>
      </c>
      <c r="F303" s="179" t="s">
        <v>1258</v>
      </c>
      <c r="G303" s="180" t="s">
        <v>480</v>
      </c>
      <c r="H303" s="181">
        <v>1</v>
      </c>
      <c r="I303" s="182"/>
      <c r="J303" s="183">
        <f>ROUND($I$303*$H$303,2)</f>
        <v>0</v>
      </c>
      <c r="K303" s="179"/>
      <c r="L303" s="184"/>
      <c r="M303" s="185"/>
      <c r="N303" s="186" t="s">
        <v>44</v>
      </c>
      <c r="O303" s="24"/>
      <c r="P303" s="24"/>
      <c r="Q303" s="154">
        <v>4.0000000000000002E-4</v>
      </c>
      <c r="R303" s="154">
        <f>$Q$303*$H$303</f>
        <v>4.0000000000000002E-4</v>
      </c>
      <c r="S303" s="154">
        <v>0</v>
      </c>
      <c r="T303" s="155">
        <f>$S$303*$H$303</f>
        <v>0</v>
      </c>
      <c r="AR303" s="89" t="s">
        <v>219</v>
      </c>
      <c r="AT303" s="89" t="s">
        <v>216</v>
      </c>
      <c r="AU303" s="89" t="s">
        <v>81</v>
      </c>
      <c r="AY303" s="6" t="s">
        <v>137</v>
      </c>
      <c r="BE303" s="156">
        <f>IF($N$303="základní",$J$303,0)</f>
        <v>0</v>
      </c>
      <c r="BF303" s="156">
        <f>IF($N$303="snížená",$J$303,0)</f>
        <v>0</v>
      </c>
      <c r="BG303" s="156">
        <f>IF($N$303="zákl. přenesená",$J$303,0)</f>
        <v>0</v>
      </c>
      <c r="BH303" s="156">
        <f>IF($N$303="sníž. přenesená",$J$303,0)</f>
        <v>0</v>
      </c>
      <c r="BI303" s="156">
        <f>IF($N$303="nulová",$J$303,0)</f>
        <v>0</v>
      </c>
      <c r="BJ303" s="89" t="s">
        <v>20</v>
      </c>
      <c r="BK303" s="156">
        <f>ROUND($I$303*$H$303,2)</f>
        <v>0</v>
      </c>
      <c r="BL303" s="89" t="s">
        <v>213</v>
      </c>
      <c r="BM303" s="89" t="s">
        <v>1259</v>
      </c>
    </row>
    <row r="304" spans="2:65" s="6" customFormat="1" ht="30.75" customHeight="1" x14ac:dyDescent="0.3">
      <c r="B304" s="23"/>
      <c r="C304" s="24"/>
      <c r="D304" s="157" t="s">
        <v>197</v>
      </c>
      <c r="E304" s="24"/>
      <c r="F304" s="176" t="s">
        <v>1260</v>
      </c>
      <c r="G304" s="24"/>
      <c r="H304" s="24"/>
      <c r="J304" s="24"/>
      <c r="K304" s="24"/>
      <c r="L304" s="43"/>
      <c r="M304" s="56"/>
      <c r="N304" s="24"/>
      <c r="O304" s="24"/>
      <c r="P304" s="24"/>
      <c r="Q304" s="24"/>
      <c r="R304" s="24"/>
      <c r="S304" s="24"/>
      <c r="T304" s="57"/>
      <c r="AT304" s="6" t="s">
        <v>197</v>
      </c>
      <c r="AU304" s="6" t="s">
        <v>81</v>
      </c>
    </row>
    <row r="305" spans="2:65" s="6" customFormat="1" ht="15.75" customHeight="1" x14ac:dyDescent="0.3">
      <c r="B305" s="159"/>
      <c r="C305" s="160"/>
      <c r="D305" s="161" t="s">
        <v>150</v>
      </c>
      <c r="E305" s="160"/>
      <c r="F305" s="162" t="s">
        <v>1057</v>
      </c>
      <c r="G305" s="160"/>
      <c r="H305" s="163">
        <v>1</v>
      </c>
      <c r="J305" s="160"/>
      <c r="K305" s="160"/>
      <c r="L305" s="164"/>
      <c r="M305" s="165"/>
      <c r="N305" s="160"/>
      <c r="O305" s="160"/>
      <c r="P305" s="160"/>
      <c r="Q305" s="160"/>
      <c r="R305" s="160"/>
      <c r="S305" s="160"/>
      <c r="T305" s="166"/>
      <c r="AT305" s="167" t="s">
        <v>150</v>
      </c>
      <c r="AU305" s="167" t="s">
        <v>81</v>
      </c>
      <c r="AV305" s="167" t="s">
        <v>81</v>
      </c>
      <c r="AW305" s="167" t="s">
        <v>109</v>
      </c>
      <c r="AX305" s="167" t="s">
        <v>73</v>
      </c>
      <c r="AY305" s="167" t="s">
        <v>137</v>
      </c>
    </row>
    <row r="306" spans="2:65" s="6" customFormat="1" ht="15.75" customHeight="1" x14ac:dyDescent="0.3">
      <c r="B306" s="168"/>
      <c r="C306" s="169"/>
      <c r="D306" s="161" t="s">
        <v>150</v>
      </c>
      <c r="E306" s="169"/>
      <c r="F306" s="170" t="s">
        <v>154</v>
      </c>
      <c r="G306" s="169"/>
      <c r="H306" s="171">
        <v>1</v>
      </c>
      <c r="J306" s="169"/>
      <c r="K306" s="169"/>
      <c r="L306" s="172"/>
      <c r="M306" s="173"/>
      <c r="N306" s="169"/>
      <c r="O306" s="169"/>
      <c r="P306" s="169"/>
      <c r="Q306" s="169"/>
      <c r="R306" s="169"/>
      <c r="S306" s="169"/>
      <c r="T306" s="174"/>
      <c r="AT306" s="175" t="s">
        <v>150</v>
      </c>
      <c r="AU306" s="175" t="s">
        <v>81</v>
      </c>
      <c r="AV306" s="175" t="s">
        <v>146</v>
      </c>
      <c r="AW306" s="175" t="s">
        <v>109</v>
      </c>
      <c r="AX306" s="175" t="s">
        <v>20</v>
      </c>
      <c r="AY306" s="175" t="s">
        <v>137</v>
      </c>
    </row>
    <row r="307" spans="2:65" s="6" customFormat="1" ht="15.75" customHeight="1" x14ac:dyDescent="0.3">
      <c r="B307" s="23"/>
      <c r="C307" s="145" t="s">
        <v>601</v>
      </c>
      <c r="D307" s="145" t="s">
        <v>141</v>
      </c>
      <c r="E307" s="146" t="s">
        <v>1261</v>
      </c>
      <c r="F307" s="147" t="s">
        <v>1262</v>
      </c>
      <c r="G307" s="148" t="s">
        <v>480</v>
      </c>
      <c r="H307" s="149">
        <v>1</v>
      </c>
      <c r="I307" s="150"/>
      <c r="J307" s="151">
        <f>ROUND($I$307*$H$307,2)</f>
        <v>0</v>
      </c>
      <c r="K307" s="147" t="s">
        <v>145</v>
      </c>
      <c r="L307" s="43"/>
      <c r="M307" s="152"/>
      <c r="N307" s="153" t="s">
        <v>44</v>
      </c>
      <c r="O307" s="24"/>
      <c r="P307" s="24"/>
      <c r="Q307" s="154">
        <v>0</v>
      </c>
      <c r="R307" s="154">
        <f>$Q$307*$H$307</f>
        <v>0</v>
      </c>
      <c r="S307" s="154">
        <v>0</v>
      </c>
      <c r="T307" s="155">
        <f>$S$307*$H$307</f>
        <v>0</v>
      </c>
      <c r="AR307" s="89" t="s">
        <v>213</v>
      </c>
      <c r="AT307" s="89" t="s">
        <v>141</v>
      </c>
      <c r="AU307" s="89" t="s">
        <v>81</v>
      </c>
      <c r="AY307" s="6" t="s">
        <v>137</v>
      </c>
      <c r="BE307" s="156">
        <f>IF($N$307="základní",$J$307,0)</f>
        <v>0</v>
      </c>
      <c r="BF307" s="156">
        <f>IF($N$307="snížená",$J$307,0)</f>
        <v>0</v>
      </c>
      <c r="BG307" s="156">
        <f>IF($N$307="zákl. přenesená",$J$307,0)</f>
        <v>0</v>
      </c>
      <c r="BH307" s="156">
        <f>IF($N$307="sníž. přenesená",$J$307,0)</f>
        <v>0</v>
      </c>
      <c r="BI307" s="156">
        <f>IF($N$307="nulová",$J$307,0)</f>
        <v>0</v>
      </c>
      <c r="BJ307" s="89" t="s">
        <v>20</v>
      </c>
      <c r="BK307" s="156">
        <f>ROUND($I$307*$H$307,2)</f>
        <v>0</v>
      </c>
      <c r="BL307" s="89" t="s">
        <v>213</v>
      </c>
      <c r="BM307" s="89" t="s">
        <v>1263</v>
      </c>
    </row>
    <row r="308" spans="2:65" s="6" customFormat="1" ht="15.75" customHeight="1" x14ac:dyDescent="0.3">
      <c r="B308" s="159"/>
      <c r="C308" s="160"/>
      <c r="D308" s="157" t="s">
        <v>150</v>
      </c>
      <c r="E308" s="162"/>
      <c r="F308" s="162" t="s">
        <v>1057</v>
      </c>
      <c r="G308" s="160"/>
      <c r="H308" s="163">
        <v>1</v>
      </c>
      <c r="J308" s="160"/>
      <c r="K308" s="160"/>
      <c r="L308" s="164"/>
      <c r="M308" s="165"/>
      <c r="N308" s="160"/>
      <c r="O308" s="160"/>
      <c r="P308" s="160"/>
      <c r="Q308" s="160"/>
      <c r="R308" s="160"/>
      <c r="S308" s="160"/>
      <c r="T308" s="166"/>
      <c r="AT308" s="167" t="s">
        <v>150</v>
      </c>
      <c r="AU308" s="167" t="s">
        <v>81</v>
      </c>
      <c r="AV308" s="167" t="s">
        <v>81</v>
      </c>
      <c r="AW308" s="167" t="s">
        <v>109</v>
      </c>
      <c r="AX308" s="167" t="s">
        <v>73</v>
      </c>
      <c r="AY308" s="167" t="s">
        <v>137</v>
      </c>
    </row>
    <row r="309" spans="2:65" s="6" customFormat="1" ht="15.75" customHeight="1" x14ac:dyDescent="0.3">
      <c r="B309" s="168"/>
      <c r="C309" s="169"/>
      <c r="D309" s="161" t="s">
        <v>150</v>
      </c>
      <c r="E309" s="169"/>
      <c r="F309" s="170" t="s">
        <v>154</v>
      </c>
      <c r="G309" s="169"/>
      <c r="H309" s="171">
        <v>1</v>
      </c>
      <c r="J309" s="169"/>
      <c r="K309" s="169"/>
      <c r="L309" s="172"/>
      <c r="M309" s="173"/>
      <c r="N309" s="169"/>
      <c r="O309" s="169"/>
      <c r="P309" s="169"/>
      <c r="Q309" s="169"/>
      <c r="R309" s="169"/>
      <c r="S309" s="169"/>
      <c r="T309" s="174"/>
      <c r="AT309" s="175" t="s">
        <v>150</v>
      </c>
      <c r="AU309" s="175" t="s">
        <v>81</v>
      </c>
      <c r="AV309" s="175" t="s">
        <v>146</v>
      </c>
      <c r="AW309" s="175" t="s">
        <v>109</v>
      </c>
      <c r="AX309" s="175" t="s">
        <v>20</v>
      </c>
      <c r="AY309" s="175" t="s">
        <v>137</v>
      </c>
    </row>
    <row r="310" spans="2:65" s="6" customFormat="1" ht="15.75" customHeight="1" x14ac:dyDescent="0.3">
      <c r="B310" s="23"/>
      <c r="C310" s="177" t="s">
        <v>608</v>
      </c>
      <c r="D310" s="177" t="s">
        <v>216</v>
      </c>
      <c r="E310" s="178" t="s">
        <v>1264</v>
      </c>
      <c r="F310" s="179" t="s">
        <v>1265</v>
      </c>
      <c r="G310" s="180" t="s">
        <v>480</v>
      </c>
      <c r="H310" s="181">
        <v>1</v>
      </c>
      <c r="I310" s="182"/>
      <c r="J310" s="183">
        <f>ROUND($I$310*$H$310,2)</f>
        <v>0</v>
      </c>
      <c r="K310" s="179"/>
      <c r="L310" s="184"/>
      <c r="M310" s="185"/>
      <c r="N310" s="186" t="s">
        <v>44</v>
      </c>
      <c r="O310" s="24"/>
      <c r="P310" s="24"/>
      <c r="Q310" s="154">
        <v>1E-3</v>
      </c>
      <c r="R310" s="154">
        <f>$Q$310*$H$310</f>
        <v>1E-3</v>
      </c>
      <c r="S310" s="154">
        <v>0</v>
      </c>
      <c r="T310" s="155">
        <f>$S$310*$H$310</f>
        <v>0</v>
      </c>
      <c r="AR310" s="89" t="s">
        <v>219</v>
      </c>
      <c r="AT310" s="89" t="s">
        <v>216</v>
      </c>
      <c r="AU310" s="89" t="s">
        <v>81</v>
      </c>
      <c r="AY310" s="6" t="s">
        <v>137</v>
      </c>
      <c r="BE310" s="156">
        <f>IF($N$310="základní",$J$310,0)</f>
        <v>0</v>
      </c>
      <c r="BF310" s="156">
        <f>IF($N$310="snížená",$J$310,0)</f>
        <v>0</v>
      </c>
      <c r="BG310" s="156">
        <f>IF($N$310="zákl. přenesená",$J$310,0)</f>
        <v>0</v>
      </c>
      <c r="BH310" s="156">
        <f>IF($N$310="sníž. přenesená",$J$310,0)</f>
        <v>0</v>
      </c>
      <c r="BI310" s="156">
        <f>IF($N$310="nulová",$J$310,0)</f>
        <v>0</v>
      </c>
      <c r="BJ310" s="89" t="s">
        <v>20</v>
      </c>
      <c r="BK310" s="156">
        <f>ROUND($I$310*$H$310,2)</f>
        <v>0</v>
      </c>
      <c r="BL310" s="89" t="s">
        <v>213</v>
      </c>
      <c r="BM310" s="89" t="s">
        <v>1266</v>
      </c>
    </row>
    <row r="311" spans="2:65" s="6" customFormat="1" ht="30.75" customHeight="1" x14ac:dyDescent="0.3">
      <c r="B311" s="23"/>
      <c r="C311" s="24"/>
      <c r="D311" s="157" t="s">
        <v>197</v>
      </c>
      <c r="E311" s="24"/>
      <c r="F311" s="176" t="s">
        <v>1267</v>
      </c>
      <c r="G311" s="24"/>
      <c r="H311" s="24"/>
      <c r="J311" s="24"/>
      <c r="K311" s="24"/>
      <c r="L311" s="43"/>
      <c r="M311" s="56"/>
      <c r="N311" s="24"/>
      <c r="O311" s="24"/>
      <c r="P311" s="24"/>
      <c r="Q311" s="24"/>
      <c r="R311" s="24"/>
      <c r="S311" s="24"/>
      <c r="T311" s="57"/>
      <c r="AT311" s="6" t="s">
        <v>197</v>
      </c>
      <c r="AU311" s="6" t="s">
        <v>81</v>
      </c>
    </row>
    <row r="312" spans="2:65" s="6" customFormat="1" ht="15.75" customHeight="1" x14ac:dyDescent="0.3">
      <c r="B312" s="159"/>
      <c r="C312" s="160"/>
      <c r="D312" s="161" t="s">
        <v>150</v>
      </c>
      <c r="E312" s="160"/>
      <c r="F312" s="162" t="s">
        <v>1057</v>
      </c>
      <c r="G312" s="160"/>
      <c r="H312" s="163">
        <v>1</v>
      </c>
      <c r="J312" s="160"/>
      <c r="K312" s="160"/>
      <c r="L312" s="164"/>
      <c r="M312" s="165"/>
      <c r="N312" s="160"/>
      <c r="O312" s="160"/>
      <c r="P312" s="160"/>
      <c r="Q312" s="160"/>
      <c r="R312" s="160"/>
      <c r="S312" s="160"/>
      <c r="T312" s="166"/>
      <c r="AT312" s="167" t="s">
        <v>150</v>
      </c>
      <c r="AU312" s="167" t="s">
        <v>81</v>
      </c>
      <c r="AV312" s="167" t="s">
        <v>81</v>
      </c>
      <c r="AW312" s="167" t="s">
        <v>109</v>
      </c>
      <c r="AX312" s="167" t="s">
        <v>73</v>
      </c>
      <c r="AY312" s="167" t="s">
        <v>137</v>
      </c>
    </row>
    <row r="313" spans="2:65" s="6" customFormat="1" ht="15.75" customHeight="1" x14ac:dyDescent="0.3">
      <c r="B313" s="168"/>
      <c r="C313" s="169"/>
      <c r="D313" s="161" t="s">
        <v>150</v>
      </c>
      <c r="E313" s="169"/>
      <c r="F313" s="170" t="s">
        <v>154</v>
      </c>
      <c r="G313" s="169"/>
      <c r="H313" s="171">
        <v>1</v>
      </c>
      <c r="J313" s="169"/>
      <c r="K313" s="169"/>
      <c r="L313" s="172"/>
      <c r="M313" s="173"/>
      <c r="N313" s="169"/>
      <c r="O313" s="169"/>
      <c r="P313" s="169"/>
      <c r="Q313" s="169"/>
      <c r="R313" s="169"/>
      <c r="S313" s="169"/>
      <c r="T313" s="174"/>
      <c r="AT313" s="175" t="s">
        <v>150</v>
      </c>
      <c r="AU313" s="175" t="s">
        <v>81</v>
      </c>
      <c r="AV313" s="175" t="s">
        <v>146</v>
      </c>
      <c r="AW313" s="175" t="s">
        <v>109</v>
      </c>
      <c r="AX313" s="175" t="s">
        <v>20</v>
      </c>
      <c r="AY313" s="175" t="s">
        <v>137</v>
      </c>
    </row>
    <row r="314" spans="2:65" s="6" customFormat="1" ht="15.75" customHeight="1" x14ac:dyDescent="0.3">
      <c r="B314" s="23"/>
      <c r="C314" s="177" t="s">
        <v>613</v>
      </c>
      <c r="D314" s="177" t="s">
        <v>216</v>
      </c>
      <c r="E314" s="178" t="s">
        <v>1268</v>
      </c>
      <c r="F314" s="179" t="s">
        <v>1269</v>
      </c>
      <c r="G314" s="180" t="s">
        <v>480</v>
      </c>
      <c r="H314" s="181">
        <v>1</v>
      </c>
      <c r="I314" s="182"/>
      <c r="J314" s="183">
        <f>ROUND($I$314*$H$314,2)</f>
        <v>0</v>
      </c>
      <c r="K314" s="179"/>
      <c r="L314" s="184"/>
      <c r="M314" s="185"/>
      <c r="N314" s="186" t="s">
        <v>44</v>
      </c>
      <c r="O314" s="24"/>
      <c r="P314" s="24"/>
      <c r="Q314" s="154">
        <v>1.0000000000000001E-5</v>
      </c>
      <c r="R314" s="154">
        <f>$Q$314*$H$314</f>
        <v>1.0000000000000001E-5</v>
      </c>
      <c r="S314" s="154">
        <v>0</v>
      </c>
      <c r="T314" s="155">
        <f>$S$314*$H$314</f>
        <v>0</v>
      </c>
      <c r="AR314" s="89" t="s">
        <v>219</v>
      </c>
      <c r="AT314" s="89" t="s">
        <v>216</v>
      </c>
      <c r="AU314" s="89" t="s">
        <v>81</v>
      </c>
      <c r="AY314" s="6" t="s">
        <v>137</v>
      </c>
      <c r="BE314" s="156">
        <f>IF($N$314="základní",$J$314,0)</f>
        <v>0</v>
      </c>
      <c r="BF314" s="156">
        <f>IF($N$314="snížená",$J$314,0)</f>
        <v>0</v>
      </c>
      <c r="BG314" s="156">
        <f>IF($N$314="zákl. přenesená",$J$314,0)</f>
        <v>0</v>
      </c>
      <c r="BH314" s="156">
        <f>IF($N$314="sníž. přenesená",$J$314,0)</f>
        <v>0</v>
      </c>
      <c r="BI314" s="156">
        <f>IF($N$314="nulová",$J$314,0)</f>
        <v>0</v>
      </c>
      <c r="BJ314" s="89" t="s">
        <v>20</v>
      </c>
      <c r="BK314" s="156">
        <f>ROUND($I$314*$H$314,2)</f>
        <v>0</v>
      </c>
      <c r="BL314" s="89" t="s">
        <v>213</v>
      </c>
      <c r="BM314" s="89" t="s">
        <v>1270</v>
      </c>
    </row>
    <row r="315" spans="2:65" s="6" customFormat="1" ht="30.75" customHeight="1" x14ac:dyDescent="0.3">
      <c r="B315" s="23"/>
      <c r="C315" s="24"/>
      <c r="D315" s="157" t="s">
        <v>197</v>
      </c>
      <c r="E315" s="24"/>
      <c r="F315" s="176" t="s">
        <v>1271</v>
      </c>
      <c r="G315" s="24"/>
      <c r="H315" s="24"/>
      <c r="J315" s="24"/>
      <c r="K315" s="24"/>
      <c r="L315" s="43"/>
      <c r="M315" s="56"/>
      <c r="N315" s="24"/>
      <c r="O315" s="24"/>
      <c r="P315" s="24"/>
      <c r="Q315" s="24"/>
      <c r="R315" s="24"/>
      <c r="S315" s="24"/>
      <c r="T315" s="57"/>
      <c r="AT315" s="6" t="s">
        <v>197</v>
      </c>
      <c r="AU315" s="6" t="s">
        <v>81</v>
      </c>
    </row>
    <row r="316" spans="2:65" s="6" customFormat="1" ht="15.75" customHeight="1" x14ac:dyDescent="0.3">
      <c r="B316" s="159"/>
      <c r="C316" s="160"/>
      <c r="D316" s="161" t="s">
        <v>150</v>
      </c>
      <c r="E316" s="160"/>
      <c r="F316" s="162" t="s">
        <v>1057</v>
      </c>
      <c r="G316" s="160"/>
      <c r="H316" s="163">
        <v>1</v>
      </c>
      <c r="J316" s="160"/>
      <c r="K316" s="160"/>
      <c r="L316" s="164"/>
      <c r="M316" s="165"/>
      <c r="N316" s="160"/>
      <c r="O316" s="160"/>
      <c r="P316" s="160"/>
      <c r="Q316" s="160"/>
      <c r="R316" s="160"/>
      <c r="S316" s="160"/>
      <c r="T316" s="166"/>
      <c r="AT316" s="167" t="s">
        <v>150</v>
      </c>
      <c r="AU316" s="167" t="s">
        <v>81</v>
      </c>
      <c r="AV316" s="167" t="s">
        <v>81</v>
      </c>
      <c r="AW316" s="167" t="s">
        <v>109</v>
      </c>
      <c r="AX316" s="167" t="s">
        <v>73</v>
      </c>
      <c r="AY316" s="167" t="s">
        <v>137</v>
      </c>
    </row>
    <row r="317" spans="2:65" s="6" customFormat="1" ht="15.75" customHeight="1" x14ac:dyDescent="0.3">
      <c r="B317" s="168"/>
      <c r="C317" s="169"/>
      <c r="D317" s="161" t="s">
        <v>150</v>
      </c>
      <c r="E317" s="169"/>
      <c r="F317" s="170" t="s">
        <v>154</v>
      </c>
      <c r="G317" s="169"/>
      <c r="H317" s="171">
        <v>1</v>
      </c>
      <c r="J317" s="169"/>
      <c r="K317" s="169"/>
      <c r="L317" s="172"/>
      <c r="M317" s="173"/>
      <c r="N317" s="169"/>
      <c r="O317" s="169"/>
      <c r="P317" s="169"/>
      <c r="Q317" s="169"/>
      <c r="R317" s="169"/>
      <c r="S317" s="169"/>
      <c r="T317" s="174"/>
      <c r="AT317" s="175" t="s">
        <v>150</v>
      </c>
      <c r="AU317" s="175" t="s">
        <v>81</v>
      </c>
      <c r="AV317" s="175" t="s">
        <v>146</v>
      </c>
      <c r="AW317" s="175" t="s">
        <v>109</v>
      </c>
      <c r="AX317" s="175" t="s">
        <v>20</v>
      </c>
      <c r="AY317" s="175" t="s">
        <v>137</v>
      </c>
    </row>
    <row r="318" spans="2:65" s="6" customFormat="1" ht="15.75" customHeight="1" x14ac:dyDescent="0.3">
      <c r="B318" s="23"/>
      <c r="C318" s="177" t="s">
        <v>618</v>
      </c>
      <c r="D318" s="177" t="s">
        <v>216</v>
      </c>
      <c r="E318" s="178" t="s">
        <v>1272</v>
      </c>
      <c r="F318" s="179" t="s">
        <v>1273</v>
      </c>
      <c r="G318" s="180" t="s">
        <v>480</v>
      </c>
      <c r="H318" s="181">
        <v>1</v>
      </c>
      <c r="I318" s="182"/>
      <c r="J318" s="183">
        <f>ROUND($I$318*$H$318,2)</f>
        <v>0</v>
      </c>
      <c r="K318" s="179"/>
      <c r="L318" s="184"/>
      <c r="M318" s="185"/>
      <c r="N318" s="186" t="s">
        <v>44</v>
      </c>
      <c r="O318" s="24"/>
      <c r="P318" s="24"/>
      <c r="Q318" s="154">
        <v>4.0000000000000002E-4</v>
      </c>
      <c r="R318" s="154">
        <f>$Q$318*$H$318</f>
        <v>4.0000000000000002E-4</v>
      </c>
      <c r="S318" s="154">
        <v>0</v>
      </c>
      <c r="T318" s="155">
        <f>$S$318*$H$318</f>
        <v>0</v>
      </c>
      <c r="AR318" s="89" t="s">
        <v>219</v>
      </c>
      <c r="AT318" s="89" t="s">
        <v>216</v>
      </c>
      <c r="AU318" s="89" t="s">
        <v>81</v>
      </c>
      <c r="AY318" s="6" t="s">
        <v>137</v>
      </c>
      <c r="BE318" s="156">
        <f>IF($N$318="základní",$J$318,0)</f>
        <v>0</v>
      </c>
      <c r="BF318" s="156">
        <f>IF($N$318="snížená",$J$318,0)</f>
        <v>0</v>
      </c>
      <c r="BG318" s="156">
        <f>IF($N$318="zákl. přenesená",$J$318,0)</f>
        <v>0</v>
      </c>
      <c r="BH318" s="156">
        <f>IF($N$318="sníž. přenesená",$J$318,0)</f>
        <v>0</v>
      </c>
      <c r="BI318" s="156">
        <f>IF($N$318="nulová",$J$318,0)</f>
        <v>0</v>
      </c>
      <c r="BJ318" s="89" t="s">
        <v>20</v>
      </c>
      <c r="BK318" s="156">
        <f>ROUND($I$318*$H$318,2)</f>
        <v>0</v>
      </c>
      <c r="BL318" s="89" t="s">
        <v>213</v>
      </c>
      <c r="BM318" s="89" t="s">
        <v>1274</v>
      </c>
    </row>
    <row r="319" spans="2:65" s="6" customFormat="1" ht="30.75" customHeight="1" x14ac:dyDescent="0.3">
      <c r="B319" s="23"/>
      <c r="C319" s="24"/>
      <c r="D319" s="157" t="s">
        <v>197</v>
      </c>
      <c r="E319" s="24"/>
      <c r="F319" s="176" t="s">
        <v>1275</v>
      </c>
      <c r="G319" s="24"/>
      <c r="H319" s="24"/>
      <c r="J319" s="24"/>
      <c r="K319" s="24"/>
      <c r="L319" s="43"/>
      <c r="M319" s="56"/>
      <c r="N319" s="24"/>
      <c r="O319" s="24"/>
      <c r="P319" s="24"/>
      <c r="Q319" s="24"/>
      <c r="R319" s="24"/>
      <c r="S319" s="24"/>
      <c r="T319" s="57"/>
      <c r="AT319" s="6" t="s">
        <v>197</v>
      </c>
      <c r="AU319" s="6" t="s">
        <v>81</v>
      </c>
    </row>
    <row r="320" spans="2:65" s="6" customFormat="1" ht="15.75" customHeight="1" x14ac:dyDescent="0.3">
      <c r="B320" s="159"/>
      <c r="C320" s="160"/>
      <c r="D320" s="161" t="s">
        <v>150</v>
      </c>
      <c r="E320" s="160"/>
      <c r="F320" s="162" t="s">
        <v>1057</v>
      </c>
      <c r="G320" s="160"/>
      <c r="H320" s="163">
        <v>1</v>
      </c>
      <c r="J320" s="160"/>
      <c r="K320" s="160"/>
      <c r="L320" s="164"/>
      <c r="M320" s="165"/>
      <c r="N320" s="160"/>
      <c r="O320" s="160"/>
      <c r="P320" s="160"/>
      <c r="Q320" s="160"/>
      <c r="R320" s="160"/>
      <c r="S320" s="160"/>
      <c r="T320" s="166"/>
      <c r="AT320" s="167" t="s">
        <v>150</v>
      </c>
      <c r="AU320" s="167" t="s">
        <v>81</v>
      </c>
      <c r="AV320" s="167" t="s">
        <v>81</v>
      </c>
      <c r="AW320" s="167" t="s">
        <v>109</v>
      </c>
      <c r="AX320" s="167" t="s">
        <v>73</v>
      </c>
      <c r="AY320" s="167" t="s">
        <v>137</v>
      </c>
    </row>
    <row r="321" spans="2:65" s="6" customFormat="1" ht="15.75" customHeight="1" x14ac:dyDescent="0.3">
      <c r="B321" s="168"/>
      <c r="C321" s="169"/>
      <c r="D321" s="161" t="s">
        <v>150</v>
      </c>
      <c r="E321" s="169"/>
      <c r="F321" s="170" t="s">
        <v>154</v>
      </c>
      <c r="G321" s="169"/>
      <c r="H321" s="171">
        <v>1</v>
      </c>
      <c r="J321" s="169"/>
      <c r="K321" s="169"/>
      <c r="L321" s="172"/>
      <c r="M321" s="173"/>
      <c r="N321" s="169"/>
      <c r="O321" s="169"/>
      <c r="P321" s="169"/>
      <c r="Q321" s="169"/>
      <c r="R321" s="169"/>
      <c r="S321" s="169"/>
      <c r="T321" s="174"/>
      <c r="AT321" s="175" t="s">
        <v>150</v>
      </c>
      <c r="AU321" s="175" t="s">
        <v>81</v>
      </c>
      <c r="AV321" s="175" t="s">
        <v>146</v>
      </c>
      <c r="AW321" s="175" t="s">
        <v>109</v>
      </c>
      <c r="AX321" s="175" t="s">
        <v>20</v>
      </c>
      <c r="AY321" s="175" t="s">
        <v>137</v>
      </c>
    </row>
    <row r="322" spans="2:65" s="6" customFormat="1" ht="15.75" customHeight="1" x14ac:dyDescent="0.3">
      <c r="B322" s="23"/>
      <c r="C322" s="177" t="s">
        <v>623</v>
      </c>
      <c r="D322" s="177" t="s">
        <v>216</v>
      </c>
      <c r="E322" s="178" t="s">
        <v>1276</v>
      </c>
      <c r="F322" s="179" t="s">
        <v>1277</v>
      </c>
      <c r="G322" s="180" t="s">
        <v>480</v>
      </c>
      <c r="H322" s="181">
        <v>1</v>
      </c>
      <c r="I322" s="182"/>
      <c r="J322" s="183">
        <f>ROUND($I$322*$H$322,2)</f>
        <v>0</v>
      </c>
      <c r="K322" s="179"/>
      <c r="L322" s="184"/>
      <c r="M322" s="185"/>
      <c r="N322" s="186" t="s">
        <v>44</v>
      </c>
      <c r="O322" s="24"/>
      <c r="P322" s="24"/>
      <c r="Q322" s="154">
        <v>2.0000000000000002E-5</v>
      </c>
      <c r="R322" s="154">
        <f>$Q$322*$H$322</f>
        <v>2.0000000000000002E-5</v>
      </c>
      <c r="S322" s="154">
        <v>0</v>
      </c>
      <c r="T322" s="155">
        <f>$S$322*$H$322</f>
        <v>0</v>
      </c>
      <c r="AR322" s="89" t="s">
        <v>219</v>
      </c>
      <c r="AT322" s="89" t="s">
        <v>216</v>
      </c>
      <c r="AU322" s="89" t="s">
        <v>81</v>
      </c>
      <c r="AY322" s="6" t="s">
        <v>137</v>
      </c>
      <c r="BE322" s="156">
        <f>IF($N$322="základní",$J$322,0)</f>
        <v>0</v>
      </c>
      <c r="BF322" s="156">
        <f>IF($N$322="snížená",$J$322,0)</f>
        <v>0</v>
      </c>
      <c r="BG322" s="156">
        <f>IF($N$322="zákl. přenesená",$J$322,0)</f>
        <v>0</v>
      </c>
      <c r="BH322" s="156">
        <f>IF($N$322="sníž. přenesená",$J$322,0)</f>
        <v>0</v>
      </c>
      <c r="BI322" s="156">
        <f>IF($N$322="nulová",$J$322,0)</f>
        <v>0</v>
      </c>
      <c r="BJ322" s="89" t="s">
        <v>20</v>
      </c>
      <c r="BK322" s="156">
        <f>ROUND($I$322*$H$322,2)</f>
        <v>0</v>
      </c>
      <c r="BL322" s="89" t="s">
        <v>213</v>
      </c>
      <c r="BM322" s="89" t="s">
        <v>1278</v>
      </c>
    </row>
    <row r="323" spans="2:65" s="6" customFormat="1" ht="30.75" customHeight="1" x14ac:dyDescent="0.3">
      <c r="B323" s="23"/>
      <c r="C323" s="24"/>
      <c r="D323" s="157" t="s">
        <v>197</v>
      </c>
      <c r="E323" s="24"/>
      <c r="F323" s="176" t="s">
        <v>1279</v>
      </c>
      <c r="G323" s="24"/>
      <c r="H323" s="24"/>
      <c r="J323" s="24"/>
      <c r="K323" s="24"/>
      <c r="L323" s="43"/>
      <c r="M323" s="56"/>
      <c r="N323" s="24"/>
      <c r="O323" s="24"/>
      <c r="P323" s="24"/>
      <c r="Q323" s="24"/>
      <c r="R323" s="24"/>
      <c r="S323" s="24"/>
      <c r="T323" s="57"/>
      <c r="AT323" s="6" t="s">
        <v>197</v>
      </c>
      <c r="AU323" s="6" t="s">
        <v>81</v>
      </c>
    </row>
    <row r="324" spans="2:65" s="6" customFormat="1" ht="15.75" customHeight="1" x14ac:dyDescent="0.3">
      <c r="B324" s="159"/>
      <c r="C324" s="160"/>
      <c r="D324" s="161" t="s">
        <v>150</v>
      </c>
      <c r="E324" s="160"/>
      <c r="F324" s="162" t="s">
        <v>1057</v>
      </c>
      <c r="G324" s="160"/>
      <c r="H324" s="163">
        <v>1</v>
      </c>
      <c r="J324" s="160"/>
      <c r="K324" s="160"/>
      <c r="L324" s="164"/>
      <c r="M324" s="165"/>
      <c r="N324" s="160"/>
      <c r="O324" s="160"/>
      <c r="P324" s="160"/>
      <c r="Q324" s="160"/>
      <c r="R324" s="160"/>
      <c r="S324" s="160"/>
      <c r="T324" s="166"/>
      <c r="AT324" s="167" t="s">
        <v>150</v>
      </c>
      <c r="AU324" s="167" t="s">
        <v>81</v>
      </c>
      <c r="AV324" s="167" t="s">
        <v>81</v>
      </c>
      <c r="AW324" s="167" t="s">
        <v>109</v>
      </c>
      <c r="AX324" s="167" t="s">
        <v>73</v>
      </c>
      <c r="AY324" s="167" t="s">
        <v>137</v>
      </c>
    </row>
    <row r="325" spans="2:65" s="6" customFormat="1" ht="15.75" customHeight="1" x14ac:dyDescent="0.3">
      <c r="B325" s="168"/>
      <c r="C325" s="169"/>
      <c r="D325" s="161" t="s">
        <v>150</v>
      </c>
      <c r="E325" s="169"/>
      <c r="F325" s="170" t="s">
        <v>154</v>
      </c>
      <c r="G325" s="169"/>
      <c r="H325" s="171">
        <v>1</v>
      </c>
      <c r="J325" s="169"/>
      <c r="K325" s="169"/>
      <c r="L325" s="172"/>
      <c r="M325" s="173"/>
      <c r="N325" s="169"/>
      <c r="O325" s="169"/>
      <c r="P325" s="169"/>
      <c r="Q325" s="169"/>
      <c r="R325" s="169"/>
      <c r="S325" s="169"/>
      <c r="T325" s="174"/>
      <c r="AT325" s="175" t="s">
        <v>150</v>
      </c>
      <c r="AU325" s="175" t="s">
        <v>81</v>
      </c>
      <c r="AV325" s="175" t="s">
        <v>146</v>
      </c>
      <c r="AW325" s="175" t="s">
        <v>109</v>
      </c>
      <c r="AX325" s="175" t="s">
        <v>20</v>
      </c>
      <c r="AY325" s="175" t="s">
        <v>137</v>
      </c>
    </row>
    <row r="326" spans="2:65" s="6" customFormat="1" ht="15.75" customHeight="1" x14ac:dyDescent="0.3">
      <c r="B326" s="23"/>
      <c r="C326" s="177" t="s">
        <v>546</v>
      </c>
      <c r="D326" s="177" t="s">
        <v>216</v>
      </c>
      <c r="E326" s="178" t="s">
        <v>1280</v>
      </c>
      <c r="F326" s="179" t="s">
        <v>1281</v>
      </c>
      <c r="G326" s="180" t="s">
        <v>480</v>
      </c>
      <c r="H326" s="181">
        <v>1</v>
      </c>
      <c r="I326" s="182"/>
      <c r="J326" s="183">
        <f>ROUND($I$326*$H$326,2)</f>
        <v>0</v>
      </c>
      <c r="K326" s="179"/>
      <c r="L326" s="184"/>
      <c r="M326" s="185"/>
      <c r="N326" s="186" t="s">
        <v>44</v>
      </c>
      <c r="O326" s="24"/>
      <c r="P326" s="24"/>
      <c r="Q326" s="154">
        <v>3.0000000000000001E-5</v>
      </c>
      <c r="R326" s="154">
        <f>$Q$326*$H$326</f>
        <v>3.0000000000000001E-5</v>
      </c>
      <c r="S326" s="154">
        <v>0</v>
      </c>
      <c r="T326" s="155">
        <f>$S$326*$H$326</f>
        <v>0</v>
      </c>
      <c r="AR326" s="89" t="s">
        <v>219</v>
      </c>
      <c r="AT326" s="89" t="s">
        <v>216</v>
      </c>
      <c r="AU326" s="89" t="s">
        <v>81</v>
      </c>
      <c r="AY326" s="6" t="s">
        <v>137</v>
      </c>
      <c r="BE326" s="156">
        <f>IF($N$326="základní",$J$326,0)</f>
        <v>0</v>
      </c>
      <c r="BF326" s="156">
        <f>IF($N$326="snížená",$J$326,0)</f>
        <v>0</v>
      </c>
      <c r="BG326" s="156">
        <f>IF($N$326="zákl. přenesená",$J$326,0)</f>
        <v>0</v>
      </c>
      <c r="BH326" s="156">
        <f>IF($N$326="sníž. přenesená",$J$326,0)</f>
        <v>0</v>
      </c>
      <c r="BI326" s="156">
        <f>IF($N$326="nulová",$J$326,0)</f>
        <v>0</v>
      </c>
      <c r="BJ326" s="89" t="s">
        <v>20</v>
      </c>
      <c r="BK326" s="156">
        <f>ROUND($I$326*$H$326,2)</f>
        <v>0</v>
      </c>
      <c r="BL326" s="89" t="s">
        <v>213</v>
      </c>
      <c r="BM326" s="89" t="s">
        <v>1282</v>
      </c>
    </row>
    <row r="327" spans="2:65" s="6" customFormat="1" ht="30.75" customHeight="1" x14ac:dyDescent="0.3">
      <c r="B327" s="23"/>
      <c r="C327" s="24"/>
      <c r="D327" s="157" t="s">
        <v>197</v>
      </c>
      <c r="E327" s="24"/>
      <c r="F327" s="176" t="s">
        <v>1283</v>
      </c>
      <c r="G327" s="24"/>
      <c r="H327" s="24"/>
      <c r="J327" s="24"/>
      <c r="K327" s="24"/>
      <c r="L327" s="43"/>
      <c r="M327" s="56"/>
      <c r="N327" s="24"/>
      <c r="O327" s="24"/>
      <c r="P327" s="24"/>
      <c r="Q327" s="24"/>
      <c r="R327" s="24"/>
      <c r="S327" s="24"/>
      <c r="T327" s="57"/>
      <c r="AT327" s="6" t="s">
        <v>197</v>
      </c>
      <c r="AU327" s="6" t="s">
        <v>81</v>
      </c>
    </row>
    <row r="328" spans="2:65" s="6" customFormat="1" ht="15.75" customHeight="1" x14ac:dyDescent="0.3">
      <c r="B328" s="159"/>
      <c r="C328" s="160"/>
      <c r="D328" s="161" t="s">
        <v>150</v>
      </c>
      <c r="E328" s="160"/>
      <c r="F328" s="162" t="s">
        <v>1057</v>
      </c>
      <c r="G328" s="160"/>
      <c r="H328" s="163">
        <v>1</v>
      </c>
      <c r="J328" s="160"/>
      <c r="K328" s="160"/>
      <c r="L328" s="164"/>
      <c r="M328" s="165"/>
      <c r="N328" s="160"/>
      <c r="O328" s="160"/>
      <c r="P328" s="160"/>
      <c r="Q328" s="160"/>
      <c r="R328" s="160"/>
      <c r="S328" s="160"/>
      <c r="T328" s="166"/>
      <c r="AT328" s="167" t="s">
        <v>150</v>
      </c>
      <c r="AU328" s="167" t="s">
        <v>81</v>
      </c>
      <c r="AV328" s="167" t="s">
        <v>81</v>
      </c>
      <c r="AW328" s="167" t="s">
        <v>109</v>
      </c>
      <c r="AX328" s="167" t="s">
        <v>73</v>
      </c>
      <c r="AY328" s="167" t="s">
        <v>137</v>
      </c>
    </row>
    <row r="329" spans="2:65" s="6" customFormat="1" ht="15.75" customHeight="1" x14ac:dyDescent="0.3">
      <c r="B329" s="168"/>
      <c r="C329" s="169"/>
      <c r="D329" s="161" t="s">
        <v>150</v>
      </c>
      <c r="E329" s="169"/>
      <c r="F329" s="170" t="s">
        <v>154</v>
      </c>
      <c r="G329" s="169"/>
      <c r="H329" s="171">
        <v>1</v>
      </c>
      <c r="J329" s="169"/>
      <c r="K329" s="169"/>
      <c r="L329" s="172"/>
      <c r="M329" s="173"/>
      <c r="N329" s="169"/>
      <c r="O329" s="169"/>
      <c r="P329" s="169"/>
      <c r="Q329" s="169"/>
      <c r="R329" s="169"/>
      <c r="S329" s="169"/>
      <c r="T329" s="174"/>
      <c r="AT329" s="175" t="s">
        <v>150</v>
      </c>
      <c r="AU329" s="175" t="s">
        <v>81</v>
      </c>
      <c r="AV329" s="175" t="s">
        <v>146</v>
      </c>
      <c r="AW329" s="175" t="s">
        <v>109</v>
      </c>
      <c r="AX329" s="175" t="s">
        <v>20</v>
      </c>
      <c r="AY329" s="175" t="s">
        <v>137</v>
      </c>
    </row>
    <row r="330" spans="2:65" s="6" customFormat="1" ht="15.75" customHeight="1" x14ac:dyDescent="0.3">
      <c r="B330" s="23"/>
      <c r="C330" s="177" t="s">
        <v>632</v>
      </c>
      <c r="D330" s="177" t="s">
        <v>216</v>
      </c>
      <c r="E330" s="178" t="s">
        <v>1284</v>
      </c>
      <c r="F330" s="179" t="s">
        <v>1285</v>
      </c>
      <c r="G330" s="180" t="s">
        <v>480</v>
      </c>
      <c r="H330" s="181">
        <v>1</v>
      </c>
      <c r="I330" s="182"/>
      <c r="J330" s="183">
        <f>ROUND($I$330*$H$330,2)</f>
        <v>0</v>
      </c>
      <c r="K330" s="179"/>
      <c r="L330" s="184"/>
      <c r="M330" s="185"/>
      <c r="N330" s="186" t="s">
        <v>44</v>
      </c>
      <c r="O330" s="24"/>
      <c r="P330" s="24"/>
      <c r="Q330" s="154">
        <v>1E-4</v>
      </c>
      <c r="R330" s="154">
        <f>$Q$330*$H$330</f>
        <v>1E-4</v>
      </c>
      <c r="S330" s="154">
        <v>0</v>
      </c>
      <c r="T330" s="155">
        <f>$S$330*$H$330</f>
        <v>0</v>
      </c>
      <c r="AR330" s="89" t="s">
        <v>219</v>
      </c>
      <c r="AT330" s="89" t="s">
        <v>216</v>
      </c>
      <c r="AU330" s="89" t="s">
        <v>81</v>
      </c>
      <c r="AY330" s="6" t="s">
        <v>137</v>
      </c>
      <c r="BE330" s="156">
        <f>IF($N$330="základní",$J$330,0)</f>
        <v>0</v>
      </c>
      <c r="BF330" s="156">
        <f>IF($N$330="snížená",$J$330,0)</f>
        <v>0</v>
      </c>
      <c r="BG330" s="156">
        <f>IF($N$330="zákl. přenesená",$J$330,0)</f>
        <v>0</v>
      </c>
      <c r="BH330" s="156">
        <f>IF($N$330="sníž. přenesená",$J$330,0)</f>
        <v>0</v>
      </c>
      <c r="BI330" s="156">
        <f>IF($N$330="nulová",$J$330,0)</f>
        <v>0</v>
      </c>
      <c r="BJ330" s="89" t="s">
        <v>20</v>
      </c>
      <c r="BK330" s="156">
        <f>ROUND($I$330*$H$330,2)</f>
        <v>0</v>
      </c>
      <c r="BL330" s="89" t="s">
        <v>213</v>
      </c>
      <c r="BM330" s="89" t="s">
        <v>1286</v>
      </c>
    </row>
    <row r="331" spans="2:65" s="6" customFormat="1" ht="30.75" customHeight="1" x14ac:dyDescent="0.3">
      <c r="B331" s="23"/>
      <c r="C331" s="24"/>
      <c r="D331" s="157" t="s">
        <v>197</v>
      </c>
      <c r="E331" s="24"/>
      <c r="F331" s="176" t="s">
        <v>1287</v>
      </c>
      <c r="G331" s="24"/>
      <c r="H331" s="24"/>
      <c r="J331" s="24"/>
      <c r="K331" s="24"/>
      <c r="L331" s="43"/>
      <c r="M331" s="56"/>
      <c r="N331" s="24"/>
      <c r="O331" s="24"/>
      <c r="P331" s="24"/>
      <c r="Q331" s="24"/>
      <c r="R331" s="24"/>
      <c r="S331" s="24"/>
      <c r="T331" s="57"/>
      <c r="AT331" s="6" t="s">
        <v>197</v>
      </c>
      <c r="AU331" s="6" t="s">
        <v>81</v>
      </c>
    </row>
    <row r="332" spans="2:65" s="6" customFormat="1" ht="15.75" customHeight="1" x14ac:dyDescent="0.3">
      <c r="B332" s="159"/>
      <c r="C332" s="160"/>
      <c r="D332" s="161" t="s">
        <v>150</v>
      </c>
      <c r="E332" s="160"/>
      <c r="F332" s="162" t="s">
        <v>1057</v>
      </c>
      <c r="G332" s="160"/>
      <c r="H332" s="163">
        <v>1</v>
      </c>
      <c r="J332" s="160"/>
      <c r="K332" s="160"/>
      <c r="L332" s="164"/>
      <c r="M332" s="165"/>
      <c r="N332" s="160"/>
      <c r="O332" s="160"/>
      <c r="P332" s="160"/>
      <c r="Q332" s="160"/>
      <c r="R332" s="160"/>
      <c r="S332" s="160"/>
      <c r="T332" s="166"/>
      <c r="AT332" s="167" t="s">
        <v>150</v>
      </c>
      <c r="AU332" s="167" t="s">
        <v>81</v>
      </c>
      <c r="AV332" s="167" t="s">
        <v>81</v>
      </c>
      <c r="AW332" s="167" t="s">
        <v>109</v>
      </c>
      <c r="AX332" s="167" t="s">
        <v>73</v>
      </c>
      <c r="AY332" s="167" t="s">
        <v>137</v>
      </c>
    </row>
    <row r="333" spans="2:65" s="6" customFormat="1" ht="15.75" customHeight="1" x14ac:dyDescent="0.3">
      <c r="B333" s="168"/>
      <c r="C333" s="169"/>
      <c r="D333" s="161" t="s">
        <v>150</v>
      </c>
      <c r="E333" s="169"/>
      <c r="F333" s="170" t="s">
        <v>154</v>
      </c>
      <c r="G333" s="169"/>
      <c r="H333" s="171">
        <v>1</v>
      </c>
      <c r="J333" s="169"/>
      <c r="K333" s="169"/>
      <c r="L333" s="172"/>
      <c r="M333" s="173"/>
      <c r="N333" s="169"/>
      <c r="O333" s="169"/>
      <c r="P333" s="169"/>
      <c r="Q333" s="169"/>
      <c r="R333" s="169"/>
      <c r="S333" s="169"/>
      <c r="T333" s="174"/>
      <c r="AT333" s="175" t="s">
        <v>150</v>
      </c>
      <c r="AU333" s="175" t="s">
        <v>81</v>
      </c>
      <c r="AV333" s="175" t="s">
        <v>146</v>
      </c>
      <c r="AW333" s="175" t="s">
        <v>109</v>
      </c>
      <c r="AX333" s="175" t="s">
        <v>20</v>
      </c>
      <c r="AY333" s="175" t="s">
        <v>137</v>
      </c>
    </row>
    <row r="334" spans="2:65" s="6" customFormat="1" ht="15.75" customHeight="1" x14ac:dyDescent="0.3">
      <c r="B334" s="23"/>
      <c r="C334" s="145" t="s">
        <v>637</v>
      </c>
      <c r="D334" s="145" t="s">
        <v>141</v>
      </c>
      <c r="E334" s="146" t="s">
        <v>1288</v>
      </c>
      <c r="F334" s="147" t="s">
        <v>1289</v>
      </c>
      <c r="G334" s="148" t="s">
        <v>480</v>
      </c>
      <c r="H334" s="149">
        <v>2</v>
      </c>
      <c r="I334" s="150"/>
      <c r="J334" s="151">
        <f>ROUND($I$334*$H$334,2)</f>
        <v>0</v>
      </c>
      <c r="K334" s="147" t="s">
        <v>145</v>
      </c>
      <c r="L334" s="43"/>
      <c r="M334" s="152"/>
      <c r="N334" s="153" t="s">
        <v>44</v>
      </c>
      <c r="O334" s="24"/>
      <c r="P334" s="24"/>
      <c r="Q334" s="154">
        <v>0</v>
      </c>
      <c r="R334" s="154">
        <f>$Q$334*$H$334</f>
        <v>0</v>
      </c>
      <c r="S334" s="154">
        <v>0</v>
      </c>
      <c r="T334" s="155">
        <f>$S$334*$H$334</f>
        <v>0</v>
      </c>
      <c r="AR334" s="89" t="s">
        <v>213</v>
      </c>
      <c r="AT334" s="89" t="s">
        <v>141</v>
      </c>
      <c r="AU334" s="89" t="s">
        <v>81</v>
      </c>
      <c r="AY334" s="6" t="s">
        <v>137</v>
      </c>
      <c r="BE334" s="156">
        <f>IF($N$334="základní",$J$334,0)</f>
        <v>0</v>
      </c>
      <c r="BF334" s="156">
        <f>IF($N$334="snížená",$J$334,0)</f>
        <v>0</v>
      </c>
      <c r="BG334" s="156">
        <f>IF($N$334="zákl. přenesená",$J$334,0)</f>
        <v>0</v>
      </c>
      <c r="BH334" s="156">
        <f>IF($N$334="sníž. přenesená",$J$334,0)</f>
        <v>0</v>
      </c>
      <c r="BI334" s="156">
        <f>IF($N$334="nulová",$J$334,0)</f>
        <v>0</v>
      </c>
      <c r="BJ334" s="89" t="s">
        <v>20</v>
      </c>
      <c r="BK334" s="156">
        <f>ROUND($I$334*$H$334,2)</f>
        <v>0</v>
      </c>
      <c r="BL334" s="89" t="s">
        <v>213</v>
      </c>
      <c r="BM334" s="89" t="s">
        <v>1290</v>
      </c>
    </row>
    <row r="335" spans="2:65" s="6" customFormat="1" ht="15.75" customHeight="1" x14ac:dyDescent="0.3">
      <c r="B335" s="159"/>
      <c r="C335" s="160"/>
      <c r="D335" s="157" t="s">
        <v>150</v>
      </c>
      <c r="E335" s="162"/>
      <c r="F335" s="162" t="s">
        <v>1291</v>
      </c>
      <c r="G335" s="160"/>
      <c r="H335" s="163">
        <v>2</v>
      </c>
      <c r="J335" s="160"/>
      <c r="K335" s="160"/>
      <c r="L335" s="164"/>
      <c r="M335" s="165"/>
      <c r="N335" s="160"/>
      <c r="O335" s="160"/>
      <c r="P335" s="160"/>
      <c r="Q335" s="160"/>
      <c r="R335" s="160"/>
      <c r="S335" s="160"/>
      <c r="T335" s="166"/>
      <c r="AT335" s="167" t="s">
        <v>150</v>
      </c>
      <c r="AU335" s="167" t="s">
        <v>81</v>
      </c>
      <c r="AV335" s="167" t="s">
        <v>81</v>
      </c>
      <c r="AW335" s="167" t="s">
        <v>109</v>
      </c>
      <c r="AX335" s="167" t="s">
        <v>73</v>
      </c>
      <c r="AY335" s="167" t="s">
        <v>137</v>
      </c>
    </row>
    <row r="336" spans="2:65" s="6" customFormat="1" ht="15.75" customHeight="1" x14ac:dyDescent="0.3">
      <c r="B336" s="168"/>
      <c r="C336" s="169"/>
      <c r="D336" s="161" t="s">
        <v>150</v>
      </c>
      <c r="E336" s="169"/>
      <c r="F336" s="170" t="s">
        <v>154</v>
      </c>
      <c r="G336" s="169"/>
      <c r="H336" s="171">
        <v>2</v>
      </c>
      <c r="J336" s="169"/>
      <c r="K336" s="169"/>
      <c r="L336" s="172"/>
      <c r="M336" s="173"/>
      <c r="N336" s="169"/>
      <c r="O336" s="169"/>
      <c r="P336" s="169"/>
      <c r="Q336" s="169"/>
      <c r="R336" s="169"/>
      <c r="S336" s="169"/>
      <c r="T336" s="174"/>
      <c r="AT336" s="175" t="s">
        <v>150</v>
      </c>
      <c r="AU336" s="175" t="s">
        <v>81</v>
      </c>
      <c r="AV336" s="175" t="s">
        <v>146</v>
      </c>
      <c r="AW336" s="175" t="s">
        <v>109</v>
      </c>
      <c r="AX336" s="175" t="s">
        <v>20</v>
      </c>
      <c r="AY336" s="175" t="s">
        <v>137</v>
      </c>
    </row>
    <row r="337" spans="2:65" s="6" customFormat="1" ht="15.75" customHeight="1" x14ac:dyDescent="0.3">
      <c r="B337" s="23"/>
      <c r="C337" s="177" t="s">
        <v>643</v>
      </c>
      <c r="D337" s="177" t="s">
        <v>216</v>
      </c>
      <c r="E337" s="178" t="s">
        <v>1292</v>
      </c>
      <c r="F337" s="179" t="s">
        <v>1293</v>
      </c>
      <c r="G337" s="180" t="s">
        <v>480</v>
      </c>
      <c r="H337" s="181">
        <v>2</v>
      </c>
      <c r="I337" s="182"/>
      <c r="J337" s="183">
        <f>ROUND($I$337*$H$337,2)</f>
        <v>0</v>
      </c>
      <c r="K337" s="179"/>
      <c r="L337" s="184"/>
      <c r="M337" s="185"/>
      <c r="N337" s="186" t="s">
        <v>44</v>
      </c>
      <c r="O337" s="24"/>
      <c r="P337" s="24"/>
      <c r="Q337" s="154">
        <v>2.0999999999999999E-3</v>
      </c>
      <c r="R337" s="154">
        <f>$Q$337*$H$337</f>
        <v>4.1999999999999997E-3</v>
      </c>
      <c r="S337" s="154">
        <v>0</v>
      </c>
      <c r="T337" s="155">
        <f>$S$337*$H$337</f>
        <v>0</v>
      </c>
      <c r="AR337" s="89" t="s">
        <v>219</v>
      </c>
      <c r="AT337" s="89" t="s">
        <v>216</v>
      </c>
      <c r="AU337" s="89" t="s">
        <v>81</v>
      </c>
      <c r="AY337" s="6" t="s">
        <v>137</v>
      </c>
      <c r="BE337" s="156">
        <f>IF($N$337="základní",$J$337,0)</f>
        <v>0</v>
      </c>
      <c r="BF337" s="156">
        <f>IF($N$337="snížená",$J$337,0)</f>
        <v>0</v>
      </c>
      <c r="BG337" s="156">
        <f>IF($N$337="zákl. přenesená",$J$337,0)</f>
        <v>0</v>
      </c>
      <c r="BH337" s="156">
        <f>IF($N$337="sníž. přenesená",$J$337,0)</f>
        <v>0</v>
      </c>
      <c r="BI337" s="156">
        <f>IF($N$337="nulová",$J$337,0)</f>
        <v>0</v>
      </c>
      <c r="BJ337" s="89" t="s">
        <v>20</v>
      </c>
      <c r="BK337" s="156">
        <f>ROUND($I$337*$H$337,2)</f>
        <v>0</v>
      </c>
      <c r="BL337" s="89" t="s">
        <v>213</v>
      </c>
      <c r="BM337" s="89" t="s">
        <v>1294</v>
      </c>
    </row>
    <row r="338" spans="2:65" s="6" customFormat="1" ht="15.75" customHeight="1" x14ac:dyDescent="0.3">
      <c r="B338" s="159"/>
      <c r="C338" s="160"/>
      <c r="D338" s="157" t="s">
        <v>150</v>
      </c>
      <c r="E338" s="162"/>
      <c r="F338" s="162" t="s">
        <v>1291</v>
      </c>
      <c r="G338" s="160"/>
      <c r="H338" s="163">
        <v>2</v>
      </c>
      <c r="J338" s="160"/>
      <c r="K338" s="160"/>
      <c r="L338" s="164"/>
      <c r="M338" s="165"/>
      <c r="N338" s="160"/>
      <c r="O338" s="160"/>
      <c r="P338" s="160"/>
      <c r="Q338" s="160"/>
      <c r="R338" s="160"/>
      <c r="S338" s="160"/>
      <c r="T338" s="166"/>
      <c r="AT338" s="167" t="s">
        <v>150</v>
      </c>
      <c r="AU338" s="167" t="s">
        <v>81</v>
      </c>
      <c r="AV338" s="167" t="s">
        <v>81</v>
      </c>
      <c r="AW338" s="167" t="s">
        <v>109</v>
      </c>
      <c r="AX338" s="167" t="s">
        <v>73</v>
      </c>
      <c r="AY338" s="167" t="s">
        <v>137</v>
      </c>
    </row>
    <row r="339" spans="2:65" s="6" customFormat="1" ht="15.75" customHeight="1" x14ac:dyDescent="0.3">
      <c r="B339" s="168"/>
      <c r="C339" s="169"/>
      <c r="D339" s="161" t="s">
        <v>150</v>
      </c>
      <c r="E339" s="169"/>
      <c r="F339" s="170" t="s">
        <v>154</v>
      </c>
      <c r="G339" s="169"/>
      <c r="H339" s="171">
        <v>2</v>
      </c>
      <c r="J339" s="169"/>
      <c r="K339" s="169"/>
      <c r="L339" s="172"/>
      <c r="M339" s="173"/>
      <c r="N339" s="169"/>
      <c r="O339" s="169"/>
      <c r="P339" s="169"/>
      <c r="Q339" s="169"/>
      <c r="R339" s="169"/>
      <c r="S339" s="169"/>
      <c r="T339" s="174"/>
      <c r="AT339" s="175" t="s">
        <v>150</v>
      </c>
      <c r="AU339" s="175" t="s">
        <v>81</v>
      </c>
      <c r="AV339" s="175" t="s">
        <v>146</v>
      </c>
      <c r="AW339" s="175" t="s">
        <v>109</v>
      </c>
      <c r="AX339" s="175" t="s">
        <v>20</v>
      </c>
      <c r="AY339" s="175" t="s">
        <v>137</v>
      </c>
    </row>
    <row r="340" spans="2:65" s="6" customFormat="1" ht="15.75" customHeight="1" x14ac:dyDescent="0.3">
      <c r="B340" s="23"/>
      <c r="C340" s="145" t="s">
        <v>648</v>
      </c>
      <c r="D340" s="145" t="s">
        <v>141</v>
      </c>
      <c r="E340" s="146" t="s">
        <v>1295</v>
      </c>
      <c r="F340" s="147" t="s">
        <v>1296</v>
      </c>
      <c r="G340" s="148" t="s">
        <v>480</v>
      </c>
      <c r="H340" s="149">
        <v>1</v>
      </c>
      <c r="I340" s="150"/>
      <c r="J340" s="151">
        <f>ROUND($I$340*$H$340,2)</f>
        <v>0</v>
      </c>
      <c r="K340" s="147" t="s">
        <v>145</v>
      </c>
      <c r="L340" s="43"/>
      <c r="M340" s="152"/>
      <c r="N340" s="153" t="s">
        <v>44</v>
      </c>
      <c r="O340" s="24"/>
      <c r="P340" s="24"/>
      <c r="Q340" s="154">
        <v>0</v>
      </c>
      <c r="R340" s="154">
        <f>$Q$340*$H$340</f>
        <v>0</v>
      </c>
      <c r="S340" s="154">
        <v>0</v>
      </c>
      <c r="T340" s="155">
        <f>$S$340*$H$340</f>
        <v>0</v>
      </c>
      <c r="AR340" s="89" t="s">
        <v>213</v>
      </c>
      <c r="AT340" s="89" t="s">
        <v>141</v>
      </c>
      <c r="AU340" s="89" t="s">
        <v>81</v>
      </c>
      <c r="AY340" s="6" t="s">
        <v>137</v>
      </c>
      <c r="BE340" s="156">
        <f>IF($N$340="základní",$J$340,0)</f>
        <v>0</v>
      </c>
      <c r="BF340" s="156">
        <f>IF($N$340="snížená",$J$340,0)</f>
        <v>0</v>
      </c>
      <c r="BG340" s="156">
        <f>IF($N$340="zákl. přenesená",$J$340,0)</f>
        <v>0</v>
      </c>
      <c r="BH340" s="156">
        <f>IF($N$340="sníž. přenesená",$J$340,0)</f>
        <v>0</v>
      </c>
      <c r="BI340" s="156">
        <f>IF($N$340="nulová",$J$340,0)</f>
        <v>0</v>
      </c>
      <c r="BJ340" s="89" t="s">
        <v>20</v>
      </c>
      <c r="BK340" s="156">
        <f>ROUND($I$340*$H$340,2)</f>
        <v>0</v>
      </c>
      <c r="BL340" s="89" t="s">
        <v>213</v>
      </c>
      <c r="BM340" s="89" t="s">
        <v>1297</v>
      </c>
    </row>
    <row r="341" spans="2:65" s="6" customFormat="1" ht="15.75" customHeight="1" x14ac:dyDescent="0.3">
      <c r="B341" s="159"/>
      <c r="C341" s="160"/>
      <c r="D341" s="157" t="s">
        <v>150</v>
      </c>
      <c r="E341" s="162"/>
      <c r="F341" s="162" t="s">
        <v>1057</v>
      </c>
      <c r="G341" s="160"/>
      <c r="H341" s="163">
        <v>1</v>
      </c>
      <c r="J341" s="160"/>
      <c r="K341" s="160"/>
      <c r="L341" s="164"/>
      <c r="M341" s="165"/>
      <c r="N341" s="160"/>
      <c r="O341" s="160"/>
      <c r="P341" s="160"/>
      <c r="Q341" s="160"/>
      <c r="R341" s="160"/>
      <c r="S341" s="160"/>
      <c r="T341" s="166"/>
      <c r="AT341" s="167" t="s">
        <v>150</v>
      </c>
      <c r="AU341" s="167" t="s">
        <v>81</v>
      </c>
      <c r="AV341" s="167" t="s">
        <v>81</v>
      </c>
      <c r="AW341" s="167" t="s">
        <v>109</v>
      </c>
      <c r="AX341" s="167" t="s">
        <v>73</v>
      </c>
      <c r="AY341" s="167" t="s">
        <v>137</v>
      </c>
    </row>
    <row r="342" spans="2:65" s="6" customFormat="1" ht="15.75" customHeight="1" x14ac:dyDescent="0.3">
      <c r="B342" s="168"/>
      <c r="C342" s="169"/>
      <c r="D342" s="161" t="s">
        <v>150</v>
      </c>
      <c r="E342" s="169"/>
      <c r="F342" s="170" t="s">
        <v>154</v>
      </c>
      <c r="G342" s="169"/>
      <c r="H342" s="171">
        <v>1</v>
      </c>
      <c r="J342" s="169"/>
      <c r="K342" s="169"/>
      <c r="L342" s="172"/>
      <c r="M342" s="173"/>
      <c r="N342" s="169"/>
      <c r="O342" s="169"/>
      <c r="P342" s="169"/>
      <c r="Q342" s="169"/>
      <c r="R342" s="169"/>
      <c r="S342" s="169"/>
      <c r="T342" s="174"/>
      <c r="AT342" s="175" t="s">
        <v>150</v>
      </c>
      <c r="AU342" s="175" t="s">
        <v>81</v>
      </c>
      <c r="AV342" s="175" t="s">
        <v>146</v>
      </c>
      <c r="AW342" s="175" t="s">
        <v>109</v>
      </c>
      <c r="AX342" s="175" t="s">
        <v>20</v>
      </c>
      <c r="AY342" s="175" t="s">
        <v>137</v>
      </c>
    </row>
    <row r="343" spans="2:65" s="6" customFormat="1" ht="15.75" customHeight="1" x14ac:dyDescent="0.3">
      <c r="B343" s="23"/>
      <c r="C343" s="177" t="s">
        <v>653</v>
      </c>
      <c r="D343" s="177" t="s">
        <v>216</v>
      </c>
      <c r="E343" s="178" t="s">
        <v>1298</v>
      </c>
      <c r="F343" s="179" t="s">
        <v>1299</v>
      </c>
      <c r="G343" s="180" t="s">
        <v>480</v>
      </c>
      <c r="H343" s="181">
        <v>1</v>
      </c>
      <c r="I343" s="182"/>
      <c r="J343" s="183">
        <f>ROUND($I$343*$H$343,2)</f>
        <v>0</v>
      </c>
      <c r="K343" s="179"/>
      <c r="L343" s="184"/>
      <c r="M343" s="185"/>
      <c r="N343" s="186" t="s">
        <v>44</v>
      </c>
      <c r="O343" s="24"/>
      <c r="P343" s="24"/>
      <c r="Q343" s="154">
        <v>3.5000000000000001E-3</v>
      </c>
      <c r="R343" s="154">
        <f>$Q$343*$H$343</f>
        <v>3.5000000000000001E-3</v>
      </c>
      <c r="S343" s="154">
        <v>0</v>
      </c>
      <c r="T343" s="155">
        <f>$S$343*$H$343</f>
        <v>0</v>
      </c>
      <c r="AR343" s="89" t="s">
        <v>219</v>
      </c>
      <c r="AT343" s="89" t="s">
        <v>216</v>
      </c>
      <c r="AU343" s="89" t="s">
        <v>81</v>
      </c>
      <c r="AY343" s="6" t="s">
        <v>137</v>
      </c>
      <c r="BE343" s="156">
        <f>IF($N$343="základní",$J$343,0)</f>
        <v>0</v>
      </c>
      <c r="BF343" s="156">
        <f>IF($N$343="snížená",$J$343,0)</f>
        <v>0</v>
      </c>
      <c r="BG343" s="156">
        <f>IF($N$343="zákl. přenesená",$J$343,0)</f>
        <v>0</v>
      </c>
      <c r="BH343" s="156">
        <f>IF($N$343="sníž. přenesená",$J$343,0)</f>
        <v>0</v>
      </c>
      <c r="BI343" s="156">
        <f>IF($N$343="nulová",$J$343,0)</f>
        <v>0</v>
      </c>
      <c r="BJ343" s="89" t="s">
        <v>20</v>
      </c>
      <c r="BK343" s="156">
        <f>ROUND($I$343*$H$343,2)</f>
        <v>0</v>
      </c>
      <c r="BL343" s="89" t="s">
        <v>213</v>
      </c>
      <c r="BM343" s="89" t="s">
        <v>1300</v>
      </c>
    </row>
    <row r="344" spans="2:65" s="6" customFormat="1" ht="15.75" customHeight="1" x14ac:dyDescent="0.3">
      <c r="B344" s="159"/>
      <c r="C344" s="160"/>
      <c r="D344" s="157" t="s">
        <v>150</v>
      </c>
      <c r="E344" s="162"/>
      <c r="F344" s="162" t="s">
        <v>1057</v>
      </c>
      <c r="G344" s="160"/>
      <c r="H344" s="163">
        <v>1</v>
      </c>
      <c r="J344" s="160"/>
      <c r="K344" s="160"/>
      <c r="L344" s="164"/>
      <c r="M344" s="165"/>
      <c r="N344" s="160"/>
      <c r="O344" s="160"/>
      <c r="P344" s="160"/>
      <c r="Q344" s="160"/>
      <c r="R344" s="160"/>
      <c r="S344" s="160"/>
      <c r="T344" s="166"/>
      <c r="AT344" s="167" t="s">
        <v>150</v>
      </c>
      <c r="AU344" s="167" t="s">
        <v>81</v>
      </c>
      <c r="AV344" s="167" t="s">
        <v>81</v>
      </c>
      <c r="AW344" s="167" t="s">
        <v>109</v>
      </c>
      <c r="AX344" s="167" t="s">
        <v>73</v>
      </c>
      <c r="AY344" s="167" t="s">
        <v>137</v>
      </c>
    </row>
    <row r="345" spans="2:65" s="6" customFormat="1" ht="15.75" customHeight="1" x14ac:dyDescent="0.3">
      <c r="B345" s="168"/>
      <c r="C345" s="169"/>
      <c r="D345" s="161" t="s">
        <v>150</v>
      </c>
      <c r="E345" s="169"/>
      <c r="F345" s="170" t="s">
        <v>154</v>
      </c>
      <c r="G345" s="169"/>
      <c r="H345" s="171">
        <v>1</v>
      </c>
      <c r="J345" s="169"/>
      <c r="K345" s="169"/>
      <c r="L345" s="172"/>
      <c r="M345" s="173"/>
      <c r="N345" s="169"/>
      <c r="O345" s="169"/>
      <c r="P345" s="169"/>
      <c r="Q345" s="169"/>
      <c r="R345" s="169"/>
      <c r="S345" s="169"/>
      <c r="T345" s="174"/>
      <c r="AT345" s="175" t="s">
        <v>150</v>
      </c>
      <c r="AU345" s="175" t="s">
        <v>81</v>
      </c>
      <c r="AV345" s="175" t="s">
        <v>146</v>
      </c>
      <c r="AW345" s="175" t="s">
        <v>109</v>
      </c>
      <c r="AX345" s="175" t="s">
        <v>20</v>
      </c>
      <c r="AY345" s="175" t="s">
        <v>137</v>
      </c>
    </row>
    <row r="346" spans="2:65" s="6" customFormat="1" ht="15.75" customHeight="1" x14ac:dyDescent="0.3">
      <c r="B346" s="23"/>
      <c r="C346" s="145" t="s">
        <v>658</v>
      </c>
      <c r="D346" s="145" t="s">
        <v>141</v>
      </c>
      <c r="E346" s="146" t="s">
        <v>1301</v>
      </c>
      <c r="F346" s="147" t="s">
        <v>1302</v>
      </c>
      <c r="G346" s="148" t="s">
        <v>480</v>
      </c>
      <c r="H346" s="149">
        <v>1</v>
      </c>
      <c r="I346" s="150"/>
      <c r="J346" s="151">
        <f>ROUND($I$346*$H$346,2)</f>
        <v>0</v>
      </c>
      <c r="K346" s="147"/>
      <c r="L346" s="43"/>
      <c r="M346" s="152"/>
      <c r="N346" s="153" t="s">
        <v>44</v>
      </c>
      <c r="O346" s="24"/>
      <c r="P346" s="24"/>
      <c r="Q346" s="154">
        <v>0</v>
      </c>
      <c r="R346" s="154">
        <f>$Q$346*$H$346</f>
        <v>0</v>
      </c>
      <c r="S346" s="154">
        <v>0</v>
      </c>
      <c r="T346" s="155">
        <f>$S$346*$H$346</f>
        <v>0</v>
      </c>
      <c r="AR346" s="89" t="s">
        <v>213</v>
      </c>
      <c r="AT346" s="89" t="s">
        <v>141</v>
      </c>
      <c r="AU346" s="89" t="s">
        <v>81</v>
      </c>
      <c r="AY346" s="6" t="s">
        <v>137</v>
      </c>
      <c r="BE346" s="156">
        <f>IF($N$346="základní",$J$346,0)</f>
        <v>0</v>
      </c>
      <c r="BF346" s="156">
        <f>IF($N$346="snížená",$J$346,0)</f>
        <v>0</v>
      </c>
      <c r="BG346" s="156">
        <f>IF($N$346="zákl. přenesená",$J$346,0)</f>
        <v>0</v>
      </c>
      <c r="BH346" s="156">
        <f>IF($N$346="sníž. přenesená",$J$346,0)</f>
        <v>0</v>
      </c>
      <c r="BI346" s="156">
        <f>IF($N$346="nulová",$J$346,0)</f>
        <v>0</v>
      </c>
      <c r="BJ346" s="89" t="s">
        <v>20</v>
      </c>
      <c r="BK346" s="156">
        <f>ROUND($I$346*$H$346,2)</f>
        <v>0</v>
      </c>
      <c r="BL346" s="89" t="s">
        <v>213</v>
      </c>
      <c r="BM346" s="89" t="s">
        <v>1303</v>
      </c>
    </row>
    <row r="347" spans="2:65" s="6" customFormat="1" ht="15.75" customHeight="1" x14ac:dyDescent="0.3">
      <c r="B347" s="159"/>
      <c r="C347" s="160"/>
      <c r="D347" s="157" t="s">
        <v>150</v>
      </c>
      <c r="E347" s="162"/>
      <c r="F347" s="162" t="s">
        <v>1057</v>
      </c>
      <c r="G347" s="160"/>
      <c r="H347" s="163">
        <v>1</v>
      </c>
      <c r="J347" s="160"/>
      <c r="K347" s="160"/>
      <c r="L347" s="164"/>
      <c r="M347" s="165"/>
      <c r="N347" s="160"/>
      <c r="O347" s="160"/>
      <c r="P347" s="160"/>
      <c r="Q347" s="160"/>
      <c r="R347" s="160"/>
      <c r="S347" s="160"/>
      <c r="T347" s="166"/>
      <c r="AT347" s="167" t="s">
        <v>150</v>
      </c>
      <c r="AU347" s="167" t="s">
        <v>81</v>
      </c>
      <c r="AV347" s="167" t="s">
        <v>81</v>
      </c>
      <c r="AW347" s="167" t="s">
        <v>109</v>
      </c>
      <c r="AX347" s="167" t="s">
        <v>73</v>
      </c>
      <c r="AY347" s="167" t="s">
        <v>137</v>
      </c>
    </row>
    <row r="348" spans="2:65" s="6" customFormat="1" ht="15.75" customHeight="1" x14ac:dyDescent="0.3">
      <c r="B348" s="168"/>
      <c r="C348" s="169"/>
      <c r="D348" s="161" t="s">
        <v>150</v>
      </c>
      <c r="E348" s="169"/>
      <c r="F348" s="170" t="s">
        <v>154</v>
      </c>
      <c r="G348" s="169"/>
      <c r="H348" s="171">
        <v>1</v>
      </c>
      <c r="J348" s="169"/>
      <c r="K348" s="169"/>
      <c r="L348" s="172"/>
      <c r="M348" s="173"/>
      <c r="N348" s="169"/>
      <c r="O348" s="169"/>
      <c r="P348" s="169"/>
      <c r="Q348" s="169"/>
      <c r="R348" s="169"/>
      <c r="S348" s="169"/>
      <c r="T348" s="174"/>
      <c r="AT348" s="175" t="s">
        <v>150</v>
      </c>
      <c r="AU348" s="175" t="s">
        <v>81</v>
      </c>
      <c r="AV348" s="175" t="s">
        <v>146</v>
      </c>
      <c r="AW348" s="175" t="s">
        <v>109</v>
      </c>
      <c r="AX348" s="175" t="s">
        <v>20</v>
      </c>
      <c r="AY348" s="175" t="s">
        <v>137</v>
      </c>
    </row>
    <row r="349" spans="2:65" s="6" customFormat="1" ht="15.75" customHeight="1" x14ac:dyDescent="0.3">
      <c r="B349" s="23"/>
      <c r="C349" s="177" t="s">
        <v>664</v>
      </c>
      <c r="D349" s="177" t="s">
        <v>216</v>
      </c>
      <c r="E349" s="178" t="s">
        <v>1304</v>
      </c>
      <c r="F349" s="179" t="s">
        <v>1305</v>
      </c>
      <c r="G349" s="180" t="s">
        <v>480</v>
      </c>
      <c r="H349" s="181">
        <v>1</v>
      </c>
      <c r="I349" s="182"/>
      <c r="J349" s="183">
        <f>ROUND($I$349*$H$349,2)</f>
        <v>0</v>
      </c>
      <c r="K349" s="179"/>
      <c r="L349" s="184"/>
      <c r="M349" s="185"/>
      <c r="N349" s="186" t="s">
        <v>44</v>
      </c>
      <c r="O349" s="24"/>
      <c r="P349" s="24"/>
      <c r="Q349" s="154">
        <v>5.0000000000000001E-4</v>
      </c>
      <c r="R349" s="154">
        <f>$Q$349*$H$349</f>
        <v>5.0000000000000001E-4</v>
      </c>
      <c r="S349" s="154">
        <v>0</v>
      </c>
      <c r="T349" s="155">
        <f>$S$349*$H$349</f>
        <v>0</v>
      </c>
      <c r="AR349" s="89" t="s">
        <v>219</v>
      </c>
      <c r="AT349" s="89" t="s">
        <v>216</v>
      </c>
      <c r="AU349" s="89" t="s">
        <v>81</v>
      </c>
      <c r="AY349" s="6" t="s">
        <v>137</v>
      </c>
      <c r="BE349" s="156">
        <f>IF($N$349="základní",$J$349,0)</f>
        <v>0</v>
      </c>
      <c r="BF349" s="156">
        <f>IF($N$349="snížená",$J$349,0)</f>
        <v>0</v>
      </c>
      <c r="BG349" s="156">
        <f>IF($N$349="zákl. přenesená",$J$349,0)</f>
        <v>0</v>
      </c>
      <c r="BH349" s="156">
        <f>IF($N$349="sníž. přenesená",$J$349,0)</f>
        <v>0</v>
      </c>
      <c r="BI349" s="156">
        <f>IF($N$349="nulová",$J$349,0)</f>
        <v>0</v>
      </c>
      <c r="BJ349" s="89" t="s">
        <v>20</v>
      </c>
      <c r="BK349" s="156">
        <f>ROUND($I$349*$H$349,2)</f>
        <v>0</v>
      </c>
      <c r="BL349" s="89" t="s">
        <v>213</v>
      </c>
      <c r="BM349" s="89" t="s">
        <v>1306</v>
      </c>
    </row>
    <row r="350" spans="2:65" s="6" customFormat="1" ht="30.75" customHeight="1" x14ac:dyDescent="0.3">
      <c r="B350" s="23"/>
      <c r="C350" s="24"/>
      <c r="D350" s="157" t="s">
        <v>197</v>
      </c>
      <c r="E350" s="24"/>
      <c r="F350" s="176" t="s">
        <v>1307</v>
      </c>
      <c r="G350" s="24"/>
      <c r="H350" s="24"/>
      <c r="J350" s="24"/>
      <c r="K350" s="24"/>
      <c r="L350" s="43"/>
      <c r="M350" s="56"/>
      <c r="N350" s="24"/>
      <c r="O350" s="24"/>
      <c r="P350" s="24"/>
      <c r="Q350" s="24"/>
      <c r="R350" s="24"/>
      <c r="S350" s="24"/>
      <c r="T350" s="57"/>
      <c r="AT350" s="6" t="s">
        <v>197</v>
      </c>
      <c r="AU350" s="6" t="s">
        <v>81</v>
      </c>
    </row>
    <row r="351" spans="2:65" s="6" customFormat="1" ht="15.75" customHeight="1" x14ac:dyDescent="0.3">
      <c r="B351" s="159"/>
      <c r="C351" s="160"/>
      <c r="D351" s="161" t="s">
        <v>150</v>
      </c>
      <c r="E351" s="160"/>
      <c r="F351" s="162" t="s">
        <v>1057</v>
      </c>
      <c r="G351" s="160"/>
      <c r="H351" s="163">
        <v>1</v>
      </c>
      <c r="J351" s="160"/>
      <c r="K351" s="160"/>
      <c r="L351" s="164"/>
      <c r="M351" s="165"/>
      <c r="N351" s="160"/>
      <c r="O351" s="160"/>
      <c r="P351" s="160"/>
      <c r="Q351" s="160"/>
      <c r="R351" s="160"/>
      <c r="S351" s="160"/>
      <c r="T351" s="166"/>
      <c r="AT351" s="167" t="s">
        <v>150</v>
      </c>
      <c r="AU351" s="167" t="s">
        <v>81</v>
      </c>
      <c r="AV351" s="167" t="s">
        <v>81</v>
      </c>
      <c r="AW351" s="167" t="s">
        <v>109</v>
      </c>
      <c r="AX351" s="167" t="s">
        <v>73</v>
      </c>
      <c r="AY351" s="167" t="s">
        <v>137</v>
      </c>
    </row>
    <row r="352" spans="2:65" s="6" customFormat="1" ht="15.75" customHeight="1" x14ac:dyDescent="0.3">
      <c r="B352" s="168"/>
      <c r="C352" s="169"/>
      <c r="D352" s="161" t="s">
        <v>150</v>
      </c>
      <c r="E352" s="169"/>
      <c r="F352" s="170" t="s">
        <v>154</v>
      </c>
      <c r="G352" s="169"/>
      <c r="H352" s="171">
        <v>1</v>
      </c>
      <c r="J352" s="169"/>
      <c r="K352" s="169"/>
      <c r="L352" s="172"/>
      <c r="M352" s="173"/>
      <c r="N352" s="169"/>
      <c r="O352" s="169"/>
      <c r="P352" s="169"/>
      <c r="Q352" s="169"/>
      <c r="R352" s="169"/>
      <c r="S352" s="169"/>
      <c r="T352" s="174"/>
      <c r="AT352" s="175" t="s">
        <v>150</v>
      </c>
      <c r="AU352" s="175" t="s">
        <v>81</v>
      </c>
      <c r="AV352" s="175" t="s">
        <v>146</v>
      </c>
      <c r="AW352" s="175" t="s">
        <v>109</v>
      </c>
      <c r="AX352" s="175" t="s">
        <v>20</v>
      </c>
      <c r="AY352" s="175" t="s">
        <v>137</v>
      </c>
    </row>
    <row r="353" spans="2:65" s="6" customFormat="1" ht="15.75" customHeight="1" x14ac:dyDescent="0.3">
      <c r="B353" s="23"/>
      <c r="C353" s="145" t="s">
        <v>669</v>
      </c>
      <c r="D353" s="145" t="s">
        <v>141</v>
      </c>
      <c r="E353" s="146" t="s">
        <v>954</v>
      </c>
      <c r="F353" s="147" t="s">
        <v>955</v>
      </c>
      <c r="G353" s="148" t="s">
        <v>770</v>
      </c>
      <c r="H353" s="149">
        <v>1</v>
      </c>
      <c r="I353" s="150"/>
      <c r="J353" s="151">
        <f>ROUND($I$353*$H$353,2)</f>
        <v>0</v>
      </c>
      <c r="K353" s="147"/>
      <c r="L353" s="43"/>
      <c r="M353" s="152"/>
      <c r="N353" s="153" t="s">
        <v>44</v>
      </c>
      <c r="O353" s="24"/>
      <c r="P353" s="24"/>
      <c r="Q353" s="154">
        <v>0</v>
      </c>
      <c r="R353" s="154">
        <f>$Q$353*$H$353</f>
        <v>0</v>
      </c>
      <c r="S353" s="154">
        <v>0</v>
      </c>
      <c r="T353" s="155">
        <f>$S$353*$H$353</f>
        <v>0</v>
      </c>
      <c r="AR353" s="89" t="s">
        <v>213</v>
      </c>
      <c r="AT353" s="89" t="s">
        <v>141</v>
      </c>
      <c r="AU353" s="89" t="s">
        <v>81</v>
      </c>
      <c r="AY353" s="6" t="s">
        <v>137</v>
      </c>
      <c r="BE353" s="156">
        <f>IF($N$353="základní",$J$353,0)</f>
        <v>0</v>
      </c>
      <c r="BF353" s="156">
        <f>IF($N$353="snížená",$J$353,0)</f>
        <v>0</v>
      </c>
      <c r="BG353" s="156">
        <f>IF($N$353="zákl. přenesená",$J$353,0)</f>
        <v>0</v>
      </c>
      <c r="BH353" s="156">
        <f>IF($N$353="sníž. přenesená",$J$353,0)</f>
        <v>0</v>
      </c>
      <c r="BI353" s="156">
        <f>IF($N$353="nulová",$J$353,0)</f>
        <v>0</v>
      </c>
      <c r="BJ353" s="89" t="s">
        <v>20</v>
      </c>
      <c r="BK353" s="156">
        <f>ROUND($I$353*$H$353,2)</f>
        <v>0</v>
      </c>
      <c r="BL353" s="89" t="s">
        <v>213</v>
      </c>
      <c r="BM353" s="89" t="s">
        <v>1308</v>
      </c>
    </row>
    <row r="354" spans="2:65" s="6" customFormat="1" ht="16.5" customHeight="1" x14ac:dyDescent="0.3">
      <c r="B354" s="23"/>
      <c r="C354" s="24"/>
      <c r="D354" s="157" t="s">
        <v>148</v>
      </c>
      <c r="E354" s="24"/>
      <c r="F354" s="158" t="s">
        <v>955</v>
      </c>
      <c r="G354" s="24"/>
      <c r="H354" s="24"/>
      <c r="J354" s="24"/>
      <c r="K354" s="24"/>
      <c r="L354" s="43"/>
      <c r="M354" s="56"/>
      <c r="N354" s="24"/>
      <c r="O354" s="24"/>
      <c r="P354" s="24"/>
      <c r="Q354" s="24"/>
      <c r="R354" s="24"/>
      <c r="S354" s="24"/>
      <c r="T354" s="57"/>
      <c r="AT354" s="6" t="s">
        <v>148</v>
      </c>
      <c r="AU354" s="6" t="s">
        <v>81</v>
      </c>
    </row>
    <row r="355" spans="2:65" s="6" customFormat="1" ht="15.75" customHeight="1" x14ac:dyDescent="0.3">
      <c r="B355" s="159"/>
      <c r="C355" s="160"/>
      <c r="D355" s="161" t="s">
        <v>150</v>
      </c>
      <c r="E355" s="160"/>
      <c r="F355" s="162" t="s">
        <v>1309</v>
      </c>
      <c r="G355" s="160"/>
      <c r="H355" s="163">
        <v>1</v>
      </c>
      <c r="J355" s="160"/>
      <c r="K355" s="160"/>
      <c r="L355" s="164"/>
      <c r="M355" s="165"/>
      <c r="N355" s="160"/>
      <c r="O355" s="160"/>
      <c r="P355" s="160"/>
      <c r="Q355" s="160"/>
      <c r="R355" s="160"/>
      <c r="S355" s="160"/>
      <c r="T355" s="166"/>
      <c r="AT355" s="167" t="s">
        <v>150</v>
      </c>
      <c r="AU355" s="167" t="s">
        <v>81</v>
      </c>
      <c r="AV355" s="167" t="s">
        <v>81</v>
      </c>
      <c r="AW355" s="167" t="s">
        <v>109</v>
      </c>
      <c r="AX355" s="167" t="s">
        <v>73</v>
      </c>
      <c r="AY355" s="167" t="s">
        <v>137</v>
      </c>
    </row>
    <row r="356" spans="2:65" s="6" customFormat="1" ht="15.75" customHeight="1" x14ac:dyDescent="0.3">
      <c r="B356" s="168"/>
      <c r="C356" s="169"/>
      <c r="D356" s="161" t="s">
        <v>150</v>
      </c>
      <c r="E356" s="169"/>
      <c r="F356" s="170" t="s">
        <v>154</v>
      </c>
      <c r="G356" s="169"/>
      <c r="H356" s="171">
        <v>1</v>
      </c>
      <c r="J356" s="169"/>
      <c r="K356" s="169"/>
      <c r="L356" s="172"/>
      <c r="M356" s="173"/>
      <c r="N356" s="169"/>
      <c r="O356" s="169"/>
      <c r="P356" s="169"/>
      <c r="Q356" s="169"/>
      <c r="R356" s="169"/>
      <c r="S356" s="169"/>
      <c r="T356" s="174"/>
      <c r="AT356" s="175" t="s">
        <v>150</v>
      </c>
      <c r="AU356" s="175" t="s">
        <v>81</v>
      </c>
      <c r="AV356" s="175" t="s">
        <v>146</v>
      </c>
      <c r="AW356" s="175" t="s">
        <v>109</v>
      </c>
      <c r="AX356" s="175" t="s">
        <v>20</v>
      </c>
      <c r="AY356" s="175" t="s">
        <v>137</v>
      </c>
    </row>
    <row r="357" spans="2:65" s="132" customFormat="1" ht="30.75" customHeight="1" x14ac:dyDescent="0.3">
      <c r="B357" s="133"/>
      <c r="C357" s="134"/>
      <c r="D357" s="134" t="s">
        <v>72</v>
      </c>
      <c r="E357" s="143" t="s">
        <v>1310</v>
      </c>
      <c r="F357" s="143" t="s">
        <v>1311</v>
      </c>
      <c r="G357" s="134"/>
      <c r="H357" s="134"/>
      <c r="J357" s="144">
        <f>$BK$357</f>
        <v>0</v>
      </c>
      <c r="K357" s="134"/>
      <c r="L357" s="137"/>
      <c r="M357" s="138"/>
      <c r="N357" s="134"/>
      <c r="O357" s="134"/>
      <c r="P357" s="139">
        <f>SUM($P$358:$P$391)</f>
        <v>0</v>
      </c>
      <c r="Q357" s="134"/>
      <c r="R357" s="139">
        <f>SUM($R$358:$R$391)</f>
        <v>0.22458399999999998</v>
      </c>
      <c r="S357" s="134"/>
      <c r="T357" s="140">
        <f>SUM($T$358:$T$391)</f>
        <v>0</v>
      </c>
      <c r="AR357" s="141" t="s">
        <v>81</v>
      </c>
      <c r="AT357" s="141" t="s">
        <v>72</v>
      </c>
      <c r="AU357" s="141" t="s">
        <v>20</v>
      </c>
      <c r="AY357" s="141" t="s">
        <v>137</v>
      </c>
      <c r="BK357" s="142">
        <f>SUM($BK$358:$BK$391)</f>
        <v>0</v>
      </c>
    </row>
    <row r="358" spans="2:65" s="6" customFormat="1" ht="15.75" customHeight="1" x14ac:dyDescent="0.3">
      <c r="B358" s="23"/>
      <c r="C358" s="145" t="s">
        <v>676</v>
      </c>
      <c r="D358" s="145" t="s">
        <v>141</v>
      </c>
      <c r="E358" s="146" t="s">
        <v>1312</v>
      </c>
      <c r="F358" s="147" t="s">
        <v>1313</v>
      </c>
      <c r="G358" s="148" t="s">
        <v>480</v>
      </c>
      <c r="H358" s="149">
        <v>4</v>
      </c>
      <c r="I358" s="150"/>
      <c r="J358" s="151">
        <f>ROUND($I$358*$H$358,2)</f>
        <v>0</v>
      </c>
      <c r="K358" s="147" t="s">
        <v>145</v>
      </c>
      <c r="L358" s="43"/>
      <c r="M358" s="152"/>
      <c r="N358" s="153" t="s">
        <v>44</v>
      </c>
      <c r="O358" s="24"/>
      <c r="P358" s="24"/>
      <c r="Q358" s="154">
        <v>0</v>
      </c>
      <c r="R358" s="154">
        <f>$Q$358*$H$358</f>
        <v>0</v>
      </c>
      <c r="S358" s="154">
        <v>0</v>
      </c>
      <c r="T358" s="155">
        <f>$S$358*$H$358</f>
        <v>0</v>
      </c>
      <c r="AR358" s="89" t="s">
        <v>213</v>
      </c>
      <c r="AT358" s="89" t="s">
        <v>141</v>
      </c>
      <c r="AU358" s="89" t="s">
        <v>81</v>
      </c>
      <c r="AY358" s="6" t="s">
        <v>137</v>
      </c>
      <c r="BE358" s="156">
        <f>IF($N$358="základní",$J$358,0)</f>
        <v>0</v>
      </c>
      <c r="BF358" s="156">
        <f>IF($N$358="snížená",$J$358,0)</f>
        <v>0</v>
      </c>
      <c r="BG358" s="156">
        <f>IF($N$358="zákl. přenesená",$J$358,0)</f>
        <v>0</v>
      </c>
      <c r="BH358" s="156">
        <f>IF($N$358="sníž. přenesená",$J$358,0)</f>
        <v>0</v>
      </c>
      <c r="BI358" s="156">
        <f>IF($N$358="nulová",$J$358,0)</f>
        <v>0</v>
      </c>
      <c r="BJ358" s="89" t="s">
        <v>20</v>
      </c>
      <c r="BK358" s="156">
        <f>ROUND($I$358*$H$358,2)</f>
        <v>0</v>
      </c>
      <c r="BL358" s="89" t="s">
        <v>213</v>
      </c>
      <c r="BM358" s="89" t="s">
        <v>1314</v>
      </c>
    </row>
    <row r="359" spans="2:65" s="6" customFormat="1" ht="15.75" customHeight="1" x14ac:dyDescent="0.3">
      <c r="B359" s="159"/>
      <c r="C359" s="160"/>
      <c r="D359" s="157" t="s">
        <v>150</v>
      </c>
      <c r="E359" s="162"/>
      <c r="F359" s="162" t="s">
        <v>1192</v>
      </c>
      <c r="G359" s="160"/>
      <c r="H359" s="163">
        <v>1</v>
      </c>
      <c r="J359" s="160"/>
      <c r="K359" s="160"/>
      <c r="L359" s="164"/>
      <c r="M359" s="165"/>
      <c r="N359" s="160"/>
      <c r="O359" s="160"/>
      <c r="P359" s="160"/>
      <c r="Q359" s="160"/>
      <c r="R359" s="160"/>
      <c r="S359" s="160"/>
      <c r="T359" s="166"/>
      <c r="AT359" s="167" t="s">
        <v>150</v>
      </c>
      <c r="AU359" s="167" t="s">
        <v>81</v>
      </c>
      <c r="AV359" s="167" t="s">
        <v>81</v>
      </c>
      <c r="AW359" s="167" t="s">
        <v>109</v>
      </c>
      <c r="AX359" s="167" t="s">
        <v>73</v>
      </c>
      <c r="AY359" s="167" t="s">
        <v>137</v>
      </c>
    </row>
    <row r="360" spans="2:65" s="6" customFormat="1" ht="15.75" customHeight="1" x14ac:dyDescent="0.3">
      <c r="B360" s="159"/>
      <c r="C360" s="160"/>
      <c r="D360" s="161" t="s">
        <v>150</v>
      </c>
      <c r="E360" s="160"/>
      <c r="F360" s="162" t="s">
        <v>1107</v>
      </c>
      <c r="G360" s="160"/>
      <c r="H360" s="163">
        <v>3</v>
      </c>
      <c r="J360" s="160"/>
      <c r="K360" s="160"/>
      <c r="L360" s="164"/>
      <c r="M360" s="165"/>
      <c r="N360" s="160"/>
      <c r="O360" s="160"/>
      <c r="P360" s="160"/>
      <c r="Q360" s="160"/>
      <c r="R360" s="160"/>
      <c r="S360" s="160"/>
      <c r="T360" s="166"/>
      <c r="AT360" s="167" t="s">
        <v>150</v>
      </c>
      <c r="AU360" s="167" t="s">
        <v>81</v>
      </c>
      <c r="AV360" s="167" t="s">
        <v>81</v>
      </c>
      <c r="AW360" s="167" t="s">
        <v>109</v>
      </c>
      <c r="AX360" s="167" t="s">
        <v>73</v>
      </c>
      <c r="AY360" s="167" t="s">
        <v>137</v>
      </c>
    </row>
    <row r="361" spans="2:65" s="6" customFormat="1" ht="15.75" customHeight="1" x14ac:dyDescent="0.3">
      <c r="B361" s="168"/>
      <c r="C361" s="169"/>
      <c r="D361" s="161" t="s">
        <v>150</v>
      </c>
      <c r="E361" s="169"/>
      <c r="F361" s="170" t="s">
        <v>154</v>
      </c>
      <c r="G361" s="169"/>
      <c r="H361" s="171">
        <v>4</v>
      </c>
      <c r="J361" s="169"/>
      <c r="K361" s="169"/>
      <c r="L361" s="172"/>
      <c r="M361" s="173"/>
      <c r="N361" s="169"/>
      <c r="O361" s="169"/>
      <c r="P361" s="169"/>
      <c r="Q361" s="169"/>
      <c r="R361" s="169"/>
      <c r="S361" s="169"/>
      <c r="T361" s="174"/>
      <c r="AT361" s="175" t="s">
        <v>150</v>
      </c>
      <c r="AU361" s="175" t="s">
        <v>81</v>
      </c>
      <c r="AV361" s="175" t="s">
        <v>146</v>
      </c>
      <c r="AW361" s="175" t="s">
        <v>109</v>
      </c>
      <c r="AX361" s="175" t="s">
        <v>20</v>
      </c>
      <c r="AY361" s="175" t="s">
        <v>137</v>
      </c>
    </row>
    <row r="362" spans="2:65" s="6" customFormat="1" ht="15.75" customHeight="1" x14ac:dyDescent="0.3">
      <c r="B362" s="23"/>
      <c r="C362" s="177" t="s">
        <v>682</v>
      </c>
      <c r="D362" s="177" t="s">
        <v>216</v>
      </c>
      <c r="E362" s="178" t="s">
        <v>1315</v>
      </c>
      <c r="F362" s="179" t="s">
        <v>1316</v>
      </c>
      <c r="G362" s="180" t="s">
        <v>480</v>
      </c>
      <c r="H362" s="181">
        <v>4</v>
      </c>
      <c r="I362" s="182"/>
      <c r="J362" s="183">
        <f>ROUND($I$362*$H$362,2)</f>
        <v>0</v>
      </c>
      <c r="K362" s="179"/>
      <c r="L362" s="184"/>
      <c r="M362" s="185"/>
      <c r="N362" s="186" t="s">
        <v>44</v>
      </c>
      <c r="O362" s="24"/>
      <c r="P362" s="24"/>
      <c r="Q362" s="154">
        <v>8.0000000000000004E-4</v>
      </c>
      <c r="R362" s="154">
        <f>$Q$362*$H$362</f>
        <v>3.2000000000000002E-3</v>
      </c>
      <c r="S362" s="154">
        <v>0</v>
      </c>
      <c r="T362" s="155">
        <f>$S$362*$H$362</f>
        <v>0</v>
      </c>
      <c r="AR362" s="89" t="s">
        <v>219</v>
      </c>
      <c r="AT362" s="89" t="s">
        <v>216</v>
      </c>
      <c r="AU362" s="89" t="s">
        <v>81</v>
      </c>
      <c r="AY362" s="6" t="s">
        <v>137</v>
      </c>
      <c r="BE362" s="156">
        <f>IF($N$362="základní",$J$362,0)</f>
        <v>0</v>
      </c>
      <c r="BF362" s="156">
        <f>IF($N$362="snížená",$J$362,0)</f>
        <v>0</v>
      </c>
      <c r="BG362" s="156">
        <f>IF($N$362="zákl. přenesená",$J$362,0)</f>
        <v>0</v>
      </c>
      <c r="BH362" s="156">
        <f>IF($N$362="sníž. přenesená",$J$362,0)</f>
        <v>0</v>
      </c>
      <c r="BI362" s="156">
        <f>IF($N$362="nulová",$J$362,0)</f>
        <v>0</v>
      </c>
      <c r="BJ362" s="89" t="s">
        <v>20</v>
      </c>
      <c r="BK362" s="156">
        <f>ROUND($I$362*$H$362,2)</f>
        <v>0</v>
      </c>
      <c r="BL362" s="89" t="s">
        <v>213</v>
      </c>
      <c r="BM362" s="89" t="s">
        <v>1317</v>
      </c>
    </row>
    <row r="363" spans="2:65" s="6" customFormat="1" ht="15.75" customHeight="1" x14ac:dyDescent="0.3">
      <c r="B363" s="159"/>
      <c r="C363" s="160"/>
      <c r="D363" s="157" t="s">
        <v>150</v>
      </c>
      <c r="E363" s="162"/>
      <c r="F363" s="162" t="s">
        <v>1192</v>
      </c>
      <c r="G363" s="160"/>
      <c r="H363" s="163">
        <v>1</v>
      </c>
      <c r="J363" s="160"/>
      <c r="K363" s="160"/>
      <c r="L363" s="164"/>
      <c r="M363" s="165"/>
      <c r="N363" s="160"/>
      <c r="O363" s="160"/>
      <c r="P363" s="160"/>
      <c r="Q363" s="160"/>
      <c r="R363" s="160"/>
      <c r="S363" s="160"/>
      <c r="T363" s="166"/>
      <c r="AT363" s="167" t="s">
        <v>150</v>
      </c>
      <c r="AU363" s="167" t="s">
        <v>81</v>
      </c>
      <c r="AV363" s="167" t="s">
        <v>81</v>
      </c>
      <c r="AW363" s="167" t="s">
        <v>109</v>
      </c>
      <c r="AX363" s="167" t="s">
        <v>73</v>
      </c>
      <c r="AY363" s="167" t="s">
        <v>137</v>
      </c>
    </row>
    <row r="364" spans="2:65" s="6" customFormat="1" ht="15.75" customHeight="1" x14ac:dyDescent="0.3">
      <c r="B364" s="159"/>
      <c r="C364" s="160"/>
      <c r="D364" s="161" t="s">
        <v>150</v>
      </c>
      <c r="E364" s="160"/>
      <c r="F364" s="162" t="s">
        <v>1107</v>
      </c>
      <c r="G364" s="160"/>
      <c r="H364" s="163">
        <v>3</v>
      </c>
      <c r="J364" s="160"/>
      <c r="K364" s="160"/>
      <c r="L364" s="164"/>
      <c r="M364" s="165"/>
      <c r="N364" s="160"/>
      <c r="O364" s="160"/>
      <c r="P364" s="160"/>
      <c r="Q364" s="160"/>
      <c r="R364" s="160"/>
      <c r="S364" s="160"/>
      <c r="T364" s="166"/>
      <c r="AT364" s="167" t="s">
        <v>150</v>
      </c>
      <c r="AU364" s="167" t="s">
        <v>81</v>
      </c>
      <c r="AV364" s="167" t="s">
        <v>81</v>
      </c>
      <c r="AW364" s="167" t="s">
        <v>109</v>
      </c>
      <c r="AX364" s="167" t="s">
        <v>73</v>
      </c>
      <c r="AY364" s="167" t="s">
        <v>137</v>
      </c>
    </row>
    <row r="365" spans="2:65" s="6" customFormat="1" ht="15.75" customHeight="1" x14ac:dyDescent="0.3">
      <c r="B365" s="168"/>
      <c r="C365" s="169"/>
      <c r="D365" s="161" t="s">
        <v>150</v>
      </c>
      <c r="E365" s="169"/>
      <c r="F365" s="170" t="s">
        <v>154</v>
      </c>
      <c r="G365" s="169"/>
      <c r="H365" s="171">
        <v>4</v>
      </c>
      <c r="J365" s="169"/>
      <c r="K365" s="169"/>
      <c r="L365" s="172"/>
      <c r="M365" s="173"/>
      <c r="N365" s="169"/>
      <c r="O365" s="169"/>
      <c r="P365" s="169"/>
      <c r="Q365" s="169"/>
      <c r="R365" s="169"/>
      <c r="S365" s="169"/>
      <c r="T365" s="174"/>
      <c r="AT365" s="175" t="s">
        <v>150</v>
      </c>
      <c r="AU365" s="175" t="s">
        <v>81</v>
      </c>
      <c r="AV365" s="175" t="s">
        <v>146</v>
      </c>
      <c r="AW365" s="175" t="s">
        <v>109</v>
      </c>
      <c r="AX365" s="175" t="s">
        <v>20</v>
      </c>
      <c r="AY365" s="175" t="s">
        <v>137</v>
      </c>
    </row>
    <row r="366" spans="2:65" s="6" customFormat="1" ht="15.75" customHeight="1" x14ac:dyDescent="0.3">
      <c r="B366" s="23"/>
      <c r="C366" s="177" t="s">
        <v>687</v>
      </c>
      <c r="D366" s="177" t="s">
        <v>216</v>
      </c>
      <c r="E366" s="178" t="s">
        <v>1318</v>
      </c>
      <c r="F366" s="179" t="s">
        <v>1319</v>
      </c>
      <c r="G366" s="180" t="s">
        <v>480</v>
      </c>
      <c r="H366" s="181">
        <v>4</v>
      </c>
      <c r="I366" s="182"/>
      <c r="J366" s="183">
        <f>ROUND($I$366*$H$366,2)</f>
        <v>0</v>
      </c>
      <c r="K366" s="179" t="s">
        <v>145</v>
      </c>
      <c r="L366" s="184"/>
      <c r="M366" s="185"/>
      <c r="N366" s="186" t="s">
        <v>44</v>
      </c>
      <c r="O366" s="24"/>
      <c r="P366" s="24"/>
      <c r="Q366" s="154">
        <v>4.6E-5</v>
      </c>
      <c r="R366" s="154">
        <f>$Q$366*$H$366</f>
        <v>1.84E-4</v>
      </c>
      <c r="S366" s="154">
        <v>0</v>
      </c>
      <c r="T366" s="155">
        <f>$S$366*$H$366</f>
        <v>0</v>
      </c>
      <c r="AR366" s="89" t="s">
        <v>219</v>
      </c>
      <c r="AT366" s="89" t="s">
        <v>216</v>
      </c>
      <c r="AU366" s="89" t="s">
        <v>81</v>
      </c>
      <c r="AY366" s="6" t="s">
        <v>137</v>
      </c>
      <c r="BE366" s="156">
        <f>IF($N$366="základní",$J$366,0)</f>
        <v>0</v>
      </c>
      <c r="BF366" s="156">
        <f>IF($N$366="snížená",$J$366,0)</f>
        <v>0</v>
      </c>
      <c r="BG366" s="156">
        <f>IF($N$366="zákl. přenesená",$J$366,0)</f>
        <v>0</v>
      </c>
      <c r="BH366" s="156">
        <f>IF($N$366="sníž. přenesená",$J$366,0)</f>
        <v>0</v>
      </c>
      <c r="BI366" s="156">
        <f>IF($N$366="nulová",$J$366,0)</f>
        <v>0</v>
      </c>
      <c r="BJ366" s="89" t="s">
        <v>20</v>
      </c>
      <c r="BK366" s="156">
        <f>ROUND($I$366*$H$366,2)</f>
        <v>0</v>
      </c>
      <c r="BL366" s="89" t="s">
        <v>213</v>
      </c>
      <c r="BM366" s="89" t="s">
        <v>1320</v>
      </c>
    </row>
    <row r="367" spans="2:65" s="6" customFormat="1" ht="15.75" customHeight="1" x14ac:dyDescent="0.3">
      <c r="B367" s="159"/>
      <c r="C367" s="160"/>
      <c r="D367" s="157" t="s">
        <v>150</v>
      </c>
      <c r="E367" s="162"/>
      <c r="F367" s="162" t="s">
        <v>1192</v>
      </c>
      <c r="G367" s="160"/>
      <c r="H367" s="163">
        <v>1</v>
      </c>
      <c r="J367" s="160"/>
      <c r="K367" s="160"/>
      <c r="L367" s="164"/>
      <c r="M367" s="165"/>
      <c r="N367" s="160"/>
      <c r="O367" s="160"/>
      <c r="P367" s="160"/>
      <c r="Q367" s="160"/>
      <c r="R367" s="160"/>
      <c r="S367" s="160"/>
      <c r="T367" s="166"/>
      <c r="AT367" s="167" t="s">
        <v>150</v>
      </c>
      <c r="AU367" s="167" t="s">
        <v>81</v>
      </c>
      <c r="AV367" s="167" t="s">
        <v>81</v>
      </c>
      <c r="AW367" s="167" t="s">
        <v>109</v>
      </c>
      <c r="AX367" s="167" t="s">
        <v>73</v>
      </c>
      <c r="AY367" s="167" t="s">
        <v>137</v>
      </c>
    </row>
    <row r="368" spans="2:65" s="6" customFormat="1" ht="15.75" customHeight="1" x14ac:dyDescent="0.3">
      <c r="B368" s="159"/>
      <c r="C368" s="160"/>
      <c r="D368" s="161" t="s">
        <v>150</v>
      </c>
      <c r="E368" s="160"/>
      <c r="F368" s="162" t="s">
        <v>1107</v>
      </c>
      <c r="G368" s="160"/>
      <c r="H368" s="163">
        <v>3</v>
      </c>
      <c r="J368" s="160"/>
      <c r="K368" s="160"/>
      <c r="L368" s="164"/>
      <c r="M368" s="165"/>
      <c r="N368" s="160"/>
      <c r="O368" s="160"/>
      <c r="P368" s="160"/>
      <c r="Q368" s="160"/>
      <c r="R368" s="160"/>
      <c r="S368" s="160"/>
      <c r="T368" s="166"/>
      <c r="AT368" s="167" t="s">
        <v>150</v>
      </c>
      <c r="AU368" s="167" t="s">
        <v>81</v>
      </c>
      <c r="AV368" s="167" t="s">
        <v>81</v>
      </c>
      <c r="AW368" s="167" t="s">
        <v>109</v>
      </c>
      <c r="AX368" s="167" t="s">
        <v>73</v>
      </c>
      <c r="AY368" s="167" t="s">
        <v>137</v>
      </c>
    </row>
    <row r="369" spans="2:65" s="6" customFormat="1" ht="15.75" customHeight="1" x14ac:dyDescent="0.3">
      <c r="B369" s="168"/>
      <c r="C369" s="169"/>
      <c r="D369" s="161" t="s">
        <v>150</v>
      </c>
      <c r="E369" s="169"/>
      <c r="F369" s="170" t="s">
        <v>154</v>
      </c>
      <c r="G369" s="169"/>
      <c r="H369" s="171">
        <v>4</v>
      </c>
      <c r="J369" s="169"/>
      <c r="K369" s="169"/>
      <c r="L369" s="172"/>
      <c r="M369" s="173"/>
      <c r="N369" s="169"/>
      <c r="O369" s="169"/>
      <c r="P369" s="169"/>
      <c r="Q369" s="169"/>
      <c r="R369" s="169"/>
      <c r="S369" s="169"/>
      <c r="T369" s="174"/>
      <c r="AT369" s="175" t="s">
        <v>150</v>
      </c>
      <c r="AU369" s="175" t="s">
        <v>81</v>
      </c>
      <c r="AV369" s="175" t="s">
        <v>146</v>
      </c>
      <c r="AW369" s="175" t="s">
        <v>109</v>
      </c>
      <c r="AX369" s="175" t="s">
        <v>20</v>
      </c>
      <c r="AY369" s="175" t="s">
        <v>137</v>
      </c>
    </row>
    <row r="370" spans="2:65" s="6" customFormat="1" ht="15.75" customHeight="1" x14ac:dyDescent="0.3">
      <c r="B370" s="23"/>
      <c r="C370" s="145" t="s">
        <v>692</v>
      </c>
      <c r="D370" s="145" t="s">
        <v>141</v>
      </c>
      <c r="E370" s="146" t="s">
        <v>1321</v>
      </c>
      <c r="F370" s="147" t="s">
        <v>1322</v>
      </c>
      <c r="G370" s="148" t="s">
        <v>480</v>
      </c>
      <c r="H370" s="149">
        <v>4</v>
      </c>
      <c r="I370" s="150"/>
      <c r="J370" s="151">
        <f>ROUND($I$370*$H$370,2)</f>
        <v>0</v>
      </c>
      <c r="K370" s="147" t="s">
        <v>145</v>
      </c>
      <c r="L370" s="43"/>
      <c r="M370" s="152"/>
      <c r="N370" s="153" t="s">
        <v>44</v>
      </c>
      <c r="O370" s="24"/>
      <c r="P370" s="24"/>
      <c r="Q370" s="154">
        <v>0</v>
      </c>
      <c r="R370" s="154">
        <f>$Q$370*$H$370</f>
        <v>0</v>
      </c>
      <c r="S370" s="154">
        <v>0</v>
      </c>
      <c r="T370" s="155">
        <f>$S$370*$H$370</f>
        <v>0</v>
      </c>
      <c r="AR370" s="89" t="s">
        <v>213</v>
      </c>
      <c r="AT370" s="89" t="s">
        <v>141</v>
      </c>
      <c r="AU370" s="89" t="s">
        <v>81</v>
      </c>
      <c r="AY370" s="6" t="s">
        <v>137</v>
      </c>
      <c r="BE370" s="156">
        <f>IF($N$370="základní",$J$370,0)</f>
        <v>0</v>
      </c>
      <c r="BF370" s="156">
        <f>IF($N$370="snížená",$J$370,0)</f>
        <v>0</v>
      </c>
      <c r="BG370" s="156">
        <f>IF($N$370="zákl. přenesená",$J$370,0)</f>
        <v>0</v>
      </c>
      <c r="BH370" s="156">
        <f>IF($N$370="sníž. přenesená",$J$370,0)</f>
        <v>0</v>
      </c>
      <c r="BI370" s="156">
        <f>IF($N$370="nulová",$J$370,0)</f>
        <v>0</v>
      </c>
      <c r="BJ370" s="89" t="s">
        <v>20</v>
      </c>
      <c r="BK370" s="156">
        <f>ROUND($I$370*$H$370,2)</f>
        <v>0</v>
      </c>
      <c r="BL370" s="89" t="s">
        <v>213</v>
      </c>
      <c r="BM370" s="89" t="s">
        <v>1323</v>
      </c>
    </row>
    <row r="371" spans="2:65" s="6" customFormat="1" ht="15.75" customHeight="1" x14ac:dyDescent="0.3">
      <c r="B371" s="159"/>
      <c r="C371" s="160"/>
      <c r="D371" s="157" t="s">
        <v>150</v>
      </c>
      <c r="E371" s="162"/>
      <c r="F371" s="162" t="s">
        <v>1173</v>
      </c>
      <c r="G371" s="160"/>
      <c r="H371" s="163">
        <v>3</v>
      </c>
      <c r="J371" s="160"/>
      <c r="K371" s="160"/>
      <c r="L371" s="164"/>
      <c r="M371" s="165"/>
      <c r="N371" s="160"/>
      <c r="O371" s="160"/>
      <c r="P371" s="160"/>
      <c r="Q371" s="160"/>
      <c r="R371" s="160"/>
      <c r="S371" s="160"/>
      <c r="T371" s="166"/>
      <c r="AT371" s="167" t="s">
        <v>150</v>
      </c>
      <c r="AU371" s="167" t="s">
        <v>81</v>
      </c>
      <c r="AV371" s="167" t="s">
        <v>81</v>
      </c>
      <c r="AW371" s="167" t="s">
        <v>109</v>
      </c>
      <c r="AX371" s="167" t="s">
        <v>73</v>
      </c>
      <c r="AY371" s="167" t="s">
        <v>137</v>
      </c>
    </row>
    <row r="372" spans="2:65" s="6" customFormat="1" ht="15.75" customHeight="1" x14ac:dyDescent="0.3">
      <c r="B372" s="159"/>
      <c r="C372" s="160"/>
      <c r="D372" s="161" t="s">
        <v>150</v>
      </c>
      <c r="E372" s="160"/>
      <c r="F372" s="162" t="s">
        <v>1324</v>
      </c>
      <c r="G372" s="160"/>
      <c r="H372" s="163">
        <v>1</v>
      </c>
      <c r="J372" s="160"/>
      <c r="K372" s="160"/>
      <c r="L372" s="164"/>
      <c r="M372" s="165"/>
      <c r="N372" s="160"/>
      <c r="O372" s="160"/>
      <c r="P372" s="160"/>
      <c r="Q372" s="160"/>
      <c r="R372" s="160"/>
      <c r="S372" s="160"/>
      <c r="T372" s="166"/>
      <c r="AT372" s="167" t="s">
        <v>150</v>
      </c>
      <c r="AU372" s="167" t="s">
        <v>81</v>
      </c>
      <c r="AV372" s="167" t="s">
        <v>81</v>
      </c>
      <c r="AW372" s="167" t="s">
        <v>109</v>
      </c>
      <c r="AX372" s="167" t="s">
        <v>73</v>
      </c>
      <c r="AY372" s="167" t="s">
        <v>137</v>
      </c>
    </row>
    <row r="373" spans="2:65" s="6" customFormat="1" ht="15.75" customHeight="1" x14ac:dyDescent="0.3">
      <c r="B373" s="168"/>
      <c r="C373" s="169"/>
      <c r="D373" s="161" t="s">
        <v>150</v>
      </c>
      <c r="E373" s="169"/>
      <c r="F373" s="170" t="s">
        <v>154</v>
      </c>
      <c r="G373" s="169"/>
      <c r="H373" s="171">
        <v>4</v>
      </c>
      <c r="J373" s="169"/>
      <c r="K373" s="169"/>
      <c r="L373" s="172"/>
      <c r="M373" s="173"/>
      <c r="N373" s="169"/>
      <c r="O373" s="169"/>
      <c r="P373" s="169"/>
      <c r="Q373" s="169"/>
      <c r="R373" s="169"/>
      <c r="S373" s="169"/>
      <c r="T373" s="174"/>
      <c r="AT373" s="175" t="s">
        <v>150</v>
      </c>
      <c r="AU373" s="175" t="s">
        <v>81</v>
      </c>
      <c r="AV373" s="175" t="s">
        <v>146</v>
      </c>
      <c r="AW373" s="175" t="s">
        <v>109</v>
      </c>
      <c r="AX373" s="175" t="s">
        <v>20</v>
      </c>
      <c r="AY373" s="175" t="s">
        <v>137</v>
      </c>
    </row>
    <row r="374" spans="2:65" s="6" customFormat="1" ht="15.75" customHeight="1" x14ac:dyDescent="0.3">
      <c r="B374" s="23"/>
      <c r="C374" s="177" t="s">
        <v>696</v>
      </c>
      <c r="D374" s="177" t="s">
        <v>216</v>
      </c>
      <c r="E374" s="178" t="s">
        <v>1325</v>
      </c>
      <c r="F374" s="179" t="s">
        <v>1326</v>
      </c>
      <c r="G374" s="180" t="s">
        <v>480</v>
      </c>
      <c r="H374" s="181">
        <v>4</v>
      </c>
      <c r="I374" s="182"/>
      <c r="J374" s="183">
        <f>ROUND($I$374*$H$374,2)</f>
        <v>0</v>
      </c>
      <c r="K374" s="179"/>
      <c r="L374" s="184"/>
      <c r="M374" s="185"/>
      <c r="N374" s="186" t="s">
        <v>44</v>
      </c>
      <c r="O374" s="24"/>
      <c r="P374" s="24"/>
      <c r="Q374" s="154">
        <v>2.5999999999999999E-3</v>
      </c>
      <c r="R374" s="154">
        <f>$Q$374*$H$374</f>
        <v>1.04E-2</v>
      </c>
      <c r="S374" s="154">
        <v>0</v>
      </c>
      <c r="T374" s="155">
        <f>$S$374*$H$374</f>
        <v>0</v>
      </c>
      <c r="AR374" s="89" t="s">
        <v>219</v>
      </c>
      <c r="AT374" s="89" t="s">
        <v>216</v>
      </c>
      <c r="AU374" s="89" t="s">
        <v>81</v>
      </c>
      <c r="AY374" s="6" t="s">
        <v>137</v>
      </c>
      <c r="BE374" s="156">
        <f>IF($N$374="základní",$J$374,0)</f>
        <v>0</v>
      </c>
      <c r="BF374" s="156">
        <f>IF($N$374="snížená",$J$374,0)</f>
        <v>0</v>
      </c>
      <c r="BG374" s="156">
        <f>IF($N$374="zákl. přenesená",$J$374,0)</f>
        <v>0</v>
      </c>
      <c r="BH374" s="156">
        <f>IF($N$374="sníž. přenesená",$J$374,0)</f>
        <v>0</v>
      </c>
      <c r="BI374" s="156">
        <f>IF($N$374="nulová",$J$374,0)</f>
        <v>0</v>
      </c>
      <c r="BJ374" s="89" t="s">
        <v>20</v>
      </c>
      <c r="BK374" s="156">
        <f>ROUND($I$374*$H$374,2)</f>
        <v>0</v>
      </c>
      <c r="BL374" s="89" t="s">
        <v>213</v>
      </c>
      <c r="BM374" s="89" t="s">
        <v>1327</v>
      </c>
    </row>
    <row r="375" spans="2:65" s="6" customFormat="1" ht="30.75" customHeight="1" x14ac:dyDescent="0.3">
      <c r="B375" s="23"/>
      <c r="C375" s="24"/>
      <c r="D375" s="157" t="s">
        <v>197</v>
      </c>
      <c r="E375" s="24"/>
      <c r="F375" s="176" t="s">
        <v>1328</v>
      </c>
      <c r="G375" s="24"/>
      <c r="H375" s="24"/>
      <c r="J375" s="24"/>
      <c r="K375" s="24"/>
      <c r="L375" s="43"/>
      <c r="M375" s="56"/>
      <c r="N375" s="24"/>
      <c r="O375" s="24"/>
      <c r="P375" s="24"/>
      <c r="Q375" s="24"/>
      <c r="R375" s="24"/>
      <c r="S375" s="24"/>
      <c r="T375" s="57"/>
      <c r="AT375" s="6" t="s">
        <v>197</v>
      </c>
      <c r="AU375" s="6" t="s">
        <v>81</v>
      </c>
    </row>
    <row r="376" spans="2:65" s="6" customFormat="1" ht="15.75" customHeight="1" x14ac:dyDescent="0.3">
      <c r="B376" s="159"/>
      <c r="C376" s="160"/>
      <c r="D376" s="161" t="s">
        <v>150</v>
      </c>
      <c r="E376" s="160"/>
      <c r="F376" s="162" t="s">
        <v>1173</v>
      </c>
      <c r="G376" s="160"/>
      <c r="H376" s="163">
        <v>3</v>
      </c>
      <c r="J376" s="160"/>
      <c r="K376" s="160"/>
      <c r="L376" s="164"/>
      <c r="M376" s="165"/>
      <c r="N376" s="160"/>
      <c r="O376" s="160"/>
      <c r="P376" s="160"/>
      <c r="Q376" s="160"/>
      <c r="R376" s="160"/>
      <c r="S376" s="160"/>
      <c r="T376" s="166"/>
      <c r="AT376" s="167" t="s">
        <v>150</v>
      </c>
      <c r="AU376" s="167" t="s">
        <v>81</v>
      </c>
      <c r="AV376" s="167" t="s">
        <v>81</v>
      </c>
      <c r="AW376" s="167" t="s">
        <v>109</v>
      </c>
      <c r="AX376" s="167" t="s">
        <v>73</v>
      </c>
      <c r="AY376" s="167" t="s">
        <v>137</v>
      </c>
    </row>
    <row r="377" spans="2:65" s="6" customFormat="1" ht="15.75" customHeight="1" x14ac:dyDescent="0.3">
      <c r="B377" s="159"/>
      <c r="C377" s="160"/>
      <c r="D377" s="161" t="s">
        <v>150</v>
      </c>
      <c r="E377" s="160"/>
      <c r="F377" s="162" t="s">
        <v>1324</v>
      </c>
      <c r="G377" s="160"/>
      <c r="H377" s="163">
        <v>1</v>
      </c>
      <c r="J377" s="160"/>
      <c r="K377" s="160"/>
      <c r="L377" s="164"/>
      <c r="M377" s="165"/>
      <c r="N377" s="160"/>
      <c r="O377" s="160"/>
      <c r="P377" s="160"/>
      <c r="Q377" s="160"/>
      <c r="R377" s="160"/>
      <c r="S377" s="160"/>
      <c r="T377" s="166"/>
      <c r="AT377" s="167" t="s">
        <v>150</v>
      </c>
      <c r="AU377" s="167" t="s">
        <v>81</v>
      </c>
      <c r="AV377" s="167" t="s">
        <v>81</v>
      </c>
      <c r="AW377" s="167" t="s">
        <v>109</v>
      </c>
      <c r="AX377" s="167" t="s">
        <v>73</v>
      </c>
      <c r="AY377" s="167" t="s">
        <v>137</v>
      </c>
    </row>
    <row r="378" spans="2:65" s="6" customFormat="1" ht="15.75" customHeight="1" x14ac:dyDescent="0.3">
      <c r="B378" s="168"/>
      <c r="C378" s="169"/>
      <c r="D378" s="161" t="s">
        <v>150</v>
      </c>
      <c r="E378" s="169"/>
      <c r="F378" s="170" t="s">
        <v>154</v>
      </c>
      <c r="G378" s="169"/>
      <c r="H378" s="171">
        <v>4</v>
      </c>
      <c r="J378" s="169"/>
      <c r="K378" s="169"/>
      <c r="L378" s="172"/>
      <c r="M378" s="173"/>
      <c r="N378" s="169"/>
      <c r="O378" s="169"/>
      <c r="P378" s="169"/>
      <c r="Q378" s="169"/>
      <c r="R378" s="169"/>
      <c r="S378" s="169"/>
      <c r="T378" s="174"/>
      <c r="AT378" s="175" t="s">
        <v>150</v>
      </c>
      <c r="AU378" s="175" t="s">
        <v>81</v>
      </c>
      <c r="AV378" s="175" t="s">
        <v>146</v>
      </c>
      <c r="AW378" s="175" t="s">
        <v>109</v>
      </c>
      <c r="AX378" s="175" t="s">
        <v>20</v>
      </c>
      <c r="AY378" s="175" t="s">
        <v>137</v>
      </c>
    </row>
    <row r="379" spans="2:65" s="6" customFormat="1" ht="15.75" customHeight="1" x14ac:dyDescent="0.3">
      <c r="B379" s="23"/>
      <c r="C379" s="145" t="s">
        <v>701</v>
      </c>
      <c r="D379" s="145" t="s">
        <v>141</v>
      </c>
      <c r="E379" s="146" t="s">
        <v>1329</v>
      </c>
      <c r="F379" s="147" t="s">
        <v>1330</v>
      </c>
      <c r="G379" s="148" t="s">
        <v>480</v>
      </c>
      <c r="H379" s="149">
        <v>34</v>
      </c>
      <c r="I379" s="150"/>
      <c r="J379" s="151">
        <f>ROUND($I$379*$H$379,2)</f>
        <v>0</v>
      </c>
      <c r="K379" s="147" t="s">
        <v>145</v>
      </c>
      <c r="L379" s="43"/>
      <c r="M379" s="152"/>
      <c r="N379" s="153" t="s">
        <v>44</v>
      </c>
      <c r="O379" s="24"/>
      <c r="P379" s="24"/>
      <c r="Q379" s="154">
        <v>0</v>
      </c>
      <c r="R379" s="154">
        <f>$Q$379*$H$379</f>
        <v>0</v>
      </c>
      <c r="S379" s="154">
        <v>0</v>
      </c>
      <c r="T379" s="155">
        <f>$S$379*$H$379</f>
        <v>0</v>
      </c>
      <c r="AR379" s="89" t="s">
        <v>213</v>
      </c>
      <c r="AT379" s="89" t="s">
        <v>141</v>
      </c>
      <c r="AU379" s="89" t="s">
        <v>81</v>
      </c>
      <c r="AY379" s="6" t="s">
        <v>137</v>
      </c>
      <c r="BE379" s="156">
        <f>IF($N$379="základní",$J$379,0)</f>
        <v>0</v>
      </c>
      <c r="BF379" s="156">
        <f>IF($N$379="snížená",$J$379,0)</f>
        <v>0</v>
      </c>
      <c r="BG379" s="156">
        <f>IF($N$379="zákl. přenesená",$J$379,0)</f>
        <v>0</v>
      </c>
      <c r="BH379" s="156">
        <f>IF($N$379="sníž. přenesená",$J$379,0)</f>
        <v>0</v>
      </c>
      <c r="BI379" s="156">
        <f>IF($N$379="nulová",$J$379,0)</f>
        <v>0</v>
      </c>
      <c r="BJ379" s="89" t="s">
        <v>20</v>
      </c>
      <c r="BK379" s="156">
        <f>ROUND($I$379*$H$379,2)</f>
        <v>0</v>
      </c>
      <c r="BL379" s="89" t="s">
        <v>213</v>
      </c>
      <c r="BM379" s="89" t="s">
        <v>1331</v>
      </c>
    </row>
    <row r="380" spans="2:65" s="6" customFormat="1" ht="15.75" customHeight="1" x14ac:dyDescent="0.3">
      <c r="B380" s="159"/>
      <c r="C380" s="160"/>
      <c r="D380" s="157" t="s">
        <v>150</v>
      </c>
      <c r="E380" s="162"/>
      <c r="F380" s="162" t="s">
        <v>1332</v>
      </c>
      <c r="G380" s="160"/>
      <c r="H380" s="163">
        <v>29</v>
      </c>
      <c r="J380" s="160"/>
      <c r="K380" s="160"/>
      <c r="L380" s="164"/>
      <c r="M380" s="165"/>
      <c r="N380" s="160"/>
      <c r="O380" s="160"/>
      <c r="P380" s="160"/>
      <c r="Q380" s="160"/>
      <c r="R380" s="160"/>
      <c r="S380" s="160"/>
      <c r="T380" s="166"/>
      <c r="AT380" s="167" t="s">
        <v>150</v>
      </c>
      <c r="AU380" s="167" t="s">
        <v>81</v>
      </c>
      <c r="AV380" s="167" t="s">
        <v>81</v>
      </c>
      <c r="AW380" s="167" t="s">
        <v>109</v>
      </c>
      <c r="AX380" s="167" t="s">
        <v>73</v>
      </c>
      <c r="AY380" s="167" t="s">
        <v>137</v>
      </c>
    </row>
    <row r="381" spans="2:65" s="6" customFormat="1" ht="15.75" customHeight="1" x14ac:dyDescent="0.3">
      <c r="B381" s="159"/>
      <c r="C381" s="160"/>
      <c r="D381" s="161" t="s">
        <v>150</v>
      </c>
      <c r="E381" s="160"/>
      <c r="F381" s="162" t="s">
        <v>1333</v>
      </c>
      <c r="G381" s="160"/>
      <c r="H381" s="163">
        <v>5</v>
      </c>
      <c r="J381" s="160"/>
      <c r="K381" s="160"/>
      <c r="L381" s="164"/>
      <c r="M381" s="165"/>
      <c r="N381" s="160"/>
      <c r="O381" s="160"/>
      <c r="P381" s="160"/>
      <c r="Q381" s="160"/>
      <c r="R381" s="160"/>
      <c r="S381" s="160"/>
      <c r="T381" s="166"/>
      <c r="AT381" s="167" t="s">
        <v>150</v>
      </c>
      <c r="AU381" s="167" t="s">
        <v>81</v>
      </c>
      <c r="AV381" s="167" t="s">
        <v>81</v>
      </c>
      <c r="AW381" s="167" t="s">
        <v>109</v>
      </c>
      <c r="AX381" s="167" t="s">
        <v>73</v>
      </c>
      <c r="AY381" s="167" t="s">
        <v>137</v>
      </c>
    </row>
    <row r="382" spans="2:65" s="6" customFormat="1" ht="15.75" customHeight="1" x14ac:dyDescent="0.3">
      <c r="B382" s="168"/>
      <c r="C382" s="169"/>
      <c r="D382" s="161" t="s">
        <v>150</v>
      </c>
      <c r="E382" s="169"/>
      <c r="F382" s="170" t="s">
        <v>154</v>
      </c>
      <c r="G382" s="169"/>
      <c r="H382" s="171">
        <v>34</v>
      </c>
      <c r="J382" s="169"/>
      <c r="K382" s="169"/>
      <c r="L382" s="172"/>
      <c r="M382" s="173"/>
      <c r="N382" s="169"/>
      <c r="O382" s="169"/>
      <c r="P382" s="169"/>
      <c r="Q382" s="169"/>
      <c r="R382" s="169"/>
      <c r="S382" s="169"/>
      <c r="T382" s="174"/>
      <c r="AT382" s="175" t="s">
        <v>150</v>
      </c>
      <c r="AU382" s="175" t="s">
        <v>81</v>
      </c>
      <c r="AV382" s="175" t="s">
        <v>146</v>
      </c>
      <c r="AW382" s="175" t="s">
        <v>109</v>
      </c>
      <c r="AX382" s="175" t="s">
        <v>20</v>
      </c>
      <c r="AY382" s="175" t="s">
        <v>137</v>
      </c>
    </row>
    <row r="383" spans="2:65" s="6" customFormat="1" ht="15.75" customHeight="1" x14ac:dyDescent="0.3">
      <c r="B383" s="23"/>
      <c r="C383" s="177" t="s">
        <v>708</v>
      </c>
      <c r="D383" s="177" t="s">
        <v>216</v>
      </c>
      <c r="E383" s="178" t="s">
        <v>1334</v>
      </c>
      <c r="F383" s="179" t="s">
        <v>1335</v>
      </c>
      <c r="G383" s="180" t="s">
        <v>480</v>
      </c>
      <c r="H383" s="181">
        <v>34</v>
      </c>
      <c r="I383" s="182"/>
      <c r="J383" s="183">
        <f>ROUND($I$383*$H$383,2)</f>
        <v>0</v>
      </c>
      <c r="K383" s="179"/>
      <c r="L383" s="184"/>
      <c r="M383" s="185"/>
      <c r="N383" s="186" t="s">
        <v>44</v>
      </c>
      <c r="O383" s="24"/>
      <c r="P383" s="24"/>
      <c r="Q383" s="154">
        <v>5.7999999999999996E-3</v>
      </c>
      <c r="R383" s="154">
        <f>$Q$383*$H$383</f>
        <v>0.19719999999999999</v>
      </c>
      <c r="S383" s="154">
        <v>0</v>
      </c>
      <c r="T383" s="155">
        <f>$S$383*$H$383</f>
        <v>0</v>
      </c>
      <c r="AR383" s="89" t="s">
        <v>219</v>
      </c>
      <c r="AT383" s="89" t="s">
        <v>216</v>
      </c>
      <c r="AU383" s="89" t="s">
        <v>81</v>
      </c>
      <c r="AY383" s="6" t="s">
        <v>137</v>
      </c>
      <c r="BE383" s="156">
        <f>IF($N$383="základní",$J$383,0)</f>
        <v>0</v>
      </c>
      <c r="BF383" s="156">
        <f>IF($N$383="snížená",$J$383,0)</f>
        <v>0</v>
      </c>
      <c r="BG383" s="156">
        <f>IF($N$383="zákl. přenesená",$J$383,0)</f>
        <v>0</v>
      </c>
      <c r="BH383" s="156">
        <f>IF($N$383="sníž. přenesená",$J$383,0)</f>
        <v>0</v>
      </c>
      <c r="BI383" s="156">
        <f>IF($N$383="nulová",$J$383,0)</f>
        <v>0</v>
      </c>
      <c r="BJ383" s="89" t="s">
        <v>20</v>
      </c>
      <c r="BK383" s="156">
        <f>ROUND($I$383*$H$383,2)</f>
        <v>0</v>
      </c>
      <c r="BL383" s="89" t="s">
        <v>213</v>
      </c>
      <c r="BM383" s="89" t="s">
        <v>1336</v>
      </c>
    </row>
    <row r="384" spans="2:65" s="6" customFormat="1" ht="15.75" customHeight="1" x14ac:dyDescent="0.3">
      <c r="B384" s="159"/>
      <c r="C384" s="160"/>
      <c r="D384" s="157" t="s">
        <v>150</v>
      </c>
      <c r="E384" s="162"/>
      <c r="F384" s="162" t="s">
        <v>1332</v>
      </c>
      <c r="G384" s="160"/>
      <c r="H384" s="163">
        <v>29</v>
      </c>
      <c r="J384" s="160"/>
      <c r="K384" s="160"/>
      <c r="L384" s="164"/>
      <c r="M384" s="165"/>
      <c r="N384" s="160"/>
      <c r="O384" s="160"/>
      <c r="P384" s="160"/>
      <c r="Q384" s="160"/>
      <c r="R384" s="160"/>
      <c r="S384" s="160"/>
      <c r="T384" s="166"/>
      <c r="AT384" s="167" t="s">
        <v>150</v>
      </c>
      <c r="AU384" s="167" t="s">
        <v>81</v>
      </c>
      <c r="AV384" s="167" t="s">
        <v>81</v>
      </c>
      <c r="AW384" s="167" t="s">
        <v>109</v>
      </c>
      <c r="AX384" s="167" t="s">
        <v>73</v>
      </c>
      <c r="AY384" s="167" t="s">
        <v>137</v>
      </c>
    </row>
    <row r="385" spans="2:65" s="6" customFormat="1" ht="15.75" customHeight="1" x14ac:dyDescent="0.3">
      <c r="B385" s="159"/>
      <c r="C385" s="160"/>
      <c r="D385" s="161" t="s">
        <v>150</v>
      </c>
      <c r="E385" s="160"/>
      <c r="F385" s="162" t="s">
        <v>1333</v>
      </c>
      <c r="G385" s="160"/>
      <c r="H385" s="163">
        <v>5</v>
      </c>
      <c r="J385" s="160"/>
      <c r="K385" s="160"/>
      <c r="L385" s="164"/>
      <c r="M385" s="165"/>
      <c r="N385" s="160"/>
      <c r="O385" s="160"/>
      <c r="P385" s="160"/>
      <c r="Q385" s="160"/>
      <c r="R385" s="160"/>
      <c r="S385" s="160"/>
      <c r="T385" s="166"/>
      <c r="AT385" s="167" t="s">
        <v>150</v>
      </c>
      <c r="AU385" s="167" t="s">
        <v>81</v>
      </c>
      <c r="AV385" s="167" t="s">
        <v>81</v>
      </c>
      <c r="AW385" s="167" t="s">
        <v>109</v>
      </c>
      <c r="AX385" s="167" t="s">
        <v>73</v>
      </c>
      <c r="AY385" s="167" t="s">
        <v>137</v>
      </c>
    </row>
    <row r="386" spans="2:65" s="6" customFormat="1" ht="15.75" customHeight="1" x14ac:dyDescent="0.3">
      <c r="B386" s="168"/>
      <c r="C386" s="169"/>
      <c r="D386" s="161" t="s">
        <v>150</v>
      </c>
      <c r="E386" s="169"/>
      <c r="F386" s="170" t="s">
        <v>154</v>
      </c>
      <c r="G386" s="169"/>
      <c r="H386" s="171">
        <v>34</v>
      </c>
      <c r="J386" s="169"/>
      <c r="K386" s="169"/>
      <c r="L386" s="172"/>
      <c r="M386" s="173"/>
      <c r="N386" s="169"/>
      <c r="O386" s="169"/>
      <c r="P386" s="169"/>
      <c r="Q386" s="169"/>
      <c r="R386" s="169"/>
      <c r="S386" s="169"/>
      <c r="T386" s="174"/>
      <c r="AT386" s="175" t="s">
        <v>150</v>
      </c>
      <c r="AU386" s="175" t="s">
        <v>81</v>
      </c>
      <c r="AV386" s="175" t="s">
        <v>146</v>
      </c>
      <c r="AW386" s="175" t="s">
        <v>109</v>
      </c>
      <c r="AX386" s="175" t="s">
        <v>20</v>
      </c>
      <c r="AY386" s="175" t="s">
        <v>137</v>
      </c>
    </row>
    <row r="387" spans="2:65" s="6" customFormat="1" ht="15.75" customHeight="1" x14ac:dyDescent="0.3">
      <c r="B387" s="23"/>
      <c r="C387" s="177" t="s">
        <v>714</v>
      </c>
      <c r="D387" s="177" t="s">
        <v>216</v>
      </c>
      <c r="E387" s="178" t="s">
        <v>1337</v>
      </c>
      <c r="F387" s="179" t="s">
        <v>1338</v>
      </c>
      <c r="G387" s="180" t="s">
        <v>480</v>
      </c>
      <c r="H387" s="181">
        <v>68</v>
      </c>
      <c r="I387" s="182"/>
      <c r="J387" s="183">
        <f>ROUND($I$387*$H$387,2)</f>
        <v>0</v>
      </c>
      <c r="K387" s="179"/>
      <c r="L387" s="184"/>
      <c r="M387" s="185"/>
      <c r="N387" s="186" t="s">
        <v>44</v>
      </c>
      <c r="O387" s="24"/>
      <c r="P387" s="24"/>
      <c r="Q387" s="154">
        <v>2.0000000000000001E-4</v>
      </c>
      <c r="R387" s="154">
        <f>$Q$387*$H$387</f>
        <v>1.3600000000000001E-2</v>
      </c>
      <c r="S387" s="154">
        <v>0</v>
      </c>
      <c r="T387" s="155">
        <f>$S$387*$H$387</f>
        <v>0</v>
      </c>
      <c r="AR387" s="89" t="s">
        <v>219</v>
      </c>
      <c r="AT387" s="89" t="s">
        <v>216</v>
      </c>
      <c r="AU387" s="89" t="s">
        <v>81</v>
      </c>
      <c r="AY387" s="6" t="s">
        <v>137</v>
      </c>
      <c r="BE387" s="156">
        <f>IF($N$387="základní",$J$387,0)</f>
        <v>0</v>
      </c>
      <c r="BF387" s="156">
        <f>IF($N$387="snížená",$J$387,0)</f>
        <v>0</v>
      </c>
      <c r="BG387" s="156">
        <f>IF($N$387="zákl. přenesená",$J$387,0)</f>
        <v>0</v>
      </c>
      <c r="BH387" s="156">
        <f>IF($N$387="sníž. přenesená",$J$387,0)</f>
        <v>0</v>
      </c>
      <c r="BI387" s="156">
        <f>IF($N$387="nulová",$J$387,0)</f>
        <v>0</v>
      </c>
      <c r="BJ387" s="89" t="s">
        <v>20</v>
      </c>
      <c r="BK387" s="156">
        <f>ROUND($I$387*$H$387,2)</f>
        <v>0</v>
      </c>
      <c r="BL387" s="89" t="s">
        <v>213</v>
      </c>
      <c r="BM387" s="89" t="s">
        <v>1339</v>
      </c>
    </row>
    <row r="388" spans="2:65" s="6" customFormat="1" ht="16.5" customHeight="1" x14ac:dyDescent="0.3">
      <c r="B388" s="23"/>
      <c r="C388" s="24"/>
      <c r="D388" s="157" t="s">
        <v>148</v>
      </c>
      <c r="E388" s="24"/>
      <c r="F388" s="158" t="s">
        <v>1338</v>
      </c>
      <c r="G388" s="24"/>
      <c r="H388" s="24"/>
      <c r="J388" s="24"/>
      <c r="K388" s="24"/>
      <c r="L388" s="43"/>
      <c r="M388" s="56"/>
      <c r="N388" s="24"/>
      <c r="O388" s="24"/>
      <c r="P388" s="24"/>
      <c r="Q388" s="24"/>
      <c r="R388" s="24"/>
      <c r="S388" s="24"/>
      <c r="T388" s="57"/>
      <c r="AT388" s="6" t="s">
        <v>148</v>
      </c>
      <c r="AU388" s="6" t="s">
        <v>81</v>
      </c>
    </row>
    <row r="389" spans="2:65" s="6" customFormat="1" ht="15.75" customHeight="1" x14ac:dyDescent="0.3">
      <c r="B389" s="159"/>
      <c r="C389" s="160"/>
      <c r="D389" s="161" t="s">
        <v>150</v>
      </c>
      <c r="E389" s="160"/>
      <c r="F389" s="162" t="s">
        <v>1340</v>
      </c>
      <c r="G389" s="160"/>
      <c r="H389" s="163">
        <v>58</v>
      </c>
      <c r="J389" s="160"/>
      <c r="K389" s="160"/>
      <c r="L389" s="164"/>
      <c r="M389" s="165"/>
      <c r="N389" s="160"/>
      <c r="O389" s="160"/>
      <c r="P389" s="160"/>
      <c r="Q389" s="160"/>
      <c r="R389" s="160"/>
      <c r="S389" s="160"/>
      <c r="T389" s="166"/>
      <c r="AT389" s="167" t="s">
        <v>150</v>
      </c>
      <c r="AU389" s="167" t="s">
        <v>81</v>
      </c>
      <c r="AV389" s="167" t="s">
        <v>81</v>
      </c>
      <c r="AW389" s="167" t="s">
        <v>109</v>
      </c>
      <c r="AX389" s="167" t="s">
        <v>73</v>
      </c>
      <c r="AY389" s="167" t="s">
        <v>137</v>
      </c>
    </row>
    <row r="390" spans="2:65" s="6" customFormat="1" ht="15.75" customHeight="1" x14ac:dyDescent="0.3">
      <c r="B390" s="159"/>
      <c r="C390" s="160"/>
      <c r="D390" s="161" t="s">
        <v>150</v>
      </c>
      <c r="E390" s="160"/>
      <c r="F390" s="162" t="s">
        <v>1341</v>
      </c>
      <c r="G390" s="160"/>
      <c r="H390" s="163">
        <v>10</v>
      </c>
      <c r="J390" s="160"/>
      <c r="K390" s="160"/>
      <c r="L390" s="164"/>
      <c r="M390" s="165"/>
      <c r="N390" s="160"/>
      <c r="O390" s="160"/>
      <c r="P390" s="160"/>
      <c r="Q390" s="160"/>
      <c r="R390" s="160"/>
      <c r="S390" s="160"/>
      <c r="T390" s="166"/>
      <c r="AT390" s="167" t="s">
        <v>150</v>
      </c>
      <c r="AU390" s="167" t="s">
        <v>81</v>
      </c>
      <c r="AV390" s="167" t="s">
        <v>81</v>
      </c>
      <c r="AW390" s="167" t="s">
        <v>109</v>
      </c>
      <c r="AX390" s="167" t="s">
        <v>73</v>
      </c>
      <c r="AY390" s="167" t="s">
        <v>137</v>
      </c>
    </row>
    <row r="391" spans="2:65" s="6" customFormat="1" ht="15.75" customHeight="1" x14ac:dyDescent="0.3">
      <c r="B391" s="168"/>
      <c r="C391" s="169"/>
      <c r="D391" s="161" t="s">
        <v>150</v>
      </c>
      <c r="E391" s="169"/>
      <c r="F391" s="170" t="s">
        <v>154</v>
      </c>
      <c r="G391" s="169"/>
      <c r="H391" s="171">
        <v>68</v>
      </c>
      <c r="J391" s="169"/>
      <c r="K391" s="169"/>
      <c r="L391" s="172"/>
      <c r="M391" s="173"/>
      <c r="N391" s="169"/>
      <c r="O391" s="169"/>
      <c r="P391" s="169"/>
      <c r="Q391" s="169"/>
      <c r="R391" s="169"/>
      <c r="S391" s="169"/>
      <c r="T391" s="174"/>
      <c r="AT391" s="175" t="s">
        <v>150</v>
      </c>
      <c r="AU391" s="175" t="s">
        <v>81</v>
      </c>
      <c r="AV391" s="175" t="s">
        <v>146</v>
      </c>
      <c r="AW391" s="175" t="s">
        <v>109</v>
      </c>
      <c r="AX391" s="175" t="s">
        <v>20</v>
      </c>
      <c r="AY391" s="175" t="s">
        <v>137</v>
      </c>
    </row>
    <row r="392" spans="2:65" s="132" customFormat="1" ht="37.5" customHeight="1" x14ac:dyDescent="0.35">
      <c r="B392" s="133"/>
      <c r="C392" s="134"/>
      <c r="D392" s="134" t="s">
        <v>72</v>
      </c>
      <c r="E392" s="135" t="s">
        <v>216</v>
      </c>
      <c r="F392" s="135" t="s">
        <v>1342</v>
      </c>
      <c r="G392" s="134"/>
      <c r="H392" s="134"/>
      <c r="J392" s="136">
        <f>$BK$392</f>
        <v>0</v>
      </c>
      <c r="K392" s="134"/>
      <c r="L392" s="137"/>
      <c r="M392" s="138"/>
      <c r="N392" s="134"/>
      <c r="O392" s="134"/>
      <c r="P392" s="139">
        <f>$P$393</f>
        <v>0</v>
      </c>
      <c r="Q392" s="134"/>
      <c r="R392" s="139">
        <f>$R$393</f>
        <v>0</v>
      </c>
      <c r="S392" s="134"/>
      <c r="T392" s="140">
        <f>$T$393</f>
        <v>0</v>
      </c>
      <c r="AR392" s="141" t="s">
        <v>175</v>
      </c>
      <c r="AT392" s="141" t="s">
        <v>72</v>
      </c>
      <c r="AU392" s="141" t="s">
        <v>73</v>
      </c>
      <c r="AY392" s="141" t="s">
        <v>137</v>
      </c>
      <c r="BK392" s="142">
        <f>$BK$393</f>
        <v>0</v>
      </c>
    </row>
    <row r="393" spans="2:65" s="132" customFormat="1" ht="21" customHeight="1" x14ac:dyDescent="0.3">
      <c r="B393" s="133"/>
      <c r="C393" s="134"/>
      <c r="D393" s="134" t="s">
        <v>72</v>
      </c>
      <c r="E393" s="143" t="s">
        <v>1343</v>
      </c>
      <c r="F393" s="143" t="s">
        <v>1344</v>
      </c>
      <c r="G393" s="134"/>
      <c r="H393" s="134"/>
      <c r="J393" s="144">
        <f>$BK$393</f>
        <v>0</v>
      </c>
      <c r="K393" s="134"/>
      <c r="L393" s="137"/>
      <c r="M393" s="138"/>
      <c r="N393" s="134"/>
      <c r="O393" s="134"/>
      <c r="P393" s="139">
        <f>SUM($P$394:$P$396)</f>
        <v>0</v>
      </c>
      <c r="Q393" s="134"/>
      <c r="R393" s="139">
        <f>SUM($R$394:$R$396)</f>
        <v>0</v>
      </c>
      <c r="S393" s="134"/>
      <c r="T393" s="140">
        <f>SUM($T$394:$T$396)</f>
        <v>0</v>
      </c>
      <c r="AR393" s="141" t="s">
        <v>175</v>
      </c>
      <c r="AT393" s="141" t="s">
        <v>72</v>
      </c>
      <c r="AU393" s="141" t="s">
        <v>20</v>
      </c>
      <c r="AY393" s="141" t="s">
        <v>137</v>
      </c>
      <c r="BK393" s="142">
        <f>SUM($BK$394:$BK$396)</f>
        <v>0</v>
      </c>
    </row>
    <row r="394" spans="2:65" s="6" customFormat="1" ht="15.75" customHeight="1" x14ac:dyDescent="0.3">
      <c r="B394" s="23"/>
      <c r="C394" s="145" t="s">
        <v>721</v>
      </c>
      <c r="D394" s="145" t="s">
        <v>141</v>
      </c>
      <c r="E394" s="146" t="s">
        <v>1345</v>
      </c>
      <c r="F394" s="147" t="s">
        <v>1346</v>
      </c>
      <c r="G394" s="148" t="s">
        <v>1347</v>
      </c>
      <c r="H394" s="149">
        <v>1</v>
      </c>
      <c r="I394" s="150"/>
      <c r="J394" s="151">
        <f>ROUND($I$394*$H$394,2)</f>
        <v>0</v>
      </c>
      <c r="K394" s="147"/>
      <c r="L394" s="43"/>
      <c r="M394" s="152"/>
      <c r="N394" s="153" t="s">
        <v>44</v>
      </c>
      <c r="O394" s="24"/>
      <c r="P394" s="24"/>
      <c r="Q394" s="154">
        <v>0</v>
      </c>
      <c r="R394" s="154">
        <f>$Q$394*$H$394</f>
        <v>0</v>
      </c>
      <c r="S394" s="154">
        <v>0</v>
      </c>
      <c r="T394" s="155">
        <f>$S$394*$H$394</f>
        <v>0</v>
      </c>
      <c r="AR394" s="89" t="s">
        <v>648</v>
      </c>
      <c r="AT394" s="89" t="s">
        <v>141</v>
      </c>
      <c r="AU394" s="89" t="s">
        <v>81</v>
      </c>
      <c r="AY394" s="6" t="s">
        <v>137</v>
      </c>
      <c r="BE394" s="156">
        <f>IF($N$394="základní",$J$394,0)</f>
        <v>0</v>
      </c>
      <c r="BF394" s="156">
        <f>IF($N$394="snížená",$J$394,0)</f>
        <v>0</v>
      </c>
      <c r="BG394" s="156">
        <f>IF($N$394="zákl. přenesená",$J$394,0)</f>
        <v>0</v>
      </c>
      <c r="BH394" s="156">
        <f>IF($N$394="sníž. přenesená",$J$394,0)</f>
        <v>0</v>
      </c>
      <c r="BI394" s="156">
        <f>IF($N$394="nulová",$J$394,0)</f>
        <v>0</v>
      </c>
      <c r="BJ394" s="89" t="s">
        <v>20</v>
      </c>
      <c r="BK394" s="156">
        <f>ROUND($I$394*$H$394,2)</f>
        <v>0</v>
      </c>
      <c r="BL394" s="89" t="s">
        <v>648</v>
      </c>
      <c r="BM394" s="89" t="s">
        <v>1348</v>
      </c>
    </row>
    <row r="395" spans="2:65" s="6" customFormat="1" ht="15.75" customHeight="1" x14ac:dyDescent="0.3">
      <c r="B395" s="159"/>
      <c r="C395" s="160"/>
      <c r="D395" s="157" t="s">
        <v>150</v>
      </c>
      <c r="E395" s="162"/>
      <c r="F395" s="162" t="s">
        <v>1349</v>
      </c>
      <c r="G395" s="160"/>
      <c r="H395" s="163">
        <v>1</v>
      </c>
      <c r="J395" s="160"/>
      <c r="K395" s="160"/>
      <c r="L395" s="164"/>
      <c r="M395" s="165"/>
      <c r="N395" s="160"/>
      <c r="O395" s="160"/>
      <c r="P395" s="160"/>
      <c r="Q395" s="160"/>
      <c r="R395" s="160"/>
      <c r="S395" s="160"/>
      <c r="T395" s="166"/>
      <c r="AT395" s="167" t="s">
        <v>150</v>
      </c>
      <c r="AU395" s="167" t="s">
        <v>81</v>
      </c>
      <c r="AV395" s="167" t="s">
        <v>81</v>
      </c>
      <c r="AW395" s="167" t="s">
        <v>109</v>
      </c>
      <c r="AX395" s="167" t="s">
        <v>73</v>
      </c>
      <c r="AY395" s="167" t="s">
        <v>137</v>
      </c>
    </row>
    <row r="396" spans="2:65" s="6" customFormat="1" ht="15.75" customHeight="1" x14ac:dyDescent="0.3">
      <c r="B396" s="168"/>
      <c r="C396" s="169"/>
      <c r="D396" s="161" t="s">
        <v>150</v>
      </c>
      <c r="E396" s="169"/>
      <c r="F396" s="170" t="s">
        <v>154</v>
      </c>
      <c r="G396" s="169"/>
      <c r="H396" s="171">
        <v>1</v>
      </c>
      <c r="J396" s="169"/>
      <c r="K396" s="169"/>
      <c r="L396" s="172"/>
      <c r="M396" s="173"/>
      <c r="N396" s="169"/>
      <c r="O396" s="169"/>
      <c r="P396" s="169"/>
      <c r="Q396" s="169"/>
      <c r="R396" s="169"/>
      <c r="S396" s="169"/>
      <c r="T396" s="174"/>
      <c r="AT396" s="175" t="s">
        <v>150</v>
      </c>
      <c r="AU396" s="175" t="s">
        <v>81</v>
      </c>
      <c r="AV396" s="175" t="s">
        <v>146</v>
      </c>
      <c r="AW396" s="175" t="s">
        <v>109</v>
      </c>
      <c r="AX396" s="175" t="s">
        <v>20</v>
      </c>
      <c r="AY396" s="175" t="s">
        <v>137</v>
      </c>
    </row>
    <row r="397" spans="2:65" s="132" customFormat="1" ht="37.5" customHeight="1" x14ac:dyDescent="0.35">
      <c r="B397" s="133"/>
      <c r="C397" s="134"/>
      <c r="D397" s="134" t="s">
        <v>72</v>
      </c>
      <c r="E397" s="135" t="s">
        <v>957</v>
      </c>
      <c r="F397" s="135" t="s">
        <v>958</v>
      </c>
      <c r="G397" s="134"/>
      <c r="H397" s="134"/>
      <c r="J397" s="136">
        <f>$BK$397</f>
        <v>0</v>
      </c>
      <c r="K397" s="134"/>
      <c r="L397" s="137"/>
      <c r="M397" s="138"/>
      <c r="N397" s="134"/>
      <c r="O397" s="134"/>
      <c r="P397" s="139">
        <f>SUM($P$398:$P$404)</f>
        <v>0</v>
      </c>
      <c r="Q397" s="134"/>
      <c r="R397" s="139">
        <f>SUM($R$398:$R$404)</f>
        <v>1.0000000000000001E-5</v>
      </c>
      <c r="S397" s="134"/>
      <c r="T397" s="140">
        <f>SUM($T$398:$T$404)</f>
        <v>0</v>
      </c>
      <c r="AR397" s="141" t="s">
        <v>146</v>
      </c>
      <c r="AT397" s="141" t="s">
        <v>72</v>
      </c>
      <c r="AU397" s="141" t="s">
        <v>73</v>
      </c>
      <c r="AY397" s="141" t="s">
        <v>137</v>
      </c>
      <c r="BK397" s="142">
        <f>SUM($BK$398:$BK$404)</f>
        <v>0</v>
      </c>
    </row>
    <row r="398" spans="2:65" s="6" customFormat="1" ht="15.75" customHeight="1" x14ac:dyDescent="0.3">
      <c r="B398" s="23"/>
      <c r="C398" s="145" t="s">
        <v>727</v>
      </c>
      <c r="D398" s="145" t="s">
        <v>141</v>
      </c>
      <c r="E398" s="146" t="s">
        <v>1350</v>
      </c>
      <c r="F398" s="147" t="s">
        <v>1351</v>
      </c>
      <c r="G398" s="148" t="s">
        <v>961</v>
      </c>
      <c r="H398" s="149">
        <v>42</v>
      </c>
      <c r="I398" s="150"/>
      <c r="J398" s="151">
        <f>ROUND($I$398*$H$398,2)</f>
        <v>0</v>
      </c>
      <c r="K398" s="147" t="s">
        <v>145</v>
      </c>
      <c r="L398" s="43"/>
      <c r="M398" s="152"/>
      <c r="N398" s="153" t="s">
        <v>44</v>
      </c>
      <c r="O398" s="24"/>
      <c r="P398" s="24"/>
      <c r="Q398" s="154">
        <v>0</v>
      </c>
      <c r="R398" s="154">
        <f>$Q$398*$H$398</f>
        <v>0</v>
      </c>
      <c r="S398" s="154">
        <v>0</v>
      </c>
      <c r="T398" s="155">
        <f>$S$398*$H$398</f>
        <v>0</v>
      </c>
      <c r="AR398" s="89" t="s">
        <v>704</v>
      </c>
      <c r="AT398" s="89" t="s">
        <v>141</v>
      </c>
      <c r="AU398" s="89" t="s">
        <v>20</v>
      </c>
      <c r="AY398" s="6" t="s">
        <v>137</v>
      </c>
      <c r="BE398" s="156">
        <f>IF($N$398="základní",$J$398,0)</f>
        <v>0</v>
      </c>
      <c r="BF398" s="156">
        <f>IF($N$398="snížená",$J$398,0)</f>
        <v>0</v>
      </c>
      <c r="BG398" s="156">
        <f>IF($N$398="zákl. přenesená",$J$398,0)</f>
        <v>0</v>
      </c>
      <c r="BH398" s="156">
        <f>IF($N$398="sníž. přenesená",$J$398,0)</f>
        <v>0</v>
      </c>
      <c r="BI398" s="156">
        <f>IF($N$398="nulová",$J$398,0)</f>
        <v>0</v>
      </c>
      <c r="BJ398" s="89" t="s">
        <v>20</v>
      </c>
      <c r="BK398" s="156">
        <f>ROUND($I$398*$H$398,2)</f>
        <v>0</v>
      </c>
      <c r="BL398" s="89" t="s">
        <v>704</v>
      </c>
      <c r="BM398" s="89" t="s">
        <v>1352</v>
      </c>
    </row>
    <row r="399" spans="2:65" s="6" customFormat="1" ht="15.75" customHeight="1" x14ac:dyDescent="0.3">
      <c r="B399" s="159"/>
      <c r="C399" s="160"/>
      <c r="D399" s="157" t="s">
        <v>150</v>
      </c>
      <c r="E399" s="162"/>
      <c r="F399" s="162" t="s">
        <v>1353</v>
      </c>
      <c r="G399" s="160"/>
      <c r="H399" s="163">
        <v>32</v>
      </c>
      <c r="J399" s="160"/>
      <c r="K399" s="160"/>
      <c r="L399" s="164"/>
      <c r="M399" s="165"/>
      <c r="N399" s="160"/>
      <c r="O399" s="160"/>
      <c r="P399" s="160"/>
      <c r="Q399" s="160"/>
      <c r="R399" s="160"/>
      <c r="S399" s="160"/>
      <c r="T399" s="166"/>
      <c r="AT399" s="167" t="s">
        <v>150</v>
      </c>
      <c r="AU399" s="167" t="s">
        <v>20</v>
      </c>
      <c r="AV399" s="167" t="s">
        <v>81</v>
      </c>
      <c r="AW399" s="167" t="s">
        <v>109</v>
      </c>
      <c r="AX399" s="167" t="s">
        <v>73</v>
      </c>
      <c r="AY399" s="167" t="s">
        <v>137</v>
      </c>
    </row>
    <row r="400" spans="2:65" s="6" customFormat="1" ht="15.75" customHeight="1" x14ac:dyDescent="0.3">
      <c r="B400" s="159"/>
      <c r="C400" s="160"/>
      <c r="D400" s="161" t="s">
        <v>150</v>
      </c>
      <c r="E400" s="160"/>
      <c r="F400" s="162" t="s">
        <v>1354</v>
      </c>
      <c r="G400" s="160"/>
      <c r="H400" s="163">
        <v>10</v>
      </c>
      <c r="J400" s="160"/>
      <c r="K400" s="160"/>
      <c r="L400" s="164"/>
      <c r="M400" s="165"/>
      <c r="N400" s="160"/>
      <c r="O400" s="160"/>
      <c r="P400" s="160"/>
      <c r="Q400" s="160"/>
      <c r="R400" s="160"/>
      <c r="S400" s="160"/>
      <c r="T400" s="166"/>
      <c r="AT400" s="167" t="s">
        <v>150</v>
      </c>
      <c r="AU400" s="167" t="s">
        <v>20</v>
      </c>
      <c r="AV400" s="167" t="s">
        <v>81</v>
      </c>
      <c r="AW400" s="167" t="s">
        <v>109</v>
      </c>
      <c r="AX400" s="167" t="s">
        <v>73</v>
      </c>
      <c r="AY400" s="167" t="s">
        <v>137</v>
      </c>
    </row>
    <row r="401" spans="2:65" s="6" customFormat="1" ht="15.75" customHeight="1" x14ac:dyDescent="0.3">
      <c r="B401" s="168"/>
      <c r="C401" s="169"/>
      <c r="D401" s="161" t="s">
        <v>150</v>
      </c>
      <c r="E401" s="169"/>
      <c r="F401" s="170" t="s">
        <v>154</v>
      </c>
      <c r="G401" s="169"/>
      <c r="H401" s="171">
        <v>42</v>
      </c>
      <c r="J401" s="169"/>
      <c r="K401" s="169"/>
      <c r="L401" s="172"/>
      <c r="M401" s="173"/>
      <c r="N401" s="169"/>
      <c r="O401" s="169"/>
      <c r="P401" s="169"/>
      <c r="Q401" s="169"/>
      <c r="R401" s="169"/>
      <c r="S401" s="169"/>
      <c r="T401" s="174"/>
      <c r="AT401" s="175" t="s">
        <v>150</v>
      </c>
      <c r="AU401" s="175" t="s">
        <v>20</v>
      </c>
      <c r="AV401" s="175" t="s">
        <v>146</v>
      </c>
      <c r="AW401" s="175" t="s">
        <v>109</v>
      </c>
      <c r="AX401" s="175" t="s">
        <v>20</v>
      </c>
      <c r="AY401" s="175" t="s">
        <v>137</v>
      </c>
    </row>
    <row r="402" spans="2:65" s="6" customFormat="1" ht="15.75" customHeight="1" x14ac:dyDescent="0.3">
      <c r="B402" s="23"/>
      <c r="C402" s="177" t="s">
        <v>732</v>
      </c>
      <c r="D402" s="177" t="s">
        <v>216</v>
      </c>
      <c r="E402" s="178" t="s">
        <v>1355</v>
      </c>
      <c r="F402" s="179" t="s">
        <v>1356</v>
      </c>
      <c r="G402" s="180" t="s">
        <v>1347</v>
      </c>
      <c r="H402" s="181">
        <v>1</v>
      </c>
      <c r="I402" s="182"/>
      <c r="J402" s="183">
        <f>ROUND($I$402*$H$402,2)</f>
        <v>0</v>
      </c>
      <c r="K402" s="179" t="s">
        <v>145</v>
      </c>
      <c r="L402" s="184"/>
      <c r="M402" s="185"/>
      <c r="N402" s="186" t="s">
        <v>44</v>
      </c>
      <c r="O402" s="24"/>
      <c r="P402" s="24"/>
      <c r="Q402" s="154">
        <v>1.0000000000000001E-5</v>
      </c>
      <c r="R402" s="154">
        <f>$Q$402*$H$402</f>
        <v>1.0000000000000001E-5</v>
      </c>
      <c r="S402" s="154">
        <v>0</v>
      </c>
      <c r="T402" s="155">
        <f>$S$402*$H$402</f>
        <v>0</v>
      </c>
      <c r="AR402" s="89" t="s">
        <v>704</v>
      </c>
      <c r="AT402" s="89" t="s">
        <v>216</v>
      </c>
      <c r="AU402" s="89" t="s">
        <v>20</v>
      </c>
      <c r="AY402" s="6" t="s">
        <v>137</v>
      </c>
      <c r="BE402" s="156">
        <f>IF($N$402="základní",$J$402,0)</f>
        <v>0</v>
      </c>
      <c r="BF402" s="156">
        <f>IF($N$402="snížená",$J$402,0)</f>
        <v>0</v>
      </c>
      <c r="BG402" s="156">
        <f>IF($N$402="zákl. přenesená",$J$402,0)</f>
        <v>0</v>
      </c>
      <c r="BH402" s="156">
        <f>IF($N$402="sníž. přenesená",$J$402,0)</f>
        <v>0</v>
      </c>
      <c r="BI402" s="156">
        <f>IF($N$402="nulová",$J$402,0)</f>
        <v>0</v>
      </c>
      <c r="BJ402" s="89" t="s">
        <v>20</v>
      </c>
      <c r="BK402" s="156">
        <f>ROUND($I$402*$H$402,2)</f>
        <v>0</v>
      </c>
      <c r="BL402" s="89" t="s">
        <v>704</v>
      </c>
      <c r="BM402" s="89" t="s">
        <v>1357</v>
      </c>
    </row>
    <row r="403" spans="2:65" s="6" customFormat="1" ht="15.75" customHeight="1" x14ac:dyDescent="0.3">
      <c r="B403" s="159"/>
      <c r="C403" s="160"/>
      <c r="D403" s="157" t="s">
        <v>150</v>
      </c>
      <c r="E403" s="162"/>
      <c r="F403" s="162" t="s">
        <v>1358</v>
      </c>
      <c r="G403" s="160"/>
      <c r="H403" s="163">
        <v>1</v>
      </c>
      <c r="J403" s="160"/>
      <c r="K403" s="160"/>
      <c r="L403" s="164"/>
      <c r="M403" s="165"/>
      <c r="N403" s="160"/>
      <c r="O403" s="160"/>
      <c r="P403" s="160"/>
      <c r="Q403" s="160"/>
      <c r="R403" s="160"/>
      <c r="S403" s="160"/>
      <c r="T403" s="166"/>
      <c r="AT403" s="167" t="s">
        <v>150</v>
      </c>
      <c r="AU403" s="167" t="s">
        <v>20</v>
      </c>
      <c r="AV403" s="167" t="s">
        <v>81</v>
      </c>
      <c r="AW403" s="167" t="s">
        <v>109</v>
      </c>
      <c r="AX403" s="167" t="s">
        <v>73</v>
      </c>
      <c r="AY403" s="167" t="s">
        <v>137</v>
      </c>
    </row>
    <row r="404" spans="2:65" s="6" customFormat="1" ht="15.75" customHeight="1" x14ac:dyDescent="0.3">
      <c r="B404" s="168"/>
      <c r="C404" s="169"/>
      <c r="D404" s="161" t="s">
        <v>150</v>
      </c>
      <c r="E404" s="169"/>
      <c r="F404" s="170" t="s">
        <v>154</v>
      </c>
      <c r="G404" s="169"/>
      <c r="H404" s="171">
        <v>1</v>
      </c>
      <c r="J404" s="169"/>
      <c r="K404" s="169"/>
      <c r="L404" s="172"/>
      <c r="M404" s="205"/>
      <c r="N404" s="206"/>
      <c r="O404" s="206"/>
      <c r="P404" s="206"/>
      <c r="Q404" s="206"/>
      <c r="R404" s="206"/>
      <c r="S404" s="206"/>
      <c r="T404" s="207"/>
      <c r="AT404" s="175" t="s">
        <v>150</v>
      </c>
      <c r="AU404" s="175" t="s">
        <v>20</v>
      </c>
      <c r="AV404" s="175" t="s">
        <v>146</v>
      </c>
      <c r="AW404" s="175" t="s">
        <v>109</v>
      </c>
      <c r="AX404" s="175" t="s">
        <v>20</v>
      </c>
      <c r="AY404" s="175" t="s">
        <v>137</v>
      </c>
    </row>
    <row r="405" spans="2:65" s="6" customFormat="1" ht="7.5" customHeight="1" x14ac:dyDescent="0.3">
      <c r="B405" s="38"/>
      <c r="C405" s="39"/>
      <c r="D405" s="39"/>
      <c r="E405" s="39"/>
      <c r="F405" s="39"/>
      <c r="G405" s="39"/>
      <c r="H405" s="39"/>
      <c r="I405" s="101"/>
      <c r="J405" s="39"/>
      <c r="K405" s="39"/>
      <c r="L405" s="43"/>
    </row>
    <row r="462" s="2" customFormat="1" ht="14.25" customHeight="1" x14ac:dyDescent="0.3"/>
  </sheetData>
  <sheetProtection password="CC35" sheet="1" objects="1" scenarios="1" formatColumns="0" formatRows="0" sort="0" autoFilter="0"/>
  <autoFilter ref="C85:K85"/>
  <mergeCells count="9">
    <mergeCell ref="E78:H78"/>
    <mergeCell ref="G1:H1"/>
    <mergeCell ref="L2:V2"/>
    <mergeCell ref="E7:H7"/>
    <mergeCell ref="E9:H9"/>
    <mergeCell ref="E24:H24"/>
    <mergeCell ref="E45:H45"/>
    <mergeCell ref="E47:H47"/>
    <mergeCell ref="E76:H76"/>
  </mergeCells>
  <hyperlinks>
    <hyperlink ref="F1:G1" location="C2" tooltip="Krycí list soupisu" display="1) Krycí list soupisu"/>
    <hyperlink ref="G1:H1" location="C54" tooltip="Rekapitulace" display="2) Rekapitulace"/>
    <hyperlink ref="J1" location="C85" tooltip="Soupis prací" display="3) Soupis prací"/>
    <hyperlink ref="L1:V1" location="'Rekapitulace stavby'!C2" tooltip="Rekapitulace stavby" display="Rekapitulace stavby"/>
  </hyperlinks>
  <pageMargins left="0.59027779102325439" right="0.59027779102325439" top="0.59027779102325439" bottom="0.59027779102325439" header="0" footer="0"/>
  <pageSetup paperSize="9" scale="95" fitToHeight="100" orientation="landscape" blackAndWhite="1" r:id="rId1"/>
  <headerFooter alignWithMargins="0">
    <oddFooter>&amp;CStrana &amp;P z &amp;N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462"/>
  <sheetViews>
    <sheetView showGridLines="0" workbookViewId="0">
      <pane ySplit="1" topLeftCell="A2" activePane="bottomLeft" state="frozenSplit"/>
      <selection pane="bottomLeft"/>
    </sheetView>
  </sheetViews>
  <sheetFormatPr defaultColWidth="10.5" defaultRowHeight="14.25" customHeight="1" x14ac:dyDescent="0.3"/>
  <cols>
    <col min="1" max="1" width="8.33203125" style="2" customWidth="1"/>
    <col min="2" max="2" width="1.6640625" style="2" customWidth="1"/>
    <col min="3" max="3" width="4.1640625" style="2" customWidth="1"/>
    <col min="4" max="4" width="4.33203125" style="2" customWidth="1"/>
    <col min="5" max="5" width="17.1640625" style="2" customWidth="1"/>
    <col min="6" max="6" width="90.83203125" style="2" customWidth="1"/>
    <col min="7" max="7" width="8.6640625" style="2" customWidth="1"/>
    <col min="8" max="8" width="11.1640625" style="2" customWidth="1"/>
    <col min="9" max="9" width="12.6640625" style="2" customWidth="1"/>
    <col min="10" max="10" width="23.5" style="2" customWidth="1"/>
    <col min="11" max="11" width="15.5" style="2" customWidth="1"/>
    <col min="12" max="12" width="10.5" style="1" customWidth="1"/>
    <col min="13" max="18" width="10.5" style="2" hidden="1" customWidth="1"/>
    <col min="19" max="19" width="8.1640625" style="2" hidden="1" customWidth="1"/>
    <col min="20" max="20" width="29.6640625" style="2" hidden="1" customWidth="1"/>
    <col min="21" max="21" width="16.33203125" style="2" hidden="1" customWidth="1"/>
    <col min="22" max="22" width="12.33203125" style="2" customWidth="1"/>
    <col min="23" max="23" width="16.33203125" style="2" customWidth="1"/>
    <col min="24" max="24" width="12.1640625" style="2" customWidth="1"/>
    <col min="25" max="25" width="15" style="2" customWidth="1"/>
    <col min="26" max="26" width="11" style="2" customWidth="1"/>
    <col min="27" max="27" width="15" style="2" customWidth="1"/>
    <col min="28" max="28" width="16.33203125" style="2" customWidth="1"/>
    <col min="29" max="29" width="11" style="2" customWidth="1"/>
    <col min="30" max="30" width="15" style="2" customWidth="1"/>
    <col min="31" max="31" width="16.33203125" style="2" customWidth="1"/>
    <col min="32" max="43" width="10.5" style="1" customWidth="1"/>
    <col min="44" max="65" width="10.5" style="2" hidden="1" customWidth="1"/>
    <col min="66" max="16384" width="10.5" style="1"/>
  </cols>
  <sheetData>
    <row r="1" spans="1:256" s="3" customFormat="1" ht="22.5" customHeight="1" x14ac:dyDescent="0.3">
      <c r="A1" s="5"/>
      <c r="B1" s="214"/>
      <c r="C1" s="214"/>
      <c r="D1" s="213" t="s">
        <v>1</v>
      </c>
      <c r="E1" s="214"/>
      <c r="F1" s="215" t="s">
        <v>1424</v>
      </c>
      <c r="G1" s="332" t="s">
        <v>1425</v>
      </c>
      <c r="H1" s="332"/>
      <c r="I1" s="214"/>
      <c r="J1" s="215" t="s">
        <v>1426</v>
      </c>
      <c r="K1" s="213" t="s">
        <v>101</v>
      </c>
      <c r="L1" s="215" t="s">
        <v>1427</v>
      </c>
      <c r="M1" s="215"/>
      <c r="N1" s="215"/>
      <c r="O1" s="215"/>
      <c r="P1" s="215"/>
      <c r="Q1" s="215"/>
      <c r="R1" s="215"/>
      <c r="S1" s="215"/>
      <c r="T1" s="215"/>
      <c r="U1" s="211"/>
      <c r="V1" s="211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  <c r="FC1" s="5"/>
      <c r="FD1" s="5"/>
      <c r="FE1" s="5"/>
      <c r="FF1" s="5"/>
      <c r="FG1" s="5"/>
      <c r="FH1" s="5"/>
      <c r="FI1" s="5"/>
      <c r="FJ1" s="5"/>
      <c r="FK1" s="5"/>
      <c r="FL1" s="5"/>
      <c r="FM1" s="5"/>
      <c r="FN1" s="5"/>
      <c r="FO1" s="5"/>
      <c r="FP1" s="5"/>
      <c r="FQ1" s="5"/>
      <c r="FR1" s="5"/>
      <c r="FS1" s="5"/>
      <c r="FT1" s="5"/>
      <c r="FU1" s="5"/>
      <c r="FV1" s="5"/>
      <c r="FW1" s="5"/>
      <c r="FX1" s="5"/>
      <c r="FY1" s="5"/>
      <c r="FZ1" s="5"/>
      <c r="GA1" s="5"/>
      <c r="GB1" s="5"/>
      <c r="GC1" s="5"/>
      <c r="GD1" s="5"/>
      <c r="GE1" s="5"/>
      <c r="GF1" s="5"/>
      <c r="GG1" s="5"/>
      <c r="GH1" s="5"/>
      <c r="GI1" s="5"/>
      <c r="GJ1" s="5"/>
      <c r="GK1" s="5"/>
      <c r="GL1" s="5"/>
      <c r="GM1" s="5"/>
      <c r="GN1" s="5"/>
      <c r="GO1" s="5"/>
      <c r="GP1" s="5"/>
      <c r="GQ1" s="5"/>
      <c r="GR1" s="5"/>
      <c r="GS1" s="5"/>
      <c r="GT1" s="5"/>
      <c r="GU1" s="5"/>
      <c r="GV1" s="5"/>
      <c r="GW1" s="5"/>
      <c r="GX1" s="5"/>
      <c r="GY1" s="5"/>
      <c r="GZ1" s="5"/>
      <c r="HA1" s="5"/>
      <c r="HB1" s="5"/>
      <c r="HC1" s="5"/>
      <c r="HD1" s="5"/>
      <c r="HE1" s="5"/>
      <c r="HF1" s="5"/>
      <c r="HG1" s="5"/>
      <c r="HH1" s="5"/>
      <c r="HI1" s="5"/>
      <c r="HJ1" s="5"/>
      <c r="HK1" s="5"/>
      <c r="HL1" s="5"/>
      <c r="HM1" s="5"/>
      <c r="HN1" s="5"/>
      <c r="HO1" s="5"/>
      <c r="HP1" s="5"/>
      <c r="HQ1" s="5"/>
      <c r="HR1" s="5"/>
      <c r="HS1" s="5"/>
      <c r="HT1" s="5"/>
      <c r="HU1" s="5"/>
      <c r="HV1" s="5"/>
      <c r="HW1" s="5"/>
      <c r="HX1" s="5"/>
      <c r="HY1" s="5"/>
      <c r="HZ1" s="5"/>
      <c r="IA1" s="5"/>
      <c r="IB1" s="5"/>
      <c r="IC1" s="5"/>
      <c r="ID1" s="5"/>
      <c r="IE1" s="5"/>
      <c r="IF1" s="5"/>
      <c r="IG1" s="5"/>
      <c r="IH1" s="5"/>
      <c r="II1" s="5"/>
      <c r="IJ1" s="5"/>
      <c r="IK1" s="5"/>
      <c r="IL1" s="5"/>
      <c r="IM1" s="5"/>
      <c r="IN1" s="5"/>
      <c r="IO1" s="5"/>
      <c r="IP1" s="5"/>
      <c r="IQ1" s="5"/>
      <c r="IR1" s="5"/>
      <c r="IS1" s="5"/>
      <c r="IT1" s="5"/>
      <c r="IU1" s="5"/>
      <c r="IV1" s="5"/>
    </row>
    <row r="2" spans="1:256" s="2" customFormat="1" ht="37.5" customHeight="1" x14ac:dyDescent="0.3">
      <c r="L2" s="331"/>
      <c r="M2" s="296"/>
      <c r="N2" s="296"/>
      <c r="O2" s="296"/>
      <c r="P2" s="296"/>
      <c r="Q2" s="296"/>
      <c r="R2" s="296"/>
      <c r="S2" s="296"/>
      <c r="T2" s="296"/>
      <c r="U2" s="296"/>
      <c r="V2" s="296"/>
      <c r="AT2" s="2" t="s">
        <v>96</v>
      </c>
    </row>
    <row r="3" spans="1:256" s="2" customFormat="1" ht="7.5" customHeight="1" x14ac:dyDescent="0.3">
      <c r="B3" s="7"/>
      <c r="C3" s="8"/>
      <c r="D3" s="8"/>
      <c r="E3" s="8"/>
      <c r="F3" s="8"/>
      <c r="G3" s="8"/>
      <c r="H3" s="8"/>
      <c r="I3" s="87"/>
      <c r="J3" s="8"/>
      <c r="K3" s="9"/>
      <c r="AT3" s="2" t="s">
        <v>81</v>
      </c>
    </row>
    <row r="4" spans="1:256" s="2" customFormat="1" ht="37.5" customHeight="1" x14ac:dyDescent="0.3">
      <c r="B4" s="10"/>
      <c r="C4" s="11"/>
      <c r="D4" s="12" t="s">
        <v>102</v>
      </c>
      <c r="E4" s="11"/>
      <c r="F4" s="11"/>
      <c r="G4" s="11"/>
      <c r="H4" s="11"/>
      <c r="J4" s="11"/>
      <c r="K4" s="13"/>
      <c r="M4" s="14" t="s">
        <v>9</v>
      </c>
      <c r="AT4" s="2" t="s">
        <v>3</v>
      </c>
    </row>
    <row r="5" spans="1:256" s="2" customFormat="1" ht="7.5" customHeight="1" x14ac:dyDescent="0.3">
      <c r="B5" s="10"/>
      <c r="C5" s="11"/>
      <c r="D5" s="11"/>
      <c r="E5" s="11"/>
      <c r="F5" s="11"/>
      <c r="G5" s="11"/>
      <c r="H5" s="11"/>
      <c r="J5" s="11"/>
      <c r="K5" s="13"/>
    </row>
    <row r="6" spans="1:256" s="2" customFormat="1" ht="15.75" customHeight="1" x14ac:dyDescent="0.3">
      <c r="B6" s="10"/>
      <c r="C6" s="11"/>
      <c r="D6" s="19" t="s">
        <v>15</v>
      </c>
      <c r="E6" s="11"/>
      <c r="F6" s="11"/>
      <c r="G6" s="11"/>
      <c r="H6" s="11"/>
      <c r="J6" s="11"/>
      <c r="K6" s="13"/>
    </row>
    <row r="7" spans="1:256" s="2" customFormat="1" ht="15.75" customHeight="1" x14ac:dyDescent="0.3">
      <c r="B7" s="10"/>
      <c r="C7" s="11"/>
      <c r="D7" s="11"/>
      <c r="E7" s="333" t="str">
        <f>'Rekapitulace stavby'!$K$6</f>
        <v>Rekonsturkce výměníkové a předávací stanice v areálu kasáren Strakonice</v>
      </c>
      <c r="F7" s="300"/>
      <c r="G7" s="300"/>
      <c r="H7" s="300"/>
      <c r="J7" s="11"/>
      <c r="K7" s="13"/>
    </row>
    <row r="8" spans="1:256" s="6" customFormat="1" ht="15.75" customHeight="1" x14ac:dyDescent="0.3">
      <c r="B8" s="23"/>
      <c r="C8" s="24"/>
      <c r="D8" s="19" t="s">
        <v>103</v>
      </c>
      <c r="E8" s="24"/>
      <c r="F8" s="24"/>
      <c r="G8" s="24"/>
      <c r="H8" s="24"/>
      <c r="J8" s="24"/>
      <c r="K8" s="27"/>
    </row>
    <row r="9" spans="1:256" s="6" customFormat="1" ht="37.5" customHeight="1" x14ac:dyDescent="0.3">
      <c r="B9" s="23"/>
      <c r="C9" s="24"/>
      <c r="D9" s="24"/>
      <c r="E9" s="315" t="s">
        <v>1359</v>
      </c>
      <c r="F9" s="307"/>
      <c r="G9" s="307"/>
      <c r="H9" s="307"/>
      <c r="J9" s="24"/>
      <c r="K9" s="27"/>
    </row>
    <row r="10" spans="1:256" s="6" customFormat="1" ht="14.25" customHeight="1" x14ac:dyDescent="0.3">
      <c r="B10" s="23"/>
      <c r="C10" s="24"/>
      <c r="D10" s="24"/>
      <c r="E10" s="24"/>
      <c r="F10" s="24"/>
      <c r="G10" s="24"/>
      <c r="H10" s="24"/>
      <c r="J10" s="24"/>
      <c r="K10" s="27"/>
    </row>
    <row r="11" spans="1:256" s="6" customFormat="1" ht="15" customHeight="1" x14ac:dyDescent="0.3">
      <c r="B11" s="23"/>
      <c r="C11" s="24"/>
      <c r="D11" s="19" t="s">
        <v>18</v>
      </c>
      <c r="E11" s="24"/>
      <c r="F11" s="17"/>
      <c r="G11" s="24"/>
      <c r="H11" s="24"/>
      <c r="I11" s="88" t="s">
        <v>19</v>
      </c>
      <c r="J11" s="17"/>
      <c r="K11" s="27"/>
    </row>
    <row r="12" spans="1:256" s="6" customFormat="1" ht="15" customHeight="1" x14ac:dyDescent="0.3">
      <c r="B12" s="23"/>
      <c r="C12" s="24"/>
      <c r="D12" s="19" t="s">
        <v>21</v>
      </c>
      <c r="E12" s="24"/>
      <c r="F12" s="17" t="s">
        <v>22</v>
      </c>
      <c r="G12" s="24"/>
      <c r="H12" s="24"/>
      <c r="I12" s="88" t="s">
        <v>23</v>
      </c>
      <c r="J12" s="52" t="str">
        <f>'Rekapitulace stavby'!$AN$8</f>
        <v>27.01.2014</v>
      </c>
      <c r="K12" s="27"/>
    </row>
    <row r="13" spans="1:256" s="6" customFormat="1" ht="12" customHeight="1" x14ac:dyDescent="0.3">
      <c r="B13" s="23"/>
      <c r="C13" s="24"/>
      <c r="D13" s="24"/>
      <c r="E13" s="24"/>
      <c r="F13" s="24"/>
      <c r="G13" s="24"/>
      <c r="H13" s="24"/>
      <c r="J13" s="24"/>
      <c r="K13" s="27"/>
    </row>
    <row r="14" spans="1:256" s="6" customFormat="1" ht="15" customHeight="1" x14ac:dyDescent="0.3">
      <c r="B14" s="23"/>
      <c r="C14" s="24"/>
      <c r="D14" s="19" t="s">
        <v>27</v>
      </c>
      <c r="E14" s="24"/>
      <c r="F14" s="24"/>
      <c r="G14" s="24"/>
      <c r="H14" s="24"/>
      <c r="I14" s="88" t="s">
        <v>28</v>
      </c>
      <c r="J14" s="17"/>
      <c r="K14" s="27"/>
    </row>
    <row r="15" spans="1:256" s="6" customFormat="1" ht="18.75" customHeight="1" x14ac:dyDescent="0.3">
      <c r="B15" s="23"/>
      <c r="C15" s="24"/>
      <c r="D15" s="24"/>
      <c r="E15" s="17" t="s">
        <v>29</v>
      </c>
      <c r="F15" s="24"/>
      <c r="G15" s="24"/>
      <c r="H15" s="24"/>
      <c r="I15" s="88" t="s">
        <v>30</v>
      </c>
      <c r="J15" s="17"/>
      <c r="K15" s="27"/>
    </row>
    <row r="16" spans="1:256" s="6" customFormat="1" ht="7.5" customHeight="1" x14ac:dyDescent="0.3">
      <c r="B16" s="23"/>
      <c r="C16" s="24"/>
      <c r="D16" s="24"/>
      <c r="E16" s="24"/>
      <c r="F16" s="24"/>
      <c r="G16" s="24"/>
      <c r="H16" s="24"/>
      <c r="J16" s="24"/>
      <c r="K16" s="27"/>
    </row>
    <row r="17" spans="2:11" s="6" customFormat="1" ht="15" customHeight="1" x14ac:dyDescent="0.3">
      <c r="B17" s="23"/>
      <c r="C17" s="24"/>
      <c r="D17" s="19" t="s">
        <v>31</v>
      </c>
      <c r="E17" s="24"/>
      <c r="F17" s="24"/>
      <c r="G17" s="24"/>
      <c r="H17" s="24"/>
      <c r="I17" s="88" t="s">
        <v>28</v>
      </c>
      <c r="J17" s="17" t="str">
        <f>IF('Rekapitulace stavby'!$AN$13="Vyplň údaj","",IF('Rekapitulace stavby'!$AN$13="","",'Rekapitulace stavby'!$AN$13))</f>
        <v/>
      </c>
      <c r="K17" s="27"/>
    </row>
    <row r="18" spans="2:11" s="6" customFormat="1" ht="18.75" customHeight="1" x14ac:dyDescent="0.3">
      <c r="B18" s="23"/>
      <c r="C18" s="24"/>
      <c r="D18" s="24"/>
      <c r="E18" s="17" t="str">
        <f>IF('Rekapitulace stavby'!$E$14="Vyplň údaj","",IF('Rekapitulace stavby'!$E$14="","",'Rekapitulace stavby'!$E$14))</f>
        <v/>
      </c>
      <c r="F18" s="24"/>
      <c r="G18" s="24"/>
      <c r="H18" s="24"/>
      <c r="I18" s="88" t="s">
        <v>30</v>
      </c>
      <c r="J18" s="17" t="str">
        <f>IF('Rekapitulace stavby'!$AN$14="Vyplň údaj","",IF('Rekapitulace stavby'!$AN$14="","",'Rekapitulace stavby'!$AN$14))</f>
        <v/>
      </c>
      <c r="K18" s="27"/>
    </row>
    <row r="19" spans="2:11" s="6" customFormat="1" ht="7.5" customHeight="1" x14ac:dyDescent="0.3">
      <c r="B19" s="23"/>
      <c r="C19" s="24"/>
      <c r="D19" s="24"/>
      <c r="E19" s="24"/>
      <c r="F19" s="24"/>
      <c r="G19" s="24"/>
      <c r="H19" s="24"/>
      <c r="J19" s="24"/>
      <c r="K19" s="27"/>
    </row>
    <row r="20" spans="2:11" s="6" customFormat="1" ht="15" customHeight="1" x14ac:dyDescent="0.3">
      <c r="B20" s="23"/>
      <c r="C20" s="24"/>
      <c r="D20" s="19" t="s">
        <v>33</v>
      </c>
      <c r="E20" s="24"/>
      <c r="F20" s="24"/>
      <c r="G20" s="24"/>
      <c r="H20" s="24"/>
      <c r="I20" s="88" t="s">
        <v>28</v>
      </c>
      <c r="J20" s="17" t="s">
        <v>34</v>
      </c>
      <c r="K20" s="27"/>
    </row>
    <row r="21" spans="2:11" s="6" customFormat="1" ht="18.75" customHeight="1" x14ac:dyDescent="0.3">
      <c r="B21" s="23"/>
      <c r="C21" s="24"/>
      <c r="D21" s="24"/>
      <c r="E21" s="17" t="s">
        <v>35</v>
      </c>
      <c r="F21" s="24"/>
      <c r="G21" s="24"/>
      <c r="H21" s="24"/>
      <c r="I21" s="88" t="s">
        <v>30</v>
      </c>
      <c r="J21" s="17" t="s">
        <v>36</v>
      </c>
      <c r="K21" s="27"/>
    </row>
    <row r="22" spans="2:11" s="6" customFormat="1" ht="7.5" customHeight="1" x14ac:dyDescent="0.3">
      <c r="B22" s="23"/>
      <c r="C22" s="24"/>
      <c r="D22" s="24"/>
      <c r="E22" s="24"/>
      <c r="F22" s="24"/>
      <c r="G22" s="24"/>
      <c r="H22" s="24"/>
      <c r="J22" s="24"/>
      <c r="K22" s="27"/>
    </row>
    <row r="23" spans="2:11" s="6" customFormat="1" ht="15" customHeight="1" x14ac:dyDescent="0.3">
      <c r="B23" s="23"/>
      <c r="C23" s="24"/>
      <c r="D23" s="19" t="s">
        <v>38</v>
      </c>
      <c r="E23" s="24"/>
      <c r="F23" s="24"/>
      <c r="G23" s="24"/>
      <c r="H23" s="24"/>
      <c r="J23" s="24"/>
      <c r="K23" s="27"/>
    </row>
    <row r="24" spans="2:11" s="89" customFormat="1" ht="15.75" customHeight="1" x14ac:dyDescent="0.3">
      <c r="B24" s="90"/>
      <c r="C24" s="91"/>
      <c r="D24" s="91"/>
      <c r="E24" s="303"/>
      <c r="F24" s="334"/>
      <c r="G24" s="334"/>
      <c r="H24" s="334"/>
      <c r="J24" s="91"/>
      <c r="K24" s="92"/>
    </row>
    <row r="25" spans="2:11" s="6" customFormat="1" ht="7.5" customHeight="1" x14ac:dyDescent="0.3">
      <c r="B25" s="23"/>
      <c r="C25" s="24"/>
      <c r="D25" s="24"/>
      <c r="E25" s="24"/>
      <c r="F25" s="24"/>
      <c r="G25" s="24"/>
      <c r="H25" s="24"/>
      <c r="J25" s="24"/>
      <c r="K25" s="27"/>
    </row>
    <row r="26" spans="2:11" s="6" customFormat="1" ht="7.5" customHeight="1" x14ac:dyDescent="0.3">
      <c r="B26" s="23"/>
      <c r="C26" s="24"/>
      <c r="D26" s="64"/>
      <c r="E26" s="64"/>
      <c r="F26" s="64"/>
      <c r="G26" s="64"/>
      <c r="H26" s="64"/>
      <c r="I26" s="53"/>
      <c r="J26" s="64"/>
      <c r="K26" s="93"/>
    </row>
    <row r="27" spans="2:11" s="6" customFormat="1" ht="26.25" customHeight="1" x14ac:dyDescent="0.3">
      <c r="B27" s="23"/>
      <c r="C27" s="24"/>
      <c r="D27" s="94" t="s">
        <v>39</v>
      </c>
      <c r="E27" s="24"/>
      <c r="F27" s="24"/>
      <c r="G27" s="24"/>
      <c r="H27" s="24"/>
      <c r="J27" s="67">
        <f>ROUND($J$79,2)</f>
        <v>0</v>
      </c>
      <c r="K27" s="27"/>
    </row>
    <row r="28" spans="2:11" s="6" customFormat="1" ht="7.5" customHeight="1" x14ac:dyDescent="0.3">
      <c r="B28" s="23"/>
      <c r="C28" s="24"/>
      <c r="D28" s="64"/>
      <c r="E28" s="64"/>
      <c r="F28" s="64"/>
      <c r="G28" s="64"/>
      <c r="H28" s="64"/>
      <c r="I28" s="53"/>
      <c r="J28" s="64"/>
      <c r="K28" s="93"/>
    </row>
    <row r="29" spans="2:11" s="6" customFormat="1" ht="15" customHeight="1" x14ac:dyDescent="0.3">
      <c r="B29" s="23"/>
      <c r="C29" s="24"/>
      <c r="D29" s="24"/>
      <c r="E29" s="24"/>
      <c r="F29" s="28" t="s">
        <v>41</v>
      </c>
      <c r="G29" s="24"/>
      <c r="H29" s="24"/>
      <c r="I29" s="95" t="s">
        <v>40</v>
      </c>
      <c r="J29" s="28" t="s">
        <v>42</v>
      </c>
      <c r="K29" s="27"/>
    </row>
    <row r="30" spans="2:11" s="6" customFormat="1" ht="15" customHeight="1" x14ac:dyDescent="0.3">
      <c r="B30" s="23"/>
      <c r="C30" s="24"/>
      <c r="D30" s="30" t="s">
        <v>43</v>
      </c>
      <c r="E30" s="30" t="s">
        <v>44</v>
      </c>
      <c r="F30" s="96">
        <f>ROUND(SUM($BE$79:$BE$104),2)</f>
        <v>0</v>
      </c>
      <c r="G30" s="24"/>
      <c r="H30" s="24"/>
      <c r="I30" s="97">
        <v>0.21</v>
      </c>
      <c r="J30" s="96">
        <f>ROUND(SUM($BE$79:$BE$104)*$I$30,2)</f>
        <v>0</v>
      </c>
      <c r="K30" s="27"/>
    </row>
    <row r="31" spans="2:11" s="6" customFormat="1" ht="15" customHeight="1" x14ac:dyDescent="0.3">
      <c r="B31" s="23"/>
      <c r="C31" s="24"/>
      <c r="D31" s="24"/>
      <c r="E31" s="30" t="s">
        <v>45</v>
      </c>
      <c r="F31" s="96">
        <f>ROUND(SUM($BF$79:$BF$104),2)</f>
        <v>0</v>
      </c>
      <c r="G31" s="24"/>
      <c r="H31" s="24"/>
      <c r="I31" s="97">
        <v>0.15</v>
      </c>
      <c r="J31" s="96">
        <f>ROUND(SUM($BF$79:$BF$104)*$I$31,2)</f>
        <v>0</v>
      </c>
      <c r="K31" s="27"/>
    </row>
    <row r="32" spans="2:11" s="6" customFormat="1" ht="15" hidden="1" customHeight="1" x14ac:dyDescent="0.3">
      <c r="B32" s="23"/>
      <c r="C32" s="24"/>
      <c r="D32" s="24"/>
      <c r="E32" s="30" t="s">
        <v>46</v>
      </c>
      <c r="F32" s="96">
        <f>ROUND(SUM($BG$79:$BG$104),2)</f>
        <v>0</v>
      </c>
      <c r="G32" s="24"/>
      <c r="H32" s="24"/>
      <c r="I32" s="97">
        <v>0.21</v>
      </c>
      <c r="J32" s="96">
        <v>0</v>
      </c>
      <c r="K32" s="27"/>
    </row>
    <row r="33" spans="2:11" s="6" customFormat="1" ht="15" hidden="1" customHeight="1" x14ac:dyDescent="0.3">
      <c r="B33" s="23"/>
      <c r="C33" s="24"/>
      <c r="D33" s="24"/>
      <c r="E33" s="30" t="s">
        <v>47</v>
      </c>
      <c r="F33" s="96">
        <f>ROUND(SUM($BH$79:$BH$104),2)</f>
        <v>0</v>
      </c>
      <c r="G33" s="24"/>
      <c r="H33" s="24"/>
      <c r="I33" s="97">
        <v>0.15</v>
      </c>
      <c r="J33" s="96">
        <v>0</v>
      </c>
      <c r="K33" s="27"/>
    </row>
    <row r="34" spans="2:11" s="6" customFormat="1" ht="15" hidden="1" customHeight="1" x14ac:dyDescent="0.3">
      <c r="B34" s="23"/>
      <c r="C34" s="24"/>
      <c r="D34" s="24"/>
      <c r="E34" s="30" t="s">
        <v>48</v>
      </c>
      <c r="F34" s="96">
        <f>ROUND(SUM($BI$79:$BI$104),2)</f>
        <v>0</v>
      </c>
      <c r="G34" s="24"/>
      <c r="H34" s="24"/>
      <c r="I34" s="97">
        <v>0</v>
      </c>
      <c r="J34" s="96">
        <v>0</v>
      </c>
      <c r="K34" s="27"/>
    </row>
    <row r="35" spans="2:11" s="6" customFormat="1" ht="7.5" customHeight="1" x14ac:dyDescent="0.3">
      <c r="B35" s="23"/>
      <c r="C35" s="24"/>
      <c r="D35" s="24"/>
      <c r="E35" s="24"/>
      <c r="F35" s="24"/>
      <c r="G35" s="24"/>
      <c r="H35" s="24"/>
      <c r="J35" s="24"/>
      <c r="K35" s="27"/>
    </row>
    <row r="36" spans="2:11" s="6" customFormat="1" ht="26.25" customHeight="1" x14ac:dyDescent="0.3">
      <c r="B36" s="23"/>
      <c r="C36" s="32"/>
      <c r="D36" s="33" t="s">
        <v>49</v>
      </c>
      <c r="E36" s="34"/>
      <c r="F36" s="34"/>
      <c r="G36" s="98" t="s">
        <v>50</v>
      </c>
      <c r="H36" s="35" t="s">
        <v>51</v>
      </c>
      <c r="I36" s="99"/>
      <c r="J36" s="36">
        <f>ROUND(SUM($J$27:$J$34),2)</f>
        <v>0</v>
      </c>
      <c r="K36" s="100"/>
    </row>
    <row r="37" spans="2:11" s="6" customFormat="1" ht="15" customHeight="1" x14ac:dyDescent="0.3">
      <c r="B37" s="38"/>
      <c r="C37" s="39"/>
      <c r="D37" s="39"/>
      <c r="E37" s="39"/>
      <c r="F37" s="39"/>
      <c r="G37" s="39"/>
      <c r="H37" s="39"/>
      <c r="I37" s="101"/>
      <c r="J37" s="39"/>
      <c r="K37" s="40"/>
    </row>
    <row r="41" spans="2:11" s="6" customFormat="1" ht="7.5" customHeight="1" x14ac:dyDescent="0.3">
      <c r="B41" s="102"/>
      <c r="C41" s="103"/>
      <c r="D41" s="103"/>
      <c r="E41" s="103"/>
      <c r="F41" s="103"/>
      <c r="G41" s="103"/>
      <c r="H41" s="103"/>
      <c r="I41" s="103"/>
      <c r="J41" s="103"/>
      <c r="K41" s="104"/>
    </row>
    <row r="42" spans="2:11" s="6" customFormat="1" ht="37.5" customHeight="1" x14ac:dyDescent="0.3">
      <c r="B42" s="23"/>
      <c r="C42" s="12" t="s">
        <v>105</v>
      </c>
      <c r="D42" s="24"/>
      <c r="E42" s="24"/>
      <c r="F42" s="24"/>
      <c r="G42" s="24"/>
      <c r="H42" s="24"/>
      <c r="J42" s="24"/>
      <c r="K42" s="27"/>
    </row>
    <row r="43" spans="2:11" s="6" customFormat="1" ht="7.5" customHeight="1" x14ac:dyDescent="0.3">
      <c r="B43" s="23"/>
      <c r="C43" s="24"/>
      <c r="D43" s="24"/>
      <c r="E43" s="24"/>
      <c r="F43" s="24"/>
      <c r="G43" s="24"/>
      <c r="H43" s="24"/>
      <c r="J43" s="24"/>
      <c r="K43" s="27"/>
    </row>
    <row r="44" spans="2:11" s="6" customFormat="1" ht="15" customHeight="1" x14ac:dyDescent="0.3">
      <c r="B44" s="23"/>
      <c r="C44" s="19" t="s">
        <v>15</v>
      </c>
      <c r="D44" s="24"/>
      <c r="E44" s="24"/>
      <c r="F44" s="24"/>
      <c r="G44" s="24"/>
      <c r="H44" s="24"/>
      <c r="J44" s="24"/>
      <c r="K44" s="27"/>
    </row>
    <row r="45" spans="2:11" s="6" customFormat="1" ht="16.5" customHeight="1" x14ac:dyDescent="0.3">
      <c r="B45" s="23"/>
      <c r="C45" s="24"/>
      <c r="D45" s="24"/>
      <c r="E45" s="333" t="str">
        <f>$E$7</f>
        <v>Rekonsturkce výměníkové a předávací stanice v areálu kasáren Strakonice</v>
      </c>
      <c r="F45" s="307"/>
      <c r="G45" s="307"/>
      <c r="H45" s="307"/>
      <c r="J45" s="24"/>
      <c r="K45" s="27"/>
    </row>
    <row r="46" spans="2:11" s="6" customFormat="1" ht="15" customHeight="1" x14ac:dyDescent="0.3">
      <c r="B46" s="23"/>
      <c r="C46" s="19" t="s">
        <v>103</v>
      </c>
      <c r="D46" s="24"/>
      <c r="E46" s="24"/>
      <c r="F46" s="24"/>
      <c r="G46" s="24"/>
      <c r="H46" s="24"/>
      <c r="J46" s="24"/>
      <c r="K46" s="27"/>
    </row>
    <row r="47" spans="2:11" s="6" customFormat="1" ht="19.5" customHeight="1" x14ac:dyDescent="0.3">
      <c r="B47" s="23"/>
      <c r="C47" s="24"/>
      <c r="D47" s="24"/>
      <c r="E47" s="315" t="str">
        <f>$E$9</f>
        <v>06-PO - Požární bezpečnost</v>
      </c>
      <c r="F47" s="307"/>
      <c r="G47" s="307"/>
      <c r="H47" s="307"/>
      <c r="J47" s="24"/>
      <c r="K47" s="27"/>
    </row>
    <row r="48" spans="2:11" s="6" customFormat="1" ht="7.5" customHeight="1" x14ac:dyDescent="0.3">
      <c r="B48" s="23"/>
      <c r="C48" s="24"/>
      <c r="D48" s="24"/>
      <c r="E48" s="24"/>
      <c r="F48" s="24"/>
      <c r="G48" s="24"/>
      <c r="H48" s="24"/>
      <c r="J48" s="24"/>
      <c r="K48" s="27"/>
    </row>
    <row r="49" spans="2:47" s="6" customFormat="1" ht="18.75" customHeight="1" x14ac:dyDescent="0.3">
      <c r="B49" s="23"/>
      <c r="C49" s="19" t="s">
        <v>21</v>
      </c>
      <c r="D49" s="24"/>
      <c r="E49" s="24"/>
      <c r="F49" s="17" t="str">
        <f>$F$12</f>
        <v>Strakonice</v>
      </c>
      <c r="G49" s="24"/>
      <c r="H49" s="24"/>
      <c r="I49" s="88" t="s">
        <v>23</v>
      </c>
      <c r="J49" s="52" t="str">
        <f>IF($J$12="","",$J$12)</f>
        <v>27.01.2014</v>
      </c>
      <c r="K49" s="27"/>
    </row>
    <row r="50" spans="2:47" s="6" customFormat="1" ht="7.5" customHeight="1" x14ac:dyDescent="0.3">
      <c r="B50" s="23"/>
      <c r="C50" s="24"/>
      <c r="D50" s="24"/>
      <c r="E50" s="24"/>
      <c r="F50" s="24"/>
      <c r="G50" s="24"/>
      <c r="H50" s="24"/>
      <c r="J50" s="24"/>
      <c r="K50" s="27"/>
    </row>
    <row r="51" spans="2:47" s="6" customFormat="1" ht="15.75" customHeight="1" x14ac:dyDescent="0.3">
      <c r="B51" s="23"/>
      <c r="C51" s="19" t="s">
        <v>27</v>
      </c>
      <c r="D51" s="24"/>
      <c r="E51" s="24"/>
      <c r="F51" s="17" t="str">
        <f>$E$15</f>
        <v>Armádní servisní, příspěvková organizace</v>
      </c>
      <c r="G51" s="24"/>
      <c r="H51" s="24"/>
      <c r="I51" s="88" t="s">
        <v>33</v>
      </c>
      <c r="J51" s="17" t="str">
        <f>$E$21</f>
        <v>DABONA s.r.o.</v>
      </c>
      <c r="K51" s="27"/>
    </row>
    <row r="52" spans="2:47" s="6" customFormat="1" ht="15" customHeight="1" x14ac:dyDescent="0.3">
      <c r="B52" s="23"/>
      <c r="C52" s="19" t="s">
        <v>31</v>
      </c>
      <c r="D52" s="24"/>
      <c r="E52" s="24"/>
      <c r="F52" s="17" t="str">
        <f>IF($E$18="","",$E$18)</f>
        <v/>
      </c>
      <c r="G52" s="24"/>
      <c r="H52" s="24"/>
      <c r="J52" s="24"/>
      <c r="K52" s="27"/>
    </row>
    <row r="53" spans="2:47" s="6" customFormat="1" ht="11.25" customHeight="1" x14ac:dyDescent="0.3">
      <c r="B53" s="23"/>
      <c r="C53" s="24"/>
      <c r="D53" s="24"/>
      <c r="E53" s="24"/>
      <c r="F53" s="24"/>
      <c r="G53" s="24"/>
      <c r="H53" s="24"/>
      <c r="J53" s="24"/>
      <c r="K53" s="27"/>
    </row>
    <row r="54" spans="2:47" s="6" customFormat="1" ht="30" customHeight="1" x14ac:dyDescent="0.3">
      <c r="B54" s="23"/>
      <c r="C54" s="105" t="s">
        <v>106</v>
      </c>
      <c r="D54" s="32"/>
      <c r="E54" s="32"/>
      <c r="F54" s="32"/>
      <c r="G54" s="32"/>
      <c r="H54" s="32"/>
      <c r="I54" s="106"/>
      <c r="J54" s="107" t="s">
        <v>107</v>
      </c>
      <c r="K54" s="37"/>
    </row>
    <row r="55" spans="2:47" s="6" customFormat="1" ht="11.25" customHeight="1" x14ac:dyDescent="0.3">
      <c r="B55" s="23"/>
      <c r="C55" s="24"/>
      <c r="D55" s="24"/>
      <c r="E55" s="24"/>
      <c r="F55" s="24"/>
      <c r="G55" s="24"/>
      <c r="H55" s="24"/>
      <c r="J55" s="24"/>
      <c r="K55" s="27"/>
    </row>
    <row r="56" spans="2:47" s="6" customFormat="1" ht="30" customHeight="1" x14ac:dyDescent="0.3">
      <c r="B56" s="23"/>
      <c r="C56" s="66" t="s">
        <v>108</v>
      </c>
      <c r="D56" s="24"/>
      <c r="E56" s="24"/>
      <c r="F56" s="24"/>
      <c r="G56" s="24"/>
      <c r="H56" s="24"/>
      <c r="J56" s="67">
        <f>ROUND($J$79,2)</f>
        <v>0</v>
      </c>
      <c r="K56" s="27"/>
      <c r="AU56" s="6" t="s">
        <v>109</v>
      </c>
    </row>
    <row r="57" spans="2:47" s="73" customFormat="1" ht="25.5" customHeight="1" x14ac:dyDescent="0.3">
      <c r="B57" s="108"/>
      <c r="C57" s="109"/>
      <c r="D57" s="110" t="s">
        <v>1052</v>
      </c>
      <c r="E57" s="110"/>
      <c r="F57" s="110"/>
      <c r="G57" s="110"/>
      <c r="H57" s="110"/>
      <c r="I57" s="111"/>
      <c r="J57" s="112">
        <f>ROUND($J$80,2)</f>
        <v>0</v>
      </c>
      <c r="K57" s="113"/>
    </row>
    <row r="58" spans="2:47" s="114" customFormat="1" ht="21" customHeight="1" x14ac:dyDescent="0.3">
      <c r="B58" s="115"/>
      <c r="C58" s="116"/>
      <c r="D58" s="117" t="s">
        <v>1360</v>
      </c>
      <c r="E58" s="117"/>
      <c r="F58" s="117"/>
      <c r="G58" s="117"/>
      <c r="H58" s="117"/>
      <c r="I58" s="118"/>
      <c r="J58" s="119">
        <f>ROUND($J$81,2)</f>
        <v>0</v>
      </c>
      <c r="K58" s="120"/>
    </row>
    <row r="59" spans="2:47" s="114" customFormat="1" ht="21" customHeight="1" x14ac:dyDescent="0.3">
      <c r="B59" s="115"/>
      <c r="C59" s="116"/>
      <c r="D59" s="117" t="s">
        <v>1361</v>
      </c>
      <c r="E59" s="117"/>
      <c r="F59" s="117"/>
      <c r="G59" s="117"/>
      <c r="H59" s="117"/>
      <c r="I59" s="118"/>
      <c r="J59" s="119">
        <f>ROUND($J$96,2)</f>
        <v>0</v>
      </c>
      <c r="K59" s="120"/>
    </row>
    <row r="60" spans="2:47" s="6" customFormat="1" ht="22.5" customHeight="1" x14ac:dyDescent="0.3">
      <c r="B60" s="23"/>
      <c r="C60" s="24"/>
      <c r="D60" s="24"/>
      <c r="E60" s="24"/>
      <c r="F60" s="24"/>
      <c r="G60" s="24"/>
      <c r="H60" s="24"/>
      <c r="J60" s="24"/>
      <c r="K60" s="27"/>
    </row>
    <row r="61" spans="2:47" s="6" customFormat="1" ht="7.5" customHeight="1" x14ac:dyDescent="0.3">
      <c r="B61" s="38"/>
      <c r="C61" s="39"/>
      <c r="D61" s="39"/>
      <c r="E61" s="39"/>
      <c r="F61" s="39"/>
      <c r="G61" s="39"/>
      <c r="H61" s="39"/>
      <c r="I61" s="101"/>
      <c r="J61" s="39"/>
      <c r="K61" s="40"/>
    </row>
    <row r="65" spans="2:63" s="6" customFormat="1" ht="7.5" customHeight="1" x14ac:dyDescent="0.3">
      <c r="B65" s="41"/>
      <c r="C65" s="42"/>
      <c r="D65" s="42"/>
      <c r="E65" s="42"/>
      <c r="F65" s="42"/>
      <c r="G65" s="42"/>
      <c r="H65" s="42"/>
      <c r="I65" s="103"/>
      <c r="J65" s="42"/>
      <c r="K65" s="42"/>
      <c r="L65" s="43"/>
    </row>
    <row r="66" spans="2:63" s="6" customFormat="1" ht="37.5" customHeight="1" x14ac:dyDescent="0.3">
      <c r="B66" s="23"/>
      <c r="C66" s="12" t="s">
        <v>120</v>
      </c>
      <c r="D66" s="24"/>
      <c r="E66" s="24"/>
      <c r="F66" s="24"/>
      <c r="G66" s="24"/>
      <c r="H66" s="24"/>
      <c r="J66" s="24"/>
      <c r="K66" s="24"/>
      <c r="L66" s="43"/>
    </row>
    <row r="67" spans="2:63" s="6" customFormat="1" ht="7.5" customHeight="1" x14ac:dyDescent="0.3">
      <c r="B67" s="23"/>
      <c r="C67" s="24"/>
      <c r="D67" s="24"/>
      <c r="E67" s="24"/>
      <c r="F67" s="24"/>
      <c r="G67" s="24"/>
      <c r="H67" s="24"/>
      <c r="J67" s="24"/>
      <c r="K67" s="24"/>
      <c r="L67" s="43"/>
    </row>
    <row r="68" spans="2:63" s="6" customFormat="1" ht="15" customHeight="1" x14ac:dyDescent="0.3">
      <c r="B68" s="23"/>
      <c r="C68" s="19" t="s">
        <v>15</v>
      </c>
      <c r="D68" s="24"/>
      <c r="E68" s="24"/>
      <c r="F68" s="24"/>
      <c r="G68" s="24"/>
      <c r="H68" s="24"/>
      <c r="J68" s="24"/>
      <c r="K68" s="24"/>
      <c r="L68" s="43"/>
    </row>
    <row r="69" spans="2:63" s="6" customFormat="1" ht="16.5" customHeight="1" x14ac:dyDescent="0.3">
      <c r="B69" s="23"/>
      <c r="C69" s="24"/>
      <c r="D69" s="24"/>
      <c r="E69" s="333" t="str">
        <f>$E$7</f>
        <v>Rekonsturkce výměníkové a předávací stanice v areálu kasáren Strakonice</v>
      </c>
      <c r="F69" s="307"/>
      <c r="G69" s="307"/>
      <c r="H69" s="307"/>
      <c r="J69" s="24"/>
      <c r="K69" s="24"/>
      <c r="L69" s="43"/>
    </row>
    <row r="70" spans="2:63" s="6" customFormat="1" ht="15" customHeight="1" x14ac:dyDescent="0.3">
      <c r="B70" s="23"/>
      <c r="C70" s="19" t="s">
        <v>103</v>
      </c>
      <c r="D70" s="24"/>
      <c r="E70" s="24"/>
      <c r="F70" s="24"/>
      <c r="G70" s="24"/>
      <c r="H70" s="24"/>
      <c r="J70" s="24"/>
      <c r="K70" s="24"/>
      <c r="L70" s="43"/>
    </row>
    <row r="71" spans="2:63" s="6" customFormat="1" ht="19.5" customHeight="1" x14ac:dyDescent="0.3">
      <c r="B71" s="23"/>
      <c r="C71" s="24"/>
      <c r="D71" s="24"/>
      <c r="E71" s="315" t="str">
        <f>$E$9</f>
        <v>06-PO - Požární bezpečnost</v>
      </c>
      <c r="F71" s="307"/>
      <c r="G71" s="307"/>
      <c r="H71" s="307"/>
      <c r="J71" s="24"/>
      <c r="K71" s="24"/>
      <c r="L71" s="43"/>
    </row>
    <row r="72" spans="2:63" s="6" customFormat="1" ht="7.5" customHeight="1" x14ac:dyDescent="0.3">
      <c r="B72" s="23"/>
      <c r="C72" s="24"/>
      <c r="D72" s="24"/>
      <c r="E72" s="24"/>
      <c r="F72" s="24"/>
      <c r="G72" s="24"/>
      <c r="H72" s="24"/>
      <c r="J72" s="24"/>
      <c r="K72" s="24"/>
      <c r="L72" s="43"/>
    </row>
    <row r="73" spans="2:63" s="6" customFormat="1" ht="18.75" customHeight="1" x14ac:dyDescent="0.3">
      <c r="B73" s="23"/>
      <c r="C73" s="19" t="s">
        <v>21</v>
      </c>
      <c r="D73" s="24"/>
      <c r="E73" s="24"/>
      <c r="F73" s="17" t="str">
        <f>$F$12</f>
        <v>Strakonice</v>
      </c>
      <c r="G73" s="24"/>
      <c r="H73" s="24"/>
      <c r="I73" s="88" t="s">
        <v>23</v>
      </c>
      <c r="J73" s="52" t="str">
        <f>IF($J$12="","",$J$12)</f>
        <v>27.01.2014</v>
      </c>
      <c r="K73" s="24"/>
      <c r="L73" s="43"/>
    </row>
    <row r="74" spans="2:63" s="6" customFormat="1" ht="7.5" customHeight="1" x14ac:dyDescent="0.3">
      <c r="B74" s="23"/>
      <c r="C74" s="24"/>
      <c r="D74" s="24"/>
      <c r="E74" s="24"/>
      <c r="F74" s="24"/>
      <c r="G74" s="24"/>
      <c r="H74" s="24"/>
      <c r="J74" s="24"/>
      <c r="K74" s="24"/>
      <c r="L74" s="43"/>
    </row>
    <row r="75" spans="2:63" s="6" customFormat="1" ht="15.75" customHeight="1" x14ac:dyDescent="0.3">
      <c r="B75" s="23"/>
      <c r="C75" s="19" t="s">
        <v>27</v>
      </c>
      <c r="D75" s="24"/>
      <c r="E75" s="24"/>
      <c r="F75" s="17" t="str">
        <f>$E$15</f>
        <v>Armádní servisní, příspěvková organizace</v>
      </c>
      <c r="G75" s="24"/>
      <c r="H75" s="24"/>
      <c r="I75" s="88" t="s">
        <v>33</v>
      </c>
      <c r="J75" s="17" t="str">
        <f>$E$21</f>
        <v>DABONA s.r.o.</v>
      </c>
      <c r="K75" s="24"/>
      <c r="L75" s="43"/>
    </row>
    <row r="76" spans="2:63" s="6" customFormat="1" ht="15" customHeight="1" x14ac:dyDescent="0.3">
      <c r="B76" s="23"/>
      <c r="C76" s="19" t="s">
        <v>31</v>
      </c>
      <c r="D76" s="24"/>
      <c r="E76" s="24"/>
      <c r="F76" s="17" t="str">
        <f>IF($E$18="","",$E$18)</f>
        <v/>
      </c>
      <c r="G76" s="24"/>
      <c r="H76" s="24"/>
      <c r="J76" s="24"/>
      <c r="K76" s="24"/>
      <c r="L76" s="43"/>
    </row>
    <row r="77" spans="2:63" s="6" customFormat="1" ht="11.25" customHeight="1" x14ac:dyDescent="0.3">
      <c r="B77" s="23"/>
      <c r="C77" s="24"/>
      <c r="D77" s="24"/>
      <c r="E77" s="24"/>
      <c r="F77" s="24"/>
      <c r="G77" s="24"/>
      <c r="H77" s="24"/>
      <c r="J77" s="24"/>
      <c r="K77" s="24"/>
      <c r="L77" s="43"/>
    </row>
    <row r="78" spans="2:63" s="121" customFormat="1" ht="30" customHeight="1" x14ac:dyDescent="0.3">
      <c r="B78" s="122"/>
      <c r="C78" s="123" t="s">
        <v>121</v>
      </c>
      <c r="D78" s="124" t="s">
        <v>58</v>
      </c>
      <c r="E78" s="124" t="s">
        <v>54</v>
      </c>
      <c r="F78" s="124" t="s">
        <v>122</v>
      </c>
      <c r="G78" s="124" t="s">
        <v>123</v>
      </c>
      <c r="H78" s="124" t="s">
        <v>124</v>
      </c>
      <c r="I78" s="125" t="s">
        <v>125</v>
      </c>
      <c r="J78" s="124" t="s">
        <v>126</v>
      </c>
      <c r="K78" s="126" t="s">
        <v>127</v>
      </c>
      <c r="L78" s="127"/>
      <c r="M78" s="59" t="s">
        <v>128</v>
      </c>
      <c r="N78" s="60" t="s">
        <v>43</v>
      </c>
      <c r="O78" s="60" t="s">
        <v>129</v>
      </c>
      <c r="P78" s="60" t="s">
        <v>130</v>
      </c>
      <c r="Q78" s="60" t="s">
        <v>131</v>
      </c>
      <c r="R78" s="60" t="s">
        <v>132</v>
      </c>
      <c r="S78" s="60" t="s">
        <v>133</v>
      </c>
      <c r="T78" s="61" t="s">
        <v>134</v>
      </c>
    </row>
    <row r="79" spans="2:63" s="6" customFormat="1" ht="30" customHeight="1" x14ac:dyDescent="0.35">
      <c r="B79" s="23"/>
      <c r="C79" s="66" t="s">
        <v>108</v>
      </c>
      <c r="D79" s="24"/>
      <c r="E79" s="24"/>
      <c r="F79" s="24"/>
      <c r="G79" s="24"/>
      <c r="H79" s="24"/>
      <c r="J79" s="128">
        <f>$BK$79</f>
        <v>0</v>
      </c>
      <c r="K79" s="24"/>
      <c r="L79" s="43"/>
      <c r="M79" s="63"/>
      <c r="N79" s="64"/>
      <c r="O79" s="64"/>
      <c r="P79" s="129">
        <f>$P$80</f>
        <v>0</v>
      </c>
      <c r="Q79" s="64"/>
      <c r="R79" s="129">
        <f>$R$80</f>
        <v>3.2059999999999998E-2</v>
      </c>
      <c r="S79" s="64"/>
      <c r="T79" s="130">
        <f>$T$80</f>
        <v>0</v>
      </c>
      <c r="AT79" s="6" t="s">
        <v>72</v>
      </c>
      <c r="AU79" s="6" t="s">
        <v>109</v>
      </c>
      <c r="BK79" s="131">
        <f>$BK$80</f>
        <v>0</v>
      </c>
    </row>
    <row r="80" spans="2:63" s="132" customFormat="1" ht="37.5" customHeight="1" x14ac:dyDescent="0.35">
      <c r="B80" s="133"/>
      <c r="C80" s="134"/>
      <c r="D80" s="134" t="s">
        <v>72</v>
      </c>
      <c r="E80" s="135" t="s">
        <v>216</v>
      </c>
      <c r="F80" s="135" t="s">
        <v>1342</v>
      </c>
      <c r="G80" s="134"/>
      <c r="H80" s="134"/>
      <c r="J80" s="136">
        <f>$BK$80</f>
        <v>0</v>
      </c>
      <c r="K80" s="134"/>
      <c r="L80" s="137"/>
      <c r="M80" s="138"/>
      <c r="N80" s="134"/>
      <c r="O80" s="134"/>
      <c r="P80" s="139">
        <f>$P$81+$P$96</f>
        <v>0</v>
      </c>
      <c r="Q80" s="134"/>
      <c r="R80" s="139">
        <f>$R$81+$R$96</f>
        <v>3.2059999999999998E-2</v>
      </c>
      <c r="S80" s="134"/>
      <c r="T80" s="140">
        <f>$T$81+$T$96</f>
        <v>0</v>
      </c>
      <c r="AR80" s="141" t="s">
        <v>175</v>
      </c>
      <c r="AT80" s="141" t="s">
        <v>72</v>
      </c>
      <c r="AU80" s="141" t="s">
        <v>73</v>
      </c>
      <c r="AY80" s="141" t="s">
        <v>137</v>
      </c>
      <c r="BK80" s="142">
        <f>$BK$81+$BK$96</f>
        <v>0</v>
      </c>
    </row>
    <row r="81" spans="2:65" s="132" customFormat="1" ht="21" customHeight="1" x14ac:dyDescent="0.3">
      <c r="B81" s="133"/>
      <c r="C81" s="134"/>
      <c r="D81" s="134" t="s">
        <v>72</v>
      </c>
      <c r="E81" s="143" t="s">
        <v>1362</v>
      </c>
      <c r="F81" s="143" t="s">
        <v>1363</v>
      </c>
      <c r="G81" s="134"/>
      <c r="H81" s="134"/>
      <c r="J81" s="144">
        <f>$BK$81</f>
        <v>0</v>
      </c>
      <c r="K81" s="134"/>
      <c r="L81" s="137"/>
      <c r="M81" s="138"/>
      <c r="N81" s="134"/>
      <c r="O81" s="134"/>
      <c r="P81" s="139">
        <f>SUM($P$82:$P$95)</f>
        <v>0</v>
      </c>
      <c r="Q81" s="134"/>
      <c r="R81" s="139">
        <f>SUM($R$82:$R$95)</f>
        <v>3.0929999999999999E-2</v>
      </c>
      <c r="S81" s="134"/>
      <c r="T81" s="140">
        <f>SUM($T$82:$T$95)</f>
        <v>0</v>
      </c>
      <c r="AR81" s="141" t="s">
        <v>175</v>
      </c>
      <c r="AT81" s="141" t="s">
        <v>72</v>
      </c>
      <c r="AU81" s="141" t="s">
        <v>20</v>
      </c>
      <c r="AY81" s="141" t="s">
        <v>137</v>
      </c>
      <c r="BK81" s="142">
        <f>SUM($BK$82:$BK$95)</f>
        <v>0</v>
      </c>
    </row>
    <row r="82" spans="2:65" s="6" customFormat="1" ht="15.75" customHeight="1" x14ac:dyDescent="0.3">
      <c r="B82" s="23"/>
      <c r="C82" s="145" t="s">
        <v>146</v>
      </c>
      <c r="D82" s="145" t="s">
        <v>141</v>
      </c>
      <c r="E82" s="146" t="s">
        <v>1364</v>
      </c>
      <c r="F82" s="147" t="s">
        <v>1365</v>
      </c>
      <c r="G82" s="148" t="s">
        <v>480</v>
      </c>
      <c r="H82" s="149">
        <v>3</v>
      </c>
      <c r="I82" s="150"/>
      <c r="J82" s="151">
        <f>ROUND($I$82*$H$82,2)</f>
        <v>0</v>
      </c>
      <c r="K82" s="147"/>
      <c r="L82" s="43"/>
      <c r="M82" s="152"/>
      <c r="N82" s="153" t="s">
        <v>44</v>
      </c>
      <c r="O82" s="24"/>
      <c r="P82" s="24"/>
      <c r="Q82" s="154">
        <v>2.9E-4</v>
      </c>
      <c r="R82" s="154">
        <f>$Q$82*$H$82</f>
        <v>8.7000000000000001E-4</v>
      </c>
      <c r="S82" s="154">
        <v>0</v>
      </c>
      <c r="T82" s="155">
        <f>$S$82*$H$82</f>
        <v>0</v>
      </c>
      <c r="AR82" s="89" t="s">
        <v>648</v>
      </c>
      <c r="AT82" s="89" t="s">
        <v>141</v>
      </c>
      <c r="AU82" s="89" t="s">
        <v>81</v>
      </c>
      <c r="AY82" s="6" t="s">
        <v>137</v>
      </c>
      <c r="BE82" s="156">
        <f>IF($N$82="základní",$J$82,0)</f>
        <v>0</v>
      </c>
      <c r="BF82" s="156">
        <f>IF($N$82="snížená",$J$82,0)</f>
        <v>0</v>
      </c>
      <c r="BG82" s="156">
        <f>IF($N$82="zákl. přenesená",$J$82,0)</f>
        <v>0</v>
      </c>
      <c r="BH82" s="156">
        <f>IF($N$82="sníž. přenesená",$J$82,0)</f>
        <v>0</v>
      </c>
      <c r="BI82" s="156">
        <f>IF($N$82="nulová",$J$82,0)</f>
        <v>0</v>
      </c>
      <c r="BJ82" s="89" t="s">
        <v>20</v>
      </c>
      <c r="BK82" s="156">
        <f>ROUND($I$82*$H$82,2)</f>
        <v>0</v>
      </c>
      <c r="BL82" s="89" t="s">
        <v>648</v>
      </c>
      <c r="BM82" s="89" t="s">
        <v>1366</v>
      </c>
    </row>
    <row r="83" spans="2:65" s="6" customFormat="1" ht="16.5" customHeight="1" x14ac:dyDescent="0.3">
      <c r="B83" s="23"/>
      <c r="C83" s="24"/>
      <c r="D83" s="157" t="s">
        <v>148</v>
      </c>
      <c r="E83" s="24"/>
      <c r="F83" s="158" t="s">
        <v>1367</v>
      </c>
      <c r="G83" s="24"/>
      <c r="H83" s="24"/>
      <c r="J83" s="24"/>
      <c r="K83" s="24"/>
      <c r="L83" s="43"/>
      <c r="M83" s="56"/>
      <c r="N83" s="24"/>
      <c r="O83" s="24"/>
      <c r="P83" s="24"/>
      <c r="Q83" s="24"/>
      <c r="R83" s="24"/>
      <c r="S83" s="24"/>
      <c r="T83" s="57"/>
      <c r="AT83" s="6" t="s">
        <v>148</v>
      </c>
      <c r="AU83" s="6" t="s">
        <v>81</v>
      </c>
    </row>
    <row r="84" spans="2:65" s="6" customFormat="1" ht="44.25" customHeight="1" x14ac:dyDescent="0.3">
      <c r="B84" s="23"/>
      <c r="C84" s="24"/>
      <c r="D84" s="161" t="s">
        <v>197</v>
      </c>
      <c r="E84" s="24"/>
      <c r="F84" s="176" t="s">
        <v>1368</v>
      </c>
      <c r="G84" s="24"/>
      <c r="H84" s="24"/>
      <c r="J84" s="24"/>
      <c r="K84" s="24"/>
      <c r="L84" s="43"/>
      <c r="M84" s="56"/>
      <c r="N84" s="24"/>
      <c r="O84" s="24"/>
      <c r="P84" s="24"/>
      <c r="Q84" s="24"/>
      <c r="R84" s="24"/>
      <c r="S84" s="24"/>
      <c r="T84" s="57"/>
      <c r="AT84" s="6" t="s">
        <v>197</v>
      </c>
      <c r="AU84" s="6" t="s">
        <v>81</v>
      </c>
    </row>
    <row r="85" spans="2:65" s="6" customFormat="1" ht="15.75" customHeight="1" x14ac:dyDescent="0.3">
      <c r="B85" s="23"/>
      <c r="C85" s="145" t="s">
        <v>175</v>
      </c>
      <c r="D85" s="145" t="s">
        <v>141</v>
      </c>
      <c r="E85" s="146" t="s">
        <v>1369</v>
      </c>
      <c r="F85" s="147" t="s">
        <v>1370</v>
      </c>
      <c r="G85" s="148" t="s">
        <v>480</v>
      </c>
      <c r="H85" s="149">
        <v>3</v>
      </c>
      <c r="I85" s="150"/>
      <c r="J85" s="151">
        <f>ROUND($I$85*$H$85,2)</f>
        <v>0</v>
      </c>
      <c r="K85" s="147"/>
      <c r="L85" s="43"/>
      <c r="M85" s="152"/>
      <c r="N85" s="153" t="s">
        <v>44</v>
      </c>
      <c r="O85" s="24"/>
      <c r="P85" s="24"/>
      <c r="Q85" s="154">
        <v>2.0000000000000002E-5</v>
      </c>
      <c r="R85" s="154">
        <f>$Q$85*$H$85</f>
        <v>6.0000000000000008E-5</v>
      </c>
      <c r="S85" s="154">
        <v>0</v>
      </c>
      <c r="T85" s="155">
        <f>$S$85*$H$85</f>
        <v>0</v>
      </c>
      <c r="AR85" s="89" t="s">
        <v>648</v>
      </c>
      <c r="AT85" s="89" t="s">
        <v>141</v>
      </c>
      <c r="AU85" s="89" t="s">
        <v>81</v>
      </c>
      <c r="AY85" s="6" t="s">
        <v>137</v>
      </c>
      <c r="BE85" s="156">
        <f>IF($N$85="základní",$J$85,0)</f>
        <v>0</v>
      </c>
      <c r="BF85" s="156">
        <f>IF($N$85="snížená",$J$85,0)</f>
        <v>0</v>
      </c>
      <c r="BG85" s="156">
        <f>IF($N$85="zákl. přenesená",$J$85,0)</f>
        <v>0</v>
      </c>
      <c r="BH85" s="156">
        <f>IF($N$85="sníž. přenesená",$J$85,0)</f>
        <v>0</v>
      </c>
      <c r="BI85" s="156">
        <f>IF($N$85="nulová",$J$85,0)</f>
        <v>0</v>
      </c>
      <c r="BJ85" s="89" t="s">
        <v>20</v>
      </c>
      <c r="BK85" s="156">
        <f>ROUND($I$85*$H$85,2)</f>
        <v>0</v>
      </c>
      <c r="BL85" s="89" t="s">
        <v>648</v>
      </c>
      <c r="BM85" s="89" t="s">
        <v>1371</v>
      </c>
    </row>
    <row r="86" spans="2:65" s="6" customFormat="1" ht="16.5" customHeight="1" x14ac:dyDescent="0.3">
      <c r="B86" s="23"/>
      <c r="C86" s="24"/>
      <c r="D86" s="157" t="s">
        <v>148</v>
      </c>
      <c r="E86" s="24"/>
      <c r="F86" s="158" t="s">
        <v>1372</v>
      </c>
      <c r="G86" s="24"/>
      <c r="H86" s="24"/>
      <c r="J86" s="24"/>
      <c r="K86" s="24"/>
      <c r="L86" s="43"/>
      <c r="M86" s="56"/>
      <c r="N86" s="24"/>
      <c r="O86" s="24"/>
      <c r="P86" s="24"/>
      <c r="Q86" s="24"/>
      <c r="R86" s="24"/>
      <c r="S86" s="24"/>
      <c r="T86" s="57"/>
      <c r="AT86" s="6" t="s">
        <v>148</v>
      </c>
      <c r="AU86" s="6" t="s">
        <v>81</v>
      </c>
    </row>
    <row r="87" spans="2:65" s="6" customFormat="1" ht="30.75" customHeight="1" x14ac:dyDescent="0.3">
      <c r="B87" s="23"/>
      <c r="C87" s="24"/>
      <c r="D87" s="161" t="s">
        <v>197</v>
      </c>
      <c r="E87" s="24"/>
      <c r="F87" s="176" t="s">
        <v>1373</v>
      </c>
      <c r="G87" s="24"/>
      <c r="H87" s="24"/>
      <c r="J87" s="24"/>
      <c r="K87" s="24"/>
      <c r="L87" s="43"/>
      <c r="M87" s="56"/>
      <c r="N87" s="24"/>
      <c r="O87" s="24"/>
      <c r="P87" s="24"/>
      <c r="Q87" s="24"/>
      <c r="R87" s="24"/>
      <c r="S87" s="24"/>
      <c r="T87" s="57"/>
      <c r="AT87" s="6" t="s">
        <v>197</v>
      </c>
      <c r="AU87" s="6" t="s">
        <v>81</v>
      </c>
    </row>
    <row r="88" spans="2:65" s="6" customFormat="1" ht="15.75" customHeight="1" x14ac:dyDescent="0.3">
      <c r="B88" s="159"/>
      <c r="C88" s="160"/>
      <c r="D88" s="161" t="s">
        <v>150</v>
      </c>
      <c r="E88" s="160"/>
      <c r="F88" s="162" t="s">
        <v>1374</v>
      </c>
      <c r="G88" s="160"/>
      <c r="H88" s="163">
        <v>1</v>
      </c>
      <c r="J88" s="160"/>
      <c r="K88" s="160"/>
      <c r="L88" s="164"/>
      <c r="M88" s="165"/>
      <c r="N88" s="160"/>
      <c r="O88" s="160"/>
      <c r="P88" s="160"/>
      <c r="Q88" s="160"/>
      <c r="R88" s="160"/>
      <c r="S88" s="160"/>
      <c r="T88" s="166"/>
      <c r="AT88" s="167" t="s">
        <v>150</v>
      </c>
      <c r="AU88" s="167" t="s">
        <v>81</v>
      </c>
      <c r="AV88" s="167" t="s">
        <v>81</v>
      </c>
      <c r="AW88" s="167" t="s">
        <v>109</v>
      </c>
      <c r="AX88" s="167" t="s">
        <v>73</v>
      </c>
      <c r="AY88" s="167" t="s">
        <v>137</v>
      </c>
    </row>
    <row r="89" spans="2:65" s="6" customFormat="1" ht="15.75" customHeight="1" x14ac:dyDescent="0.3">
      <c r="B89" s="159"/>
      <c r="C89" s="160"/>
      <c r="D89" s="161" t="s">
        <v>150</v>
      </c>
      <c r="E89" s="160"/>
      <c r="F89" s="162" t="s">
        <v>1375</v>
      </c>
      <c r="G89" s="160"/>
      <c r="H89" s="163">
        <v>2</v>
      </c>
      <c r="J89" s="160"/>
      <c r="K89" s="160"/>
      <c r="L89" s="164"/>
      <c r="M89" s="165"/>
      <c r="N89" s="160"/>
      <c r="O89" s="160"/>
      <c r="P89" s="160"/>
      <c r="Q89" s="160"/>
      <c r="R89" s="160"/>
      <c r="S89" s="160"/>
      <c r="T89" s="166"/>
      <c r="AT89" s="167" t="s">
        <v>150</v>
      </c>
      <c r="AU89" s="167" t="s">
        <v>81</v>
      </c>
      <c r="AV89" s="167" t="s">
        <v>81</v>
      </c>
      <c r="AW89" s="167" t="s">
        <v>109</v>
      </c>
      <c r="AX89" s="167" t="s">
        <v>73</v>
      </c>
      <c r="AY89" s="167" t="s">
        <v>137</v>
      </c>
    </row>
    <row r="90" spans="2:65" s="6" customFormat="1" ht="15.75" customHeight="1" x14ac:dyDescent="0.3">
      <c r="B90" s="168"/>
      <c r="C90" s="169"/>
      <c r="D90" s="161" t="s">
        <v>150</v>
      </c>
      <c r="E90" s="169"/>
      <c r="F90" s="170" t="s">
        <v>154</v>
      </c>
      <c r="G90" s="169"/>
      <c r="H90" s="171">
        <v>3</v>
      </c>
      <c r="J90" s="169"/>
      <c r="K90" s="169"/>
      <c r="L90" s="172"/>
      <c r="M90" s="173"/>
      <c r="N90" s="169"/>
      <c r="O90" s="169"/>
      <c r="P90" s="169"/>
      <c r="Q90" s="169"/>
      <c r="R90" s="169"/>
      <c r="S90" s="169"/>
      <c r="T90" s="174"/>
      <c r="AT90" s="175" t="s">
        <v>150</v>
      </c>
      <c r="AU90" s="175" t="s">
        <v>81</v>
      </c>
      <c r="AV90" s="175" t="s">
        <v>146</v>
      </c>
      <c r="AW90" s="175" t="s">
        <v>109</v>
      </c>
      <c r="AX90" s="175" t="s">
        <v>20</v>
      </c>
      <c r="AY90" s="175" t="s">
        <v>137</v>
      </c>
    </row>
    <row r="91" spans="2:65" s="6" customFormat="1" ht="15.75" customHeight="1" x14ac:dyDescent="0.3">
      <c r="B91" s="23"/>
      <c r="C91" s="177" t="s">
        <v>20</v>
      </c>
      <c r="D91" s="177" t="s">
        <v>216</v>
      </c>
      <c r="E91" s="178" t="s">
        <v>1376</v>
      </c>
      <c r="F91" s="179" t="s">
        <v>1377</v>
      </c>
      <c r="G91" s="180" t="s">
        <v>480</v>
      </c>
      <c r="H91" s="181">
        <v>3</v>
      </c>
      <c r="I91" s="182"/>
      <c r="J91" s="183">
        <f>ROUND($I$91*$H$91,2)</f>
        <v>0</v>
      </c>
      <c r="K91" s="179" t="s">
        <v>145</v>
      </c>
      <c r="L91" s="184"/>
      <c r="M91" s="185"/>
      <c r="N91" s="186" t="s">
        <v>44</v>
      </c>
      <c r="O91" s="24"/>
      <c r="P91" s="24"/>
      <c r="Q91" s="154">
        <v>0.01</v>
      </c>
      <c r="R91" s="154">
        <f>$Q$91*$H$91</f>
        <v>0.03</v>
      </c>
      <c r="S91" s="154">
        <v>0</v>
      </c>
      <c r="T91" s="155">
        <f>$S$91*$H$91</f>
        <v>0</v>
      </c>
      <c r="AR91" s="89" t="s">
        <v>210</v>
      </c>
      <c r="AT91" s="89" t="s">
        <v>216</v>
      </c>
      <c r="AU91" s="89" t="s">
        <v>81</v>
      </c>
      <c r="AY91" s="6" t="s">
        <v>137</v>
      </c>
      <c r="BE91" s="156">
        <f>IF($N$91="základní",$J$91,0)</f>
        <v>0</v>
      </c>
      <c r="BF91" s="156">
        <f>IF($N$91="snížená",$J$91,0)</f>
        <v>0</v>
      </c>
      <c r="BG91" s="156">
        <f>IF($N$91="zákl. přenesená",$J$91,0)</f>
        <v>0</v>
      </c>
      <c r="BH91" s="156">
        <f>IF($N$91="sníž. přenesená",$J$91,0)</f>
        <v>0</v>
      </c>
      <c r="BI91" s="156">
        <f>IF($N$91="nulová",$J$91,0)</f>
        <v>0</v>
      </c>
      <c r="BJ91" s="89" t="s">
        <v>20</v>
      </c>
      <c r="BK91" s="156">
        <f>ROUND($I$91*$H$91,2)</f>
        <v>0</v>
      </c>
      <c r="BL91" s="89" t="s">
        <v>146</v>
      </c>
      <c r="BM91" s="89" t="s">
        <v>1378</v>
      </c>
    </row>
    <row r="92" spans="2:65" s="6" customFormat="1" ht="16.5" customHeight="1" x14ac:dyDescent="0.3">
      <c r="B92" s="23"/>
      <c r="C92" s="24"/>
      <c r="D92" s="157" t="s">
        <v>148</v>
      </c>
      <c r="E92" s="24"/>
      <c r="F92" s="158" t="s">
        <v>1379</v>
      </c>
      <c r="G92" s="24"/>
      <c r="H92" s="24"/>
      <c r="J92" s="24"/>
      <c r="K92" s="24"/>
      <c r="L92" s="43"/>
      <c r="M92" s="56"/>
      <c r="N92" s="24"/>
      <c r="O92" s="24"/>
      <c r="P92" s="24"/>
      <c r="Q92" s="24"/>
      <c r="R92" s="24"/>
      <c r="S92" s="24"/>
      <c r="T92" s="57"/>
      <c r="AT92" s="6" t="s">
        <v>148</v>
      </c>
      <c r="AU92" s="6" t="s">
        <v>81</v>
      </c>
    </row>
    <row r="93" spans="2:65" s="6" customFormat="1" ht="15.75" customHeight="1" x14ac:dyDescent="0.3">
      <c r="B93" s="159"/>
      <c r="C93" s="160"/>
      <c r="D93" s="161" t="s">
        <v>150</v>
      </c>
      <c r="E93" s="160"/>
      <c r="F93" s="162" t="s">
        <v>1374</v>
      </c>
      <c r="G93" s="160"/>
      <c r="H93" s="163">
        <v>1</v>
      </c>
      <c r="J93" s="160"/>
      <c r="K93" s="160"/>
      <c r="L93" s="164"/>
      <c r="M93" s="165"/>
      <c r="N93" s="160"/>
      <c r="O93" s="160"/>
      <c r="P93" s="160"/>
      <c r="Q93" s="160"/>
      <c r="R93" s="160"/>
      <c r="S93" s="160"/>
      <c r="T93" s="166"/>
      <c r="AT93" s="167" t="s">
        <v>150</v>
      </c>
      <c r="AU93" s="167" t="s">
        <v>81</v>
      </c>
      <c r="AV93" s="167" t="s">
        <v>81</v>
      </c>
      <c r="AW93" s="167" t="s">
        <v>109</v>
      </c>
      <c r="AX93" s="167" t="s">
        <v>73</v>
      </c>
      <c r="AY93" s="167" t="s">
        <v>137</v>
      </c>
    </row>
    <row r="94" spans="2:65" s="6" customFormat="1" ht="15.75" customHeight="1" x14ac:dyDescent="0.3">
      <c r="B94" s="159"/>
      <c r="C94" s="160"/>
      <c r="D94" s="161" t="s">
        <v>150</v>
      </c>
      <c r="E94" s="160"/>
      <c r="F94" s="162" t="s">
        <v>1375</v>
      </c>
      <c r="G94" s="160"/>
      <c r="H94" s="163">
        <v>2</v>
      </c>
      <c r="J94" s="160"/>
      <c r="K94" s="160"/>
      <c r="L94" s="164"/>
      <c r="M94" s="165"/>
      <c r="N94" s="160"/>
      <c r="O94" s="160"/>
      <c r="P94" s="160"/>
      <c r="Q94" s="160"/>
      <c r="R94" s="160"/>
      <c r="S94" s="160"/>
      <c r="T94" s="166"/>
      <c r="AT94" s="167" t="s">
        <v>150</v>
      </c>
      <c r="AU94" s="167" t="s">
        <v>81</v>
      </c>
      <c r="AV94" s="167" t="s">
        <v>81</v>
      </c>
      <c r="AW94" s="167" t="s">
        <v>109</v>
      </c>
      <c r="AX94" s="167" t="s">
        <v>73</v>
      </c>
      <c r="AY94" s="167" t="s">
        <v>137</v>
      </c>
    </row>
    <row r="95" spans="2:65" s="6" customFormat="1" ht="15.75" customHeight="1" x14ac:dyDescent="0.3">
      <c r="B95" s="168"/>
      <c r="C95" s="169"/>
      <c r="D95" s="161" t="s">
        <v>150</v>
      </c>
      <c r="E95" s="169"/>
      <c r="F95" s="170" t="s">
        <v>154</v>
      </c>
      <c r="G95" s="169"/>
      <c r="H95" s="171">
        <v>3</v>
      </c>
      <c r="J95" s="169"/>
      <c r="K95" s="169"/>
      <c r="L95" s="172"/>
      <c r="M95" s="173"/>
      <c r="N95" s="169"/>
      <c r="O95" s="169"/>
      <c r="P95" s="169"/>
      <c r="Q95" s="169"/>
      <c r="R95" s="169"/>
      <c r="S95" s="169"/>
      <c r="T95" s="174"/>
      <c r="AT95" s="175" t="s">
        <v>150</v>
      </c>
      <c r="AU95" s="175" t="s">
        <v>81</v>
      </c>
      <c r="AV95" s="175" t="s">
        <v>146</v>
      </c>
      <c r="AW95" s="175" t="s">
        <v>109</v>
      </c>
      <c r="AX95" s="175" t="s">
        <v>20</v>
      </c>
      <c r="AY95" s="175" t="s">
        <v>137</v>
      </c>
    </row>
    <row r="96" spans="2:65" s="132" customFormat="1" ht="30.75" customHeight="1" x14ac:dyDescent="0.3">
      <c r="B96" s="133"/>
      <c r="C96" s="134"/>
      <c r="D96" s="134" t="s">
        <v>72</v>
      </c>
      <c r="E96" s="143" t="s">
        <v>1380</v>
      </c>
      <c r="F96" s="143" t="s">
        <v>1381</v>
      </c>
      <c r="G96" s="134"/>
      <c r="H96" s="134"/>
      <c r="J96" s="144">
        <f>$BK$96</f>
        <v>0</v>
      </c>
      <c r="K96" s="134"/>
      <c r="L96" s="137"/>
      <c r="M96" s="138"/>
      <c r="N96" s="134"/>
      <c r="O96" s="134"/>
      <c r="P96" s="139">
        <f>SUM($P$97:$P$104)</f>
        <v>0</v>
      </c>
      <c r="Q96" s="134"/>
      <c r="R96" s="139">
        <f>SUM($R$97:$R$104)</f>
        <v>1.1300000000000001E-3</v>
      </c>
      <c r="S96" s="134"/>
      <c r="T96" s="140">
        <f>SUM($T$97:$T$104)</f>
        <v>0</v>
      </c>
      <c r="AR96" s="141" t="s">
        <v>175</v>
      </c>
      <c r="AT96" s="141" t="s">
        <v>72</v>
      </c>
      <c r="AU96" s="141" t="s">
        <v>20</v>
      </c>
      <c r="AY96" s="141" t="s">
        <v>137</v>
      </c>
      <c r="BK96" s="142">
        <f>SUM($BK$97:$BK$104)</f>
        <v>0</v>
      </c>
    </row>
    <row r="97" spans="2:65" s="6" customFormat="1" ht="15.75" customHeight="1" x14ac:dyDescent="0.3">
      <c r="B97" s="23"/>
      <c r="C97" s="145" t="s">
        <v>81</v>
      </c>
      <c r="D97" s="145" t="s">
        <v>141</v>
      </c>
      <c r="E97" s="146" t="s">
        <v>1382</v>
      </c>
      <c r="F97" s="147" t="s">
        <v>1383</v>
      </c>
      <c r="G97" s="148" t="s">
        <v>480</v>
      </c>
      <c r="H97" s="149">
        <v>10</v>
      </c>
      <c r="I97" s="150"/>
      <c r="J97" s="151">
        <f>ROUND($I$97*$H$97,2)</f>
        <v>0</v>
      </c>
      <c r="K97" s="147"/>
      <c r="L97" s="43"/>
      <c r="M97" s="152"/>
      <c r="N97" s="153" t="s">
        <v>44</v>
      </c>
      <c r="O97" s="24"/>
      <c r="P97" s="24"/>
      <c r="Q97" s="154">
        <v>1.1E-4</v>
      </c>
      <c r="R97" s="154">
        <f>$Q$97*$H$97</f>
        <v>1.1000000000000001E-3</v>
      </c>
      <c r="S97" s="154">
        <v>0</v>
      </c>
      <c r="T97" s="155">
        <f>$S$97*$H$97</f>
        <v>0</v>
      </c>
      <c r="AR97" s="89" t="s">
        <v>213</v>
      </c>
      <c r="AT97" s="89" t="s">
        <v>141</v>
      </c>
      <c r="AU97" s="89" t="s">
        <v>81</v>
      </c>
      <c r="AY97" s="6" t="s">
        <v>137</v>
      </c>
      <c r="BE97" s="156">
        <f>IF($N$97="základní",$J$97,0)</f>
        <v>0</v>
      </c>
      <c r="BF97" s="156">
        <f>IF($N$97="snížená",$J$97,0)</f>
        <v>0</v>
      </c>
      <c r="BG97" s="156">
        <f>IF($N$97="zákl. přenesená",$J$97,0)</f>
        <v>0</v>
      </c>
      <c r="BH97" s="156">
        <f>IF($N$97="sníž. přenesená",$J$97,0)</f>
        <v>0</v>
      </c>
      <c r="BI97" s="156">
        <f>IF($N$97="nulová",$J$97,0)</f>
        <v>0</v>
      </c>
      <c r="BJ97" s="89" t="s">
        <v>20</v>
      </c>
      <c r="BK97" s="156">
        <f>ROUND($I$97*$H$97,2)</f>
        <v>0</v>
      </c>
      <c r="BL97" s="89" t="s">
        <v>213</v>
      </c>
      <c r="BM97" s="89" t="s">
        <v>1384</v>
      </c>
    </row>
    <row r="98" spans="2:65" s="6" customFormat="1" ht="16.5" customHeight="1" x14ac:dyDescent="0.3">
      <c r="B98" s="23"/>
      <c r="C98" s="24"/>
      <c r="D98" s="157" t="s">
        <v>148</v>
      </c>
      <c r="E98" s="24"/>
      <c r="F98" s="158" t="s">
        <v>1385</v>
      </c>
      <c r="G98" s="24"/>
      <c r="H98" s="24"/>
      <c r="J98" s="24"/>
      <c r="K98" s="24"/>
      <c r="L98" s="43"/>
      <c r="M98" s="56"/>
      <c r="N98" s="24"/>
      <c r="O98" s="24"/>
      <c r="P98" s="24"/>
      <c r="Q98" s="24"/>
      <c r="R98" s="24"/>
      <c r="S98" s="24"/>
      <c r="T98" s="57"/>
      <c r="AT98" s="6" t="s">
        <v>148</v>
      </c>
      <c r="AU98" s="6" t="s">
        <v>81</v>
      </c>
    </row>
    <row r="99" spans="2:65" s="6" customFormat="1" ht="30.75" customHeight="1" x14ac:dyDescent="0.3">
      <c r="B99" s="23"/>
      <c r="C99" s="24"/>
      <c r="D99" s="161" t="s">
        <v>197</v>
      </c>
      <c r="E99" s="24"/>
      <c r="F99" s="176" t="s">
        <v>1386</v>
      </c>
      <c r="G99" s="24"/>
      <c r="H99" s="24"/>
      <c r="J99" s="24"/>
      <c r="K99" s="24"/>
      <c r="L99" s="43"/>
      <c r="M99" s="56"/>
      <c r="N99" s="24"/>
      <c r="O99" s="24"/>
      <c r="P99" s="24"/>
      <c r="Q99" s="24"/>
      <c r="R99" s="24"/>
      <c r="S99" s="24"/>
      <c r="T99" s="57"/>
      <c r="AT99" s="6" t="s">
        <v>197</v>
      </c>
      <c r="AU99" s="6" t="s">
        <v>81</v>
      </c>
    </row>
    <row r="100" spans="2:65" s="6" customFormat="1" ht="15.75" customHeight="1" x14ac:dyDescent="0.3">
      <c r="B100" s="23"/>
      <c r="C100" s="145" t="s">
        <v>138</v>
      </c>
      <c r="D100" s="145" t="s">
        <v>141</v>
      </c>
      <c r="E100" s="146" t="s">
        <v>1387</v>
      </c>
      <c r="F100" s="147" t="s">
        <v>1388</v>
      </c>
      <c r="G100" s="148" t="s">
        <v>480</v>
      </c>
      <c r="H100" s="149">
        <v>3</v>
      </c>
      <c r="I100" s="150"/>
      <c r="J100" s="151">
        <f>ROUND($I$100*$H$100,2)</f>
        <v>0</v>
      </c>
      <c r="K100" s="147"/>
      <c r="L100" s="43"/>
      <c r="M100" s="152"/>
      <c r="N100" s="153" t="s">
        <v>44</v>
      </c>
      <c r="O100" s="24"/>
      <c r="P100" s="24"/>
      <c r="Q100" s="154">
        <v>0</v>
      </c>
      <c r="R100" s="154">
        <f>$Q$100*$H$100</f>
        <v>0</v>
      </c>
      <c r="S100" s="154">
        <v>0</v>
      </c>
      <c r="T100" s="155">
        <f>$S$100*$H$100</f>
        <v>0</v>
      </c>
      <c r="AR100" s="89" t="s">
        <v>648</v>
      </c>
      <c r="AT100" s="89" t="s">
        <v>141</v>
      </c>
      <c r="AU100" s="89" t="s">
        <v>81</v>
      </c>
      <c r="AY100" s="6" t="s">
        <v>137</v>
      </c>
      <c r="BE100" s="156">
        <f>IF($N$100="základní",$J$100,0)</f>
        <v>0</v>
      </c>
      <c r="BF100" s="156">
        <f>IF($N$100="snížená",$J$100,0)</f>
        <v>0</v>
      </c>
      <c r="BG100" s="156">
        <f>IF($N$100="zákl. přenesená",$J$100,0)</f>
        <v>0</v>
      </c>
      <c r="BH100" s="156">
        <f>IF($N$100="sníž. přenesená",$J$100,0)</f>
        <v>0</v>
      </c>
      <c r="BI100" s="156">
        <f>IF($N$100="nulová",$J$100,0)</f>
        <v>0</v>
      </c>
      <c r="BJ100" s="89" t="s">
        <v>20</v>
      </c>
      <c r="BK100" s="156">
        <f>ROUND($I$100*$H$100,2)</f>
        <v>0</v>
      </c>
      <c r="BL100" s="89" t="s">
        <v>648</v>
      </c>
      <c r="BM100" s="89" t="s">
        <v>1389</v>
      </c>
    </row>
    <row r="101" spans="2:65" s="6" customFormat="1" ht="16.5" customHeight="1" x14ac:dyDescent="0.3">
      <c r="B101" s="23"/>
      <c r="C101" s="24"/>
      <c r="D101" s="157" t="s">
        <v>148</v>
      </c>
      <c r="E101" s="24"/>
      <c r="F101" s="158" t="s">
        <v>1390</v>
      </c>
      <c r="G101" s="24"/>
      <c r="H101" s="24"/>
      <c r="J101" s="24"/>
      <c r="K101" s="24"/>
      <c r="L101" s="43"/>
      <c r="M101" s="56"/>
      <c r="N101" s="24"/>
      <c r="O101" s="24"/>
      <c r="P101" s="24"/>
      <c r="Q101" s="24"/>
      <c r="R101" s="24"/>
      <c r="S101" s="24"/>
      <c r="T101" s="57"/>
      <c r="AT101" s="6" t="s">
        <v>148</v>
      </c>
      <c r="AU101" s="6" t="s">
        <v>81</v>
      </c>
    </row>
    <row r="102" spans="2:65" s="6" customFormat="1" ht="30.75" customHeight="1" x14ac:dyDescent="0.3">
      <c r="B102" s="23"/>
      <c r="C102" s="24"/>
      <c r="D102" s="161" t="s">
        <v>197</v>
      </c>
      <c r="E102" s="24"/>
      <c r="F102" s="176" t="s">
        <v>1373</v>
      </c>
      <c r="G102" s="24"/>
      <c r="H102" s="24"/>
      <c r="J102" s="24"/>
      <c r="K102" s="24"/>
      <c r="L102" s="43"/>
      <c r="M102" s="56"/>
      <c r="N102" s="24"/>
      <c r="O102" s="24"/>
      <c r="P102" s="24"/>
      <c r="Q102" s="24"/>
      <c r="R102" s="24"/>
      <c r="S102" s="24"/>
      <c r="T102" s="57"/>
      <c r="AT102" s="6" t="s">
        <v>197</v>
      </c>
      <c r="AU102" s="6" t="s">
        <v>81</v>
      </c>
    </row>
    <row r="103" spans="2:65" s="6" customFormat="1" ht="15.75" customHeight="1" x14ac:dyDescent="0.3">
      <c r="B103" s="23"/>
      <c r="C103" s="177" t="s">
        <v>318</v>
      </c>
      <c r="D103" s="177" t="s">
        <v>216</v>
      </c>
      <c r="E103" s="178" t="s">
        <v>1391</v>
      </c>
      <c r="F103" s="179" t="s">
        <v>1392</v>
      </c>
      <c r="G103" s="180" t="s">
        <v>480</v>
      </c>
      <c r="H103" s="181">
        <v>3</v>
      </c>
      <c r="I103" s="182"/>
      <c r="J103" s="183">
        <f>ROUND($I$103*$H$103,2)</f>
        <v>0</v>
      </c>
      <c r="K103" s="179"/>
      <c r="L103" s="184"/>
      <c r="M103" s="185"/>
      <c r="N103" s="186" t="s">
        <v>44</v>
      </c>
      <c r="O103" s="24"/>
      <c r="P103" s="24"/>
      <c r="Q103" s="154">
        <v>1.0000000000000001E-5</v>
      </c>
      <c r="R103" s="154">
        <f>$Q$103*$H$103</f>
        <v>3.0000000000000004E-5</v>
      </c>
      <c r="S103" s="154">
        <v>0</v>
      </c>
      <c r="T103" s="155">
        <f>$S$103*$H$103</f>
        <v>0</v>
      </c>
      <c r="AR103" s="89" t="s">
        <v>1393</v>
      </c>
      <c r="AT103" s="89" t="s">
        <v>216</v>
      </c>
      <c r="AU103" s="89" t="s">
        <v>81</v>
      </c>
      <c r="AY103" s="6" t="s">
        <v>137</v>
      </c>
      <c r="BE103" s="156">
        <f>IF($N$103="základní",$J$103,0)</f>
        <v>0</v>
      </c>
      <c r="BF103" s="156">
        <f>IF($N$103="snížená",$J$103,0)</f>
        <v>0</v>
      </c>
      <c r="BG103" s="156">
        <f>IF($N$103="zákl. přenesená",$J$103,0)</f>
        <v>0</v>
      </c>
      <c r="BH103" s="156">
        <f>IF($N$103="sníž. přenesená",$J$103,0)</f>
        <v>0</v>
      </c>
      <c r="BI103" s="156">
        <f>IF($N$103="nulová",$J$103,0)</f>
        <v>0</v>
      </c>
      <c r="BJ103" s="89" t="s">
        <v>20</v>
      </c>
      <c r="BK103" s="156">
        <f>ROUND($I$103*$H$103,2)</f>
        <v>0</v>
      </c>
      <c r="BL103" s="89" t="s">
        <v>1393</v>
      </c>
      <c r="BM103" s="89" t="s">
        <v>1394</v>
      </c>
    </row>
    <row r="104" spans="2:65" s="6" customFormat="1" ht="16.5" customHeight="1" x14ac:dyDescent="0.3">
      <c r="B104" s="23"/>
      <c r="C104" s="24"/>
      <c r="D104" s="157" t="s">
        <v>148</v>
      </c>
      <c r="E104" s="24"/>
      <c r="F104" s="158" t="s">
        <v>1395</v>
      </c>
      <c r="G104" s="24"/>
      <c r="H104" s="24"/>
      <c r="J104" s="24"/>
      <c r="K104" s="24"/>
      <c r="L104" s="43"/>
      <c r="M104" s="208"/>
      <c r="N104" s="209"/>
      <c r="O104" s="209"/>
      <c r="P104" s="209"/>
      <c r="Q104" s="209"/>
      <c r="R104" s="209"/>
      <c r="S104" s="209"/>
      <c r="T104" s="210"/>
      <c r="AT104" s="6" t="s">
        <v>148</v>
      </c>
      <c r="AU104" s="6" t="s">
        <v>81</v>
      </c>
    </row>
    <row r="105" spans="2:65" s="6" customFormat="1" ht="7.5" customHeight="1" x14ac:dyDescent="0.3">
      <c r="B105" s="38"/>
      <c r="C105" s="39"/>
      <c r="D105" s="39"/>
      <c r="E105" s="39"/>
      <c r="F105" s="39"/>
      <c r="G105" s="39"/>
      <c r="H105" s="39"/>
      <c r="I105" s="101"/>
      <c r="J105" s="39"/>
      <c r="K105" s="39"/>
      <c r="L105" s="43"/>
    </row>
    <row r="462" s="2" customFormat="1" ht="14.25" customHeight="1" x14ac:dyDescent="0.3"/>
  </sheetData>
  <sheetProtection password="CC35" sheet="1" objects="1" scenarios="1" formatColumns="0" formatRows="0" sort="0" autoFilter="0"/>
  <autoFilter ref="C78:K78"/>
  <mergeCells count="9">
    <mergeCell ref="E71:H71"/>
    <mergeCell ref="G1:H1"/>
    <mergeCell ref="L2:V2"/>
    <mergeCell ref="E7:H7"/>
    <mergeCell ref="E9:H9"/>
    <mergeCell ref="E24:H24"/>
    <mergeCell ref="E45:H45"/>
    <mergeCell ref="E47:H47"/>
    <mergeCell ref="E69:H69"/>
  </mergeCells>
  <hyperlinks>
    <hyperlink ref="F1:G1" location="C2" tooltip="Krycí list soupisu" display="1) Krycí list soupisu"/>
    <hyperlink ref="G1:H1" location="C54" tooltip="Rekapitulace" display="2) Rekapitulace"/>
    <hyperlink ref="J1" location="C78" tooltip="Soupis prací" display="3) Soupis prací"/>
    <hyperlink ref="L1:V1" location="'Rekapitulace stavby'!C2" tooltip="Rekapitulace stavby" display="Rekapitulace stavby"/>
  </hyperlinks>
  <pageMargins left="0.59027779102325439" right="0.59027779102325439" top="0.59027779102325439" bottom="0.59027779102325439" header="0" footer="0"/>
  <pageSetup paperSize="9" scale="95" fitToHeight="100" orientation="landscape" blackAndWhite="1" r:id="rId1"/>
  <headerFooter alignWithMargins="0">
    <oddFooter>&amp;CStrana &amp;P z &amp;N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462"/>
  <sheetViews>
    <sheetView showGridLines="0" workbookViewId="0">
      <pane ySplit="1" topLeftCell="A2" activePane="bottomLeft" state="frozenSplit"/>
      <selection pane="bottomLeft"/>
    </sheetView>
  </sheetViews>
  <sheetFormatPr defaultColWidth="10.5" defaultRowHeight="14.25" customHeight="1" x14ac:dyDescent="0.3"/>
  <cols>
    <col min="1" max="1" width="8.33203125" style="2" customWidth="1"/>
    <col min="2" max="2" width="1.6640625" style="2" customWidth="1"/>
    <col min="3" max="3" width="4.1640625" style="2" customWidth="1"/>
    <col min="4" max="4" width="4.33203125" style="2" customWidth="1"/>
    <col min="5" max="5" width="17.1640625" style="2" customWidth="1"/>
    <col min="6" max="6" width="90.83203125" style="2" customWidth="1"/>
    <col min="7" max="7" width="8.6640625" style="2" customWidth="1"/>
    <col min="8" max="8" width="11.1640625" style="2" customWidth="1"/>
    <col min="9" max="9" width="12.6640625" style="2" customWidth="1"/>
    <col min="10" max="10" width="23.5" style="2" customWidth="1"/>
    <col min="11" max="11" width="15.5" style="2" customWidth="1"/>
    <col min="12" max="12" width="10.5" style="1" customWidth="1"/>
    <col min="13" max="18" width="10.5" style="2" hidden="1" customWidth="1"/>
    <col min="19" max="19" width="8.1640625" style="2" hidden="1" customWidth="1"/>
    <col min="20" max="20" width="29.6640625" style="2" hidden="1" customWidth="1"/>
    <col min="21" max="21" width="16.33203125" style="2" hidden="1" customWidth="1"/>
    <col min="22" max="22" width="12.33203125" style="2" customWidth="1"/>
    <col min="23" max="23" width="16.33203125" style="2" customWidth="1"/>
    <col min="24" max="24" width="12.1640625" style="2" customWidth="1"/>
    <col min="25" max="25" width="15" style="2" customWidth="1"/>
    <col min="26" max="26" width="11" style="2" customWidth="1"/>
    <col min="27" max="27" width="15" style="2" customWidth="1"/>
    <col min="28" max="28" width="16.33203125" style="2" customWidth="1"/>
    <col min="29" max="29" width="11" style="2" customWidth="1"/>
    <col min="30" max="30" width="15" style="2" customWidth="1"/>
    <col min="31" max="31" width="16.33203125" style="2" customWidth="1"/>
    <col min="32" max="43" width="10.5" style="1" customWidth="1"/>
    <col min="44" max="65" width="10.5" style="2" hidden="1" customWidth="1"/>
    <col min="66" max="16384" width="10.5" style="1"/>
  </cols>
  <sheetData>
    <row r="1" spans="1:256" s="3" customFormat="1" ht="22.5" customHeight="1" x14ac:dyDescent="0.3">
      <c r="A1" s="5"/>
      <c r="B1" s="214"/>
      <c r="C1" s="214"/>
      <c r="D1" s="213" t="s">
        <v>1</v>
      </c>
      <c r="E1" s="214"/>
      <c r="F1" s="215" t="s">
        <v>1424</v>
      </c>
      <c r="G1" s="332" t="s">
        <v>1425</v>
      </c>
      <c r="H1" s="332"/>
      <c r="I1" s="214"/>
      <c r="J1" s="215" t="s">
        <v>1426</v>
      </c>
      <c r="K1" s="213" t="s">
        <v>101</v>
      </c>
      <c r="L1" s="215" t="s">
        <v>1427</v>
      </c>
      <c r="M1" s="215"/>
      <c r="N1" s="215"/>
      <c r="O1" s="215"/>
      <c r="P1" s="215"/>
      <c r="Q1" s="215"/>
      <c r="R1" s="215"/>
      <c r="S1" s="215"/>
      <c r="T1" s="215"/>
      <c r="U1" s="211"/>
      <c r="V1" s="211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  <c r="FC1" s="5"/>
      <c r="FD1" s="5"/>
      <c r="FE1" s="5"/>
      <c r="FF1" s="5"/>
      <c r="FG1" s="5"/>
      <c r="FH1" s="5"/>
      <c r="FI1" s="5"/>
      <c r="FJ1" s="5"/>
      <c r="FK1" s="5"/>
      <c r="FL1" s="5"/>
      <c r="FM1" s="5"/>
      <c r="FN1" s="5"/>
      <c r="FO1" s="5"/>
      <c r="FP1" s="5"/>
      <c r="FQ1" s="5"/>
      <c r="FR1" s="5"/>
      <c r="FS1" s="5"/>
      <c r="FT1" s="5"/>
      <c r="FU1" s="5"/>
      <c r="FV1" s="5"/>
      <c r="FW1" s="5"/>
      <c r="FX1" s="5"/>
      <c r="FY1" s="5"/>
      <c r="FZ1" s="5"/>
      <c r="GA1" s="5"/>
      <c r="GB1" s="5"/>
      <c r="GC1" s="5"/>
      <c r="GD1" s="5"/>
      <c r="GE1" s="5"/>
      <c r="GF1" s="5"/>
      <c r="GG1" s="5"/>
      <c r="GH1" s="5"/>
      <c r="GI1" s="5"/>
      <c r="GJ1" s="5"/>
      <c r="GK1" s="5"/>
      <c r="GL1" s="5"/>
      <c r="GM1" s="5"/>
      <c r="GN1" s="5"/>
      <c r="GO1" s="5"/>
      <c r="GP1" s="5"/>
      <c r="GQ1" s="5"/>
      <c r="GR1" s="5"/>
      <c r="GS1" s="5"/>
      <c r="GT1" s="5"/>
      <c r="GU1" s="5"/>
      <c r="GV1" s="5"/>
      <c r="GW1" s="5"/>
      <c r="GX1" s="5"/>
      <c r="GY1" s="5"/>
      <c r="GZ1" s="5"/>
      <c r="HA1" s="5"/>
      <c r="HB1" s="5"/>
      <c r="HC1" s="5"/>
      <c r="HD1" s="5"/>
      <c r="HE1" s="5"/>
      <c r="HF1" s="5"/>
      <c r="HG1" s="5"/>
      <c r="HH1" s="5"/>
      <c r="HI1" s="5"/>
      <c r="HJ1" s="5"/>
      <c r="HK1" s="5"/>
      <c r="HL1" s="5"/>
      <c r="HM1" s="5"/>
      <c r="HN1" s="5"/>
      <c r="HO1" s="5"/>
      <c r="HP1" s="5"/>
      <c r="HQ1" s="5"/>
      <c r="HR1" s="5"/>
      <c r="HS1" s="5"/>
      <c r="HT1" s="5"/>
      <c r="HU1" s="5"/>
      <c r="HV1" s="5"/>
      <c r="HW1" s="5"/>
      <c r="HX1" s="5"/>
      <c r="HY1" s="5"/>
      <c r="HZ1" s="5"/>
      <c r="IA1" s="5"/>
      <c r="IB1" s="5"/>
      <c r="IC1" s="5"/>
      <c r="ID1" s="5"/>
      <c r="IE1" s="5"/>
      <c r="IF1" s="5"/>
      <c r="IG1" s="5"/>
      <c r="IH1" s="5"/>
      <c r="II1" s="5"/>
      <c r="IJ1" s="5"/>
      <c r="IK1" s="5"/>
      <c r="IL1" s="5"/>
      <c r="IM1" s="5"/>
      <c r="IN1" s="5"/>
      <c r="IO1" s="5"/>
      <c r="IP1" s="5"/>
      <c r="IQ1" s="5"/>
      <c r="IR1" s="5"/>
      <c r="IS1" s="5"/>
      <c r="IT1" s="5"/>
      <c r="IU1" s="5"/>
      <c r="IV1" s="5"/>
    </row>
    <row r="2" spans="1:256" s="2" customFormat="1" ht="37.5" customHeight="1" x14ac:dyDescent="0.3">
      <c r="L2" s="331"/>
      <c r="M2" s="296"/>
      <c r="N2" s="296"/>
      <c r="O2" s="296"/>
      <c r="P2" s="296"/>
      <c r="Q2" s="296"/>
      <c r="R2" s="296"/>
      <c r="S2" s="296"/>
      <c r="T2" s="296"/>
      <c r="U2" s="296"/>
      <c r="V2" s="296"/>
      <c r="AT2" s="2" t="s">
        <v>100</v>
      </c>
    </row>
    <row r="3" spans="1:256" s="2" customFormat="1" ht="7.5" customHeight="1" x14ac:dyDescent="0.3">
      <c r="B3" s="7"/>
      <c r="C3" s="8"/>
      <c r="D3" s="8"/>
      <c r="E3" s="8"/>
      <c r="F3" s="8"/>
      <c r="G3" s="8"/>
      <c r="H3" s="8"/>
      <c r="I3" s="87"/>
      <c r="J3" s="8"/>
      <c r="K3" s="9"/>
      <c r="AT3" s="2" t="s">
        <v>81</v>
      </c>
    </row>
    <row r="4" spans="1:256" s="2" customFormat="1" ht="37.5" customHeight="1" x14ac:dyDescent="0.3">
      <c r="B4" s="10"/>
      <c r="C4" s="11"/>
      <c r="D4" s="12" t="s">
        <v>102</v>
      </c>
      <c r="E4" s="11"/>
      <c r="F4" s="11"/>
      <c r="G4" s="11"/>
      <c r="H4" s="11"/>
      <c r="J4" s="11"/>
      <c r="K4" s="13"/>
      <c r="M4" s="14" t="s">
        <v>9</v>
      </c>
      <c r="AT4" s="2" t="s">
        <v>3</v>
      </c>
    </row>
    <row r="5" spans="1:256" s="2" customFormat="1" ht="7.5" customHeight="1" x14ac:dyDescent="0.3">
      <c r="B5" s="10"/>
      <c r="C5" s="11"/>
      <c r="D5" s="11"/>
      <c r="E5" s="11"/>
      <c r="F5" s="11"/>
      <c r="G5" s="11"/>
      <c r="H5" s="11"/>
      <c r="J5" s="11"/>
      <c r="K5" s="13"/>
    </row>
    <row r="6" spans="1:256" s="2" customFormat="1" ht="15.75" customHeight="1" x14ac:dyDescent="0.3">
      <c r="B6" s="10"/>
      <c r="C6" s="11"/>
      <c r="D6" s="19" t="s">
        <v>15</v>
      </c>
      <c r="E6" s="11"/>
      <c r="F6" s="11"/>
      <c r="G6" s="11"/>
      <c r="H6" s="11"/>
      <c r="J6" s="11"/>
      <c r="K6" s="13"/>
    </row>
    <row r="7" spans="1:256" s="2" customFormat="1" ht="15.75" customHeight="1" x14ac:dyDescent="0.3">
      <c r="B7" s="10"/>
      <c r="C7" s="11"/>
      <c r="D7" s="11"/>
      <c r="E7" s="333" t="str">
        <f>'Rekapitulace stavby'!$K$6</f>
        <v>Rekonsturkce výměníkové a předávací stanice v areálu kasáren Strakonice</v>
      </c>
      <c r="F7" s="300"/>
      <c r="G7" s="300"/>
      <c r="H7" s="300"/>
      <c r="J7" s="11"/>
      <c r="K7" s="13"/>
    </row>
    <row r="8" spans="1:256" s="6" customFormat="1" ht="15.75" customHeight="1" x14ac:dyDescent="0.3">
      <c r="B8" s="23"/>
      <c r="C8" s="24"/>
      <c r="D8" s="19" t="s">
        <v>103</v>
      </c>
      <c r="E8" s="24"/>
      <c r="F8" s="24"/>
      <c r="G8" s="24"/>
      <c r="H8" s="24"/>
      <c r="J8" s="24"/>
      <c r="K8" s="27"/>
    </row>
    <row r="9" spans="1:256" s="6" customFormat="1" ht="37.5" customHeight="1" x14ac:dyDescent="0.3">
      <c r="B9" s="23"/>
      <c r="C9" s="24"/>
      <c r="D9" s="24"/>
      <c r="E9" s="315" t="s">
        <v>1396</v>
      </c>
      <c r="F9" s="307"/>
      <c r="G9" s="307"/>
      <c r="H9" s="307"/>
      <c r="J9" s="24"/>
      <c r="K9" s="27"/>
    </row>
    <row r="10" spans="1:256" s="6" customFormat="1" ht="14.25" customHeight="1" x14ac:dyDescent="0.3">
      <c r="B10" s="23"/>
      <c r="C10" s="24"/>
      <c r="D10" s="24"/>
      <c r="E10" s="24"/>
      <c r="F10" s="24"/>
      <c r="G10" s="24"/>
      <c r="H10" s="24"/>
      <c r="J10" s="24"/>
      <c r="K10" s="27"/>
    </row>
    <row r="11" spans="1:256" s="6" customFormat="1" ht="15" customHeight="1" x14ac:dyDescent="0.3">
      <c r="B11" s="23"/>
      <c r="C11" s="24"/>
      <c r="D11" s="19" t="s">
        <v>18</v>
      </c>
      <c r="E11" s="24"/>
      <c r="F11" s="17"/>
      <c r="G11" s="24"/>
      <c r="H11" s="24"/>
      <c r="I11" s="88" t="s">
        <v>19</v>
      </c>
      <c r="J11" s="17"/>
      <c r="K11" s="27"/>
    </row>
    <row r="12" spans="1:256" s="6" customFormat="1" ht="15" customHeight="1" x14ac:dyDescent="0.3">
      <c r="B12" s="23"/>
      <c r="C12" s="24"/>
      <c r="D12" s="19" t="s">
        <v>21</v>
      </c>
      <c r="E12" s="24"/>
      <c r="F12" s="17" t="s">
        <v>22</v>
      </c>
      <c r="G12" s="24"/>
      <c r="H12" s="24"/>
      <c r="I12" s="88" t="s">
        <v>23</v>
      </c>
      <c r="J12" s="52" t="str">
        <f>'Rekapitulace stavby'!$AN$8</f>
        <v>27.01.2014</v>
      </c>
      <c r="K12" s="27"/>
    </row>
    <row r="13" spans="1:256" s="6" customFormat="1" ht="12" customHeight="1" x14ac:dyDescent="0.3">
      <c r="B13" s="23"/>
      <c r="C13" s="24"/>
      <c r="D13" s="24"/>
      <c r="E13" s="24"/>
      <c r="F13" s="24"/>
      <c r="G13" s="24"/>
      <c r="H13" s="24"/>
      <c r="J13" s="24"/>
      <c r="K13" s="27"/>
    </row>
    <row r="14" spans="1:256" s="6" customFormat="1" ht="15" customHeight="1" x14ac:dyDescent="0.3">
      <c r="B14" s="23"/>
      <c r="C14" s="24"/>
      <c r="D14" s="19" t="s">
        <v>27</v>
      </c>
      <c r="E14" s="24"/>
      <c r="F14" s="24"/>
      <c r="G14" s="24"/>
      <c r="H14" s="24"/>
      <c r="I14" s="88" t="s">
        <v>28</v>
      </c>
      <c r="J14" s="17"/>
      <c r="K14" s="27"/>
    </row>
    <row r="15" spans="1:256" s="6" customFormat="1" ht="18.75" customHeight="1" x14ac:dyDescent="0.3">
      <c r="B15" s="23"/>
      <c r="C15" s="24"/>
      <c r="D15" s="24"/>
      <c r="E15" s="17" t="s">
        <v>29</v>
      </c>
      <c r="F15" s="24"/>
      <c r="G15" s="24"/>
      <c r="H15" s="24"/>
      <c r="I15" s="88" t="s">
        <v>30</v>
      </c>
      <c r="J15" s="17"/>
      <c r="K15" s="27"/>
    </row>
    <row r="16" spans="1:256" s="6" customFormat="1" ht="7.5" customHeight="1" x14ac:dyDescent="0.3">
      <c r="B16" s="23"/>
      <c r="C16" s="24"/>
      <c r="D16" s="24"/>
      <c r="E16" s="24"/>
      <c r="F16" s="24"/>
      <c r="G16" s="24"/>
      <c r="H16" s="24"/>
      <c r="J16" s="24"/>
      <c r="K16" s="27"/>
    </row>
    <row r="17" spans="2:11" s="6" customFormat="1" ht="15" customHeight="1" x14ac:dyDescent="0.3">
      <c r="B17" s="23"/>
      <c r="C17" s="24"/>
      <c r="D17" s="19" t="s">
        <v>31</v>
      </c>
      <c r="E17" s="24"/>
      <c r="F17" s="24"/>
      <c r="G17" s="24"/>
      <c r="H17" s="24"/>
      <c r="I17" s="88" t="s">
        <v>28</v>
      </c>
      <c r="J17" s="17" t="str">
        <f>IF('Rekapitulace stavby'!$AN$13="Vyplň údaj","",IF('Rekapitulace stavby'!$AN$13="","",'Rekapitulace stavby'!$AN$13))</f>
        <v/>
      </c>
      <c r="K17" s="27"/>
    </row>
    <row r="18" spans="2:11" s="6" customFormat="1" ht="18.75" customHeight="1" x14ac:dyDescent="0.3">
      <c r="B18" s="23"/>
      <c r="C18" s="24"/>
      <c r="D18" s="24"/>
      <c r="E18" s="17" t="str">
        <f>IF('Rekapitulace stavby'!$E$14="Vyplň údaj","",IF('Rekapitulace stavby'!$E$14="","",'Rekapitulace stavby'!$E$14))</f>
        <v/>
      </c>
      <c r="F18" s="24"/>
      <c r="G18" s="24"/>
      <c r="H18" s="24"/>
      <c r="I18" s="88" t="s">
        <v>30</v>
      </c>
      <c r="J18" s="17" t="str">
        <f>IF('Rekapitulace stavby'!$AN$14="Vyplň údaj","",IF('Rekapitulace stavby'!$AN$14="","",'Rekapitulace stavby'!$AN$14))</f>
        <v/>
      </c>
      <c r="K18" s="27"/>
    </row>
    <row r="19" spans="2:11" s="6" customFormat="1" ht="7.5" customHeight="1" x14ac:dyDescent="0.3">
      <c r="B19" s="23"/>
      <c r="C19" s="24"/>
      <c r="D19" s="24"/>
      <c r="E19" s="24"/>
      <c r="F19" s="24"/>
      <c r="G19" s="24"/>
      <c r="H19" s="24"/>
      <c r="J19" s="24"/>
      <c r="K19" s="27"/>
    </row>
    <row r="20" spans="2:11" s="6" customFormat="1" ht="15" customHeight="1" x14ac:dyDescent="0.3">
      <c r="B20" s="23"/>
      <c r="C20" s="24"/>
      <c r="D20" s="19" t="s">
        <v>33</v>
      </c>
      <c r="E20" s="24"/>
      <c r="F20" s="24"/>
      <c r="G20" s="24"/>
      <c r="H20" s="24"/>
      <c r="I20" s="88" t="s">
        <v>28</v>
      </c>
      <c r="J20" s="17" t="s">
        <v>34</v>
      </c>
      <c r="K20" s="27"/>
    </row>
    <row r="21" spans="2:11" s="6" customFormat="1" ht="18.75" customHeight="1" x14ac:dyDescent="0.3">
      <c r="B21" s="23"/>
      <c r="C21" s="24"/>
      <c r="D21" s="24"/>
      <c r="E21" s="17" t="s">
        <v>35</v>
      </c>
      <c r="F21" s="24"/>
      <c r="G21" s="24"/>
      <c r="H21" s="24"/>
      <c r="I21" s="88" t="s">
        <v>30</v>
      </c>
      <c r="J21" s="17" t="s">
        <v>36</v>
      </c>
      <c r="K21" s="27"/>
    </row>
    <row r="22" spans="2:11" s="6" customFormat="1" ht="7.5" customHeight="1" x14ac:dyDescent="0.3">
      <c r="B22" s="23"/>
      <c r="C22" s="24"/>
      <c r="D22" s="24"/>
      <c r="E22" s="24"/>
      <c r="F22" s="24"/>
      <c r="G22" s="24"/>
      <c r="H22" s="24"/>
      <c r="J22" s="24"/>
      <c r="K22" s="27"/>
    </row>
    <row r="23" spans="2:11" s="6" customFormat="1" ht="15" customHeight="1" x14ac:dyDescent="0.3">
      <c r="B23" s="23"/>
      <c r="C23" s="24"/>
      <c r="D23" s="19" t="s">
        <v>38</v>
      </c>
      <c r="E23" s="24"/>
      <c r="F23" s="24"/>
      <c r="G23" s="24"/>
      <c r="H23" s="24"/>
      <c r="J23" s="24"/>
      <c r="K23" s="27"/>
    </row>
    <row r="24" spans="2:11" s="89" customFormat="1" ht="15.75" customHeight="1" x14ac:dyDescent="0.3">
      <c r="B24" s="90"/>
      <c r="C24" s="91"/>
      <c r="D24" s="91"/>
      <c r="E24" s="303"/>
      <c r="F24" s="334"/>
      <c r="G24" s="334"/>
      <c r="H24" s="334"/>
      <c r="J24" s="91"/>
      <c r="K24" s="92"/>
    </row>
    <row r="25" spans="2:11" s="6" customFormat="1" ht="7.5" customHeight="1" x14ac:dyDescent="0.3">
      <c r="B25" s="23"/>
      <c r="C25" s="24"/>
      <c r="D25" s="24"/>
      <c r="E25" s="24"/>
      <c r="F25" s="24"/>
      <c r="G25" s="24"/>
      <c r="H25" s="24"/>
      <c r="J25" s="24"/>
      <c r="K25" s="27"/>
    </row>
    <row r="26" spans="2:11" s="6" customFormat="1" ht="7.5" customHeight="1" x14ac:dyDescent="0.3">
      <c r="B26" s="23"/>
      <c r="C26" s="24"/>
      <c r="D26" s="64"/>
      <c r="E26" s="64"/>
      <c r="F26" s="64"/>
      <c r="G26" s="64"/>
      <c r="H26" s="64"/>
      <c r="I26" s="53"/>
      <c r="J26" s="64"/>
      <c r="K26" s="93"/>
    </row>
    <row r="27" spans="2:11" s="6" customFormat="1" ht="26.25" customHeight="1" x14ac:dyDescent="0.3">
      <c r="B27" s="23"/>
      <c r="C27" s="24"/>
      <c r="D27" s="94" t="s">
        <v>39</v>
      </c>
      <c r="E27" s="24"/>
      <c r="F27" s="24"/>
      <c r="G27" s="24"/>
      <c r="H27" s="24"/>
      <c r="J27" s="67">
        <f>ROUND($J$78,2)</f>
        <v>0</v>
      </c>
      <c r="K27" s="27"/>
    </row>
    <row r="28" spans="2:11" s="6" customFormat="1" ht="7.5" customHeight="1" x14ac:dyDescent="0.3">
      <c r="B28" s="23"/>
      <c r="C28" s="24"/>
      <c r="D28" s="64"/>
      <c r="E28" s="64"/>
      <c r="F28" s="64"/>
      <c r="G28" s="64"/>
      <c r="H28" s="64"/>
      <c r="I28" s="53"/>
      <c r="J28" s="64"/>
      <c r="K28" s="93"/>
    </row>
    <row r="29" spans="2:11" s="6" customFormat="1" ht="15" customHeight="1" x14ac:dyDescent="0.3">
      <c r="B29" s="23"/>
      <c r="C29" s="24"/>
      <c r="D29" s="24"/>
      <c r="E29" s="24"/>
      <c r="F29" s="28" t="s">
        <v>41</v>
      </c>
      <c r="G29" s="24"/>
      <c r="H29" s="24"/>
      <c r="I29" s="95" t="s">
        <v>40</v>
      </c>
      <c r="J29" s="28" t="s">
        <v>42</v>
      </c>
      <c r="K29" s="27"/>
    </row>
    <row r="30" spans="2:11" s="6" customFormat="1" ht="15" customHeight="1" x14ac:dyDescent="0.3">
      <c r="B30" s="23"/>
      <c r="C30" s="24"/>
      <c r="D30" s="30" t="s">
        <v>43</v>
      </c>
      <c r="E30" s="30" t="s">
        <v>44</v>
      </c>
      <c r="F30" s="96">
        <f>ROUND(SUM($BE$78:$BE$92),2)</f>
        <v>0</v>
      </c>
      <c r="G30" s="24"/>
      <c r="H30" s="24"/>
      <c r="I30" s="97">
        <v>0.21</v>
      </c>
      <c r="J30" s="96">
        <f>ROUND(SUM($BE$78:$BE$92)*$I$30,2)</f>
        <v>0</v>
      </c>
      <c r="K30" s="27"/>
    </row>
    <row r="31" spans="2:11" s="6" customFormat="1" ht="15" customHeight="1" x14ac:dyDescent="0.3">
      <c r="B31" s="23"/>
      <c r="C31" s="24"/>
      <c r="D31" s="24"/>
      <c r="E31" s="30" t="s">
        <v>45</v>
      </c>
      <c r="F31" s="96">
        <f>ROUND(SUM($BF$78:$BF$92),2)</f>
        <v>0</v>
      </c>
      <c r="G31" s="24"/>
      <c r="H31" s="24"/>
      <c r="I31" s="97">
        <v>0.15</v>
      </c>
      <c r="J31" s="96">
        <f>ROUND(SUM($BF$78:$BF$92)*$I$31,2)</f>
        <v>0</v>
      </c>
      <c r="K31" s="27"/>
    </row>
    <row r="32" spans="2:11" s="6" customFormat="1" ht="15" hidden="1" customHeight="1" x14ac:dyDescent="0.3">
      <c r="B32" s="23"/>
      <c r="C32" s="24"/>
      <c r="D32" s="24"/>
      <c r="E32" s="30" t="s">
        <v>46</v>
      </c>
      <c r="F32" s="96">
        <f>ROUND(SUM($BG$78:$BG$92),2)</f>
        <v>0</v>
      </c>
      <c r="G32" s="24"/>
      <c r="H32" s="24"/>
      <c r="I32" s="97">
        <v>0.21</v>
      </c>
      <c r="J32" s="96">
        <v>0</v>
      </c>
      <c r="K32" s="27"/>
    </row>
    <row r="33" spans="2:11" s="6" customFormat="1" ht="15" hidden="1" customHeight="1" x14ac:dyDescent="0.3">
      <c r="B33" s="23"/>
      <c r="C33" s="24"/>
      <c r="D33" s="24"/>
      <c r="E33" s="30" t="s">
        <v>47</v>
      </c>
      <c r="F33" s="96">
        <f>ROUND(SUM($BH$78:$BH$92),2)</f>
        <v>0</v>
      </c>
      <c r="G33" s="24"/>
      <c r="H33" s="24"/>
      <c r="I33" s="97">
        <v>0.15</v>
      </c>
      <c r="J33" s="96">
        <v>0</v>
      </c>
      <c r="K33" s="27"/>
    </row>
    <row r="34" spans="2:11" s="6" customFormat="1" ht="15" hidden="1" customHeight="1" x14ac:dyDescent="0.3">
      <c r="B34" s="23"/>
      <c r="C34" s="24"/>
      <c r="D34" s="24"/>
      <c r="E34" s="30" t="s">
        <v>48</v>
      </c>
      <c r="F34" s="96">
        <f>ROUND(SUM($BI$78:$BI$92),2)</f>
        <v>0</v>
      </c>
      <c r="G34" s="24"/>
      <c r="H34" s="24"/>
      <c r="I34" s="97">
        <v>0</v>
      </c>
      <c r="J34" s="96">
        <v>0</v>
      </c>
      <c r="K34" s="27"/>
    </row>
    <row r="35" spans="2:11" s="6" customFormat="1" ht="7.5" customHeight="1" x14ac:dyDescent="0.3">
      <c r="B35" s="23"/>
      <c r="C35" s="24"/>
      <c r="D35" s="24"/>
      <c r="E35" s="24"/>
      <c r="F35" s="24"/>
      <c r="G35" s="24"/>
      <c r="H35" s="24"/>
      <c r="J35" s="24"/>
      <c r="K35" s="27"/>
    </row>
    <row r="36" spans="2:11" s="6" customFormat="1" ht="26.25" customHeight="1" x14ac:dyDescent="0.3">
      <c r="B36" s="23"/>
      <c r="C36" s="32"/>
      <c r="D36" s="33" t="s">
        <v>49</v>
      </c>
      <c r="E36" s="34"/>
      <c r="F36" s="34"/>
      <c r="G36" s="98" t="s">
        <v>50</v>
      </c>
      <c r="H36" s="35" t="s">
        <v>51</v>
      </c>
      <c r="I36" s="99"/>
      <c r="J36" s="36">
        <f>ROUND(SUM($J$27:$J$34),2)</f>
        <v>0</v>
      </c>
      <c r="K36" s="100"/>
    </row>
    <row r="37" spans="2:11" s="6" customFormat="1" ht="15" customHeight="1" x14ac:dyDescent="0.3">
      <c r="B37" s="38"/>
      <c r="C37" s="39"/>
      <c r="D37" s="39"/>
      <c r="E37" s="39"/>
      <c r="F37" s="39"/>
      <c r="G37" s="39"/>
      <c r="H37" s="39"/>
      <c r="I37" s="101"/>
      <c r="J37" s="39"/>
      <c r="K37" s="40"/>
    </row>
    <row r="41" spans="2:11" s="6" customFormat="1" ht="7.5" customHeight="1" x14ac:dyDescent="0.3">
      <c r="B41" s="102"/>
      <c r="C41" s="103"/>
      <c r="D41" s="103"/>
      <c r="E41" s="103"/>
      <c r="F41" s="103"/>
      <c r="G41" s="103"/>
      <c r="H41" s="103"/>
      <c r="I41" s="103"/>
      <c r="J41" s="103"/>
      <c r="K41" s="104"/>
    </row>
    <row r="42" spans="2:11" s="6" customFormat="1" ht="37.5" customHeight="1" x14ac:dyDescent="0.3">
      <c r="B42" s="23"/>
      <c r="C42" s="12" t="s">
        <v>105</v>
      </c>
      <c r="D42" s="24"/>
      <c r="E42" s="24"/>
      <c r="F42" s="24"/>
      <c r="G42" s="24"/>
      <c r="H42" s="24"/>
      <c r="J42" s="24"/>
      <c r="K42" s="27"/>
    </row>
    <row r="43" spans="2:11" s="6" customFormat="1" ht="7.5" customHeight="1" x14ac:dyDescent="0.3">
      <c r="B43" s="23"/>
      <c r="C43" s="24"/>
      <c r="D43" s="24"/>
      <c r="E43" s="24"/>
      <c r="F43" s="24"/>
      <c r="G43" s="24"/>
      <c r="H43" s="24"/>
      <c r="J43" s="24"/>
      <c r="K43" s="27"/>
    </row>
    <row r="44" spans="2:11" s="6" customFormat="1" ht="15" customHeight="1" x14ac:dyDescent="0.3">
      <c r="B44" s="23"/>
      <c r="C44" s="19" t="s">
        <v>15</v>
      </c>
      <c r="D44" s="24"/>
      <c r="E44" s="24"/>
      <c r="F44" s="24"/>
      <c r="G44" s="24"/>
      <c r="H44" s="24"/>
      <c r="J44" s="24"/>
      <c r="K44" s="27"/>
    </row>
    <row r="45" spans="2:11" s="6" customFormat="1" ht="16.5" customHeight="1" x14ac:dyDescent="0.3">
      <c r="B45" s="23"/>
      <c r="C45" s="24"/>
      <c r="D45" s="24"/>
      <c r="E45" s="333" t="str">
        <f>$E$7</f>
        <v>Rekonsturkce výměníkové a předávací stanice v areálu kasáren Strakonice</v>
      </c>
      <c r="F45" s="307"/>
      <c r="G45" s="307"/>
      <c r="H45" s="307"/>
      <c r="J45" s="24"/>
      <c r="K45" s="27"/>
    </row>
    <row r="46" spans="2:11" s="6" customFormat="1" ht="15" customHeight="1" x14ac:dyDescent="0.3">
      <c r="B46" s="23"/>
      <c r="C46" s="19" t="s">
        <v>103</v>
      </c>
      <c r="D46" s="24"/>
      <c r="E46" s="24"/>
      <c r="F46" s="24"/>
      <c r="G46" s="24"/>
      <c r="H46" s="24"/>
      <c r="J46" s="24"/>
      <c r="K46" s="27"/>
    </row>
    <row r="47" spans="2:11" s="6" customFormat="1" ht="19.5" customHeight="1" x14ac:dyDescent="0.3">
      <c r="B47" s="23"/>
      <c r="C47" s="24"/>
      <c r="D47" s="24"/>
      <c r="E47" s="315" t="str">
        <f>$E$9</f>
        <v>07-OVN - Ostatní a vedlejší náklady</v>
      </c>
      <c r="F47" s="307"/>
      <c r="G47" s="307"/>
      <c r="H47" s="307"/>
      <c r="J47" s="24"/>
      <c r="K47" s="27"/>
    </row>
    <row r="48" spans="2:11" s="6" customFormat="1" ht="7.5" customHeight="1" x14ac:dyDescent="0.3">
      <c r="B48" s="23"/>
      <c r="C48" s="24"/>
      <c r="D48" s="24"/>
      <c r="E48" s="24"/>
      <c r="F48" s="24"/>
      <c r="G48" s="24"/>
      <c r="H48" s="24"/>
      <c r="J48" s="24"/>
      <c r="K48" s="27"/>
    </row>
    <row r="49" spans="2:47" s="6" customFormat="1" ht="18.75" customHeight="1" x14ac:dyDescent="0.3">
      <c r="B49" s="23"/>
      <c r="C49" s="19" t="s">
        <v>21</v>
      </c>
      <c r="D49" s="24"/>
      <c r="E49" s="24"/>
      <c r="F49" s="17" t="str">
        <f>$F$12</f>
        <v>Strakonice</v>
      </c>
      <c r="G49" s="24"/>
      <c r="H49" s="24"/>
      <c r="I49" s="88" t="s">
        <v>23</v>
      </c>
      <c r="J49" s="52" t="str">
        <f>IF($J$12="","",$J$12)</f>
        <v>27.01.2014</v>
      </c>
      <c r="K49" s="27"/>
    </row>
    <row r="50" spans="2:47" s="6" customFormat="1" ht="7.5" customHeight="1" x14ac:dyDescent="0.3">
      <c r="B50" s="23"/>
      <c r="C50" s="24"/>
      <c r="D50" s="24"/>
      <c r="E50" s="24"/>
      <c r="F50" s="24"/>
      <c r="G50" s="24"/>
      <c r="H50" s="24"/>
      <c r="J50" s="24"/>
      <c r="K50" s="27"/>
    </row>
    <row r="51" spans="2:47" s="6" customFormat="1" ht="15.75" customHeight="1" x14ac:dyDescent="0.3">
      <c r="B51" s="23"/>
      <c r="C51" s="19" t="s">
        <v>27</v>
      </c>
      <c r="D51" s="24"/>
      <c r="E51" s="24"/>
      <c r="F51" s="17" t="str">
        <f>$E$15</f>
        <v>Armádní servisní, příspěvková organizace</v>
      </c>
      <c r="G51" s="24"/>
      <c r="H51" s="24"/>
      <c r="I51" s="88" t="s">
        <v>33</v>
      </c>
      <c r="J51" s="17" t="str">
        <f>$E$21</f>
        <v>DABONA s.r.o.</v>
      </c>
      <c r="K51" s="27"/>
    </row>
    <row r="52" spans="2:47" s="6" customFormat="1" ht="15" customHeight="1" x14ac:dyDescent="0.3">
      <c r="B52" s="23"/>
      <c r="C52" s="19" t="s">
        <v>31</v>
      </c>
      <c r="D52" s="24"/>
      <c r="E52" s="24"/>
      <c r="F52" s="17" t="str">
        <f>IF($E$18="","",$E$18)</f>
        <v/>
      </c>
      <c r="G52" s="24"/>
      <c r="H52" s="24"/>
      <c r="J52" s="24"/>
      <c r="K52" s="27"/>
    </row>
    <row r="53" spans="2:47" s="6" customFormat="1" ht="11.25" customHeight="1" x14ac:dyDescent="0.3">
      <c r="B53" s="23"/>
      <c r="C53" s="24"/>
      <c r="D53" s="24"/>
      <c r="E53" s="24"/>
      <c r="F53" s="24"/>
      <c r="G53" s="24"/>
      <c r="H53" s="24"/>
      <c r="J53" s="24"/>
      <c r="K53" s="27"/>
    </row>
    <row r="54" spans="2:47" s="6" customFormat="1" ht="30" customHeight="1" x14ac:dyDescent="0.3">
      <c r="B54" s="23"/>
      <c r="C54" s="105" t="s">
        <v>106</v>
      </c>
      <c r="D54" s="32"/>
      <c r="E54" s="32"/>
      <c r="F54" s="32"/>
      <c r="G54" s="32"/>
      <c r="H54" s="32"/>
      <c r="I54" s="106"/>
      <c r="J54" s="107" t="s">
        <v>107</v>
      </c>
      <c r="K54" s="37"/>
    </row>
    <row r="55" spans="2:47" s="6" customFormat="1" ht="11.25" customHeight="1" x14ac:dyDescent="0.3">
      <c r="B55" s="23"/>
      <c r="C55" s="24"/>
      <c r="D55" s="24"/>
      <c r="E55" s="24"/>
      <c r="F55" s="24"/>
      <c r="G55" s="24"/>
      <c r="H55" s="24"/>
      <c r="J55" s="24"/>
      <c r="K55" s="27"/>
    </row>
    <row r="56" spans="2:47" s="6" customFormat="1" ht="30" customHeight="1" x14ac:dyDescent="0.3">
      <c r="B56" s="23"/>
      <c r="C56" s="66" t="s">
        <v>108</v>
      </c>
      <c r="D56" s="24"/>
      <c r="E56" s="24"/>
      <c r="F56" s="24"/>
      <c r="G56" s="24"/>
      <c r="H56" s="24"/>
      <c r="J56" s="67">
        <f>ROUND($J$78,2)</f>
        <v>0</v>
      </c>
      <c r="K56" s="27"/>
      <c r="AU56" s="6" t="s">
        <v>109</v>
      </c>
    </row>
    <row r="57" spans="2:47" s="73" customFormat="1" ht="25.5" customHeight="1" x14ac:dyDescent="0.3">
      <c r="B57" s="108"/>
      <c r="C57" s="109"/>
      <c r="D57" s="110" t="s">
        <v>1397</v>
      </c>
      <c r="E57" s="110"/>
      <c r="F57" s="110"/>
      <c r="G57" s="110"/>
      <c r="H57" s="110"/>
      <c r="I57" s="111"/>
      <c r="J57" s="112">
        <f>ROUND($J$79,2)</f>
        <v>0</v>
      </c>
      <c r="K57" s="113"/>
    </row>
    <row r="58" spans="2:47" s="114" customFormat="1" ht="21" customHeight="1" x14ac:dyDescent="0.3">
      <c r="B58" s="115"/>
      <c r="C58" s="116"/>
      <c r="D58" s="117" t="s">
        <v>1398</v>
      </c>
      <c r="E58" s="117"/>
      <c r="F58" s="117"/>
      <c r="G58" s="117"/>
      <c r="H58" s="117"/>
      <c r="I58" s="118"/>
      <c r="J58" s="119">
        <f>ROUND($J$80,2)</f>
        <v>0</v>
      </c>
      <c r="K58" s="120"/>
    </row>
    <row r="59" spans="2:47" s="6" customFormat="1" ht="22.5" customHeight="1" x14ac:dyDescent="0.3">
      <c r="B59" s="23"/>
      <c r="C59" s="24"/>
      <c r="D59" s="24"/>
      <c r="E59" s="24"/>
      <c r="F59" s="24"/>
      <c r="G59" s="24"/>
      <c r="H59" s="24"/>
      <c r="J59" s="24"/>
      <c r="K59" s="27"/>
    </row>
    <row r="60" spans="2:47" s="6" customFormat="1" ht="7.5" customHeight="1" x14ac:dyDescent="0.3">
      <c r="B60" s="38"/>
      <c r="C60" s="39"/>
      <c r="D60" s="39"/>
      <c r="E60" s="39"/>
      <c r="F60" s="39"/>
      <c r="G60" s="39"/>
      <c r="H60" s="39"/>
      <c r="I60" s="101"/>
      <c r="J60" s="39"/>
      <c r="K60" s="40"/>
    </row>
    <row r="64" spans="2:47" s="6" customFormat="1" ht="7.5" customHeight="1" x14ac:dyDescent="0.3">
      <c r="B64" s="41"/>
      <c r="C64" s="42"/>
      <c r="D64" s="42"/>
      <c r="E64" s="42"/>
      <c r="F64" s="42"/>
      <c r="G64" s="42"/>
      <c r="H64" s="42"/>
      <c r="I64" s="103"/>
      <c r="J64" s="42"/>
      <c r="K64" s="42"/>
      <c r="L64" s="43"/>
    </row>
    <row r="65" spans="2:63" s="6" customFormat="1" ht="37.5" customHeight="1" x14ac:dyDescent="0.3">
      <c r="B65" s="23"/>
      <c r="C65" s="12" t="s">
        <v>120</v>
      </c>
      <c r="D65" s="24"/>
      <c r="E65" s="24"/>
      <c r="F65" s="24"/>
      <c r="G65" s="24"/>
      <c r="H65" s="24"/>
      <c r="J65" s="24"/>
      <c r="K65" s="24"/>
      <c r="L65" s="43"/>
    </row>
    <row r="66" spans="2:63" s="6" customFormat="1" ht="7.5" customHeight="1" x14ac:dyDescent="0.3">
      <c r="B66" s="23"/>
      <c r="C66" s="24"/>
      <c r="D66" s="24"/>
      <c r="E66" s="24"/>
      <c r="F66" s="24"/>
      <c r="G66" s="24"/>
      <c r="H66" s="24"/>
      <c r="J66" s="24"/>
      <c r="K66" s="24"/>
      <c r="L66" s="43"/>
    </row>
    <row r="67" spans="2:63" s="6" customFormat="1" ht="15" customHeight="1" x14ac:dyDescent="0.3">
      <c r="B67" s="23"/>
      <c r="C67" s="19" t="s">
        <v>15</v>
      </c>
      <c r="D67" s="24"/>
      <c r="E67" s="24"/>
      <c r="F67" s="24"/>
      <c r="G67" s="24"/>
      <c r="H67" s="24"/>
      <c r="J67" s="24"/>
      <c r="K67" s="24"/>
      <c r="L67" s="43"/>
    </row>
    <row r="68" spans="2:63" s="6" customFormat="1" ht="16.5" customHeight="1" x14ac:dyDescent="0.3">
      <c r="B68" s="23"/>
      <c r="C68" s="24"/>
      <c r="D68" s="24"/>
      <c r="E68" s="333" t="str">
        <f>$E$7</f>
        <v>Rekonsturkce výměníkové a předávací stanice v areálu kasáren Strakonice</v>
      </c>
      <c r="F68" s="307"/>
      <c r="G68" s="307"/>
      <c r="H68" s="307"/>
      <c r="J68" s="24"/>
      <c r="K68" s="24"/>
      <c r="L68" s="43"/>
    </row>
    <row r="69" spans="2:63" s="6" customFormat="1" ht="15" customHeight="1" x14ac:dyDescent="0.3">
      <c r="B69" s="23"/>
      <c r="C69" s="19" t="s">
        <v>103</v>
      </c>
      <c r="D69" s="24"/>
      <c r="E69" s="24"/>
      <c r="F69" s="24"/>
      <c r="G69" s="24"/>
      <c r="H69" s="24"/>
      <c r="J69" s="24"/>
      <c r="K69" s="24"/>
      <c r="L69" s="43"/>
    </row>
    <row r="70" spans="2:63" s="6" customFormat="1" ht="19.5" customHeight="1" x14ac:dyDescent="0.3">
      <c r="B70" s="23"/>
      <c r="C70" s="24"/>
      <c r="D70" s="24"/>
      <c r="E70" s="315" t="str">
        <f>$E$9</f>
        <v>07-OVN - Ostatní a vedlejší náklady</v>
      </c>
      <c r="F70" s="307"/>
      <c r="G70" s="307"/>
      <c r="H70" s="307"/>
      <c r="J70" s="24"/>
      <c r="K70" s="24"/>
      <c r="L70" s="43"/>
    </row>
    <row r="71" spans="2:63" s="6" customFormat="1" ht="7.5" customHeight="1" x14ac:dyDescent="0.3">
      <c r="B71" s="23"/>
      <c r="C71" s="24"/>
      <c r="D71" s="24"/>
      <c r="E71" s="24"/>
      <c r="F71" s="24"/>
      <c r="G71" s="24"/>
      <c r="H71" s="24"/>
      <c r="J71" s="24"/>
      <c r="K71" s="24"/>
      <c r="L71" s="43"/>
    </row>
    <row r="72" spans="2:63" s="6" customFormat="1" ht="18.75" customHeight="1" x14ac:dyDescent="0.3">
      <c r="B72" s="23"/>
      <c r="C72" s="19" t="s">
        <v>21</v>
      </c>
      <c r="D72" s="24"/>
      <c r="E72" s="24"/>
      <c r="F72" s="17" t="str">
        <f>$F$12</f>
        <v>Strakonice</v>
      </c>
      <c r="G72" s="24"/>
      <c r="H72" s="24"/>
      <c r="I72" s="88" t="s">
        <v>23</v>
      </c>
      <c r="J72" s="52" t="str">
        <f>IF($J$12="","",$J$12)</f>
        <v>27.01.2014</v>
      </c>
      <c r="K72" s="24"/>
      <c r="L72" s="43"/>
    </row>
    <row r="73" spans="2:63" s="6" customFormat="1" ht="7.5" customHeight="1" x14ac:dyDescent="0.3">
      <c r="B73" s="23"/>
      <c r="C73" s="24"/>
      <c r="D73" s="24"/>
      <c r="E73" s="24"/>
      <c r="F73" s="24"/>
      <c r="G73" s="24"/>
      <c r="H73" s="24"/>
      <c r="J73" s="24"/>
      <c r="K73" s="24"/>
      <c r="L73" s="43"/>
    </row>
    <row r="74" spans="2:63" s="6" customFormat="1" ht="15.75" customHeight="1" x14ac:dyDescent="0.3">
      <c r="B74" s="23"/>
      <c r="C74" s="19" t="s">
        <v>27</v>
      </c>
      <c r="D74" s="24"/>
      <c r="E74" s="24"/>
      <c r="F74" s="17" t="str">
        <f>$E$15</f>
        <v>Armádní servisní, příspěvková organizace</v>
      </c>
      <c r="G74" s="24"/>
      <c r="H74" s="24"/>
      <c r="I74" s="88" t="s">
        <v>33</v>
      </c>
      <c r="J74" s="17" t="str">
        <f>$E$21</f>
        <v>DABONA s.r.o.</v>
      </c>
      <c r="K74" s="24"/>
      <c r="L74" s="43"/>
    </row>
    <row r="75" spans="2:63" s="6" customFormat="1" ht="15" customHeight="1" x14ac:dyDescent="0.3">
      <c r="B75" s="23"/>
      <c r="C75" s="19" t="s">
        <v>31</v>
      </c>
      <c r="D75" s="24"/>
      <c r="E75" s="24"/>
      <c r="F75" s="17" t="str">
        <f>IF($E$18="","",$E$18)</f>
        <v/>
      </c>
      <c r="G75" s="24"/>
      <c r="H75" s="24"/>
      <c r="J75" s="24"/>
      <c r="K75" s="24"/>
      <c r="L75" s="43"/>
    </row>
    <row r="76" spans="2:63" s="6" customFormat="1" ht="11.25" customHeight="1" x14ac:dyDescent="0.3">
      <c r="B76" s="23"/>
      <c r="C76" s="24"/>
      <c r="D76" s="24"/>
      <c r="E76" s="24"/>
      <c r="F76" s="24"/>
      <c r="G76" s="24"/>
      <c r="H76" s="24"/>
      <c r="J76" s="24"/>
      <c r="K76" s="24"/>
      <c r="L76" s="43"/>
    </row>
    <row r="77" spans="2:63" s="121" customFormat="1" ht="30" customHeight="1" x14ac:dyDescent="0.3">
      <c r="B77" s="122"/>
      <c r="C77" s="123" t="s">
        <v>121</v>
      </c>
      <c r="D77" s="124" t="s">
        <v>58</v>
      </c>
      <c r="E77" s="124" t="s">
        <v>54</v>
      </c>
      <c r="F77" s="124" t="s">
        <v>122</v>
      </c>
      <c r="G77" s="124" t="s">
        <v>123</v>
      </c>
      <c r="H77" s="124" t="s">
        <v>124</v>
      </c>
      <c r="I77" s="125" t="s">
        <v>125</v>
      </c>
      <c r="J77" s="124" t="s">
        <v>126</v>
      </c>
      <c r="K77" s="126" t="s">
        <v>127</v>
      </c>
      <c r="L77" s="127"/>
      <c r="M77" s="59" t="s">
        <v>128</v>
      </c>
      <c r="N77" s="60" t="s">
        <v>43</v>
      </c>
      <c r="O77" s="60" t="s">
        <v>129</v>
      </c>
      <c r="P77" s="60" t="s">
        <v>130</v>
      </c>
      <c r="Q77" s="60" t="s">
        <v>131</v>
      </c>
      <c r="R77" s="60" t="s">
        <v>132</v>
      </c>
      <c r="S77" s="60" t="s">
        <v>133</v>
      </c>
      <c r="T77" s="61" t="s">
        <v>134</v>
      </c>
    </row>
    <row r="78" spans="2:63" s="6" customFormat="1" ht="30" customHeight="1" x14ac:dyDescent="0.35">
      <c r="B78" s="23"/>
      <c r="C78" s="66" t="s">
        <v>108</v>
      </c>
      <c r="D78" s="24"/>
      <c r="E78" s="24"/>
      <c r="F78" s="24"/>
      <c r="G78" s="24"/>
      <c r="H78" s="24"/>
      <c r="J78" s="128">
        <f>$BK$78</f>
        <v>0</v>
      </c>
      <c r="K78" s="24"/>
      <c r="L78" s="43"/>
      <c r="M78" s="63"/>
      <c r="N78" s="64"/>
      <c r="O78" s="64"/>
      <c r="P78" s="129">
        <f>$P$79</f>
        <v>0</v>
      </c>
      <c r="Q78" s="64"/>
      <c r="R78" s="129">
        <f>$R$79</f>
        <v>0</v>
      </c>
      <c r="S78" s="64"/>
      <c r="T78" s="130">
        <f>$T$79</f>
        <v>0</v>
      </c>
      <c r="AT78" s="6" t="s">
        <v>72</v>
      </c>
      <c r="AU78" s="6" t="s">
        <v>109</v>
      </c>
      <c r="BK78" s="131">
        <f>$BK$79</f>
        <v>0</v>
      </c>
    </row>
    <row r="79" spans="2:63" s="132" customFormat="1" ht="37.5" customHeight="1" x14ac:dyDescent="0.35">
      <c r="B79" s="133"/>
      <c r="C79" s="134"/>
      <c r="D79" s="134" t="s">
        <v>72</v>
      </c>
      <c r="E79" s="135" t="s">
        <v>1399</v>
      </c>
      <c r="F79" s="135" t="s">
        <v>1400</v>
      </c>
      <c r="G79" s="134"/>
      <c r="H79" s="134"/>
      <c r="J79" s="136">
        <f>$BK$79</f>
        <v>0</v>
      </c>
      <c r="K79" s="134"/>
      <c r="L79" s="137"/>
      <c r="M79" s="138"/>
      <c r="N79" s="134"/>
      <c r="O79" s="134"/>
      <c r="P79" s="139">
        <f>$P$80</f>
        <v>0</v>
      </c>
      <c r="Q79" s="134"/>
      <c r="R79" s="139">
        <f>$R$80</f>
        <v>0</v>
      </c>
      <c r="S79" s="134"/>
      <c r="T79" s="140">
        <f>$T$80</f>
        <v>0</v>
      </c>
      <c r="AR79" s="141" t="s">
        <v>318</v>
      </c>
      <c r="AT79" s="141" t="s">
        <v>72</v>
      </c>
      <c r="AU79" s="141" t="s">
        <v>73</v>
      </c>
      <c r="AY79" s="141" t="s">
        <v>137</v>
      </c>
      <c r="BK79" s="142">
        <f>$BK$80</f>
        <v>0</v>
      </c>
    </row>
    <row r="80" spans="2:63" s="132" customFormat="1" ht="21" customHeight="1" x14ac:dyDescent="0.3">
      <c r="B80" s="133"/>
      <c r="C80" s="134"/>
      <c r="D80" s="134" t="s">
        <v>72</v>
      </c>
      <c r="E80" s="143" t="s">
        <v>73</v>
      </c>
      <c r="F80" s="143" t="s">
        <v>1400</v>
      </c>
      <c r="G80" s="134"/>
      <c r="H80" s="134"/>
      <c r="J80" s="144">
        <f>$BK$80</f>
        <v>0</v>
      </c>
      <c r="K80" s="134"/>
      <c r="L80" s="137"/>
      <c r="M80" s="138"/>
      <c r="N80" s="134"/>
      <c r="O80" s="134"/>
      <c r="P80" s="139">
        <f>SUM($P$81:$P$92)</f>
        <v>0</v>
      </c>
      <c r="Q80" s="134"/>
      <c r="R80" s="139">
        <f>SUM($R$81:$R$92)</f>
        <v>0</v>
      </c>
      <c r="S80" s="134"/>
      <c r="T80" s="140">
        <f>SUM($T$81:$T$92)</f>
        <v>0</v>
      </c>
      <c r="AR80" s="141" t="s">
        <v>318</v>
      </c>
      <c r="AT80" s="141" t="s">
        <v>72</v>
      </c>
      <c r="AU80" s="141" t="s">
        <v>20</v>
      </c>
      <c r="AY80" s="141" t="s">
        <v>137</v>
      </c>
      <c r="BK80" s="142">
        <f>SUM($BK$81:$BK$92)</f>
        <v>0</v>
      </c>
    </row>
    <row r="81" spans="2:65" s="6" customFormat="1" ht="15.75" customHeight="1" x14ac:dyDescent="0.3">
      <c r="B81" s="23"/>
      <c r="C81" s="145" t="s">
        <v>81</v>
      </c>
      <c r="D81" s="145" t="s">
        <v>141</v>
      </c>
      <c r="E81" s="146" t="s">
        <v>1401</v>
      </c>
      <c r="F81" s="147" t="s">
        <v>1402</v>
      </c>
      <c r="G81" s="148" t="s">
        <v>480</v>
      </c>
      <c r="H81" s="149">
        <v>1</v>
      </c>
      <c r="I81" s="150"/>
      <c r="J81" s="151">
        <f>ROUND($I$81*$H$81,2)</f>
        <v>0</v>
      </c>
      <c r="K81" s="147"/>
      <c r="L81" s="43"/>
      <c r="M81" s="152"/>
      <c r="N81" s="153" t="s">
        <v>44</v>
      </c>
      <c r="O81" s="24"/>
      <c r="P81" s="24"/>
      <c r="Q81" s="154">
        <v>0</v>
      </c>
      <c r="R81" s="154">
        <f>$Q$81*$H$81</f>
        <v>0</v>
      </c>
      <c r="S81" s="154">
        <v>0</v>
      </c>
      <c r="T81" s="155">
        <f>$S$81*$H$81</f>
        <v>0</v>
      </c>
      <c r="AR81" s="89" t="s">
        <v>1403</v>
      </c>
      <c r="AT81" s="89" t="s">
        <v>141</v>
      </c>
      <c r="AU81" s="89" t="s">
        <v>81</v>
      </c>
      <c r="AY81" s="6" t="s">
        <v>137</v>
      </c>
      <c r="BE81" s="156">
        <f>IF($N$81="základní",$J$81,0)</f>
        <v>0</v>
      </c>
      <c r="BF81" s="156">
        <f>IF($N$81="snížená",$J$81,0)</f>
        <v>0</v>
      </c>
      <c r="BG81" s="156">
        <f>IF($N$81="zákl. přenesená",$J$81,0)</f>
        <v>0</v>
      </c>
      <c r="BH81" s="156">
        <f>IF($N$81="sníž. přenesená",$J$81,0)</f>
        <v>0</v>
      </c>
      <c r="BI81" s="156">
        <f>IF($N$81="nulová",$J$81,0)</f>
        <v>0</v>
      </c>
      <c r="BJ81" s="89" t="s">
        <v>20</v>
      </c>
      <c r="BK81" s="156">
        <f>ROUND($I$81*$H$81,2)</f>
        <v>0</v>
      </c>
      <c r="BL81" s="89" t="s">
        <v>1403</v>
      </c>
      <c r="BM81" s="89" t="s">
        <v>1404</v>
      </c>
    </row>
    <row r="82" spans="2:65" s="6" customFormat="1" ht="16.5" customHeight="1" x14ac:dyDescent="0.3">
      <c r="B82" s="23"/>
      <c r="C82" s="24"/>
      <c r="D82" s="157" t="s">
        <v>148</v>
      </c>
      <c r="E82" s="24"/>
      <c r="F82" s="158" t="s">
        <v>1405</v>
      </c>
      <c r="G82" s="24"/>
      <c r="H82" s="24"/>
      <c r="J82" s="24"/>
      <c r="K82" s="24"/>
      <c r="L82" s="43"/>
      <c r="M82" s="56"/>
      <c r="N82" s="24"/>
      <c r="O82" s="24"/>
      <c r="P82" s="24"/>
      <c r="Q82" s="24"/>
      <c r="R82" s="24"/>
      <c r="S82" s="24"/>
      <c r="T82" s="57"/>
      <c r="AT82" s="6" t="s">
        <v>148</v>
      </c>
      <c r="AU82" s="6" t="s">
        <v>81</v>
      </c>
    </row>
    <row r="83" spans="2:65" s="6" customFormat="1" ht="44.25" customHeight="1" x14ac:dyDescent="0.3">
      <c r="B83" s="23"/>
      <c r="C83" s="24"/>
      <c r="D83" s="161" t="s">
        <v>197</v>
      </c>
      <c r="E83" s="24"/>
      <c r="F83" s="176" t="s">
        <v>1406</v>
      </c>
      <c r="G83" s="24"/>
      <c r="H83" s="24"/>
      <c r="J83" s="24"/>
      <c r="K83" s="24"/>
      <c r="L83" s="43"/>
      <c r="M83" s="56"/>
      <c r="N83" s="24"/>
      <c r="O83" s="24"/>
      <c r="P83" s="24"/>
      <c r="Q83" s="24"/>
      <c r="R83" s="24"/>
      <c r="S83" s="24"/>
      <c r="T83" s="57"/>
      <c r="AT83" s="6" t="s">
        <v>197</v>
      </c>
      <c r="AU83" s="6" t="s">
        <v>81</v>
      </c>
    </row>
    <row r="84" spans="2:65" s="6" customFormat="1" ht="15.75" customHeight="1" x14ac:dyDescent="0.3">
      <c r="B84" s="23"/>
      <c r="C84" s="145" t="s">
        <v>146</v>
      </c>
      <c r="D84" s="145" t="s">
        <v>141</v>
      </c>
      <c r="E84" s="146" t="s">
        <v>1407</v>
      </c>
      <c r="F84" s="147" t="s">
        <v>1408</v>
      </c>
      <c r="G84" s="148" t="s">
        <v>1409</v>
      </c>
      <c r="H84" s="149">
        <v>1</v>
      </c>
      <c r="I84" s="150"/>
      <c r="J84" s="151">
        <f>ROUND($I$84*$H$84,2)</f>
        <v>0</v>
      </c>
      <c r="K84" s="147"/>
      <c r="L84" s="43"/>
      <c r="M84" s="152"/>
      <c r="N84" s="153" t="s">
        <v>44</v>
      </c>
      <c r="O84" s="24"/>
      <c r="P84" s="24"/>
      <c r="Q84" s="154">
        <v>0</v>
      </c>
      <c r="R84" s="154">
        <f>$Q$84*$H$84</f>
        <v>0</v>
      </c>
      <c r="S84" s="154">
        <v>0</v>
      </c>
      <c r="T84" s="155">
        <f>$S$84*$H$84</f>
        <v>0</v>
      </c>
      <c r="AR84" s="89" t="s">
        <v>1403</v>
      </c>
      <c r="AT84" s="89" t="s">
        <v>141</v>
      </c>
      <c r="AU84" s="89" t="s">
        <v>81</v>
      </c>
      <c r="AY84" s="6" t="s">
        <v>137</v>
      </c>
      <c r="BE84" s="156">
        <f>IF($N$84="základní",$J$84,0)</f>
        <v>0</v>
      </c>
      <c r="BF84" s="156">
        <f>IF($N$84="snížená",$J$84,0)</f>
        <v>0</v>
      </c>
      <c r="BG84" s="156">
        <f>IF($N$84="zákl. přenesená",$J$84,0)</f>
        <v>0</v>
      </c>
      <c r="BH84" s="156">
        <f>IF($N$84="sníž. přenesená",$J$84,0)</f>
        <v>0</v>
      </c>
      <c r="BI84" s="156">
        <f>IF($N$84="nulová",$J$84,0)</f>
        <v>0</v>
      </c>
      <c r="BJ84" s="89" t="s">
        <v>20</v>
      </c>
      <c r="BK84" s="156">
        <f>ROUND($I$84*$H$84,2)</f>
        <v>0</v>
      </c>
      <c r="BL84" s="89" t="s">
        <v>1403</v>
      </c>
      <c r="BM84" s="89" t="s">
        <v>1410</v>
      </c>
    </row>
    <row r="85" spans="2:65" s="6" customFormat="1" ht="16.5" customHeight="1" x14ac:dyDescent="0.3">
      <c r="B85" s="23"/>
      <c r="C85" s="24"/>
      <c r="D85" s="157" t="s">
        <v>148</v>
      </c>
      <c r="E85" s="24"/>
      <c r="F85" s="158" t="s">
        <v>1411</v>
      </c>
      <c r="G85" s="24"/>
      <c r="H85" s="24"/>
      <c r="J85" s="24"/>
      <c r="K85" s="24"/>
      <c r="L85" s="43"/>
      <c r="M85" s="56"/>
      <c r="N85" s="24"/>
      <c r="O85" s="24"/>
      <c r="P85" s="24"/>
      <c r="Q85" s="24"/>
      <c r="R85" s="24"/>
      <c r="S85" s="24"/>
      <c r="T85" s="57"/>
      <c r="AT85" s="6" t="s">
        <v>148</v>
      </c>
      <c r="AU85" s="6" t="s">
        <v>81</v>
      </c>
    </row>
    <row r="86" spans="2:65" s="6" customFormat="1" ht="30.75" customHeight="1" x14ac:dyDescent="0.3">
      <c r="B86" s="23"/>
      <c r="C86" s="24"/>
      <c r="D86" s="161" t="s">
        <v>197</v>
      </c>
      <c r="E86" s="24"/>
      <c r="F86" s="176" t="s">
        <v>1412</v>
      </c>
      <c r="G86" s="24"/>
      <c r="H86" s="24"/>
      <c r="J86" s="24"/>
      <c r="K86" s="24"/>
      <c r="L86" s="43"/>
      <c r="M86" s="56"/>
      <c r="N86" s="24"/>
      <c r="O86" s="24"/>
      <c r="P86" s="24"/>
      <c r="Q86" s="24"/>
      <c r="R86" s="24"/>
      <c r="S86" s="24"/>
      <c r="T86" s="57"/>
      <c r="AT86" s="6" t="s">
        <v>197</v>
      </c>
      <c r="AU86" s="6" t="s">
        <v>81</v>
      </c>
    </row>
    <row r="87" spans="2:65" s="6" customFormat="1" ht="15.75" customHeight="1" x14ac:dyDescent="0.3">
      <c r="B87" s="23"/>
      <c r="C87" s="145" t="s">
        <v>20</v>
      </c>
      <c r="D87" s="145" t="s">
        <v>141</v>
      </c>
      <c r="E87" s="146" t="s">
        <v>1413</v>
      </c>
      <c r="F87" s="147" t="s">
        <v>942</v>
      </c>
      <c r="G87" s="148" t="s">
        <v>1409</v>
      </c>
      <c r="H87" s="149">
        <v>1</v>
      </c>
      <c r="I87" s="150"/>
      <c r="J87" s="151">
        <f>ROUND($I$87*$H$87,2)</f>
        <v>0</v>
      </c>
      <c r="K87" s="147"/>
      <c r="L87" s="43"/>
      <c r="M87" s="152"/>
      <c r="N87" s="153" t="s">
        <v>44</v>
      </c>
      <c r="O87" s="24"/>
      <c r="P87" s="24"/>
      <c r="Q87" s="154">
        <v>0</v>
      </c>
      <c r="R87" s="154">
        <f>$Q$87*$H$87</f>
        <v>0</v>
      </c>
      <c r="S87" s="154">
        <v>0</v>
      </c>
      <c r="T87" s="155">
        <f>$S$87*$H$87</f>
        <v>0</v>
      </c>
      <c r="AR87" s="89" t="s">
        <v>1403</v>
      </c>
      <c r="AT87" s="89" t="s">
        <v>141</v>
      </c>
      <c r="AU87" s="89" t="s">
        <v>81</v>
      </c>
      <c r="AY87" s="6" t="s">
        <v>137</v>
      </c>
      <c r="BE87" s="156">
        <f>IF($N$87="základní",$J$87,0)</f>
        <v>0</v>
      </c>
      <c r="BF87" s="156">
        <f>IF($N$87="snížená",$J$87,0)</f>
        <v>0</v>
      </c>
      <c r="BG87" s="156">
        <f>IF($N$87="zákl. přenesená",$J$87,0)</f>
        <v>0</v>
      </c>
      <c r="BH87" s="156">
        <f>IF($N$87="sníž. přenesená",$J$87,0)</f>
        <v>0</v>
      </c>
      <c r="BI87" s="156">
        <f>IF($N$87="nulová",$J$87,0)</f>
        <v>0</v>
      </c>
      <c r="BJ87" s="89" t="s">
        <v>20</v>
      </c>
      <c r="BK87" s="156">
        <f>ROUND($I$87*$H$87,2)</f>
        <v>0</v>
      </c>
      <c r="BL87" s="89" t="s">
        <v>1403</v>
      </c>
      <c r="BM87" s="89" t="s">
        <v>1414</v>
      </c>
    </row>
    <row r="88" spans="2:65" s="6" customFormat="1" ht="27" customHeight="1" x14ac:dyDescent="0.3">
      <c r="B88" s="23"/>
      <c r="C88" s="24"/>
      <c r="D88" s="157" t="s">
        <v>148</v>
      </c>
      <c r="E88" s="24"/>
      <c r="F88" s="158" t="s">
        <v>1415</v>
      </c>
      <c r="G88" s="24"/>
      <c r="H88" s="24"/>
      <c r="J88" s="24"/>
      <c r="K88" s="24"/>
      <c r="L88" s="43"/>
      <c r="M88" s="56"/>
      <c r="N88" s="24"/>
      <c r="O88" s="24"/>
      <c r="P88" s="24"/>
      <c r="Q88" s="24"/>
      <c r="R88" s="24"/>
      <c r="S88" s="24"/>
      <c r="T88" s="57"/>
      <c r="AT88" s="6" t="s">
        <v>148</v>
      </c>
      <c r="AU88" s="6" t="s">
        <v>81</v>
      </c>
    </row>
    <row r="89" spans="2:65" s="6" customFormat="1" ht="30.75" customHeight="1" x14ac:dyDescent="0.3">
      <c r="B89" s="23"/>
      <c r="C89" s="24"/>
      <c r="D89" s="161" t="s">
        <v>197</v>
      </c>
      <c r="E89" s="24"/>
      <c r="F89" s="176" t="s">
        <v>1416</v>
      </c>
      <c r="G89" s="24"/>
      <c r="H89" s="24"/>
      <c r="J89" s="24"/>
      <c r="K89" s="24"/>
      <c r="L89" s="43"/>
      <c r="M89" s="56"/>
      <c r="N89" s="24"/>
      <c r="O89" s="24"/>
      <c r="P89" s="24"/>
      <c r="Q89" s="24"/>
      <c r="R89" s="24"/>
      <c r="S89" s="24"/>
      <c r="T89" s="57"/>
      <c r="AT89" s="6" t="s">
        <v>197</v>
      </c>
      <c r="AU89" s="6" t="s">
        <v>81</v>
      </c>
    </row>
    <row r="90" spans="2:65" s="6" customFormat="1" ht="15.75" customHeight="1" x14ac:dyDescent="0.3">
      <c r="B90" s="23"/>
      <c r="C90" s="145" t="s">
        <v>175</v>
      </c>
      <c r="D90" s="145" t="s">
        <v>141</v>
      </c>
      <c r="E90" s="146" t="s">
        <v>1417</v>
      </c>
      <c r="F90" s="147" t="s">
        <v>1418</v>
      </c>
      <c r="G90" s="148" t="s">
        <v>480</v>
      </c>
      <c r="H90" s="149">
        <v>1</v>
      </c>
      <c r="I90" s="150"/>
      <c r="J90" s="151">
        <f>ROUND($I$90*$H$90,2)</f>
        <v>0</v>
      </c>
      <c r="K90" s="147"/>
      <c r="L90" s="43"/>
      <c r="M90" s="152"/>
      <c r="N90" s="153" t="s">
        <v>44</v>
      </c>
      <c r="O90" s="24"/>
      <c r="P90" s="24"/>
      <c r="Q90" s="154">
        <v>0</v>
      </c>
      <c r="R90" s="154">
        <f>$Q$90*$H$90</f>
        <v>0</v>
      </c>
      <c r="S90" s="154">
        <v>0</v>
      </c>
      <c r="T90" s="155">
        <f>$S$90*$H$90</f>
        <v>0</v>
      </c>
      <c r="AR90" s="89" t="s">
        <v>1403</v>
      </c>
      <c r="AT90" s="89" t="s">
        <v>141</v>
      </c>
      <c r="AU90" s="89" t="s">
        <v>81</v>
      </c>
      <c r="AY90" s="6" t="s">
        <v>137</v>
      </c>
      <c r="BE90" s="156">
        <f>IF($N$90="základní",$J$90,0)</f>
        <v>0</v>
      </c>
      <c r="BF90" s="156">
        <f>IF($N$90="snížená",$J$90,0)</f>
        <v>0</v>
      </c>
      <c r="BG90" s="156">
        <f>IF($N$90="zákl. přenesená",$J$90,0)</f>
        <v>0</v>
      </c>
      <c r="BH90" s="156">
        <f>IF($N$90="sníž. přenesená",$J$90,0)</f>
        <v>0</v>
      </c>
      <c r="BI90" s="156">
        <f>IF($N$90="nulová",$J$90,0)</f>
        <v>0</v>
      </c>
      <c r="BJ90" s="89" t="s">
        <v>20</v>
      </c>
      <c r="BK90" s="156">
        <f>ROUND($I$90*$H$90,2)</f>
        <v>0</v>
      </c>
      <c r="BL90" s="89" t="s">
        <v>1403</v>
      </c>
      <c r="BM90" s="89" t="s">
        <v>1419</v>
      </c>
    </row>
    <row r="91" spans="2:65" s="6" customFormat="1" ht="16.5" customHeight="1" x14ac:dyDescent="0.3">
      <c r="B91" s="23"/>
      <c r="C91" s="24"/>
      <c r="D91" s="157" t="s">
        <v>148</v>
      </c>
      <c r="E91" s="24"/>
      <c r="F91" s="158" t="s">
        <v>1420</v>
      </c>
      <c r="G91" s="24"/>
      <c r="H91" s="24"/>
      <c r="J91" s="24"/>
      <c r="K91" s="24"/>
      <c r="L91" s="43"/>
      <c r="M91" s="56"/>
      <c r="N91" s="24"/>
      <c r="O91" s="24"/>
      <c r="P91" s="24"/>
      <c r="Q91" s="24"/>
      <c r="R91" s="24"/>
      <c r="S91" s="24"/>
      <c r="T91" s="57"/>
      <c r="AT91" s="6" t="s">
        <v>148</v>
      </c>
      <c r="AU91" s="6" t="s">
        <v>81</v>
      </c>
    </row>
    <row r="92" spans="2:65" s="6" customFormat="1" ht="15.75" customHeight="1" x14ac:dyDescent="0.3">
      <c r="B92" s="159"/>
      <c r="C92" s="160"/>
      <c r="D92" s="161" t="s">
        <v>150</v>
      </c>
      <c r="E92" s="160"/>
      <c r="F92" s="162" t="s">
        <v>20</v>
      </c>
      <c r="G92" s="160"/>
      <c r="H92" s="163">
        <v>1</v>
      </c>
      <c r="J92" s="160"/>
      <c r="K92" s="160"/>
      <c r="L92" s="164"/>
      <c r="M92" s="187"/>
      <c r="N92" s="188"/>
      <c r="O92" s="188"/>
      <c r="P92" s="188"/>
      <c r="Q92" s="188"/>
      <c r="R92" s="188"/>
      <c r="S92" s="188"/>
      <c r="T92" s="189"/>
      <c r="AT92" s="167" t="s">
        <v>150</v>
      </c>
      <c r="AU92" s="167" t="s">
        <v>81</v>
      </c>
      <c r="AV92" s="167" t="s">
        <v>81</v>
      </c>
      <c r="AW92" s="167" t="s">
        <v>109</v>
      </c>
      <c r="AX92" s="167" t="s">
        <v>20</v>
      </c>
      <c r="AY92" s="167" t="s">
        <v>137</v>
      </c>
    </row>
    <row r="93" spans="2:65" s="6" customFormat="1" ht="7.5" customHeight="1" x14ac:dyDescent="0.3">
      <c r="B93" s="38"/>
      <c r="C93" s="39"/>
      <c r="D93" s="39"/>
      <c r="E93" s="39"/>
      <c r="F93" s="39"/>
      <c r="G93" s="39"/>
      <c r="H93" s="39"/>
      <c r="I93" s="101"/>
      <c r="J93" s="39"/>
      <c r="K93" s="39"/>
      <c r="L93" s="43"/>
    </row>
    <row r="462" s="2" customFormat="1" ht="14.25" customHeight="1" x14ac:dyDescent="0.3"/>
  </sheetData>
  <sheetProtection password="CC35" sheet="1" objects="1" scenarios="1" formatColumns="0" formatRows="0" sort="0" autoFilter="0"/>
  <autoFilter ref="C77:K77"/>
  <mergeCells count="9">
    <mergeCell ref="E70:H70"/>
    <mergeCell ref="G1:H1"/>
    <mergeCell ref="L2:V2"/>
    <mergeCell ref="E7:H7"/>
    <mergeCell ref="E9:H9"/>
    <mergeCell ref="E24:H24"/>
    <mergeCell ref="E45:H45"/>
    <mergeCell ref="E47:H47"/>
    <mergeCell ref="E68:H68"/>
  </mergeCells>
  <hyperlinks>
    <hyperlink ref="F1:G1" location="C2" tooltip="Krycí list soupisu" display="1) Krycí list soupisu"/>
    <hyperlink ref="G1:H1" location="C54" tooltip="Rekapitulace" display="2) Rekapitulace"/>
    <hyperlink ref="J1" location="C77" tooltip="Soupis prací" display="3) Soupis prací"/>
    <hyperlink ref="L1:V1" location="'Rekapitulace stavby'!C2" tooltip="Rekapitulace stavby" display="Rekapitulace stavby"/>
  </hyperlinks>
  <pageMargins left="0.59027779102325439" right="0.59027779102325439" top="0.59027779102325439" bottom="0.59027779102325439" header="0" footer="0"/>
  <pageSetup paperSize="9" scale="95" fitToHeight="100" orientation="landscape" blackAndWhite="1" r:id="rId1"/>
  <headerFooter alignWithMargins="0">
    <oddFooter>&amp;CStrana &amp;P z &amp;N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207"/>
  <sheetViews>
    <sheetView showGridLines="0" zoomScaleNormal="100" workbookViewId="0">
      <selection activeCell="A2" sqref="A2"/>
    </sheetView>
  </sheetViews>
  <sheetFormatPr defaultRowHeight="13.5" x14ac:dyDescent="0.3"/>
  <cols>
    <col min="1" max="1" width="8.33203125" customWidth="1"/>
    <col min="2" max="2" width="1.6640625" customWidth="1"/>
    <col min="3" max="4" width="5" customWidth="1"/>
    <col min="5" max="5" width="11.6640625" customWidth="1"/>
    <col min="6" max="6" width="9.1640625" customWidth="1"/>
    <col min="7" max="7" width="5" customWidth="1"/>
    <col min="8" max="8" width="77.83203125" customWidth="1"/>
    <col min="9" max="10" width="20" customWidth="1"/>
    <col min="11" max="11" width="1.6640625" customWidth="1"/>
  </cols>
  <sheetData>
    <row r="1" spans="2:11" ht="37.5" customHeight="1" x14ac:dyDescent="0.3"/>
    <row r="2" spans="2:11" ht="7.5" customHeight="1" x14ac:dyDescent="0.3">
      <c r="B2" s="220"/>
      <c r="C2" s="221"/>
      <c r="D2" s="221"/>
      <c r="E2" s="221"/>
      <c r="F2" s="221"/>
      <c r="G2" s="221"/>
      <c r="H2" s="221"/>
      <c r="I2" s="221"/>
      <c r="J2" s="221"/>
      <c r="K2" s="222"/>
    </row>
    <row r="3" spans="2:11" s="225" customFormat="1" ht="45" customHeight="1" x14ac:dyDescent="0.3">
      <c r="B3" s="223"/>
      <c r="C3" s="335" t="s">
        <v>1428</v>
      </c>
      <c r="D3" s="335"/>
      <c r="E3" s="335"/>
      <c r="F3" s="335"/>
      <c r="G3" s="335"/>
      <c r="H3" s="335"/>
      <c r="I3" s="335"/>
      <c r="J3" s="335"/>
      <c r="K3" s="224"/>
    </row>
    <row r="4" spans="2:11" ht="25.5" customHeight="1" x14ac:dyDescent="0.3">
      <c r="B4" s="226"/>
      <c r="C4" s="336" t="s">
        <v>1429</v>
      </c>
      <c r="D4" s="336"/>
      <c r="E4" s="336"/>
      <c r="F4" s="336"/>
      <c r="G4" s="336"/>
      <c r="H4" s="336"/>
      <c r="I4" s="336"/>
      <c r="J4" s="336"/>
      <c r="K4" s="227"/>
    </row>
    <row r="5" spans="2:11" ht="5.25" customHeight="1" x14ac:dyDescent="0.3">
      <c r="B5" s="226"/>
      <c r="C5" s="228"/>
      <c r="D5" s="228"/>
      <c r="E5" s="228"/>
      <c r="F5" s="228"/>
      <c r="G5" s="228"/>
      <c r="H5" s="228"/>
      <c r="I5" s="228"/>
      <c r="J5" s="228"/>
      <c r="K5" s="227"/>
    </row>
    <row r="6" spans="2:11" ht="15" customHeight="1" x14ac:dyDescent="0.3">
      <c r="B6" s="226"/>
      <c r="C6" s="337" t="s">
        <v>1430</v>
      </c>
      <c r="D6" s="337"/>
      <c r="E6" s="337"/>
      <c r="F6" s="337"/>
      <c r="G6" s="337"/>
      <c r="H6" s="337"/>
      <c r="I6" s="337"/>
      <c r="J6" s="337"/>
      <c r="K6" s="227"/>
    </row>
    <row r="7" spans="2:11" ht="15" customHeight="1" x14ac:dyDescent="0.3">
      <c r="B7" s="230"/>
      <c r="C7" s="337" t="s">
        <v>1431</v>
      </c>
      <c r="D7" s="337"/>
      <c r="E7" s="337"/>
      <c r="F7" s="337"/>
      <c r="G7" s="337"/>
      <c r="H7" s="337"/>
      <c r="I7" s="337"/>
      <c r="J7" s="337"/>
      <c r="K7" s="227"/>
    </row>
    <row r="8" spans="2:11" ht="12.75" customHeight="1" x14ac:dyDescent="0.3">
      <c r="B8" s="230"/>
      <c r="C8" s="229"/>
      <c r="D8" s="229"/>
      <c r="E8" s="229"/>
      <c r="F8" s="229"/>
      <c r="G8" s="229"/>
      <c r="H8" s="229"/>
      <c r="I8" s="229"/>
      <c r="J8" s="229"/>
      <c r="K8" s="227"/>
    </row>
    <row r="9" spans="2:11" ht="15" customHeight="1" x14ac:dyDescent="0.3">
      <c r="B9" s="230"/>
      <c r="C9" s="337" t="s">
        <v>1432</v>
      </c>
      <c r="D9" s="337"/>
      <c r="E9" s="337"/>
      <c r="F9" s="337"/>
      <c r="G9" s="337"/>
      <c r="H9" s="337"/>
      <c r="I9" s="337"/>
      <c r="J9" s="337"/>
      <c r="K9" s="227"/>
    </row>
    <row r="10" spans="2:11" ht="15" customHeight="1" x14ac:dyDescent="0.3">
      <c r="B10" s="230"/>
      <c r="C10" s="229"/>
      <c r="D10" s="337" t="s">
        <v>1433</v>
      </c>
      <c r="E10" s="337"/>
      <c r="F10" s="337"/>
      <c r="G10" s="337"/>
      <c r="H10" s="337"/>
      <c r="I10" s="337"/>
      <c r="J10" s="337"/>
      <c r="K10" s="227"/>
    </row>
    <row r="11" spans="2:11" ht="15" customHeight="1" x14ac:dyDescent="0.3">
      <c r="B11" s="230"/>
      <c r="C11" s="231"/>
      <c r="D11" s="337" t="s">
        <v>1434</v>
      </c>
      <c r="E11" s="337"/>
      <c r="F11" s="337"/>
      <c r="G11" s="337"/>
      <c r="H11" s="337"/>
      <c r="I11" s="337"/>
      <c r="J11" s="337"/>
      <c r="K11" s="227"/>
    </row>
    <row r="12" spans="2:11" ht="12.75" customHeight="1" x14ac:dyDescent="0.3">
      <c r="B12" s="230"/>
      <c r="C12" s="231"/>
      <c r="D12" s="231"/>
      <c r="E12" s="231"/>
      <c r="F12" s="231"/>
      <c r="G12" s="231"/>
      <c r="H12" s="231"/>
      <c r="I12" s="231"/>
      <c r="J12" s="231"/>
      <c r="K12" s="227"/>
    </row>
    <row r="13" spans="2:11" ht="15" customHeight="1" x14ac:dyDescent="0.3">
      <c r="B13" s="230"/>
      <c r="C13" s="231"/>
      <c r="D13" s="337" t="s">
        <v>1435</v>
      </c>
      <c r="E13" s="337"/>
      <c r="F13" s="337"/>
      <c r="G13" s="337"/>
      <c r="H13" s="337"/>
      <c r="I13" s="337"/>
      <c r="J13" s="337"/>
      <c r="K13" s="227"/>
    </row>
    <row r="14" spans="2:11" ht="15" customHeight="1" x14ac:dyDescent="0.3">
      <c r="B14" s="230"/>
      <c r="C14" s="231"/>
      <c r="D14" s="337" t="s">
        <v>1436</v>
      </c>
      <c r="E14" s="337"/>
      <c r="F14" s="337"/>
      <c r="G14" s="337"/>
      <c r="H14" s="337"/>
      <c r="I14" s="337"/>
      <c r="J14" s="337"/>
      <c r="K14" s="227"/>
    </row>
    <row r="15" spans="2:11" ht="15" customHeight="1" x14ac:dyDescent="0.3">
      <c r="B15" s="230"/>
      <c r="C15" s="231"/>
      <c r="D15" s="337" t="s">
        <v>1437</v>
      </c>
      <c r="E15" s="337"/>
      <c r="F15" s="337"/>
      <c r="G15" s="337"/>
      <c r="H15" s="337"/>
      <c r="I15" s="337"/>
      <c r="J15" s="337"/>
      <c r="K15" s="227"/>
    </row>
    <row r="16" spans="2:11" ht="15" customHeight="1" x14ac:dyDescent="0.3">
      <c r="B16" s="230"/>
      <c r="C16" s="231"/>
      <c r="D16" s="231"/>
      <c r="E16" s="232" t="s">
        <v>79</v>
      </c>
      <c r="F16" s="337" t="s">
        <v>1438</v>
      </c>
      <c r="G16" s="337"/>
      <c r="H16" s="337"/>
      <c r="I16" s="337"/>
      <c r="J16" s="337"/>
      <c r="K16" s="227"/>
    </row>
    <row r="17" spans="2:11" ht="15" customHeight="1" x14ac:dyDescent="0.3">
      <c r="B17" s="230"/>
      <c r="C17" s="231"/>
      <c r="D17" s="231"/>
      <c r="E17" s="232" t="s">
        <v>1439</v>
      </c>
      <c r="F17" s="337" t="s">
        <v>1440</v>
      </c>
      <c r="G17" s="337"/>
      <c r="H17" s="337"/>
      <c r="I17" s="337"/>
      <c r="J17" s="337"/>
      <c r="K17" s="227"/>
    </row>
    <row r="18" spans="2:11" ht="15" customHeight="1" x14ac:dyDescent="0.3">
      <c r="B18" s="230"/>
      <c r="C18" s="231"/>
      <c r="D18" s="231"/>
      <c r="E18" s="232" t="s">
        <v>1441</v>
      </c>
      <c r="F18" s="337" t="s">
        <v>1442</v>
      </c>
      <c r="G18" s="337"/>
      <c r="H18" s="337"/>
      <c r="I18" s="337"/>
      <c r="J18" s="337"/>
      <c r="K18" s="227"/>
    </row>
    <row r="19" spans="2:11" ht="15" customHeight="1" x14ac:dyDescent="0.3">
      <c r="B19" s="230"/>
      <c r="C19" s="231"/>
      <c r="D19" s="231"/>
      <c r="E19" s="232" t="s">
        <v>99</v>
      </c>
      <c r="F19" s="337" t="s">
        <v>1443</v>
      </c>
      <c r="G19" s="337"/>
      <c r="H19" s="337"/>
      <c r="I19" s="337"/>
      <c r="J19" s="337"/>
      <c r="K19" s="227"/>
    </row>
    <row r="20" spans="2:11" ht="15" customHeight="1" x14ac:dyDescent="0.3">
      <c r="B20" s="230"/>
      <c r="C20" s="231"/>
      <c r="D20" s="231"/>
      <c r="E20" s="232" t="s">
        <v>719</v>
      </c>
      <c r="F20" s="337" t="s">
        <v>720</v>
      </c>
      <c r="G20" s="337"/>
      <c r="H20" s="337"/>
      <c r="I20" s="337"/>
      <c r="J20" s="337"/>
      <c r="K20" s="227"/>
    </row>
    <row r="21" spans="2:11" ht="15" customHeight="1" x14ac:dyDescent="0.3">
      <c r="B21" s="230"/>
      <c r="C21" s="231"/>
      <c r="D21" s="231"/>
      <c r="E21" s="232" t="s">
        <v>1444</v>
      </c>
      <c r="F21" s="337" t="s">
        <v>1445</v>
      </c>
      <c r="G21" s="337"/>
      <c r="H21" s="337"/>
      <c r="I21" s="337"/>
      <c r="J21" s="337"/>
      <c r="K21" s="227"/>
    </row>
    <row r="22" spans="2:11" ht="12.75" customHeight="1" x14ac:dyDescent="0.3">
      <c r="B22" s="230"/>
      <c r="C22" s="231"/>
      <c r="D22" s="231"/>
      <c r="E22" s="231"/>
      <c r="F22" s="231"/>
      <c r="G22" s="231"/>
      <c r="H22" s="231"/>
      <c r="I22" s="231"/>
      <c r="J22" s="231"/>
      <c r="K22" s="227"/>
    </row>
    <row r="23" spans="2:11" ht="15" customHeight="1" x14ac:dyDescent="0.3">
      <c r="B23" s="230"/>
      <c r="C23" s="337" t="s">
        <v>1446</v>
      </c>
      <c r="D23" s="337"/>
      <c r="E23" s="337"/>
      <c r="F23" s="337"/>
      <c r="G23" s="337"/>
      <c r="H23" s="337"/>
      <c r="I23" s="337"/>
      <c r="J23" s="337"/>
      <c r="K23" s="227"/>
    </row>
    <row r="24" spans="2:11" ht="15" customHeight="1" x14ac:dyDescent="0.3">
      <c r="B24" s="230"/>
      <c r="C24" s="337" t="s">
        <v>1447</v>
      </c>
      <c r="D24" s="337"/>
      <c r="E24" s="337"/>
      <c r="F24" s="337"/>
      <c r="G24" s="337"/>
      <c r="H24" s="337"/>
      <c r="I24" s="337"/>
      <c r="J24" s="337"/>
      <c r="K24" s="227"/>
    </row>
    <row r="25" spans="2:11" ht="15" customHeight="1" x14ac:dyDescent="0.3">
      <c r="B25" s="230"/>
      <c r="C25" s="229"/>
      <c r="D25" s="337" t="s">
        <v>1448</v>
      </c>
      <c r="E25" s="337"/>
      <c r="F25" s="337"/>
      <c r="G25" s="337"/>
      <c r="H25" s="337"/>
      <c r="I25" s="337"/>
      <c r="J25" s="337"/>
      <c r="K25" s="227"/>
    </row>
    <row r="26" spans="2:11" ht="15" customHeight="1" x14ac:dyDescent="0.3">
      <c r="B26" s="230"/>
      <c r="C26" s="231"/>
      <c r="D26" s="337" t="s">
        <v>1449</v>
      </c>
      <c r="E26" s="337"/>
      <c r="F26" s="337"/>
      <c r="G26" s="337"/>
      <c r="H26" s="337"/>
      <c r="I26" s="337"/>
      <c r="J26" s="337"/>
      <c r="K26" s="227"/>
    </row>
    <row r="27" spans="2:11" ht="12.75" customHeight="1" x14ac:dyDescent="0.3">
      <c r="B27" s="230"/>
      <c r="C27" s="231"/>
      <c r="D27" s="231"/>
      <c r="E27" s="231"/>
      <c r="F27" s="231"/>
      <c r="G27" s="231"/>
      <c r="H27" s="231"/>
      <c r="I27" s="231"/>
      <c r="J27" s="231"/>
      <c r="K27" s="227"/>
    </row>
    <row r="28" spans="2:11" ht="15" customHeight="1" x14ac:dyDescent="0.3">
      <c r="B28" s="230"/>
      <c r="C28" s="231"/>
      <c r="D28" s="337" t="s">
        <v>1450</v>
      </c>
      <c r="E28" s="337"/>
      <c r="F28" s="337"/>
      <c r="G28" s="337"/>
      <c r="H28" s="337"/>
      <c r="I28" s="337"/>
      <c r="J28" s="337"/>
      <c r="K28" s="227"/>
    </row>
    <row r="29" spans="2:11" ht="15" customHeight="1" x14ac:dyDescent="0.3">
      <c r="B29" s="230"/>
      <c r="C29" s="231"/>
      <c r="D29" s="337" t="s">
        <v>1451</v>
      </c>
      <c r="E29" s="337"/>
      <c r="F29" s="337"/>
      <c r="G29" s="337"/>
      <c r="H29" s="337"/>
      <c r="I29" s="337"/>
      <c r="J29" s="337"/>
      <c r="K29" s="227"/>
    </row>
    <row r="30" spans="2:11" ht="12.75" customHeight="1" x14ac:dyDescent="0.3">
      <c r="B30" s="230"/>
      <c r="C30" s="231"/>
      <c r="D30" s="231"/>
      <c r="E30" s="231"/>
      <c r="F30" s="231"/>
      <c r="G30" s="231"/>
      <c r="H30" s="231"/>
      <c r="I30" s="231"/>
      <c r="J30" s="231"/>
      <c r="K30" s="227"/>
    </row>
    <row r="31" spans="2:11" ht="15" customHeight="1" x14ac:dyDescent="0.3">
      <c r="B31" s="230"/>
      <c r="C31" s="231"/>
      <c r="D31" s="337" t="s">
        <v>1452</v>
      </c>
      <c r="E31" s="337"/>
      <c r="F31" s="337"/>
      <c r="G31" s="337"/>
      <c r="H31" s="337"/>
      <c r="I31" s="337"/>
      <c r="J31" s="337"/>
      <c r="K31" s="227"/>
    </row>
    <row r="32" spans="2:11" ht="15" customHeight="1" x14ac:dyDescent="0.3">
      <c r="B32" s="230"/>
      <c r="C32" s="231"/>
      <c r="D32" s="337" t="s">
        <v>1453</v>
      </c>
      <c r="E32" s="337"/>
      <c r="F32" s="337"/>
      <c r="G32" s="337"/>
      <c r="H32" s="337"/>
      <c r="I32" s="337"/>
      <c r="J32" s="337"/>
      <c r="K32" s="227"/>
    </row>
    <row r="33" spans="2:11" ht="15" customHeight="1" x14ac:dyDescent="0.3">
      <c r="B33" s="230"/>
      <c r="C33" s="231"/>
      <c r="D33" s="337" t="s">
        <v>1454</v>
      </c>
      <c r="E33" s="337"/>
      <c r="F33" s="337"/>
      <c r="G33" s="337"/>
      <c r="H33" s="337"/>
      <c r="I33" s="337"/>
      <c r="J33" s="337"/>
      <c r="K33" s="227"/>
    </row>
    <row r="34" spans="2:11" ht="15" customHeight="1" x14ac:dyDescent="0.3">
      <c r="B34" s="230"/>
      <c r="C34" s="231"/>
      <c r="D34" s="229"/>
      <c r="E34" s="233" t="s">
        <v>121</v>
      </c>
      <c r="F34" s="229"/>
      <c r="G34" s="337" t="s">
        <v>1455</v>
      </c>
      <c r="H34" s="337"/>
      <c r="I34" s="337"/>
      <c r="J34" s="337"/>
      <c r="K34" s="227"/>
    </row>
    <row r="35" spans="2:11" ht="30.75" customHeight="1" x14ac:dyDescent="0.3">
      <c r="B35" s="230"/>
      <c r="C35" s="231"/>
      <c r="D35" s="229"/>
      <c r="E35" s="233" t="s">
        <v>1456</v>
      </c>
      <c r="F35" s="229"/>
      <c r="G35" s="337" t="s">
        <v>1457</v>
      </c>
      <c r="H35" s="337"/>
      <c r="I35" s="337"/>
      <c r="J35" s="337"/>
      <c r="K35" s="227"/>
    </row>
    <row r="36" spans="2:11" ht="15" customHeight="1" x14ac:dyDescent="0.3">
      <c r="B36" s="230"/>
      <c r="C36" s="231"/>
      <c r="D36" s="229"/>
      <c r="E36" s="233" t="s">
        <v>54</v>
      </c>
      <c r="F36" s="229"/>
      <c r="G36" s="337" t="s">
        <v>1458</v>
      </c>
      <c r="H36" s="337"/>
      <c r="I36" s="337"/>
      <c r="J36" s="337"/>
      <c r="K36" s="227"/>
    </row>
    <row r="37" spans="2:11" ht="15" customHeight="1" x14ac:dyDescent="0.3">
      <c r="B37" s="230"/>
      <c r="C37" s="231"/>
      <c r="D37" s="229"/>
      <c r="E37" s="233" t="s">
        <v>122</v>
      </c>
      <c r="F37" s="229"/>
      <c r="G37" s="337" t="s">
        <v>1459</v>
      </c>
      <c r="H37" s="337"/>
      <c r="I37" s="337"/>
      <c r="J37" s="337"/>
      <c r="K37" s="227"/>
    </row>
    <row r="38" spans="2:11" ht="15" customHeight="1" x14ac:dyDescent="0.3">
      <c r="B38" s="230"/>
      <c r="C38" s="231"/>
      <c r="D38" s="229"/>
      <c r="E38" s="233" t="s">
        <v>123</v>
      </c>
      <c r="F38" s="229"/>
      <c r="G38" s="337" t="s">
        <v>1460</v>
      </c>
      <c r="H38" s="337"/>
      <c r="I38" s="337"/>
      <c r="J38" s="337"/>
      <c r="K38" s="227"/>
    </row>
    <row r="39" spans="2:11" ht="15" customHeight="1" x14ac:dyDescent="0.3">
      <c r="B39" s="230"/>
      <c r="C39" s="231"/>
      <c r="D39" s="229"/>
      <c r="E39" s="233" t="s">
        <v>124</v>
      </c>
      <c r="F39" s="229"/>
      <c r="G39" s="337" t="s">
        <v>1461</v>
      </c>
      <c r="H39" s="337"/>
      <c r="I39" s="337"/>
      <c r="J39" s="337"/>
      <c r="K39" s="227"/>
    </row>
    <row r="40" spans="2:11" ht="15" customHeight="1" x14ac:dyDescent="0.3">
      <c r="B40" s="230"/>
      <c r="C40" s="231"/>
      <c r="D40" s="229"/>
      <c r="E40" s="233" t="s">
        <v>1462</v>
      </c>
      <c r="F40" s="229"/>
      <c r="G40" s="337" t="s">
        <v>1463</v>
      </c>
      <c r="H40" s="337"/>
      <c r="I40" s="337"/>
      <c r="J40" s="337"/>
      <c r="K40" s="227"/>
    </row>
    <row r="41" spans="2:11" ht="15" customHeight="1" x14ac:dyDescent="0.3">
      <c r="B41" s="230"/>
      <c r="C41" s="231"/>
      <c r="D41" s="229"/>
      <c r="E41" s="233"/>
      <c r="F41" s="229"/>
      <c r="G41" s="337" t="s">
        <v>1464</v>
      </c>
      <c r="H41" s="337"/>
      <c r="I41" s="337"/>
      <c r="J41" s="337"/>
      <c r="K41" s="227"/>
    </row>
    <row r="42" spans="2:11" ht="15" customHeight="1" x14ac:dyDescent="0.3">
      <c r="B42" s="230"/>
      <c r="C42" s="231"/>
      <c r="D42" s="229"/>
      <c r="E42" s="233" t="s">
        <v>1465</v>
      </c>
      <c r="F42" s="229"/>
      <c r="G42" s="337" t="s">
        <v>1466</v>
      </c>
      <c r="H42" s="337"/>
      <c r="I42" s="337"/>
      <c r="J42" s="337"/>
      <c r="K42" s="227"/>
    </row>
    <row r="43" spans="2:11" ht="15" customHeight="1" x14ac:dyDescent="0.3">
      <c r="B43" s="230"/>
      <c r="C43" s="231"/>
      <c r="D43" s="229"/>
      <c r="E43" s="233" t="s">
        <v>127</v>
      </c>
      <c r="F43" s="229"/>
      <c r="G43" s="337" t="s">
        <v>1467</v>
      </c>
      <c r="H43" s="337"/>
      <c r="I43" s="337"/>
      <c r="J43" s="337"/>
      <c r="K43" s="227"/>
    </row>
    <row r="44" spans="2:11" ht="12.75" customHeight="1" x14ac:dyDescent="0.3">
      <c r="B44" s="230"/>
      <c r="C44" s="231"/>
      <c r="D44" s="229"/>
      <c r="E44" s="229"/>
      <c r="F44" s="229"/>
      <c r="G44" s="229"/>
      <c r="H44" s="229"/>
      <c r="I44" s="229"/>
      <c r="J44" s="229"/>
      <c r="K44" s="227"/>
    </row>
    <row r="45" spans="2:11" ht="15" customHeight="1" x14ac:dyDescent="0.3">
      <c r="B45" s="230"/>
      <c r="C45" s="231"/>
      <c r="D45" s="337" t="s">
        <v>1468</v>
      </c>
      <c r="E45" s="337"/>
      <c r="F45" s="337"/>
      <c r="G45" s="337"/>
      <c r="H45" s="337"/>
      <c r="I45" s="337"/>
      <c r="J45" s="337"/>
      <c r="K45" s="227"/>
    </row>
    <row r="46" spans="2:11" ht="15" customHeight="1" x14ac:dyDescent="0.3">
      <c r="B46" s="230"/>
      <c r="C46" s="231"/>
      <c r="D46" s="231"/>
      <c r="E46" s="337" t="s">
        <v>1469</v>
      </c>
      <c r="F46" s="337"/>
      <c r="G46" s="337"/>
      <c r="H46" s="337"/>
      <c r="I46" s="337"/>
      <c r="J46" s="337"/>
      <c r="K46" s="227"/>
    </row>
    <row r="47" spans="2:11" ht="15" customHeight="1" x14ac:dyDescent="0.3">
      <c r="B47" s="230"/>
      <c r="C47" s="231"/>
      <c r="D47" s="231"/>
      <c r="E47" s="337" t="s">
        <v>1470</v>
      </c>
      <c r="F47" s="337"/>
      <c r="G47" s="337"/>
      <c r="H47" s="337"/>
      <c r="I47" s="337"/>
      <c r="J47" s="337"/>
      <c r="K47" s="227"/>
    </row>
    <row r="48" spans="2:11" ht="15" customHeight="1" x14ac:dyDescent="0.3">
      <c r="B48" s="230"/>
      <c r="C48" s="231"/>
      <c r="D48" s="231"/>
      <c r="E48" s="337" t="s">
        <v>1471</v>
      </c>
      <c r="F48" s="337"/>
      <c r="G48" s="337"/>
      <c r="H48" s="337"/>
      <c r="I48" s="337"/>
      <c r="J48" s="337"/>
      <c r="K48" s="227"/>
    </row>
    <row r="49" spans="2:11" ht="15" customHeight="1" x14ac:dyDescent="0.3">
      <c r="B49" s="230"/>
      <c r="C49" s="231"/>
      <c r="D49" s="337" t="s">
        <v>1472</v>
      </c>
      <c r="E49" s="337"/>
      <c r="F49" s="337"/>
      <c r="G49" s="337"/>
      <c r="H49" s="337"/>
      <c r="I49" s="337"/>
      <c r="J49" s="337"/>
      <c r="K49" s="227"/>
    </row>
    <row r="50" spans="2:11" ht="25.5" customHeight="1" x14ac:dyDescent="0.3">
      <c r="B50" s="226"/>
      <c r="C50" s="336" t="s">
        <v>1473</v>
      </c>
      <c r="D50" s="336"/>
      <c r="E50" s="336"/>
      <c r="F50" s="336"/>
      <c r="G50" s="336"/>
      <c r="H50" s="336"/>
      <c r="I50" s="336"/>
      <c r="J50" s="336"/>
      <c r="K50" s="227"/>
    </row>
    <row r="51" spans="2:11" ht="5.25" customHeight="1" x14ac:dyDescent="0.3">
      <c r="B51" s="226"/>
      <c r="C51" s="228"/>
      <c r="D51" s="228"/>
      <c r="E51" s="228"/>
      <c r="F51" s="228"/>
      <c r="G51" s="228"/>
      <c r="H51" s="228"/>
      <c r="I51" s="228"/>
      <c r="J51" s="228"/>
      <c r="K51" s="227"/>
    </row>
    <row r="52" spans="2:11" ht="15" customHeight="1" x14ac:dyDescent="0.3">
      <c r="B52" s="226"/>
      <c r="C52" s="337" t="s">
        <v>1474</v>
      </c>
      <c r="D52" s="337"/>
      <c r="E52" s="337"/>
      <c r="F52" s="337"/>
      <c r="G52" s="337"/>
      <c r="H52" s="337"/>
      <c r="I52" s="337"/>
      <c r="J52" s="337"/>
      <c r="K52" s="227"/>
    </row>
    <row r="53" spans="2:11" ht="15" customHeight="1" x14ac:dyDescent="0.3">
      <c r="B53" s="226"/>
      <c r="C53" s="337" t="s">
        <v>1475</v>
      </c>
      <c r="D53" s="337"/>
      <c r="E53" s="337"/>
      <c r="F53" s="337"/>
      <c r="G53" s="337"/>
      <c r="H53" s="337"/>
      <c r="I53" s="337"/>
      <c r="J53" s="337"/>
      <c r="K53" s="227"/>
    </row>
    <row r="54" spans="2:11" ht="12.75" customHeight="1" x14ac:dyDescent="0.3">
      <c r="B54" s="226"/>
      <c r="C54" s="229"/>
      <c r="D54" s="229"/>
      <c r="E54" s="229"/>
      <c r="F54" s="229"/>
      <c r="G54" s="229"/>
      <c r="H54" s="229"/>
      <c r="I54" s="229"/>
      <c r="J54" s="229"/>
      <c r="K54" s="227"/>
    </row>
    <row r="55" spans="2:11" ht="15" customHeight="1" x14ac:dyDescent="0.3">
      <c r="B55" s="226"/>
      <c r="C55" s="337" t="s">
        <v>1476</v>
      </c>
      <c r="D55" s="337"/>
      <c r="E55" s="337"/>
      <c r="F55" s="337"/>
      <c r="G55" s="337"/>
      <c r="H55" s="337"/>
      <c r="I55" s="337"/>
      <c r="J55" s="337"/>
      <c r="K55" s="227"/>
    </row>
    <row r="56" spans="2:11" ht="15" customHeight="1" x14ac:dyDescent="0.3">
      <c r="B56" s="226"/>
      <c r="C56" s="231"/>
      <c r="D56" s="337" t="s">
        <v>1477</v>
      </c>
      <c r="E56" s="337"/>
      <c r="F56" s="337"/>
      <c r="G56" s="337"/>
      <c r="H56" s="337"/>
      <c r="I56" s="337"/>
      <c r="J56" s="337"/>
      <c r="K56" s="227"/>
    </row>
    <row r="57" spans="2:11" ht="15" customHeight="1" x14ac:dyDescent="0.3">
      <c r="B57" s="226"/>
      <c r="C57" s="231"/>
      <c r="D57" s="337" t="s">
        <v>1478</v>
      </c>
      <c r="E57" s="337"/>
      <c r="F57" s="337"/>
      <c r="G57" s="337"/>
      <c r="H57" s="337"/>
      <c r="I57" s="337"/>
      <c r="J57" s="337"/>
      <c r="K57" s="227"/>
    </row>
    <row r="58" spans="2:11" ht="15" customHeight="1" x14ac:dyDescent="0.3">
      <c r="B58" s="226"/>
      <c r="C58" s="231"/>
      <c r="D58" s="337" t="s">
        <v>1479</v>
      </c>
      <c r="E58" s="337"/>
      <c r="F58" s="337"/>
      <c r="G58" s="337"/>
      <c r="H58" s="337"/>
      <c r="I58" s="337"/>
      <c r="J58" s="337"/>
      <c r="K58" s="227"/>
    </row>
    <row r="59" spans="2:11" ht="15" customHeight="1" x14ac:dyDescent="0.3">
      <c r="B59" s="226"/>
      <c r="C59" s="231"/>
      <c r="D59" s="337" t="s">
        <v>1480</v>
      </c>
      <c r="E59" s="337"/>
      <c r="F59" s="337"/>
      <c r="G59" s="337"/>
      <c r="H59" s="337"/>
      <c r="I59" s="337"/>
      <c r="J59" s="337"/>
      <c r="K59" s="227"/>
    </row>
    <row r="60" spans="2:11" ht="15" customHeight="1" x14ac:dyDescent="0.3">
      <c r="B60" s="226"/>
      <c r="C60" s="231"/>
      <c r="D60" s="338" t="s">
        <v>1481</v>
      </c>
      <c r="E60" s="338"/>
      <c r="F60" s="338"/>
      <c r="G60" s="338"/>
      <c r="H60" s="338"/>
      <c r="I60" s="338"/>
      <c r="J60" s="338"/>
      <c r="K60" s="227"/>
    </row>
    <row r="61" spans="2:11" ht="15" customHeight="1" x14ac:dyDescent="0.3">
      <c r="B61" s="226"/>
      <c r="C61" s="231"/>
      <c r="D61" s="337" t="s">
        <v>1482</v>
      </c>
      <c r="E61" s="337"/>
      <c r="F61" s="337"/>
      <c r="G61" s="337"/>
      <c r="H61" s="337"/>
      <c r="I61" s="337"/>
      <c r="J61" s="337"/>
      <c r="K61" s="227"/>
    </row>
    <row r="62" spans="2:11" ht="12.75" customHeight="1" x14ac:dyDescent="0.3">
      <c r="B62" s="226"/>
      <c r="C62" s="231"/>
      <c r="D62" s="231"/>
      <c r="E62" s="234"/>
      <c r="F62" s="231"/>
      <c r="G62" s="231"/>
      <c r="H62" s="231"/>
      <c r="I62" s="231"/>
      <c r="J62" s="231"/>
      <c r="K62" s="227"/>
    </row>
    <row r="63" spans="2:11" ht="15" customHeight="1" x14ac:dyDescent="0.3">
      <c r="B63" s="226"/>
      <c r="C63" s="231"/>
      <c r="D63" s="337" t="s">
        <v>1483</v>
      </c>
      <c r="E63" s="337"/>
      <c r="F63" s="337"/>
      <c r="G63" s="337"/>
      <c r="H63" s="337"/>
      <c r="I63" s="337"/>
      <c r="J63" s="337"/>
      <c r="K63" s="227"/>
    </row>
    <row r="64" spans="2:11" ht="15" customHeight="1" x14ac:dyDescent="0.3">
      <c r="B64" s="226"/>
      <c r="C64" s="231"/>
      <c r="D64" s="338" t="s">
        <v>1484</v>
      </c>
      <c r="E64" s="338"/>
      <c r="F64" s="338"/>
      <c r="G64" s="338"/>
      <c r="H64" s="338"/>
      <c r="I64" s="338"/>
      <c r="J64" s="338"/>
      <c r="K64" s="227"/>
    </row>
    <row r="65" spans="2:11" ht="15" customHeight="1" x14ac:dyDescent="0.3">
      <c r="B65" s="226"/>
      <c r="C65" s="231"/>
      <c r="D65" s="337" t="s">
        <v>1485</v>
      </c>
      <c r="E65" s="337"/>
      <c r="F65" s="337"/>
      <c r="G65" s="337"/>
      <c r="H65" s="337"/>
      <c r="I65" s="337"/>
      <c r="J65" s="337"/>
      <c r="K65" s="227"/>
    </row>
    <row r="66" spans="2:11" ht="15" customHeight="1" x14ac:dyDescent="0.3">
      <c r="B66" s="226"/>
      <c r="C66" s="231"/>
      <c r="D66" s="337" t="s">
        <v>1486</v>
      </c>
      <c r="E66" s="337"/>
      <c r="F66" s="337"/>
      <c r="G66" s="337"/>
      <c r="H66" s="337"/>
      <c r="I66" s="337"/>
      <c r="J66" s="337"/>
      <c r="K66" s="227"/>
    </row>
    <row r="67" spans="2:11" ht="15" customHeight="1" x14ac:dyDescent="0.3">
      <c r="B67" s="226"/>
      <c r="C67" s="231"/>
      <c r="D67" s="337" t="s">
        <v>1487</v>
      </c>
      <c r="E67" s="337"/>
      <c r="F67" s="337"/>
      <c r="G67" s="337"/>
      <c r="H67" s="337"/>
      <c r="I67" s="337"/>
      <c r="J67" s="337"/>
      <c r="K67" s="227"/>
    </row>
    <row r="68" spans="2:11" ht="15" customHeight="1" x14ac:dyDescent="0.3">
      <c r="B68" s="226"/>
      <c r="C68" s="231"/>
      <c r="D68" s="337" t="s">
        <v>1488</v>
      </c>
      <c r="E68" s="337"/>
      <c r="F68" s="337"/>
      <c r="G68" s="337"/>
      <c r="H68" s="337"/>
      <c r="I68" s="337"/>
      <c r="J68" s="337"/>
      <c r="K68" s="227"/>
    </row>
    <row r="69" spans="2:11" ht="12.75" customHeight="1" x14ac:dyDescent="0.3">
      <c r="B69" s="235"/>
      <c r="C69" s="236"/>
      <c r="D69" s="236"/>
      <c r="E69" s="236"/>
      <c r="F69" s="236"/>
      <c r="G69" s="236"/>
      <c r="H69" s="236"/>
      <c r="I69" s="236"/>
      <c r="J69" s="236"/>
      <c r="K69" s="237"/>
    </row>
    <row r="70" spans="2:11" ht="18.75" customHeight="1" x14ac:dyDescent="0.3">
      <c r="B70" s="238"/>
      <c r="C70" s="238"/>
      <c r="D70" s="238"/>
      <c r="E70" s="238"/>
      <c r="F70" s="238"/>
      <c r="G70" s="238"/>
      <c r="H70" s="238"/>
      <c r="I70" s="238"/>
      <c r="J70" s="238"/>
      <c r="K70" s="239"/>
    </row>
    <row r="71" spans="2:11" ht="18.75" customHeight="1" x14ac:dyDescent="0.3">
      <c r="B71" s="239"/>
      <c r="C71" s="239"/>
      <c r="D71" s="239"/>
      <c r="E71" s="239"/>
      <c r="F71" s="239"/>
      <c r="G71" s="239"/>
      <c r="H71" s="239"/>
      <c r="I71" s="239"/>
      <c r="J71" s="239"/>
      <c r="K71" s="239"/>
    </row>
    <row r="72" spans="2:11" ht="7.5" customHeight="1" x14ac:dyDescent="0.3">
      <c r="B72" s="240"/>
      <c r="C72" s="241"/>
      <c r="D72" s="241"/>
      <c r="E72" s="241"/>
      <c r="F72" s="241"/>
      <c r="G72" s="241"/>
      <c r="H72" s="241"/>
      <c r="I72" s="241"/>
      <c r="J72" s="241"/>
      <c r="K72" s="242"/>
    </row>
    <row r="73" spans="2:11" ht="45" customHeight="1" x14ac:dyDescent="0.3">
      <c r="B73" s="243"/>
      <c r="C73" s="339" t="s">
        <v>1427</v>
      </c>
      <c r="D73" s="339"/>
      <c r="E73" s="339"/>
      <c r="F73" s="339"/>
      <c r="G73" s="339"/>
      <c r="H73" s="339"/>
      <c r="I73" s="339"/>
      <c r="J73" s="339"/>
      <c r="K73" s="244"/>
    </row>
    <row r="74" spans="2:11" ht="17.25" customHeight="1" x14ac:dyDescent="0.3">
      <c r="B74" s="243"/>
      <c r="C74" s="245" t="s">
        <v>1489</v>
      </c>
      <c r="D74" s="245"/>
      <c r="E74" s="245"/>
      <c r="F74" s="245" t="s">
        <v>1490</v>
      </c>
      <c r="G74" s="246"/>
      <c r="H74" s="245" t="s">
        <v>122</v>
      </c>
      <c r="I74" s="245" t="s">
        <v>58</v>
      </c>
      <c r="J74" s="245" t="s">
        <v>1491</v>
      </c>
      <c r="K74" s="244"/>
    </row>
    <row r="75" spans="2:11" ht="17.25" customHeight="1" x14ac:dyDescent="0.3">
      <c r="B75" s="243"/>
      <c r="C75" s="247" t="s">
        <v>1492</v>
      </c>
      <c r="D75" s="247"/>
      <c r="E75" s="247"/>
      <c r="F75" s="248" t="s">
        <v>1493</v>
      </c>
      <c r="G75" s="249"/>
      <c r="H75" s="247"/>
      <c r="I75" s="247"/>
      <c r="J75" s="247" t="s">
        <v>1494</v>
      </c>
      <c r="K75" s="244"/>
    </row>
    <row r="76" spans="2:11" ht="5.25" customHeight="1" x14ac:dyDescent="0.3">
      <c r="B76" s="243"/>
      <c r="C76" s="250"/>
      <c r="D76" s="250"/>
      <c r="E76" s="250"/>
      <c r="F76" s="250"/>
      <c r="G76" s="251"/>
      <c r="H76" s="250"/>
      <c r="I76" s="250"/>
      <c r="J76" s="250"/>
      <c r="K76" s="244"/>
    </row>
    <row r="77" spans="2:11" ht="15" customHeight="1" x14ac:dyDescent="0.3">
      <c r="B77" s="243"/>
      <c r="C77" s="233" t="s">
        <v>54</v>
      </c>
      <c r="D77" s="250"/>
      <c r="E77" s="250"/>
      <c r="F77" s="252" t="s">
        <v>1495</v>
      </c>
      <c r="G77" s="251"/>
      <c r="H77" s="233" t="s">
        <v>1496</v>
      </c>
      <c r="I77" s="233" t="s">
        <v>1497</v>
      </c>
      <c r="J77" s="233">
        <v>20</v>
      </c>
      <c r="K77" s="244"/>
    </row>
    <row r="78" spans="2:11" ht="15" customHeight="1" x14ac:dyDescent="0.3">
      <c r="B78" s="243"/>
      <c r="C78" s="233" t="s">
        <v>1498</v>
      </c>
      <c r="D78" s="233"/>
      <c r="E78" s="233"/>
      <c r="F78" s="252" t="s">
        <v>1495</v>
      </c>
      <c r="G78" s="251"/>
      <c r="H78" s="233" t="s">
        <v>1499</v>
      </c>
      <c r="I78" s="233" t="s">
        <v>1497</v>
      </c>
      <c r="J78" s="233">
        <v>120</v>
      </c>
      <c r="K78" s="244"/>
    </row>
    <row r="79" spans="2:11" ht="15" customHeight="1" x14ac:dyDescent="0.3">
      <c r="B79" s="253"/>
      <c r="C79" s="233" t="s">
        <v>1500</v>
      </c>
      <c r="D79" s="233"/>
      <c r="E79" s="233"/>
      <c r="F79" s="252" t="s">
        <v>1501</v>
      </c>
      <c r="G79" s="251"/>
      <c r="H79" s="233" t="s">
        <v>1502</v>
      </c>
      <c r="I79" s="233" t="s">
        <v>1497</v>
      </c>
      <c r="J79" s="233">
        <v>50</v>
      </c>
      <c r="K79" s="244"/>
    </row>
    <row r="80" spans="2:11" ht="15" customHeight="1" x14ac:dyDescent="0.3">
      <c r="B80" s="253"/>
      <c r="C80" s="233" t="s">
        <v>1503</v>
      </c>
      <c r="D80" s="233"/>
      <c r="E80" s="233"/>
      <c r="F80" s="252" t="s">
        <v>1495</v>
      </c>
      <c r="G80" s="251"/>
      <c r="H80" s="233" t="s">
        <v>1504</v>
      </c>
      <c r="I80" s="233" t="s">
        <v>1505</v>
      </c>
      <c r="J80" s="233"/>
      <c r="K80" s="244"/>
    </row>
    <row r="81" spans="2:11" ht="15" customHeight="1" x14ac:dyDescent="0.3">
      <c r="B81" s="253"/>
      <c r="C81" s="254" t="s">
        <v>1506</v>
      </c>
      <c r="D81" s="254"/>
      <c r="E81" s="254"/>
      <c r="F81" s="255" t="s">
        <v>1501</v>
      </c>
      <c r="G81" s="254"/>
      <c r="H81" s="254" t="s">
        <v>1507</v>
      </c>
      <c r="I81" s="254" t="s">
        <v>1497</v>
      </c>
      <c r="J81" s="254">
        <v>15</v>
      </c>
      <c r="K81" s="244"/>
    </row>
    <row r="82" spans="2:11" ht="15" customHeight="1" x14ac:dyDescent="0.3">
      <c r="B82" s="253"/>
      <c r="C82" s="254" t="s">
        <v>1508</v>
      </c>
      <c r="D82" s="254"/>
      <c r="E82" s="254"/>
      <c r="F82" s="255" t="s">
        <v>1501</v>
      </c>
      <c r="G82" s="254"/>
      <c r="H82" s="254" t="s">
        <v>1509</v>
      </c>
      <c r="I82" s="254" t="s">
        <v>1497</v>
      </c>
      <c r="J82" s="254">
        <v>15</v>
      </c>
      <c r="K82" s="244"/>
    </row>
    <row r="83" spans="2:11" ht="15" customHeight="1" x14ac:dyDescent="0.3">
      <c r="B83" s="253"/>
      <c r="C83" s="254" t="s">
        <v>1510</v>
      </c>
      <c r="D83" s="254"/>
      <c r="E83" s="254"/>
      <c r="F83" s="255" t="s">
        <v>1501</v>
      </c>
      <c r="G83" s="254"/>
      <c r="H83" s="254" t="s">
        <v>1511</v>
      </c>
      <c r="I83" s="254" t="s">
        <v>1497</v>
      </c>
      <c r="J83" s="254">
        <v>20</v>
      </c>
      <c r="K83" s="244"/>
    </row>
    <row r="84" spans="2:11" ht="15" customHeight="1" x14ac:dyDescent="0.3">
      <c r="B84" s="253"/>
      <c r="C84" s="254" t="s">
        <v>1512</v>
      </c>
      <c r="D84" s="254"/>
      <c r="E84" s="254"/>
      <c r="F84" s="255" t="s">
        <v>1501</v>
      </c>
      <c r="G84" s="254"/>
      <c r="H84" s="254" t="s">
        <v>1513</v>
      </c>
      <c r="I84" s="254" t="s">
        <v>1497</v>
      </c>
      <c r="J84" s="254">
        <v>20</v>
      </c>
      <c r="K84" s="244"/>
    </row>
    <row r="85" spans="2:11" ht="15" customHeight="1" x14ac:dyDescent="0.3">
      <c r="B85" s="253"/>
      <c r="C85" s="233" t="s">
        <v>1514</v>
      </c>
      <c r="D85" s="233"/>
      <c r="E85" s="233"/>
      <c r="F85" s="252" t="s">
        <v>1501</v>
      </c>
      <c r="G85" s="251"/>
      <c r="H85" s="233" t="s">
        <v>1515</v>
      </c>
      <c r="I85" s="233" t="s">
        <v>1497</v>
      </c>
      <c r="J85" s="233">
        <v>50</v>
      </c>
      <c r="K85" s="244"/>
    </row>
    <row r="86" spans="2:11" ht="15" customHeight="1" x14ac:dyDescent="0.3">
      <c r="B86" s="253"/>
      <c r="C86" s="233" t="s">
        <v>1516</v>
      </c>
      <c r="D86" s="233"/>
      <c r="E86" s="233"/>
      <c r="F86" s="252" t="s">
        <v>1501</v>
      </c>
      <c r="G86" s="251"/>
      <c r="H86" s="233" t="s">
        <v>1517</v>
      </c>
      <c r="I86" s="233" t="s">
        <v>1497</v>
      </c>
      <c r="J86" s="233">
        <v>20</v>
      </c>
      <c r="K86" s="244"/>
    </row>
    <row r="87" spans="2:11" ht="15" customHeight="1" x14ac:dyDescent="0.3">
      <c r="B87" s="253"/>
      <c r="C87" s="233" t="s">
        <v>1518</v>
      </c>
      <c r="D87" s="233"/>
      <c r="E87" s="233"/>
      <c r="F87" s="252" t="s">
        <v>1501</v>
      </c>
      <c r="G87" s="251"/>
      <c r="H87" s="233" t="s">
        <v>1519</v>
      </c>
      <c r="I87" s="233" t="s">
        <v>1497</v>
      </c>
      <c r="J87" s="233">
        <v>20</v>
      </c>
      <c r="K87" s="244"/>
    </row>
    <row r="88" spans="2:11" ht="15" customHeight="1" x14ac:dyDescent="0.3">
      <c r="B88" s="253"/>
      <c r="C88" s="233" t="s">
        <v>1520</v>
      </c>
      <c r="D88" s="233"/>
      <c r="E88" s="233"/>
      <c r="F88" s="252" t="s">
        <v>1501</v>
      </c>
      <c r="G88" s="251"/>
      <c r="H88" s="233" t="s">
        <v>1521</v>
      </c>
      <c r="I88" s="233" t="s">
        <v>1497</v>
      </c>
      <c r="J88" s="233">
        <v>50</v>
      </c>
      <c r="K88" s="244"/>
    </row>
    <row r="89" spans="2:11" ht="15" customHeight="1" x14ac:dyDescent="0.3">
      <c r="B89" s="253"/>
      <c r="C89" s="233" t="s">
        <v>1522</v>
      </c>
      <c r="D89" s="233"/>
      <c r="E89" s="233"/>
      <c r="F89" s="252" t="s">
        <v>1501</v>
      </c>
      <c r="G89" s="251"/>
      <c r="H89" s="233" t="s">
        <v>1522</v>
      </c>
      <c r="I89" s="233" t="s">
        <v>1497</v>
      </c>
      <c r="J89" s="233">
        <v>50</v>
      </c>
      <c r="K89" s="244"/>
    </row>
    <row r="90" spans="2:11" ht="15" customHeight="1" x14ac:dyDescent="0.3">
      <c r="B90" s="253"/>
      <c r="C90" s="233" t="s">
        <v>128</v>
      </c>
      <c r="D90" s="233"/>
      <c r="E90" s="233"/>
      <c r="F90" s="252" t="s">
        <v>1501</v>
      </c>
      <c r="G90" s="251"/>
      <c r="H90" s="233" t="s">
        <v>1523</v>
      </c>
      <c r="I90" s="233" t="s">
        <v>1497</v>
      </c>
      <c r="J90" s="233">
        <v>255</v>
      </c>
      <c r="K90" s="244"/>
    </row>
    <row r="91" spans="2:11" ht="15" customHeight="1" x14ac:dyDescent="0.3">
      <c r="B91" s="253"/>
      <c r="C91" s="233" t="s">
        <v>1524</v>
      </c>
      <c r="D91" s="233"/>
      <c r="E91" s="233"/>
      <c r="F91" s="252" t="s">
        <v>1495</v>
      </c>
      <c r="G91" s="251"/>
      <c r="H91" s="233" t="s">
        <v>1525</v>
      </c>
      <c r="I91" s="233" t="s">
        <v>1526</v>
      </c>
      <c r="J91" s="233"/>
      <c r="K91" s="244"/>
    </row>
    <row r="92" spans="2:11" ht="15" customHeight="1" x14ac:dyDescent="0.3">
      <c r="B92" s="253"/>
      <c r="C92" s="233" t="s">
        <v>1527</v>
      </c>
      <c r="D92" s="233"/>
      <c r="E92" s="233"/>
      <c r="F92" s="252" t="s">
        <v>1495</v>
      </c>
      <c r="G92" s="251"/>
      <c r="H92" s="233" t="s">
        <v>1528</v>
      </c>
      <c r="I92" s="233" t="s">
        <v>1529</v>
      </c>
      <c r="J92" s="233"/>
      <c r="K92" s="244"/>
    </row>
    <row r="93" spans="2:11" ht="15" customHeight="1" x14ac:dyDescent="0.3">
      <c r="B93" s="253"/>
      <c r="C93" s="233" t="s">
        <v>1530</v>
      </c>
      <c r="D93" s="233"/>
      <c r="E93" s="233"/>
      <c r="F93" s="252" t="s">
        <v>1495</v>
      </c>
      <c r="G93" s="251"/>
      <c r="H93" s="233" t="s">
        <v>1530</v>
      </c>
      <c r="I93" s="233" t="s">
        <v>1529</v>
      </c>
      <c r="J93" s="233"/>
      <c r="K93" s="244"/>
    </row>
    <row r="94" spans="2:11" ht="15" customHeight="1" x14ac:dyDescent="0.3">
      <c r="B94" s="253"/>
      <c r="C94" s="233" t="s">
        <v>39</v>
      </c>
      <c r="D94" s="233"/>
      <c r="E94" s="233"/>
      <c r="F94" s="252" t="s">
        <v>1495</v>
      </c>
      <c r="G94" s="251"/>
      <c r="H94" s="233" t="s">
        <v>1531</v>
      </c>
      <c r="I94" s="233" t="s">
        <v>1529</v>
      </c>
      <c r="J94" s="233"/>
      <c r="K94" s="244"/>
    </row>
    <row r="95" spans="2:11" ht="15" customHeight="1" x14ac:dyDescent="0.3">
      <c r="B95" s="253"/>
      <c r="C95" s="233" t="s">
        <v>49</v>
      </c>
      <c r="D95" s="233"/>
      <c r="E95" s="233"/>
      <c r="F95" s="252" t="s">
        <v>1495</v>
      </c>
      <c r="G95" s="251"/>
      <c r="H95" s="233" t="s">
        <v>1532</v>
      </c>
      <c r="I95" s="233" t="s">
        <v>1529</v>
      </c>
      <c r="J95" s="233"/>
      <c r="K95" s="244"/>
    </row>
    <row r="96" spans="2:11" ht="15" customHeight="1" x14ac:dyDescent="0.3">
      <c r="B96" s="256"/>
      <c r="C96" s="257"/>
      <c r="D96" s="257"/>
      <c r="E96" s="257"/>
      <c r="F96" s="257"/>
      <c r="G96" s="257"/>
      <c r="H96" s="257"/>
      <c r="I96" s="257"/>
      <c r="J96" s="257"/>
      <c r="K96" s="258"/>
    </row>
    <row r="97" spans="2:11" ht="18.75" customHeight="1" x14ac:dyDescent="0.3">
      <c r="B97" s="259"/>
      <c r="C97" s="260"/>
      <c r="D97" s="260"/>
      <c r="E97" s="260"/>
      <c r="F97" s="260"/>
      <c r="G97" s="260"/>
      <c r="H97" s="260"/>
      <c r="I97" s="260"/>
      <c r="J97" s="260"/>
      <c r="K97" s="259"/>
    </row>
    <row r="98" spans="2:11" ht="18.75" customHeight="1" x14ac:dyDescent="0.3">
      <c r="B98" s="239"/>
      <c r="C98" s="239"/>
      <c r="D98" s="239"/>
      <c r="E98" s="239"/>
      <c r="F98" s="239"/>
      <c r="G98" s="239"/>
      <c r="H98" s="239"/>
      <c r="I98" s="239"/>
      <c r="J98" s="239"/>
      <c r="K98" s="239"/>
    </row>
    <row r="99" spans="2:11" ht="7.5" customHeight="1" x14ac:dyDescent="0.3">
      <c r="B99" s="240"/>
      <c r="C99" s="241"/>
      <c r="D99" s="241"/>
      <c r="E99" s="241"/>
      <c r="F99" s="241"/>
      <c r="G99" s="241"/>
      <c r="H99" s="241"/>
      <c r="I99" s="241"/>
      <c r="J99" s="241"/>
      <c r="K99" s="242"/>
    </row>
    <row r="100" spans="2:11" ht="45" customHeight="1" x14ac:dyDescent="0.3">
      <c r="B100" s="243"/>
      <c r="C100" s="339" t="s">
        <v>1533</v>
      </c>
      <c r="D100" s="339"/>
      <c r="E100" s="339"/>
      <c r="F100" s="339"/>
      <c r="G100" s="339"/>
      <c r="H100" s="339"/>
      <c r="I100" s="339"/>
      <c r="J100" s="339"/>
      <c r="K100" s="244"/>
    </row>
    <row r="101" spans="2:11" ht="17.25" customHeight="1" x14ac:dyDescent="0.3">
      <c r="B101" s="243"/>
      <c r="C101" s="245" t="s">
        <v>1489</v>
      </c>
      <c r="D101" s="245"/>
      <c r="E101" s="245"/>
      <c r="F101" s="245" t="s">
        <v>1490</v>
      </c>
      <c r="G101" s="246"/>
      <c r="H101" s="245" t="s">
        <v>122</v>
      </c>
      <c r="I101" s="245" t="s">
        <v>58</v>
      </c>
      <c r="J101" s="245" t="s">
        <v>1491</v>
      </c>
      <c r="K101" s="244"/>
    </row>
    <row r="102" spans="2:11" ht="17.25" customHeight="1" x14ac:dyDescent="0.3">
      <c r="B102" s="243"/>
      <c r="C102" s="247" t="s">
        <v>1492</v>
      </c>
      <c r="D102" s="247"/>
      <c r="E102" s="247"/>
      <c r="F102" s="248" t="s">
        <v>1493</v>
      </c>
      <c r="G102" s="249"/>
      <c r="H102" s="247"/>
      <c r="I102" s="247"/>
      <c r="J102" s="247" t="s">
        <v>1494</v>
      </c>
      <c r="K102" s="244"/>
    </row>
    <row r="103" spans="2:11" ht="5.25" customHeight="1" x14ac:dyDescent="0.3">
      <c r="B103" s="243"/>
      <c r="C103" s="245"/>
      <c r="D103" s="245"/>
      <c r="E103" s="245"/>
      <c r="F103" s="245"/>
      <c r="G103" s="261"/>
      <c r="H103" s="245"/>
      <c r="I103" s="245"/>
      <c r="J103" s="245"/>
      <c r="K103" s="244"/>
    </row>
    <row r="104" spans="2:11" ht="15" customHeight="1" x14ac:dyDescent="0.3">
      <c r="B104" s="243"/>
      <c r="C104" s="233" t="s">
        <v>54</v>
      </c>
      <c r="D104" s="250"/>
      <c r="E104" s="250"/>
      <c r="F104" s="252" t="s">
        <v>1495</v>
      </c>
      <c r="G104" s="261"/>
      <c r="H104" s="233" t="s">
        <v>1534</v>
      </c>
      <c r="I104" s="233" t="s">
        <v>1497</v>
      </c>
      <c r="J104" s="233">
        <v>20</v>
      </c>
      <c r="K104" s="244"/>
    </row>
    <row r="105" spans="2:11" ht="15" customHeight="1" x14ac:dyDescent="0.3">
      <c r="B105" s="243"/>
      <c r="C105" s="233" t="s">
        <v>1498</v>
      </c>
      <c r="D105" s="233"/>
      <c r="E105" s="233"/>
      <c r="F105" s="252" t="s">
        <v>1495</v>
      </c>
      <c r="G105" s="233"/>
      <c r="H105" s="233" t="s">
        <v>1534</v>
      </c>
      <c r="I105" s="233" t="s">
        <v>1497</v>
      </c>
      <c r="J105" s="233">
        <v>120</v>
      </c>
      <c r="K105" s="244"/>
    </row>
    <row r="106" spans="2:11" ht="15" customHeight="1" x14ac:dyDescent="0.3">
      <c r="B106" s="253"/>
      <c r="C106" s="233" t="s">
        <v>1500</v>
      </c>
      <c r="D106" s="233"/>
      <c r="E106" s="233"/>
      <c r="F106" s="252" t="s">
        <v>1501</v>
      </c>
      <c r="G106" s="233"/>
      <c r="H106" s="233" t="s">
        <v>1534</v>
      </c>
      <c r="I106" s="233" t="s">
        <v>1497</v>
      </c>
      <c r="J106" s="233">
        <v>50</v>
      </c>
      <c r="K106" s="244"/>
    </row>
    <row r="107" spans="2:11" ht="15" customHeight="1" x14ac:dyDescent="0.3">
      <c r="B107" s="253"/>
      <c r="C107" s="233" t="s">
        <v>1503</v>
      </c>
      <c r="D107" s="233"/>
      <c r="E107" s="233"/>
      <c r="F107" s="252" t="s">
        <v>1495</v>
      </c>
      <c r="G107" s="233"/>
      <c r="H107" s="233" t="s">
        <v>1534</v>
      </c>
      <c r="I107" s="233" t="s">
        <v>1505</v>
      </c>
      <c r="J107" s="233"/>
      <c r="K107" s="244"/>
    </row>
    <row r="108" spans="2:11" ht="15" customHeight="1" x14ac:dyDescent="0.3">
      <c r="B108" s="253"/>
      <c r="C108" s="233" t="s">
        <v>1514</v>
      </c>
      <c r="D108" s="233"/>
      <c r="E108" s="233"/>
      <c r="F108" s="252" t="s">
        <v>1501</v>
      </c>
      <c r="G108" s="233"/>
      <c r="H108" s="233" t="s">
        <v>1534</v>
      </c>
      <c r="I108" s="233" t="s">
        <v>1497</v>
      </c>
      <c r="J108" s="233">
        <v>50</v>
      </c>
      <c r="K108" s="244"/>
    </row>
    <row r="109" spans="2:11" ht="15" customHeight="1" x14ac:dyDescent="0.3">
      <c r="B109" s="253"/>
      <c r="C109" s="233" t="s">
        <v>1522</v>
      </c>
      <c r="D109" s="233"/>
      <c r="E109" s="233"/>
      <c r="F109" s="252" t="s">
        <v>1501</v>
      </c>
      <c r="G109" s="233"/>
      <c r="H109" s="233" t="s">
        <v>1534</v>
      </c>
      <c r="I109" s="233" t="s">
        <v>1497</v>
      </c>
      <c r="J109" s="233">
        <v>50</v>
      </c>
      <c r="K109" s="244"/>
    </row>
    <row r="110" spans="2:11" ht="15" customHeight="1" x14ac:dyDescent="0.3">
      <c r="B110" s="253"/>
      <c r="C110" s="233" t="s">
        <v>1520</v>
      </c>
      <c r="D110" s="233"/>
      <c r="E110" s="233"/>
      <c r="F110" s="252" t="s">
        <v>1501</v>
      </c>
      <c r="G110" s="233"/>
      <c r="H110" s="233" t="s">
        <v>1534</v>
      </c>
      <c r="I110" s="233" t="s">
        <v>1497</v>
      </c>
      <c r="J110" s="233">
        <v>50</v>
      </c>
      <c r="K110" s="244"/>
    </row>
    <row r="111" spans="2:11" ht="15" customHeight="1" x14ac:dyDescent="0.3">
      <c r="B111" s="253"/>
      <c r="C111" s="233" t="s">
        <v>54</v>
      </c>
      <c r="D111" s="233"/>
      <c r="E111" s="233"/>
      <c r="F111" s="252" t="s">
        <v>1495</v>
      </c>
      <c r="G111" s="233"/>
      <c r="H111" s="233" t="s">
        <v>1535</v>
      </c>
      <c r="I111" s="233" t="s">
        <v>1497</v>
      </c>
      <c r="J111" s="233">
        <v>20</v>
      </c>
      <c r="K111" s="244"/>
    </row>
    <row r="112" spans="2:11" ht="15" customHeight="1" x14ac:dyDescent="0.3">
      <c r="B112" s="253"/>
      <c r="C112" s="233" t="s">
        <v>1536</v>
      </c>
      <c r="D112" s="233"/>
      <c r="E112" s="233"/>
      <c r="F112" s="252" t="s">
        <v>1495</v>
      </c>
      <c r="G112" s="233"/>
      <c r="H112" s="233" t="s">
        <v>1537</v>
      </c>
      <c r="I112" s="233" t="s">
        <v>1497</v>
      </c>
      <c r="J112" s="233">
        <v>120</v>
      </c>
      <c r="K112" s="244"/>
    </row>
    <row r="113" spans="2:11" ht="15" customHeight="1" x14ac:dyDescent="0.3">
      <c r="B113" s="253"/>
      <c r="C113" s="233" t="s">
        <v>39</v>
      </c>
      <c r="D113" s="233"/>
      <c r="E113" s="233"/>
      <c r="F113" s="252" t="s">
        <v>1495</v>
      </c>
      <c r="G113" s="233"/>
      <c r="H113" s="233" t="s">
        <v>1538</v>
      </c>
      <c r="I113" s="233" t="s">
        <v>1529</v>
      </c>
      <c r="J113" s="233"/>
      <c r="K113" s="244"/>
    </row>
    <row r="114" spans="2:11" ht="15" customHeight="1" x14ac:dyDescent="0.3">
      <c r="B114" s="253"/>
      <c r="C114" s="233" t="s">
        <v>49</v>
      </c>
      <c r="D114" s="233"/>
      <c r="E114" s="233"/>
      <c r="F114" s="252" t="s">
        <v>1495</v>
      </c>
      <c r="G114" s="233"/>
      <c r="H114" s="233" t="s">
        <v>1539</v>
      </c>
      <c r="I114" s="233" t="s">
        <v>1529</v>
      </c>
      <c r="J114" s="233"/>
      <c r="K114" s="244"/>
    </row>
    <row r="115" spans="2:11" ht="15" customHeight="1" x14ac:dyDescent="0.3">
      <c r="B115" s="253"/>
      <c r="C115" s="233" t="s">
        <v>58</v>
      </c>
      <c r="D115" s="233"/>
      <c r="E115" s="233"/>
      <c r="F115" s="252" t="s">
        <v>1495</v>
      </c>
      <c r="G115" s="233"/>
      <c r="H115" s="233" t="s">
        <v>1540</v>
      </c>
      <c r="I115" s="233" t="s">
        <v>1541</v>
      </c>
      <c r="J115" s="233"/>
      <c r="K115" s="244"/>
    </row>
    <row r="116" spans="2:11" ht="15" customHeight="1" x14ac:dyDescent="0.3">
      <c r="B116" s="256"/>
      <c r="C116" s="262"/>
      <c r="D116" s="262"/>
      <c r="E116" s="262"/>
      <c r="F116" s="262"/>
      <c r="G116" s="262"/>
      <c r="H116" s="262"/>
      <c r="I116" s="262"/>
      <c r="J116" s="262"/>
      <c r="K116" s="258"/>
    </row>
    <row r="117" spans="2:11" ht="18.75" customHeight="1" x14ac:dyDescent="0.3">
      <c r="B117" s="263"/>
      <c r="C117" s="229"/>
      <c r="D117" s="229"/>
      <c r="E117" s="229"/>
      <c r="F117" s="264"/>
      <c r="G117" s="229"/>
      <c r="H117" s="229"/>
      <c r="I117" s="229"/>
      <c r="J117" s="229"/>
      <c r="K117" s="263"/>
    </row>
    <row r="118" spans="2:11" ht="18.75" customHeight="1" x14ac:dyDescent="0.3">
      <c r="B118" s="239"/>
      <c r="C118" s="239"/>
      <c r="D118" s="239"/>
      <c r="E118" s="239"/>
      <c r="F118" s="239"/>
      <c r="G118" s="239"/>
      <c r="H118" s="239"/>
      <c r="I118" s="239"/>
      <c r="J118" s="239"/>
      <c r="K118" s="239"/>
    </row>
    <row r="119" spans="2:11" ht="7.5" customHeight="1" x14ac:dyDescent="0.3">
      <c r="B119" s="265"/>
      <c r="C119" s="266"/>
      <c r="D119" s="266"/>
      <c r="E119" s="266"/>
      <c r="F119" s="266"/>
      <c r="G119" s="266"/>
      <c r="H119" s="266"/>
      <c r="I119" s="266"/>
      <c r="J119" s="266"/>
      <c r="K119" s="267"/>
    </row>
    <row r="120" spans="2:11" ht="45" customHeight="1" x14ac:dyDescent="0.3">
      <c r="B120" s="268"/>
      <c r="C120" s="335" t="s">
        <v>1542</v>
      </c>
      <c r="D120" s="335"/>
      <c r="E120" s="335"/>
      <c r="F120" s="335"/>
      <c r="G120" s="335"/>
      <c r="H120" s="335"/>
      <c r="I120" s="335"/>
      <c r="J120" s="335"/>
      <c r="K120" s="269"/>
    </row>
    <row r="121" spans="2:11" ht="17.25" customHeight="1" x14ac:dyDescent="0.3">
      <c r="B121" s="270"/>
      <c r="C121" s="245" t="s">
        <v>1489</v>
      </c>
      <c r="D121" s="245"/>
      <c r="E121" s="245"/>
      <c r="F121" s="245" t="s">
        <v>1490</v>
      </c>
      <c r="G121" s="246"/>
      <c r="H121" s="245" t="s">
        <v>122</v>
      </c>
      <c r="I121" s="245" t="s">
        <v>58</v>
      </c>
      <c r="J121" s="245" t="s">
        <v>1491</v>
      </c>
      <c r="K121" s="271"/>
    </row>
    <row r="122" spans="2:11" ht="17.25" customHeight="1" x14ac:dyDescent="0.3">
      <c r="B122" s="270"/>
      <c r="C122" s="247" t="s">
        <v>1492</v>
      </c>
      <c r="D122" s="247"/>
      <c r="E122" s="247"/>
      <c r="F122" s="248" t="s">
        <v>1493</v>
      </c>
      <c r="G122" s="249"/>
      <c r="H122" s="247"/>
      <c r="I122" s="247"/>
      <c r="J122" s="247" t="s">
        <v>1494</v>
      </c>
      <c r="K122" s="271"/>
    </row>
    <row r="123" spans="2:11" ht="5.25" customHeight="1" x14ac:dyDescent="0.3">
      <c r="B123" s="272"/>
      <c r="C123" s="250"/>
      <c r="D123" s="250"/>
      <c r="E123" s="250"/>
      <c r="F123" s="250"/>
      <c r="G123" s="233"/>
      <c r="H123" s="250"/>
      <c r="I123" s="250"/>
      <c r="J123" s="250"/>
      <c r="K123" s="273"/>
    </row>
    <row r="124" spans="2:11" ht="15" customHeight="1" x14ac:dyDescent="0.3">
      <c r="B124" s="272"/>
      <c r="C124" s="233" t="s">
        <v>1498</v>
      </c>
      <c r="D124" s="250"/>
      <c r="E124" s="250"/>
      <c r="F124" s="252" t="s">
        <v>1495</v>
      </c>
      <c r="G124" s="233"/>
      <c r="H124" s="233" t="s">
        <v>1534</v>
      </c>
      <c r="I124" s="233" t="s">
        <v>1497</v>
      </c>
      <c r="J124" s="233">
        <v>120</v>
      </c>
      <c r="K124" s="274"/>
    </row>
    <row r="125" spans="2:11" ht="15" customHeight="1" x14ac:dyDescent="0.3">
      <c r="B125" s="272"/>
      <c r="C125" s="233" t="s">
        <v>1543</v>
      </c>
      <c r="D125" s="233"/>
      <c r="E125" s="233"/>
      <c r="F125" s="252" t="s">
        <v>1495</v>
      </c>
      <c r="G125" s="233"/>
      <c r="H125" s="233" t="s">
        <v>1544</v>
      </c>
      <c r="I125" s="233" t="s">
        <v>1497</v>
      </c>
      <c r="J125" s="233" t="s">
        <v>1545</v>
      </c>
      <c r="K125" s="274"/>
    </row>
    <row r="126" spans="2:11" ht="15" customHeight="1" x14ac:dyDescent="0.3">
      <c r="B126" s="272"/>
      <c r="C126" s="233" t="s">
        <v>1444</v>
      </c>
      <c r="D126" s="233"/>
      <c r="E126" s="233"/>
      <c r="F126" s="252" t="s">
        <v>1495</v>
      </c>
      <c r="G126" s="233"/>
      <c r="H126" s="233" t="s">
        <v>1546</v>
      </c>
      <c r="I126" s="233" t="s">
        <v>1497</v>
      </c>
      <c r="J126" s="233" t="s">
        <v>1545</v>
      </c>
      <c r="K126" s="274"/>
    </row>
    <row r="127" spans="2:11" ht="15" customHeight="1" x14ac:dyDescent="0.3">
      <c r="B127" s="272"/>
      <c r="C127" s="233" t="s">
        <v>1506</v>
      </c>
      <c r="D127" s="233"/>
      <c r="E127" s="233"/>
      <c r="F127" s="252" t="s">
        <v>1501</v>
      </c>
      <c r="G127" s="233"/>
      <c r="H127" s="233" t="s">
        <v>1507</v>
      </c>
      <c r="I127" s="233" t="s">
        <v>1497</v>
      </c>
      <c r="J127" s="233">
        <v>15</v>
      </c>
      <c r="K127" s="274"/>
    </row>
    <row r="128" spans="2:11" ht="15" customHeight="1" x14ac:dyDescent="0.3">
      <c r="B128" s="272"/>
      <c r="C128" s="254" t="s">
        <v>1508</v>
      </c>
      <c r="D128" s="254"/>
      <c r="E128" s="254"/>
      <c r="F128" s="255" t="s">
        <v>1501</v>
      </c>
      <c r="G128" s="254"/>
      <c r="H128" s="254" t="s">
        <v>1509</v>
      </c>
      <c r="I128" s="254" t="s">
        <v>1497</v>
      </c>
      <c r="J128" s="254">
        <v>15</v>
      </c>
      <c r="K128" s="274"/>
    </row>
    <row r="129" spans="2:11" ht="15" customHeight="1" x14ac:dyDescent="0.3">
      <c r="B129" s="272"/>
      <c r="C129" s="254" t="s">
        <v>1510</v>
      </c>
      <c r="D129" s="254"/>
      <c r="E129" s="254"/>
      <c r="F129" s="255" t="s">
        <v>1501</v>
      </c>
      <c r="G129" s="254"/>
      <c r="H129" s="254" t="s">
        <v>1511</v>
      </c>
      <c r="I129" s="254" t="s">
        <v>1497</v>
      </c>
      <c r="J129" s="254">
        <v>20</v>
      </c>
      <c r="K129" s="274"/>
    </row>
    <row r="130" spans="2:11" ht="15" customHeight="1" x14ac:dyDescent="0.3">
      <c r="B130" s="272"/>
      <c r="C130" s="254" t="s">
        <v>1512</v>
      </c>
      <c r="D130" s="254"/>
      <c r="E130" s="254"/>
      <c r="F130" s="255" t="s">
        <v>1501</v>
      </c>
      <c r="G130" s="254"/>
      <c r="H130" s="254" t="s">
        <v>1513</v>
      </c>
      <c r="I130" s="254" t="s">
        <v>1497</v>
      </c>
      <c r="J130" s="254">
        <v>20</v>
      </c>
      <c r="K130" s="274"/>
    </row>
    <row r="131" spans="2:11" ht="15" customHeight="1" x14ac:dyDescent="0.3">
      <c r="B131" s="272"/>
      <c r="C131" s="233" t="s">
        <v>1500</v>
      </c>
      <c r="D131" s="233"/>
      <c r="E131" s="233"/>
      <c r="F131" s="252" t="s">
        <v>1501</v>
      </c>
      <c r="G131" s="233"/>
      <c r="H131" s="233" t="s">
        <v>1534</v>
      </c>
      <c r="I131" s="233" t="s">
        <v>1497</v>
      </c>
      <c r="J131" s="233">
        <v>50</v>
      </c>
      <c r="K131" s="274"/>
    </row>
    <row r="132" spans="2:11" ht="15" customHeight="1" x14ac:dyDescent="0.3">
      <c r="B132" s="272"/>
      <c r="C132" s="233" t="s">
        <v>1514</v>
      </c>
      <c r="D132" s="233"/>
      <c r="E132" s="233"/>
      <c r="F132" s="252" t="s">
        <v>1501</v>
      </c>
      <c r="G132" s="233"/>
      <c r="H132" s="233" t="s">
        <v>1534</v>
      </c>
      <c r="I132" s="233" t="s">
        <v>1497</v>
      </c>
      <c r="J132" s="233">
        <v>50</v>
      </c>
      <c r="K132" s="274"/>
    </row>
    <row r="133" spans="2:11" ht="15" customHeight="1" x14ac:dyDescent="0.3">
      <c r="B133" s="272"/>
      <c r="C133" s="233" t="s">
        <v>1520</v>
      </c>
      <c r="D133" s="233"/>
      <c r="E133" s="233"/>
      <c r="F133" s="252" t="s">
        <v>1501</v>
      </c>
      <c r="G133" s="233"/>
      <c r="H133" s="233" t="s">
        <v>1534</v>
      </c>
      <c r="I133" s="233" t="s">
        <v>1497</v>
      </c>
      <c r="J133" s="233">
        <v>50</v>
      </c>
      <c r="K133" s="274"/>
    </row>
    <row r="134" spans="2:11" ht="15" customHeight="1" x14ac:dyDescent="0.3">
      <c r="B134" s="272"/>
      <c r="C134" s="233" t="s">
        <v>1522</v>
      </c>
      <c r="D134" s="233"/>
      <c r="E134" s="233"/>
      <c r="F134" s="252" t="s">
        <v>1501</v>
      </c>
      <c r="G134" s="233"/>
      <c r="H134" s="233" t="s">
        <v>1534</v>
      </c>
      <c r="I134" s="233" t="s">
        <v>1497</v>
      </c>
      <c r="J134" s="233">
        <v>50</v>
      </c>
      <c r="K134" s="274"/>
    </row>
    <row r="135" spans="2:11" ht="15" customHeight="1" x14ac:dyDescent="0.3">
      <c r="B135" s="272"/>
      <c r="C135" s="233" t="s">
        <v>128</v>
      </c>
      <c r="D135" s="233"/>
      <c r="E135" s="233"/>
      <c r="F135" s="252" t="s">
        <v>1501</v>
      </c>
      <c r="G135" s="233"/>
      <c r="H135" s="233" t="s">
        <v>1547</v>
      </c>
      <c r="I135" s="233" t="s">
        <v>1497</v>
      </c>
      <c r="J135" s="233">
        <v>255</v>
      </c>
      <c r="K135" s="274"/>
    </row>
    <row r="136" spans="2:11" ht="15" customHeight="1" x14ac:dyDescent="0.3">
      <c r="B136" s="272"/>
      <c r="C136" s="233" t="s">
        <v>1524</v>
      </c>
      <c r="D136" s="233"/>
      <c r="E136" s="233"/>
      <c r="F136" s="252" t="s">
        <v>1495</v>
      </c>
      <c r="G136" s="233"/>
      <c r="H136" s="233" t="s">
        <v>1548</v>
      </c>
      <c r="I136" s="233" t="s">
        <v>1526</v>
      </c>
      <c r="J136" s="233"/>
      <c r="K136" s="274"/>
    </row>
    <row r="137" spans="2:11" ht="15" customHeight="1" x14ac:dyDescent="0.3">
      <c r="B137" s="272"/>
      <c r="C137" s="233" t="s">
        <v>1527</v>
      </c>
      <c r="D137" s="233"/>
      <c r="E137" s="233"/>
      <c r="F137" s="252" t="s">
        <v>1495</v>
      </c>
      <c r="G137" s="233"/>
      <c r="H137" s="233" t="s">
        <v>1549</v>
      </c>
      <c r="I137" s="233" t="s">
        <v>1529</v>
      </c>
      <c r="J137" s="233"/>
      <c r="K137" s="274"/>
    </row>
    <row r="138" spans="2:11" ht="15" customHeight="1" x14ac:dyDescent="0.3">
      <c r="B138" s="272"/>
      <c r="C138" s="233" t="s">
        <v>1530</v>
      </c>
      <c r="D138" s="233"/>
      <c r="E138" s="233"/>
      <c r="F138" s="252" t="s">
        <v>1495</v>
      </c>
      <c r="G138" s="233"/>
      <c r="H138" s="233" t="s">
        <v>1530</v>
      </c>
      <c r="I138" s="233" t="s">
        <v>1529</v>
      </c>
      <c r="J138" s="233"/>
      <c r="K138" s="274"/>
    </row>
    <row r="139" spans="2:11" ht="15" customHeight="1" x14ac:dyDescent="0.3">
      <c r="B139" s="272"/>
      <c r="C139" s="233" t="s">
        <v>39</v>
      </c>
      <c r="D139" s="233"/>
      <c r="E139" s="233"/>
      <c r="F139" s="252" t="s">
        <v>1495</v>
      </c>
      <c r="G139" s="233"/>
      <c r="H139" s="233" t="s">
        <v>1550</v>
      </c>
      <c r="I139" s="233" t="s">
        <v>1529</v>
      </c>
      <c r="J139" s="233"/>
      <c r="K139" s="274"/>
    </row>
    <row r="140" spans="2:11" ht="15" customHeight="1" x14ac:dyDescent="0.3">
      <c r="B140" s="272"/>
      <c r="C140" s="233" t="s">
        <v>1551</v>
      </c>
      <c r="D140" s="233"/>
      <c r="E140" s="233"/>
      <c r="F140" s="252" t="s">
        <v>1495</v>
      </c>
      <c r="G140" s="233"/>
      <c r="H140" s="233" t="s">
        <v>1552</v>
      </c>
      <c r="I140" s="233" t="s">
        <v>1529</v>
      </c>
      <c r="J140" s="233"/>
      <c r="K140" s="274"/>
    </row>
    <row r="141" spans="2:11" ht="15" customHeight="1" x14ac:dyDescent="0.3">
      <c r="B141" s="275"/>
      <c r="C141" s="276"/>
      <c r="D141" s="276"/>
      <c r="E141" s="276"/>
      <c r="F141" s="276"/>
      <c r="G141" s="276"/>
      <c r="H141" s="276"/>
      <c r="I141" s="276"/>
      <c r="J141" s="276"/>
      <c r="K141" s="277"/>
    </row>
    <row r="142" spans="2:11" ht="18.75" customHeight="1" x14ac:dyDescent="0.3">
      <c r="B142" s="229"/>
      <c r="C142" s="229"/>
      <c r="D142" s="229"/>
      <c r="E142" s="229"/>
      <c r="F142" s="264"/>
      <c r="G142" s="229"/>
      <c r="H142" s="229"/>
      <c r="I142" s="229"/>
      <c r="J142" s="229"/>
      <c r="K142" s="229"/>
    </row>
    <row r="143" spans="2:11" ht="18.75" customHeight="1" x14ac:dyDescent="0.3">
      <c r="B143" s="239"/>
      <c r="C143" s="239"/>
      <c r="D143" s="239"/>
      <c r="E143" s="239"/>
      <c r="F143" s="239"/>
      <c r="G143" s="239"/>
      <c r="H143" s="239"/>
      <c r="I143" s="239"/>
      <c r="J143" s="239"/>
      <c r="K143" s="239"/>
    </row>
    <row r="144" spans="2:11" ht="7.5" customHeight="1" x14ac:dyDescent="0.3">
      <c r="B144" s="240"/>
      <c r="C144" s="241"/>
      <c r="D144" s="241"/>
      <c r="E144" s="241"/>
      <c r="F144" s="241"/>
      <c r="G144" s="241"/>
      <c r="H144" s="241"/>
      <c r="I144" s="241"/>
      <c r="J144" s="241"/>
      <c r="K144" s="242"/>
    </row>
    <row r="145" spans="2:11" ht="45" customHeight="1" x14ac:dyDescent="0.3">
      <c r="B145" s="243"/>
      <c r="C145" s="339" t="s">
        <v>1553</v>
      </c>
      <c r="D145" s="339"/>
      <c r="E145" s="339"/>
      <c r="F145" s="339"/>
      <c r="G145" s="339"/>
      <c r="H145" s="339"/>
      <c r="I145" s="339"/>
      <c r="J145" s="339"/>
      <c r="K145" s="244"/>
    </row>
    <row r="146" spans="2:11" ht="17.25" customHeight="1" x14ac:dyDescent="0.3">
      <c r="B146" s="243"/>
      <c r="C146" s="245" t="s">
        <v>1489</v>
      </c>
      <c r="D146" s="245"/>
      <c r="E146" s="245"/>
      <c r="F146" s="245" t="s">
        <v>1490</v>
      </c>
      <c r="G146" s="246"/>
      <c r="H146" s="245" t="s">
        <v>122</v>
      </c>
      <c r="I146" s="245" t="s">
        <v>58</v>
      </c>
      <c r="J146" s="245" t="s">
        <v>1491</v>
      </c>
      <c r="K146" s="244"/>
    </row>
    <row r="147" spans="2:11" ht="17.25" customHeight="1" x14ac:dyDescent="0.3">
      <c r="B147" s="243"/>
      <c r="C147" s="247" t="s">
        <v>1492</v>
      </c>
      <c r="D147" s="247"/>
      <c r="E147" s="247"/>
      <c r="F147" s="248" t="s">
        <v>1493</v>
      </c>
      <c r="G147" s="249"/>
      <c r="H147" s="247"/>
      <c r="I147" s="247"/>
      <c r="J147" s="247" t="s">
        <v>1494</v>
      </c>
      <c r="K147" s="244"/>
    </row>
    <row r="148" spans="2:11" ht="5.25" customHeight="1" x14ac:dyDescent="0.3">
      <c r="B148" s="253"/>
      <c r="C148" s="250"/>
      <c r="D148" s="250"/>
      <c r="E148" s="250"/>
      <c r="F148" s="250"/>
      <c r="G148" s="251"/>
      <c r="H148" s="250"/>
      <c r="I148" s="250"/>
      <c r="J148" s="250"/>
      <c r="K148" s="274"/>
    </row>
    <row r="149" spans="2:11" ht="15" customHeight="1" x14ac:dyDescent="0.3">
      <c r="B149" s="253"/>
      <c r="C149" s="278" t="s">
        <v>1498</v>
      </c>
      <c r="D149" s="233"/>
      <c r="E149" s="233"/>
      <c r="F149" s="279" t="s">
        <v>1495</v>
      </c>
      <c r="G149" s="233"/>
      <c r="H149" s="278" t="s">
        <v>1534</v>
      </c>
      <c r="I149" s="278" t="s">
        <v>1497</v>
      </c>
      <c r="J149" s="278">
        <v>120</v>
      </c>
      <c r="K149" s="274"/>
    </row>
    <row r="150" spans="2:11" ht="15" customHeight="1" x14ac:dyDescent="0.3">
      <c r="B150" s="253"/>
      <c r="C150" s="278" t="s">
        <v>1543</v>
      </c>
      <c r="D150" s="233"/>
      <c r="E150" s="233"/>
      <c r="F150" s="279" t="s">
        <v>1495</v>
      </c>
      <c r="G150" s="233"/>
      <c r="H150" s="278" t="s">
        <v>1554</v>
      </c>
      <c r="I150" s="278" t="s">
        <v>1497</v>
      </c>
      <c r="J150" s="278" t="s">
        <v>1545</v>
      </c>
      <c r="K150" s="274"/>
    </row>
    <row r="151" spans="2:11" ht="15" customHeight="1" x14ac:dyDescent="0.3">
      <c r="B151" s="253"/>
      <c r="C151" s="278" t="s">
        <v>1444</v>
      </c>
      <c r="D151" s="233"/>
      <c r="E151" s="233"/>
      <c r="F151" s="279" t="s">
        <v>1495</v>
      </c>
      <c r="G151" s="233"/>
      <c r="H151" s="278" t="s">
        <v>1555</v>
      </c>
      <c r="I151" s="278" t="s">
        <v>1497</v>
      </c>
      <c r="J151" s="278" t="s">
        <v>1545</v>
      </c>
      <c r="K151" s="274"/>
    </row>
    <row r="152" spans="2:11" ht="15" customHeight="1" x14ac:dyDescent="0.3">
      <c r="B152" s="253"/>
      <c r="C152" s="278" t="s">
        <v>1500</v>
      </c>
      <c r="D152" s="233"/>
      <c r="E152" s="233"/>
      <c r="F152" s="279" t="s">
        <v>1501</v>
      </c>
      <c r="G152" s="233"/>
      <c r="H152" s="278" t="s">
        <v>1534</v>
      </c>
      <c r="I152" s="278" t="s">
        <v>1497</v>
      </c>
      <c r="J152" s="278">
        <v>50</v>
      </c>
      <c r="K152" s="274"/>
    </row>
    <row r="153" spans="2:11" ht="15" customHeight="1" x14ac:dyDescent="0.3">
      <c r="B153" s="253"/>
      <c r="C153" s="278" t="s">
        <v>1503</v>
      </c>
      <c r="D153" s="233"/>
      <c r="E153" s="233"/>
      <c r="F153" s="279" t="s">
        <v>1495</v>
      </c>
      <c r="G153" s="233"/>
      <c r="H153" s="278" t="s">
        <v>1534</v>
      </c>
      <c r="I153" s="278" t="s">
        <v>1505</v>
      </c>
      <c r="J153" s="278"/>
      <c r="K153" s="274"/>
    </row>
    <row r="154" spans="2:11" ht="15" customHeight="1" x14ac:dyDescent="0.3">
      <c r="B154" s="253"/>
      <c r="C154" s="278" t="s">
        <v>1514</v>
      </c>
      <c r="D154" s="233"/>
      <c r="E154" s="233"/>
      <c r="F154" s="279" t="s">
        <v>1501</v>
      </c>
      <c r="G154" s="233"/>
      <c r="H154" s="278" t="s">
        <v>1534</v>
      </c>
      <c r="I154" s="278" t="s">
        <v>1497</v>
      </c>
      <c r="J154" s="278">
        <v>50</v>
      </c>
      <c r="K154" s="274"/>
    </row>
    <row r="155" spans="2:11" ht="15" customHeight="1" x14ac:dyDescent="0.3">
      <c r="B155" s="253"/>
      <c r="C155" s="278" t="s">
        <v>1522</v>
      </c>
      <c r="D155" s="233"/>
      <c r="E155" s="233"/>
      <c r="F155" s="279" t="s">
        <v>1501</v>
      </c>
      <c r="G155" s="233"/>
      <c r="H155" s="278" t="s">
        <v>1534</v>
      </c>
      <c r="I155" s="278" t="s">
        <v>1497</v>
      </c>
      <c r="J155" s="278">
        <v>50</v>
      </c>
      <c r="K155" s="274"/>
    </row>
    <row r="156" spans="2:11" ht="15" customHeight="1" x14ac:dyDescent="0.3">
      <c r="B156" s="253"/>
      <c r="C156" s="278" t="s">
        <v>1520</v>
      </c>
      <c r="D156" s="233"/>
      <c r="E156" s="233"/>
      <c r="F156" s="279" t="s">
        <v>1501</v>
      </c>
      <c r="G156" s="233"/>
      <c r="H156" s="278" t="s">
        <v>1534</v>
      </c>
      <c r="I156" s="278" t="s">
        <v>1497</v>
      </c>
      <c r="J156" s="278">
        <v>50</v>
      </c>
      <c r="K156" s="274"/>
    </row>
    <row r="157" spans="2:11" ht="15" customHeight="1" x14ac:dyDescent="0.3">
      <c r="B157" s="253"/>
      <c r="C157" s="278" t="s">
        <v>106</v>
      </c>
      <c r="D157" s="233"/>
      <c r="E157" s="233"/>
      <c r="F157" s="279" t="s">
        <v>1495</v>
      </c>
      <c r="G157" s="233"/>
      <c r="H157" s="278" t="s">
        <v>1556</v>
      </c>
      <c r="I157" s="278" t="s">
        <v>1497</v>
      </c>
      <c r="J157" s="278" t="s">
        <v>1557</v>
      </c>
      <c r="K157" s="274"/>
    </row>
    <row r="158" spans="2:11" ht="15" customHeight="1" x14ac:dyDescent="0.3">
      <c r="B158" s="253"/>
      <c r="C158" s="278" t="s">
        <v>1558</v>
      </c>
      <c r="D158" s="233"/>
      <c r="E158" s="233"/>
      <c r="F158" s="279" t="s">
        <v>1495</v>
      </c>
      <c r="G158" s="233"/>
      <c r="H158" s="278" t="s">
        <v>1559</v>
      </c>
      <c r="I158" s="278" t="s">
        <v>1529</v>
      </c>
      <c r="J158" s="278"/>
      <c r="K158" s="274"/>
    </row>
    <row r="159" spans="2:11" ht="15" customHeight="1" x14ac:dyDescent="0.3">
      <c r="B159" s="280"/>
      <c r="C159" s="262"/>
      <c r="D159" s="262"/>
      <c r="E159" s="262"/>
      <c r="F159" s="262"/>
      <c r="G159" s="262"/>
      <c r="H159" s="262"/>
      <c r="I159" s="262"/>
      <c r="J159" s="262"/>
      <c r="K159" s="281"/>
    </row>
    <row r="160" spans="2:11" ht="18.75" customHeight="1" x14ac:dyDescent="0.3">
      <c r="B160" s="229"/>
      <c r="C160" s="233"/>
      <c r="D160" s="233"/>
      <c r="E160" s="233"/>
      <c r="F160" s="252"/>
      <c r="G160" s="233"/>
      <c r="H160" s="233"/>
      <c r="I160" s="233"/>
      <c r="J160" s="233"/>
      <c r="K160" s="229"/>
    </row>
    <row r="161" spans="2:11" ht="18.75" customHeight="1" x14ac:dyDescent="0.3">
      <c r="B161" s="239"/>
      <c r="C161" s="239"/>
      <c r="D161" s="239"/>
      <c r="E161" s="239"/>
      <c r="F161" s="239"/>
      <c r="G161" s="239"/>
      <c r="H161" s="239"/>
      <c r="I161" s="239"/>
      <c r="J161" s="239"/>
      <c r="K161" s="239"/>
    </row>
    <row r="162" spans="2:11" ht="7.5" customHeight="1" x14ac:dyDescent="0.3">
      <c r="B162" s="220"/>
      <c r="C162" s="221"/>
      <c r="D162" s="221"/>
      <c r="E162" s="221"/>
      <c r="F162" s="221"/>
      <c r="G162" s="221"/>
      <c r="H162" s="221"/>
      <c r="I162" s="221"/>
      <c r="J162" s="221"/>
      <c r="K162" s="222"/>
    </row>
    <row r="163" spans="2:11" ht="45" customHeight="1" x14ac:dyDescent="0.3">
      <c r="B163" s="223"/>
      <c r="C163" s="335" t="s">
        <v>1560</v>
      </c>
      <c r="D163" s="335"/>
      <c r="E163" s="335"/>
      <c r="F163" s="335"/>
      <c r="G163" s="335"/>
      <c r="H163" s="335"/>
      <c r="I163" s="335"/>
      <c r="J163" s="335"/>
      <c r="K163" s="224"/>
    </row>
    <row r="164" spans="2:11" ht="17.25" customHeight="1" x14ac:dyDescent="0.3">
      <c r="B164" s="223"/>
      <c r="C164" s="245" t="s">
        <v>1489</v>
      </c>
      <c r="D164" s="245"/>
      <c r="E164" s="245"/>
      <c r="F164" s="245" t="s">
        <v>1490</v>
      </c>
      <c r="G164" s="282"/>
      <c r="H164" s="283" t="s">
        <v>122</v>
      </c>
      <c r="I164" s="283" t="s">
        <v>58</v>
      </c>
      <c r="J164" s="245" t="s">
        <v>1491</v>
      </c>
      <c r="K164" s="224"/>
    </row>
    <row r="165" spans="2:11" ht="17.25" customHeight="1" x14ac:dyDescent="0.3">
      <c r="B165" s="226"/>
      <c r="C165" s="247" t="s">
        <v>1492</v>
      </c>
      <c r="D165" s="247"/>
      <c r="E165" s="247"/>
      <c r="F165" s="248" t="s">
        <v>1493</v>
      </c>
      <c r="G165" s="284"/>
      <c r="H165" s="285"/>
      <c r="I165" s="285"/>
      <c r="J165" s="247" t="s">
        <v>1494</v>
      </c>
      <c r="K165" s="227"/>
    </row>
    <row r="166" spans="2:11" ht="5.25" customHeight="1" x14ac:dyDescent="0.3">
      <c r="B166" s="253"/>
      <c r="C166" s="250"/>
      <c r="D166" s="250"/>
      <c r="E166" s="250"/>
      <c r="F166" s="250"/>
      <c r="G166" s="251"/>
      <c r="H166" s="250"/>
      <c r="I166" s="250"/>
      <c r="J166" s="250"/>
      <c r="K166" s="274"/>
    </row>
    <row r="167" spans="2:11" ht="15" customHeight="1" x14ac:dyDescent="0.3">
      <c r="B167" s="253"/>
      <c r="C167" s="233" t="s">
        <v>1498</v>
      </c>
      <c r="D167" s="233"/>
      <c r="E167" s="233"/>
      <c r="F167" s="252" t="s">
        <v>1495</v>
      </c>
      <c r="G167" s="233"/>
      <c r="H167" s="233" t="s">
        <v>1534</v>
      </c>
      <c r="I167" s="233" t="s">
        <v>1497</v>
      </c>
      <c r="J167" s="233">
        <v>120</v>
      </c>
      <c r="K167" s="274"/>
    </row>
    <row r="168" spans="2:11" ht="15" customHeight="1" x14ac:dyDescent="0.3">
      <c r="B168" s="253"/>
      <c r="C168" s="233" t="s">
        <v>1543</v>
      </c>
      <c r="D168" s="233"/>
      <c r="E168" s="233"/>
      <c r="F168" s="252" t="s">
        <v>1495</v>
      </c>
      <c r="G168" s="233"/>
      <c r="H168" s="233" t="s">
        <v>1544</v>
      </c>
      <c r="I168" s="233" t="s">
        <v>1497</v>
      </c>
      <c r="J168" s="233" t="s">
        <v>1545</v>
      </c>
      <c r="K168" s="274"/>
    </row>
    <row r="169" spans="2:11" ht="15" customHeight="1" x14ac:dyDescent="0.3">
      <c r="B169" s="253"/>
      <c r="C169" s="233" t="s">
        <v>1444</v>
      </c>
      <c r="D169" s="233"/>
      <c r="E169" s="233"/>
      <c r="F169" s="252" t="s">
        <v>1495</v>
      </c>
      <c r="G169" s="233"/>
      <c r="H169" s="233" t="s">
        <v>1561</v>
      </c>
      <c r="I169" s="233" t="s">
        <v>1497</v>
      </c>
      <c r="J169" s="233" t="s">
        <v>1545</v>
      </c>
      <c r="K169" s="274"/>
    </row>
    <row r="170" spans="2:11" ht="15" customHeight="1" x14ac:dyDescent="0.3">
      <c r="B170" s="253"/>
      <c r="C170" s="233" t="s">
        <v>1500</v>
      </c>
      <c r="D170" s="233"/>
      <c r="E170" s="233"/>
      <c r="F170" s="252" t="s">
        <v>1501</v>
      </c>
      <c r="G170" s="233"/>
      <c r="H170" s="233" t="s">
        <v>1561</v>
      </c>
      <c r="I170" s="233" t="s">
        <v>1497</v>
      </c>
      <c r="J170" s="233">
        <v>50</v>
      </c>
      <c r="K170" s="274"/>
    </row>
    <row r="171" spans="2:11" ht="15" customHeight="1" x14ac:dyDescent="0.3">
      <c r="B171" s="253"/>
      <c r="C171" s="233" t="s">
        <v>1503</v>
      </c>
      <c r="D171" s="233"/>
      <c r="E171" s="233"/>
      <c r="F171" s="252" t="s">
        <v>1495</v>
      </c>
      <c r="G171" s="233"/>
      <c r="H171" s="233" t="s">
        <v>1561</v>
      </c>
      <c r="I171" s="233" t="s">
        <v>1505</v>
      </c>
      <c r="J171" s="233"/>
      <c r="K171" s="274"/>
    </row>
    <row r="172" spans="2:11" ht="15" customHeight="1" x14ac:dyDescent="0.3">
      <c r="B172" s="253"/>
      <c r="C172" s="233" t="s">
        <v>1514</v>
      </c>
      <c r="D172" s="233"/>
      <c r="E172" s="233"/>
      <c r="F172" s="252" t="s">
        <v>1501</v>
      </c>
      <c r="G172" s="233"/>
      <c r="H172" s="233" t="s">
        <v>1561</v>
      </c>
      <c r="I172" s="233" t="s">
        <v>1497</v>
      </c>
      <c r="J172" s="233">
        <v>50</v>
      </c>
      <c r="K172" s="274"/>
    </row>
    <row r="173" spans="2:11" ht="15" customHeight="1" x14ac:dyDescent="0.3">
      <c r="B173" s="253"/>
      <c r="C173" s="233" t="s">
        <v>1522</v>
      </c>
      <c r="D173" s="233"/>
      <c r="E173" s="233"/>
      <c r="F173" s="252" t="s">
        <v>1501</v>
      </c>
      <c r="G173" s="233"/>
      <c r="H173" s="233" t="s">
        <v>1561</v>
      </c>
      <c r="I173" s="233" t="s">
        <v>1497</v>
      </c>
      <c r="J173" s="233">
        <v>50</v>
      </c>
      <c r="K173" s="274"/>
    </row>
    <row r="174" spans="2:11" ht="15" customHeight="1" x14ac:dyDescent="0.3">
      <c r="B174" s="253"/>
      <c r="C174" s="233" t="s">
        <v>1520</v>
      </c>
      <c r="D174" s="233"/>
      <c r="E174" s="233"/>
      <c r="F174" s="252" t="s">
        <v>1501</v>
      </c>
      <c r="G174" s="233"/>
      <c r="H174" s="233" t="s">
        <v>1561</v>
      </c>
      <c r="I174" s="233" t="s">
        <v>1497</v>
      </c>
      <c r="J174" s="233">
        <v>50</v>
      </c>
      <c r="K174" s="274"/>
    </row>
    <row r="175" spans="2:11" ht="15" customHeight="1" x14ac:dyDescent="0.3">
      <c r="B175" s="253"/>
      <c r="C175" s="233" t="s">
        <v>121</v>
      </c>
      <c r="D175" s="233"/>
      <c r="E175" s="233"/>
      <c r="F175" s="252" t="s">
        <v>1495</v>
      </c>
      <c r="G175" s="233"/>
      <c r="H175" s="233" t="s">
        <v>1562</v>
      </c>
      <c r="I175" s="233" t="s">
        <v>1563</v>
      </c>
      <c r="J175" s="233"/>
      <c r="K175" s="274"/>
    </row>
    <row r="176" spans="2:11" ht="15" customHeight="1" x14ac:dyDescent="0.3">
      <c r="B176" s="253"/>
      <c r="C176" s="233" t="s">
        <v>58</v>
      </c>
      <c r="D176" s="233"/>
      <c r="E176" s="233"/>
      <c r="F176" s="252" t="s">
        <v>1495</v>
      </c>
      <c r="G176" s="233"/>
      <c r="H176" s="233" t="s">
        <v>1564</v>
      </c>
      <c r="I176" s="233" t="s">
        <v>1565</v>
      </c>
      <c r="J176" s="233">
        <v>1</v>
      </c>
      <c r="K176" s="274"/>
    </row>
    <row r="177" spans="2:11" ht="15" customHeight="1" x14ac:dyDescent="0.3">
      <c r="B177" s="253"/>
      <c r="C177" s="233" t="s">
        <v>54</v>
      </c>
      <c r="D177" s="233"/>
      <c r="E177" s="233"/>
      <c r="F177" s="252" t="s">
        <v>1495</v>
      </c>
      <c r="G177" s="233"/>
      <c r="H177" s="233" t="s">
        <v>1566</v>
      </c>
      <c r="I177" s="233" t="s">
        <v>1497</v>
      </c>
      <c r="J177" s="233">
        <v>20</v>
      </c>
      <c r="K177" s="274"/>
    </row>
    <row r="178" spans="2:11" ht="15" customHeight="1" x14ac:dyDescent="0.3">
      <c r="B178" s="253"/>
      <c r="C178" s="233" t="s">
        <v>122</v>
      </c>
      <c r="D178" s="233"/>
      <c r="E178" s="233"/>
      <c r="F178" s="252" t="s">
        <v>1495</v>
      </c>
      <c r="G178" s="233"/>
      <c r="H178" s="233" t="s">
        <v>1567</v>
      </c>
      <c r="I178" s="233" t="s">
        <v>1497</v>
      </c>
      <c r="J178" s="233">
        <v>255</v>
      </c>
      <c r="K178" s="274"/>
    </row>
    <row r="179" spans="2:11" ht="15" customHeight="1" x14ac:dyDescent="0.3">
      <c r="B179" s="253"/>
      <c r="C179" s="233" t="s">
        <v>123</v>
      </c>
      <c r="D179" s="233"/>
      <c r="E179" s="233"/>
      <c r="F179" s="252" t="s">
        <v>1495</v>
      </c>
      <c r="G179" s="233"/>
      <c r="H179" s="233" t="s">
        <v>1460</v>
      </c>
      <c r="I179" s="233" t="s">
        <v>1497</v>
      </c>
      <c r="J179" s="233">
        <v>10</v>
      </c>
      <c r="K179" s="274"/>
    </row>
    <row r="180" spans="2:11" ht="15" customHeight="1" x14ac:dyDescent="0.3">
      <c r="B180" s="253"/>
      <c r="C180" s="233" t="s">
        <v>124</v>
      </c>
      <c r="D180" s="233"/>
      <c r="E180" s="233"/>
      <c r="F180" s="252" t="s">
        <v>1495</v>
      </c>
      <c r="G180" s="233"/>
      <c r="H180" s="233" t="s">
        <v>1568</v>
      </c>
      <c r="I180" s="233" t="s">
        <v>1529</v>
      </c>
      <c r="J180" s="233"/>
      <c r="K180" s="274"/>
    </row>
    <row r="181" spans="2:11" ht="15" customHeight="1" x14ac:dyDescent="0.3">
      <c r="B181" s="253"/>
      <c r="C181" s="233" t="s">
        <v>1569</v>
      </c>
      <c r="D181" s="233"/>
      <c r="E181" s="233"/>
      <c r="F181" s="252" t="s">
        <v>1495</v>
      </c>
      <c r="G181" s="233"/>
      <c r="H181" s="233" t="s">
        <v>1570</v>
      </c>
      <c r="I181" s="233" t="s">
        <v>1529</v>
      </c>
      <c r="J181" s="233"/>
      <c r="K181" s="274"/>
    </row>
    <row r="182" spans="2:11" ht="15" customHeight="1" x14ac:dyDescent="0.3">
      <c r="B182" s="253"/>
      <c r="C182" s="233" t="s">
        <v>1558</v>
      </c>
      <c r="D182" s="233"/>
      <c r="E182" s="233"/>
      <c r="F182" s="252" t="s">
        <v>1495</v>
      </c>
      <c r="G182" s="233"/>
      <c r="H182" s="233" t="s">
        <v>1571</v>
      </c>
      <c r="I182" s="233" t="s">
        <v>1529</v>
      </c>
      <c r="J182" s="233"/>
      <c r="K182" s="274"/>
    </row>
    <row r="183" spans="2:11" ht="15" customHeight="1" x14ac:dyDescent="0.3">
      <c r="B183" s="253"/>
      <c r="C183" s="233" t="s">
        <v>127</v>
      </c>
      <c r="D183" s="233"/>
      <c r="E183" s="233"/>
      <c r="F183" s="252" t="s">
        <v>1501</v>
      </c>
      <c r="G183" s="233"/>
      <c r="H183" s="233" t="s">
        <v>1572</v>
      </c>
      <c r="I183" s="233" t="s">
        <v>1497</v>
      </c>
      <c r="J183" s="233">
        <v>50</v>
      </c>
      <c r="K183" s="274"/>
    </row>
    <row r="184" spans="2:11" ht="15" customHeight="1" x14ac:dyDescent="0.3">
      <c r="B184" s="280"/>
      <c r="C184" s="262"/>
      <c r="D184" s="262"/>
      <c r="E184" s="262"/>
      <c r="F184" s="262"/>
      <c r="G184" s="262"/>
      <c r="H184" s="262"/>
      <c r="I184" s="262"/>
      <c r="J184" s="262"/>
      <c r="K184" s="281"/>
    </row>
    <row r="185" spans="2:11" ht="18.75" customHeight="1" x14ac:dyDescent="0.3">
      <c r="B185" s="229"/>
      <c r="C185" s="233"/>
      <c r="D185" s="233"/>
      <c r="E185" s="233"/>
      <c r="F185" s="252"/>
      <c r="G185" s="233"/>
      <c r="H185" s="233"/>
      <c r="I185" s="233"/>
      <c r="J185" s="233"/>
      <c r="K185" s="229"/>
    </row>
    <row r="186" spans="2:11" ht="18.75" customHeight="1" x14ac:dyDescent="0.3">
      <c r="B186" s="239"/>
      <c r="C186" s="239"/>
      <c r="D186" s="239"/>
      <c r="E186" s="239"/>
      <c r="F186" s="239"/>
      <c r="G186" s="239"/>
      <c r="H186" s="239"/>
      <c r="I186" s="239"/>
      <c r="J186" s="239"/>
      <c r="K186" s="239"/>
    </row>
    <row r="187" spans="2:11" x14ac:dyDescent="0.3">
      <c r="B187" s="220"/>
      <c r="C187" s="221"/>
      <c r="D187" s="221"/>
      <c r="E187" s="221"/>
      <c r="F187" s="221"/>
      <c r="G187" s="221"/>
      <c r="H187" s="221"/>
      <c r="I187" s="221"/>
      <c r="J187" s="221"/>
      <c r="K187" s="222"/>
    </row>
    <row r="188" spans="2:11" ht="21" x14ac:dyDescent="0.3">
      <c r="B188" s="223"/>
      <c r="C188" s="335" t="s">
        <v>1573</v>
      </c>
      <c r="D188" s="335"/>
      <c r="E188" s="335"/>
      <c r="F188" s="335"/>
      <c r="G188" s="335"/>
      <c r="H188" s="335"/>
      <c r="I188" s="335"/>
      <c r="J188" s="335"/>
      <c r="K188" s="224"/>
    </row>
    <row r="189" spans="2:11" ht="25.5" customHeight="1" x14ac:dyDescent="0.3">
      <c r="B189" s="223"/>
      <c r="C189" s="286" t="s">
        <v>1574</v>
      </c>
      <c r="D189" s="286"/>
      <c r="E189" s="286"/>
      <c r="F189" s="286" t="s">
        <v>1575</v>
      </c>
      <c r="G189" s="287"/>
      <c r="H189" s="341" t="s">
        <v>1576</v>
      </c>
      <c r="I189" s="341"/>
      <c r="J189" s="341"/>
      <c r="K189" s="224"/>
    </row>
    <row r="190" spans="2:11" ht="5.25" customHeight="1" x14ac:dyDescent="0.3">
      <c r="B190" s="253"/>
      <c r="C190" s="250"/>
      <c r="D190" s="250"/>
      <c r="E190" s="250"/>
      <c r="F190" s="250"/>
      <c r="G190" s="233"/>
      <c r="H190" s="250"/>
      <c r="I190" s="250"/>
      <c r="J190" s="250"/>
      <c r="K190" s="274"/>
    </row>
    <row r="191" spans="2:11" ht="15" customHeight="1" x14ac:dyDescent="0.3">
      <c r="B191" s="253"/>
      <c r="C191" s="233" t="s">
        <v>1577</v>
      </c>
      <c r="D191" s="233"/>
      <c r="E191" s="233"/>
      <c r="F191" s="252" t="s">
        <v>44</v>
      </c>
      <c r="G191" s="233"/>
      <c r="H191" s="342" t="s">
        <v>1578</v>
      </c>
      <c r="I191" s="342"/>
      <c r="J191" s="342"/>
      <c r="K191" s="274"/>
    </row>
    <row r="192" spans="2:11" ht="15" customHeight="1" x14ac:dyDescent="0.3">
      <c r="B192" s="253"/>
      <c r="C192" s="259"/>
      <c r="D192" s="233"/>
      <c r="E192" s="233"/>
      <c r="F192" s="252" t="s">
        <v>45</v>
      </c>
      <c r="G192" s="233"/>
      <c r="H192" s="342" t="s">
        <v>1579</v>
      </c>
      <c r="I192" s="342"/>
      <c r="J192" s="342"/>
      <c r="K192" s="274"/>
    </row>
    <row r="193" spans="2:11" ht="15" customHeight="1" x14ac:dyDescent="0.3">
      <c r="B193" s="253"/>
      <c r="C193" s="259"/>
      <c r="D193" s="233"/>
      <c r="E193" s="233"/>
      <c r="F193" s="252" t="s">
        <v>48</v>
      </c>
      <c r="G193" s="233"/>
      <c r="H193" s="342" t="s">
        <v>1580</v>
      </c>
      <c r="I193" s="342"/>
      <c r="J193" s="342"/>
      <c r="K193" s="274"/>
    </row>
    <row r="194" spans="2:11" ht="15" customHeight="1" x14ac:dyDescent="0.3">
      <c r="B194" s="253"/>
      <c r="C194" s="233"/>
      <c r="D194" s="233"/>
      <c r="E194" s="233"/>
      <c r="F194" s="252" t="s">
        <v>46</v>
      </c>
      <c r="G194" s="233"/>
      <c r="H194" s="342" t="s">
        <v>1581</v>
      </c>
      <c r="I194" s="342"/>
      <c r="J194" s="342"/>
      <c r="K194" s="274"/>
    </row>
    <row r="195" spans="2:11" ht="15" customHeight="1" x14ac:dyDescent="0.3">
      <c r="B195" s="253"/>
      <c r="C195" s="233"/>
      <c r="D195" s="233"/>
      <c r="E195" s="233"/>
      <c r="F195" s="252" t="s">
        <v>47</v>
      </c>
      <c r="G195" s="233"/>
      <c r="H195" s="342" t="s">
        <v>1582</v>
      </c>
      <c r="I195" s="342"/>
      <c r="J195" s="342"/>
      <c r="K195" s="274"/>
    </row>
    <row r="196" spans="2:11" ht="15" customHeight="1" x14ac:dyDescent="0.3">
      <c r="B196" s="253"/>
      <c r="C196" s="233"/>
      <c r="D196" s="233"/>
      <c r="E196" s="233"/>
      <c r="F196" s="252"/>
      <c r="G196" s="233"/>
      <c r="H196" s="233"/>
      <c r="I196" s="233"/>
      <c r="J196" s="233"/>
      <c r="K196" s="274"/>
    </row>
    <row r="197" spans="2:11" ht="15" customHeight="1" x14ac:dyDescent="0.3">
      <c r="B197" s="253"/>
      <c r="C197" s="233" t="s">
        <v>1541</v>
      </c>
      <c r="D197" s="233"/>
      <c r="E197" s="233"/>
      <c r="F197" s="252" t="s">
        <v>79</v>
      </c>
      <c r="G197" s="233"/>
      <c r="H197" s="342" t="s">
        <v>1583</v>
      </c>
      <c r="I197" s="342"/>
      <c r="J197" s="342"/>
      <c r="K197" s="274"/>
    </row>
    <row r="198" spans="2:11" ht="15" customHeight="1" x14ac:dyDescent="0.3">
      <c r="B198" s="253"/>
      <c r="C198" s="259"/>
      <c r="D198" s="233"/>
      <c r="E198" s="233"/>
      <c r="F198" s="252" t="s">
        <v>1441</v>
      </c>
      <c r="G198" s="233"/>
      <c r="H198" s="342" t="s">
        <v>1442</v>
      </c>
      <c r="I198" s="342"/>
      <c r="J198" s="342"/>
      <c r="K198" s="274"/>
    </row>
    <row r="199" spans="2:11" ht="15" customHeight="1" x14ac:dyDescent="0.3">
      <c r="B199" s="253"/>
      <c r="C199" s="233"/>
      <c r="D199" s="233"/>
      <c r="E199" s="233"/>
      <c r="F199" s="252" t="s">
        <v>1439</v>
      </c>
      <c r="G199" s="233"/>
      <c r="H199" s="342" t="s">
        <v>1584</v>
      </c>
      <c r="I199" s="342"/>
      <c r="J199" s="342"/>
      <c r="K199" s="274"/>
    </row>
    <row r="200" spans="2:11" ht="15" customHeight="1" x14ac:dyDescent="0.3">
      <c r="B200" s="288"/>
      <c r="C200" s="259"/>
      <c r="D200" s="259"/>
      <c r="E200" s="259"/>
      <c r="F200" s="252" t="s">
        <v>99</v>
      </c>
      <c r="G200" s="238"/>
      <c r="H200" s="340" t="s">
        <v>1443</v>
      </c>
      <c r="I200" s="340"/>
      <c r="J200" s="340"/>
      <c r="K200" s="289"/>
    </row>
    <row r="201" spans="2:11" ht="15" customHeight="1" x14ac:dyDescent="0.3">
      <c r="B201" s="288"/>
      <c r="C201" s="259"/>
      <c r="D201" s="259"/>
      <c r="E201" s="259"/>
      <c r="F201" s="252" t="s">
        <v>719</v>
      </c>
      <c r="G201" s="238"/>
      <c r="H201" s="340" t="s">
        <v>1585</v>
      </c>
      <c r="I201" s="340"/>
      <c r="J201" s="340"/>
      <c r="K201" s="289"/>
    </row>
    <row r="202" spans="2:11" ht="15" customHeight="1" x14ac:dyDescent="0.3">
      <c r="B202" s="288"/>
      <c r="C202" s="259"/>
      <c r="D202" s="259"/>
      <c r="E202" s="259"/>
      <c r="F202" s="290"/>
      <c r="G202" s="238"/>
      <c r="H202" s="291"/>
      <c r="I202" s="291"/>
      <c r="J202" s="291"/>
      <c r="K202" s="289"/>
    </row>
    <row r="203" spans="2:11" ht="15" customHeight="1" x14ac:dyDescent="0.3">
      <c r="B203" s="288"/>
      <c r="C203" s="233" t="s">
        <v>1565</v>
      </c>
      <c r="D203" s="259"/>
      <c r="E203" s="259"/>
      <c r="F203" s="252">
        <v>1</v>
      </c>
      <c r="G203" s="238"/>
      <c r="H203" s="340" t="s">
        <v>1586</v>
      </c>
      <c r="I203" s="340"/>
      <c r="J203" s="340"/>
      <c r="K203" s="289"/>
    </row>
    <row r="204" spans="2:11" ht="15" customHeight="1" x14ac:dyDescent="0.3">
      <c r="B204" s="288"/>
      <c r="C204" s="259"/>
      <c r="D204" s="259"/>
      <c r="E204" s="259"/>
      <c r="F204" s="252">
        <v>2</v>
      </c>
      <c r="G204" s="238"/>
      <c r="H204" s="340" t="s">
        <v>1587</v>
      </c>
      <c r="I204" s="340"/>
      <c r="J204" s="340"/>
      <c r="K204" s="289"/>
    </row>
    <row r="205" spans="2:11" ht="15" customHeight="1" x14ac:dyDescent="0.3">
      <c r="B205" s="288"/>
      <c r="C205" s="259"/>
      <c r="D205" s="259"/>
      <c r="E205" s="259"/>
      <c r="F205" s="252">
        <v>3</v>
      </c>
      <c r="G205" s="238"/>
      <c r="H205" s="340" t="s">
        <v>1588</v>
      </c>
      <c r="I205" s="340"/>
      <c r="J205" s="340"/>
      <c r="K205" s="289"/>
    </row>
    <row r="206" spans="2:11" ht="15" customHeight="1" x14ac:dyDescent="0.3">
      <c r="B206" s="288"/>
      <c r="C206" s="259"/>
      <c r="D206" s="259"/>
      <c r="E206" s="259"/>
      <c r="F206" s="252">
        <v>4</v>
      </c>
      <c r="G206" s="238"/>
      <c r="H206" s="340" t="s">
        <v>1589</v>
      </c>
      <c r="I206" s="340"/>
      <c r="J206" s="340"/>
      <c r="K206" s="289"/>
    </row>
    <row r="207" spans="2:11" ht="12.75" customHeight="1" x14ac:dyDescent="0.3">
      <c r="B207" s="292"/>
      <c r="C207" s="293"/>
      <c r="D207" s="293"/>
      <c r="E207" s="293"/>
      <c r="F207" s="293"/>
      <c r="G207" s="293"/>
      <c r="H207" s="293"/>
      <c r="I207" s="293"/>
      <c r="J207" s="293"/>
      <c r="K207" s="294"/>
    </row>
  </sheetData>
  <mergeCells count="77">
    <mergeCell ref="H201:J201"/>
    <mergeCell ref="H203:J203"/>
    <mergeCell ref="H204:J204"/>
    <mergeCell ref="H205:J205"/>
    <mergeCell ref="H206:J206"/>
    <mergeCell ref="H194:J194"/>
    <mergeCell ref="H195:J195"/>
    <mergeCell ref="H197:J197"/>
    <mergeCell ref="H198:J198"/>
    <mergeCell ref="H199:J199"/>
    <mergeCell ref="H200:J200"/>
    <mergeCell ref="C163:J163"/>
    <mergeCell ref="C188:J188"/>
    <mergeCell ref="H189:J189"/>
    <mergeCell ref="H191:J191"/>
    <mergeCell ref="H192:J192"/>
    <mergeCell ref="H193:J193"/>
    <mergeCell ref="D67:J67"/>
    <mergeCell ref="D68:J68"/>
    <mergeCell ref="C73:J73"/>
    <mergeCell ref="C100:J100"/>
    <mergeCell ref="C120:J120"/>
    <mergeCell ref="C145:J145"/>
    <mergeCell ref="D60:J60"/>
    <mergeCell ref="D61:J61"/>
    <mergeCell ref="D63:J63"/>
    <mergeCell ref="D64:J64"/>
    <mergeCell ref="D65:J65"/>
    <mergeCell ref="D66:J66"/>
    <mergeCell ref="C53:J53"/>
    <mergeCell ref="C55:J55"/>
    <mergeCell ref="D56:J56"/>
    <mergeCell ref="D57:J57"/>
    <mergeCell ref="D58:J58"/>
    <mergeCell ref="D59:J59"/>
    <mergeCell ref="E46:J46"/>
    <mergeCell ref="E47:J47"/>
    <mergeCell ref="E48:J48"/>
    <mergeCell ref="D49:J49"/>
    <mergeCell ref="C50:J50"/>
    <mergeCell ref="C52:J52"/>
    <mergeCell ref="G39:J39"/>
    <mergeCell ref="G40:J40"/>
    <mergeCell ref="G41:J41"/>
    <mergeCell ref="G42:J42"/>
    <mergeCell ref="G43:J43"/>
    <mergeCell ref="D45:J45"/>
    <mergeCell ref="D33:J33"/>
    <mergeCell ref="G34:J34"/>
    <mergeCell ref="G35:J35"/>
    <mergeCell ref="G36:J36"/>
    <mergeCell ref="G37:J37"/>
    <mergeCell ref="G38:J38"/>
    <mergeCell ref="D25:J25"/>
    <mergeCell ref="D26:J26"/>
    <mergeCell ref="D28:J28"/>
    <mergeCell ref="D29:J29"/>
    <mergeCell ref="D31:J31"/>
    <mergeCell ref="D32:J32"/>
    <mergeCell ref="F18:J18"/>
    <mergeCell ref="F19:J19"/>
    <mergeCell ref="F20:J20"/>
    <mergeCell ref="F21:J21"/>
    <mergeCell ref="C23:J23"/>
    <mergeCell ref="C24:J24"/>
    <mergeCell ref="D11:J11"/>
    <mergeCell ref="D13:J13"/>
    <mergeCell ref="D14:J14"/>
    <mergeCell ref="D15:J15"/>
    <mergeCell ref="F16:J16"/>
    <mergeCell ref="F17:J17"/>
    <mergeCell ref="C3:J3"/>
    <mergeCell ref="C4:J4"/>
    <mergeCell ref="C6:J6"/>
    <mergeCell ref="C7:J7"/>
    <mergeCell ref="C9:J9"/>
    <mergeCell ref="D10:J10"/>
  </mergeCells>
  <pageMargins left="0.59055118110236227" right="0.59055118110236227" top="0.59055118110236227" bottom="0.59055118110236227" header="0" footer="0"/>
  <pageSetup paperSize="9" scale="77" orientation="portrait" r:id="rId1"/>
</worksheet>
</file>

<file path=_xmlsignatures/_rels/origin.sigs.rels>&#65279;<?xml version="1.0" encoding="utf-8"?><Relationships xmlns="http://schemas.openxmlformats.org/package/2006/relationships"><Relationship Id="idRel1" Type="http://schemas.openxmlformats.org/package/2006/relationships/digital-signature/signature" Target="sig1.xml" TargetMode="Internal"/></Relationships>
</file>

<file path=_xmlsignatures/sig1.xml><?xml version="1.0" encoding="utf-8"?>
<ds:Signature xmlns:ds="http://www.w3.org/2000/09/xmldsig#" Id="idSignature1">
  <ds:SignedInfo>
    <ds:CanonicalizationMethod Algorithm="http://www.w3.org/TR/2001/REC-xml-c14n-20010315"/>
    <ds:SignatureMethod Algorithm="http://www.w3.org/2000/09/xmldsig#rsa-sha1"/>
    <ds:Reference Type="http://www.w3.org/2000/09/xmldsig#Object" URI="#idPackageObject">
      <ds:DigestMethod Algorithm="http://www.w3.org/2000/09/xmldsig#sha1"/>
      <ds:DigestValue>VHrmBG58MNA7yq2724HZ2X6LOw8=</ds:DigestValue>
    </ds:Reference>
  </ds:SignedInfo>
  <ds:SignatureValue>r5MxxtUro5g6p5Wk9j5s5WHY5Uz8nJ1PtaIKBtt9qTsdDoN0C0YdeGBkIND1R4XiX6fu2YFrp4GSvnNuZH2764AkkeNlwOGEMQRzOTLav+3uA+iK5wtirfTEcl1R2516c7Sxoy1mgUIn27+yQir2xlvoe1hMC5LW6dtRw790hwlktEHw+85Sv+i7PiJT1iu92gji5NzQQY+xCWhm6SGE0/zDVrs0u9QmEVV+gRgA2a4jMroIuwdtsGg/OKQTNdCsUOWjxiX4sxClm0tHSUrRAdlvAK38Bntiw4TEi25KTh46pbOjdtDg9Z9akeYLDSK+SWXQfY7bIlx0SW5SKv+mtw==</ds:SignatureValue>
  <ds:KeyInfo>
    <ds:KeyValue>
      <ds:RSAKeyValue>
        <ds:Modulus>wJEKt6w8yYJTfD3/3Q0bORn0veaU+ixe0v2gUhveYni8tqoRbMl+WBGu8mwt4NB5O+y+wnaEbFsu7yfPtlM3Jz7BSTselamup+blOhk6NkcUXoF5XEUx0XXnhLbRcPbwSLnYRY9mNUoSlUdvO+1nAghQ1nkElLlaujTui3jISFVsEXuYU9xUwPFVCeHARFN9qp4hYHN/bxOnYoYSqJ6+ej1SxaC2CtledTOj6596isWnVRlVVxc6r/nBz0dBKkwNgLP6TgY5jsmbTk7lZdC1Voqzy66YJ4YNLyWN2Ewh6K6yMj5OYOPVoOau3lo7gR0RnFFEr/Qnu4r/JC+HfcMk+Q==</ds:Modulus>
        <ds:Exponent>AQAB</ds:Exponent>
      </ds:RSAKeyValue>
    </ds:KeyValue>
    <ds:X509Data>
      <ds:X509Certificate>MIIHIzCCBgugAwIBAgIDGMIVMA0GCSqGSIb3DQEBCwUAMF8xCzAJBgNVBAYTAkNaMSwwKgYDVQQKDCPEjGVza8OhIHBvxaF0YSwgcy5wLiBbScSMIDQ3MTE0OTgzXTEiMCAGA1UEAxMZUG9zdFNpZ251bSBRdWFsaWZpZWQgQ0EgMjAeFw0xNDA0MjMwODEzMTFaFw0xNTA1MTMwODEzMTFaMIH6MQswCQYDVQQGEwJDWjFHMEUGA1UECgw+QXJtw6FkbsOtIFNlcnZpc27DrSwgcMWZw61zcMSbdmtvdsOhIG9yZ2FuaXphY2UgW0nEjCA2MDQ2MDU4MF0xODA2BgNVBAsML0FybcOhZG7DrSBTZXJ2aXNuw60sIHDFmcOtc3DEm3Zrb3bDoSBvcmdhbml6YWNlMRAwDgYDVQQLEwdQRVIwMDQ0MRkwFwYDVQQDDBBCYXJib3JhIEhvYnpvdsOhMRAwDgYDVQQFEwdQMjgwNjg3MSkwJwYDVQQMDCByZWZlcmVudCBha3ZpemnEjW7DrWhvIMWZw616ZW7DrTCCASIwDQYJKoZIhvcNAQEBBQADggEPADCCAQoCggEBAMCRCresPMmCU3w9/90NGzkZ9L3mlPosXtL9oFIb3mJ4vLaqEWzJflgRrvJsLeDQeTvsvsJ2hGxbLu8nz7ZTNyc+wUk7HpWprqfm5ToZOjZHFF6BeVxFMdF154S20XD28Ei52EWPZjVKEpVHbzvtZwIIUNZ5BJS5Wro07ot4yEhVbBF7mFPcVMDxVQnhwERTfaqeIWBzf28Tp2KGEqievno9UsWgtgrZXnUzo+ufeorFp1UZVVcXOq/5wc9HQSpMDYCz+k4GOY7Jm05O5WXQtVaKs8uumCeGDS8ljdhMIeiusjI+TmDj1aDmrt5aO4EdEZxRRK/0J7uK/yQvh33DJPkCAwEAAaOCA0owggNGMEkGA1UdEQRCMECBGGJhcmJvcmEuaG9iem92YUBhcy1wby5jeqAZBgkrBgEEAdwZAgGgDBMKMTU4OTcwMjUzMqAJBgNVBA2gAhMAMIIBDgYDVR0gBIIBBTCCAQEwgf4GCWeBBgEEAQeCLDCB8DCBxwYIKwYBBQUHAgIwgboagbdUZW50byBrdmFsaWZpa292YW55IGNlcnRpZmlrYXQgYnlsIHZ5ZGFuIHBvZGxlIHpha29uYSAyMjcvMjAwMFNiLiBhIG5hdmF6bnljaCBwcmVkcGlzdS4vVGhpcyBxdWFsaWZpZWQgY2VydGlmaWNhdGUgd2FzIGlzc3VlZCBhY2NvcmRpbmcgdG8gTGF3IE5vIDIyNy8yMDAwQ29sbC4gYW5kIHJlbGF0ZWQgcmVndWxhdGlvbnMwJAYIKwYBBQUHAgEWGGh0dHA6Ly93d3cucG9zdHNpZ251bS5jejAYBggrBgEFBQcBAwQMMAowCAYGBACORgEBMIHIBggrBgEFBQcBAQSBuzCBuDA7BggrBgEFBQcwAoYvaHR0cDovL3d3dy5wb3N0c2lnbnVtLmN6L2NydC9wc3F1YWxpZmllZGNhMi5jcnQwPAYIKwYBBQUHMAKGMGh0dHA6Ly93d3cyLnBvc3RzaWdudW0uY3ovY3J0L3BzcXVhbGlmaWVkY2EyLmNydDA7BggrBgEFBQcwAoYvaHR0cDovL3Bvc3RzaWdudW0udHRjLmN6L2NydC9wc3F1YWxpZmllZGNhMi5jcnQwDgYDVR0PAQH/BAQDAgXgMB8GA1UdIwQYMBaAFInoTN+LJjk+1yQuEg565+Yn5daXMIGxBgNVHR8EgakwgaYwNaAzoDGGL2h0dHA6Ly93d3cucG9zdHNpZ251bS5jei9jcmwvcHNxdWFsaWZpZWRjYTIuY3JsMDagNKAyhjBodHRwOi8vd3d3Mi5wb3N0c2lnbnVtLmN6L2NybC9wc3F1YWxpZmllZGNhMi5jcmwwNaAzoDGGL2h0dHA6Ly9wb3N0c2lnbnVtLnR0Yy5jei9jcmwvcHNxdWFsaWZpZWRjYTIuY3JsMB0GA1UdDgQWBBSb6ddi8AqQWO7uE0dTsy6MSNOCezANBgkqhkiG9w0BAQsFAAOCAQEAU5w5s0S4kVxSAQDGnxE1HK/Rj6I1r2Rjv33eVLoHpiR1Dx6XWlZ7KO01TlmapKL26GLhOoQPyFC05PyFiLkRG5PbJBQpI1aXFXfpYFE927xf8rJbJt7tPryWibnJy+mI4ibVBqZZp6pMUVXIOXq6fNLeJ9LH/4FGvIqFg9xfrTtwsr8fJcS5SEVMBHRlwdP4nFV5fm1SY4guob1hu1o6Ob2kvTaIY9sRjWykIwyvB32P669debivnhJwq5hyvAU+YkE5jDyt8r/8GjjBJShlLEGJXkMqZ9yNgTOPM10HbNgkjKNq6NeEJMQkW7/qr+Z+9iJkkQMfc6kOTBhoRNoEhA==</ds:X509Certificate>
    </ds:X509Data>
  </ds:KeyInfo>
  <ds:Object Id="idPackageObject">
    <ds:Manifest>
      <ds:Reference URI="/_rels/.rels?ContentType=application/vnd.openxmlformats-package.relationships+xml">
        <ds:Transforms>
          <ds:Transform Algorithm="http://schemas.openxmlformats.org/package/2006/RelationshipTransform">
            <RelationshipReference xmlns="http://schemas.openxmlformats.org/package/2006/digital-signature" SourceId="rId1"/>
            <RelationshipReference xmlns="http://schemas.openxmlformats.org/package/2006/digital-signature" SourceId="rId2"/>
          </ds:Transform>
          <ds:Transform Algorithm="http://www.w3.org/TR/2001/REC-xml-c14n-20010315"/>
        </ds:Transforms>
        <ds:DigestMethod Algorithm="http://www.w3.org/2000/09/xmldsig#sha1"/>
        <ds:DigestValue>EsgKnZXfn5fxg8rKAntmh6XGmOE=</ds:DigestValue>
      </ds:Reference>
      <ds:Reference URI="/xl/_rels/workbook.xml.rels?ContentType=application/vnd.openxmlformats-package.relationships+xml">
        <ds:Transforms>
          <ds:Transform Algorithm="http://schemas.openxmlformats.org/package/2006/RelationshipTransform">
            <RelationshipReference xmlns="http://schemas.openxmlformats.org/package/2006/digital-signature" SourceId="rId8"/>
            <RelationshipReference xmlns="http://schemas.openxmlformats.org/package/2006/digital-signature" SourceId="rId13"/>
            <RelationshipReference xmlns="http://schemas.openxmlformats.org/package/2006/digital-signature" SourceId="rId3"/>
            <RelationshipReference xmlns="http://schemas.openxmlformats.org/package/2006/digital-signature" SourceId="rId7"/>
            <RelationshipReference xmlns="http://schemas.openxmlformats.org/package/2006/digital-signature" SourceId="rId12"/>
            <RelationshipReference xmlns="http://schemas.openxmlformats.org/package/2006/digital-signature" SourceId="rId2"/>
            <RelationshipReference xmlns="http://schemas.openxmlformats.org/package/2006/digital-signature" SourceId="rId1"/>
            <RelationshipReference xmlns="http://schemas.openxmlformats.org/package/2006/digital-signature" SourceId="rId6"/>
            <RelationshipReference xmlns="http://schemas.openxmlformats.org/package/2006/digital-signature" SourceId="rId11"/>
            <RelationshipReference xmlns="http://schemas.openxmlformats.org/package/2006/digital-signature" SourceId="rId5"/>
            <RelationshipReference xmlns="http://schemas.openxmlformats.org/package/2006/digital-signature" SourceId="rId10"/>
            <RelationshipReference xmlns="http://schemas.openxmlformats.org/package/2006/digital-signature" SourceId="rId4"/>
            <RelationshipReference xmlns="http://schemas.openxmlformats.org/package/2006/digital-signature" SourceId="rId9"/>
          </ds:Transform>
          <ds:Transform Algorithm="http://www.w3.org/TR/2001/REC-xml-c14n-20010315"/>
        </ds:Transforms>
        <ds:DigestMethod Algorithm="http://www.w3.org/2000/09/xmldsig#sha1"/>
        <ds:DigestValue>S4dROHh4domAi1wIR2Hi7qGrRys=</ds:DigestValue>
      </ds:Reference>
      <ds:Reference URI="/xl/workbook.xml?ContentType=application/vnd.openxmlformats-officedocument.spreadsheetml.sheet.main+xml">
        <ds:DigestMethod Algorithm="http://www.w3.org/2000/09/xmldsig#sha1"/>
        <ds:DigestValue>c4NcLfriezyV7XjWDk3Ma9u2QPM=</ds:DigestValue>
      </ds:Reference>
      <ds:Reference URI="/xl/worksheets/_rels/sheet8.xml.rels?ContentType=application/vnd.openxmlformats-package.relationships+xml">
        <ds:Transforms>
          <ds:Transform Algorithm="http://schemas.openxmlformats.org/package/2006/RelationshipTransform">
            <RelationshipReference xmlns="http://schemas.openxmlformats.org/package/2006/digital-signature" SourceId="rId2"/>
            <RelationshipReference xmlns="http://schemas.openxmlformats.org/package/2006/digital-signature" SourceId="rId1"/>
          </ds:Transform>
          <ds:Transform Algorithm="http://www.w3.org/TR/2001/REC-xml-c14n-20010315"/>
        </ds:Transforms>
        <ds:DigestMethod Algorithm="http://www.w3.org/2000/09/xmldsig#sha1"/>
        <ds:DigestValue>mBk40KCXWQRXI4Sn1b4H4r6XPFg=</ds:DigestValue>
      </ds:Reference>
      <ds:Reference URI="/xl/worksheets/sheet8.xml?ContentType=application/vnd.openxmlformats-officedocument.spreadsheetml.worksheet+xml">
        <ds:DigestMethod Algorithm="http://www.w3.org/2000/09/xmldsig#sha1"/>
        <ds:DigestValue>eC4p/qJs+dJ/0eayrzP+A6Om8zI=</ds:DigestValue>
      </ds:Reference>
      <ds:Reference URI="/xl/calcChain.xml?ContentType=application/vnd.openxmlformats-officedocument.spreadsheetml.calcChain+xml">
        <ds:DigestMethod Algorithm="http://www.w3.org/2000/09/xmldsig#sha1"/>
        <ds:DigestValue>TrMJpKN+bF+i2PQtKeesyx3zpfs=</ds:DigestValue>
      </ds:Reference>
      <ds:Reference URI="/xl/worksheets/_rels/sheet3.xml.rels?ContentType=application/vnd.openxmlformats-package.relationships+xml">
        <ds:Transforms>
          <ds:Transform Algorithm="http://schemas.openxmlformats.org/package/2006/RelationshipTransform">
            <RelationshipReference xmlns="http://schemas.openxmlformats.org/package/2006/digital-signature" SourceId="rId2"/>
            <RelationshipReference xmlns="http://schemas.openxmlformats.org/package/2006/digital-signature" SourceId="rId1"/>
          </ds:Transform>
          <ds:Transform Algorithm="http://www.w3.org/TR/2001/REC-xml-c14n-20010315"/>
        </ds:Transforms>
        <ds:DigestMethod Algorithm="http://www.w3.org/2000/09/xmldsig#sha1"/>
        <ds:DigestValue>UIRlhld3tK0F6HdXYut+1mb+GAI=</ds:DigestValue>
      </ds:Reference>
      <ds:Reference URI="/xl/worksheets/sheet3.xml?ContentType=application/vnd.openxmlformats-officedocument.spreadsheetml.worksheet+xml">
        <ds:DigestMethod Algorithm="http://www.w3.org/2000/09/xmldsig#sha1"/>
        <ds:DigestValue>FdtfoZyYDBk0MEPi0m2YIuQYSQY=</ds:DigestValue>
      </ds:Reference>
      <ds:Reference URI="/xl/worksheets/_rels/sheet7.xml.rels?ContentType=application/vnd.openxmlformats-package.relationships+xml">
        <ds:Transforms>
          <ds:Transform Algorithm="http://schemas.openxmlformats.org/package/2006/RelationshipTransform">
            <RelationshipReference xmlns="http://schemas.openxmlformats.org/package/2006/digital-signature" SourceId="rId2"/>
            <RelationshipReference xmlns="http://schemas.openxmlformats.org/package/2006/digital-signature" SourceId="rId1"/>
          </ds:Transform>
          <ds:Transform Algorithm="http://www.w3.org/TR/2001/REC-xml-c14n-20010315"/>
        </ds:Transforms>
        <ds:DigestMethod Algorithm="http://www.w3.org/2000/09/xmldsig#sha1"/>
        <ds:DigestValue>cDtVRw0rBClDFN7iKM/7eOh58KE=</ds:DigestValue>
      </ds:Reference>
      <ds:Reference URI="/xl/worksheets/sheet7.xml?ContentType=application/vnd.openxmlformats-officedocument.spreadsheetml.worksheet+xml">
        <ds:DigestMethod Algorithm="http://www.w3.org/2000/09/xmldsig#sha1"/>
        <ds:DigestValue>gTN6P+1iqLMDsM5CFNfwYZ1+BVk=</ds:DigestValue>
      </ds:Reference>
      <ds:Reference URI="/xl/sharedStrings.xml?ContentType=application/vnd.openxmlformats-officedocument.spreadsheetml.sharedStrings+xml">
        <ds:DigestMethod Algorithm="http://www.w3.org/2000/09/xmldsig#sha1"/>
        <ds:DigestValue>OeU/RlGUoWCE8WkXvyd5zWo7v9g=</ds:DigestValue>
      </ds:Reference>
      <ds:Reference URI="/xl/worksheets/_rels/sheet2.xml.rels?ContentType=application/vnd.openxmlformats-package.relationships+xml">
        <ds:Transforms>
          <ds:Transform Algorithm="http://schemas.openxmlformats.org/package/2006/RelationshipTransform">
            <RelationshipReference xmlns="http://schemas.openxmlformats.org/package/2006/digital-signature" SourceId="rId2"/>
            <RelationshipReference xmlns="http://schemas.openxmlformats.org/package/2006/digital-signature" SourceId="rId1"/>
          </ds:Transform>
          <ds:Transform Algorithm="http://www.w3.org/TR/2001/REC-xml-c14n-20010315"/>
        </ds:Transforms>
        <ds:DigestMethod Algorithm="http://www.w3.org/2000/09/xmldsig#sha1"/>
        <ds:DigestValue>axwr4v8os1F2FK1rrDpDlXArYac=</ds:DigestValue>
      </ds:Reference>
      <ds:Reference URI="/xl/worksheets/sheet2.xml?ContentType=application/vnd.openxmlformats-officedocument.spreadsheetml.worksheet+xml">
        <ds:DigestMethod Algorithm="http://www.w3.org/2000/09/xmldsig#sha1"/>
        <ds:DigestValue>JcSZlswIKEVhc3NOut8M7RwviV4=</ds:DigestValue>
      </ds:Reference>
      <ds:Reference URI="/xl/worksheets/_rels/sheet1.xml.rels?ContentType=application/vnd.openxmlformats-package.relationships+xml">
        <ds:Transforms>
          <ds:Transform Algorithm="http://schemas.openxmlformats.org/package/2006/RelationshipTransform">
            <RelationshipReference xmlns="http://schemas.openxmlformats.org/package/2006/digital-signature" SourceId="rId2"/>
            <RelationshipReference xmlns="http://schemas.openxmlformats.org/package/2006/digital-signature" SourceId="rId1"/>
          </ds:Transform>
          <ds:Transform Algorithm="http://www.w3.org/TR/2001/REC-xml-c14n-20010315"/>
        </ds:Transforms>
        <ds:DigestMethod Algorithm="http://www.w3.org/2000/09/xmldsig#sha1"/>
        <ds:DigestValue>FS0vcCriQf8DmADE2ZM+sJcQ4E4=</ds:DigestValue>
      </ds:Reference>
      <ds:Reference URI="/xl/worksheets/sheet1.xml?ContentType=application/vnd.openxmlformats-officedocument.spreadsheetml.worksheet+xml">
        <ds:DigestMethod Algorithm="http://www.w3.org/2000/09/xmldsig#sha1"/>
        <ds:DigestValue>YVQVSJcqsraJlu9qFjYZV3R9fNU=</ds:DigestValue>
      </ds:Reference>
      <ds:Reference URI="/xl/worksheets/_rels/sheet6.xml.rels?ContentType=application/vnd.openxmlformats-package.relationships+xml">
        <ds:Transforms>
          <ds:Transform Algorithm="http://schemas.openxmlformats.org/package/2006/RelationshipTransform">
            <RelationshipReference xmlns="http://schemas.openxmlformats.org/package/2006/digital-signature" SourceId="rId2"/>
            <RelationshipReference xmlns="http://schemas.openxmlformats.org/package/2006/digital-signature" SourceId="rId1"/>
          </ds:Transform>
          <ds:Transform Algorithm="http://www.w3.org/TR/2001/REC-xml-c14n-20010315"/>
        </ds:Transforms>
        <ds:DigestMethod Algorithm="http://www.w3.org/2000/09/xmldsig#sha1"/>
        <ds:DigestValue>5N7CuvssA1CgqRyJN9mazqdh1ps=</ds:DigestValue>
      </ds:Reference>
      <ds:Reference URI="/xl/worksheets/sheet6.xml?ContentType=application/vnd.openxmlformats-officedocument.spreadsheetml.worksheet+xml">
        <ds:DigestMethod Algorithm="http://www.w3.org/2000/09/xmldsig#sha1"/>
        <ds:DigestValue>4uCLY79K+jaSY1+ZuQ5Tnr82mWM=</ds:DigestValue>
      </ds:Reference>
      <ds:Reference URI="/xl/styles.xml?ContentType=application/vnd.openxmlformats-officedocument.spreadsheetml.styles+xml">
        <ds:DigestMethod Algorithm="http://www.w3.org/2000/09/xmldsig#sha1"/>
        <ds:DigestValue>f4z4Ss1ZGWk+w2jS2cnduGRvCGo=</ds:DigestValue>
      </ds:Reference>
      <ds:Reference URI="/xl/worksheets/_rels/sheet5.xml.rels?ContentType=application/vnd.openxmlformats-package.relationships+xml">
        <ds:Transforms>
          <ds:Transform Algorithm="http://schemas.openxmlformats.org/package/2006/RelationshipTransform">
            <RelationshipReference xmlns="http://schemas.openxmlformats.org/package/2006/digital-signature" SourceId="rId2"/>
            <RelationshipReference xmlns="http://schemas.openxmlformats.org/package/2006/digital-signature" SourceId="rId1"/>
          </ds:Transform>
          <ds:Transform Algorithm="http://www.w3.org/TR/2001/REC-xml-c14n-20010315"/>
        </ds:Transforms>
        <ds:DigestMethod Algorithm="http://www.w3.org/2000/09/xmldsig#sha1"/>
        <ds:DigestValue>TzSoNY7Vz346wVbl+SaXW7UTDZM=</ds:DigestValue>
      </ds:Reference>
      <ds:Reference URI="/xl/worksheets/sheet5.xml?ContentType=application/vnd.openxmlformats-officedocument.spreadsheetml.worksheet+xml">
        <ds:DigestMethod Algorithm="http://www.w3.org/2000/09/xmldsig#sha1"/>
        <ds:DigestValue>G5Ac7Abc0HWafgF/D0RLT71ug9E=</ds:DigestValue>
      </ds:Reference>
      <ds:Reference URI="/xl/theme/theme1.xml?ContentType=application/vnd.openxmlformats-officedocument.theme+xml">
        <ds:DigestMethod Algorithm="http://www.w3.org/2000/09/xmldsig#sha1"/>
        <ds:DigestValue>SWm0CNMQs/SdtwG1mVStSZuQRZg=</ds:DigestValue>
      </ds:Reference>
      <ds:Reference URI="/xl/worksheets/_rels/sheet4.xml.rels?ContentType=application/vnd.openxmlformats-package.relationships+xml">
        <ds:Transforms>
          <ds:Transform Algorithm="http://schemas.openxmlformats.org/package/2006/RelationshipTransform">
            <RelationshipReference xmlns="http://schemas.openxmlformats.org/package/2006/digital-signature" SourceId="rId2"/>
            <RelationshipReference xmlns="http://schemas.openxmlformats.org/package/2006/digital-signature" SourceId="rId1"/>
          </ds:Transform>
          <ds:Transform Algorithm="http://www.w3.org/TR/2001/REC-xml-c14n-20010315"/>
        </ds:Transforms>
        <ds:DigestMethod Algorithm="http://www.w3.org/2000/09/xmldsig#sha1"/>
        <ds:DigestValue>DaOLaGAg4N9uwHjEwd+w/hT5jsw=</ds:DigestValue>
      </ds:Reference>
      <ds:Reference URI="/xl/worksheets/sheet4.xml?ContentType=application/vnd.openxmlformats-officedocument.spreadsheetml.worksheet+xml">
        <ds:DigestMethod Algorithm="http://www.w3.org/2000/09/xmldsig#sha1"/>
        <ds:DigestValue>Cf+alD4JFq72UOEXr2/+ThhderM=</ds:DigestValue>
      </ds:Reference>
      <ds:Reference URI="/xl/worksheets/_rels/sheet9.xml.rels?ContentType=application/vnd.openxmlformats-package.relationships+xml">
        <ds:Transforms>
          <ds:Transform Algorithm="http://schemas.openxmlformats.org/package/2006/RelationshipTransform">
            <RelationshipReference xmlns="http://schemas.openxmlformats.org/package/2006/digital-signature" SourceId="rId1"/>
          </ds:Transform>
          <ds:Transform Algorithm="http://www.w3.org/TR/2001/REC-xml-c14n-20010315"/>
        </ds:Transforms>
        <ds:DigestMethod Algorithm="http://www.w3.org/2000/09/xmldsig#sha1"/>
        <ds:DigestValue>N/uDggg8AIygyJh+dIPdIaS6kno=</ds:DigestValue>
      </ds:Reference>
      <ds:Reference URI="/xl/worksheets/sheet9.xml?ContentType=application/vnd.openxmlformats-officedocument.spreadsheetml.worksheet+xml">
        <ds:DigestMethod Algorithm="http://www.w3.org/2000/09/xmldsig#sha1"/>
        <ds:DigestValue>fnky+3fKJICgKmmSZVQcRv/70p8=</ds:DigestValue>
      </ds:Reference>
      <ds:Reference URI="/xl/drawings/_rels/drawing8.xml.rels?ContentType=application/vnd.openxmlformats-package.relationships+xml">
        <ds:Transforms>
          <ds:Transform Algorithm="http://schemas.openxmlformats.org/package/2006/RelationshipTransform">
            <RelationshipReference xmlns="http://schemas.openxmlformats.org/package/2006/digital-signature" SourceId="rId3"/>
            <RelationshipReference xmlns="http://schemas.openxmlformats.org/package/2006/digital-signature" SourceId="rId2"/>
            <RelationshipReference xmlns="http://schemas.openxmlformats.org/package/2006/digital-signature" SourceId="rId1"/>
          </ds:Transform>
          <ds:Transform Algorithm="http://www.w3.org/TR/2001/REC-xml-c14n-20010315"/>
        </ds:Transforms>
        <ds:DigestMethod Algorithm="http://www.w3.org/2000/09/xmldsig#sha1"/>
        <ds:DigestValue>31mAhpVglVC0y8W68opj6zLY0ng=</ds:DigestValue>
      </ds:Reference>
      <ds:Reference URI="/xl/drawings/drawing8.xml?ContentType=application/vnd.openxmlformats-officedocument.drawing+xml">
        <ds:DigestMethod Algorithm="http://www.w3.org/2000/09/xmldsig#sha1"/>
        <ds:DigestValue>jOES7i52HIfRZflowh2cUxM2Y/w=</ds:DigestValue>
      </ds:Reference>
      <ds:Reference URI="/xl/printerSettings/printerSettings8.bin?ContentType=application/vnd.openxmlformats-officedocument.spreadsheetml.printerSettings">
        <ds:DigestMethod Algorithm="http://www.w3.org/2000/09/xmldsig#sha1"/>
        <ds:DigestValue>d6U1sSh2Cbq44MDwHeO1j9heM68=</ds:DigestValue>
      </ds:Reference>
      <ds:Reference URI="/xl/drawings/_rels/drawing3.xml.rels?ContentType=application/vnd.openxmlformats-package.relationships+xml">
        <ds:Transforms>
          <ds:Transform Algorithm="http://schemas.openxmlformats.org/package/2006/RelationshipTransform">
            <RelationshipReference xmlns="http://schemas.openxmlformats.org/package/2006/digital-signature" SourceId="rId3"/>
            <RelationshipReference xmlns="http://schemas.openxmlformats.org/package/2006/digital-signature" SourceId="rId2"/>
            <RelationshipReference xmlns="http://schemas.openxmlformats.org/package/2006/digital-signature" SourceId="rId1"/>
          </ds:Transform>
          <ds:Transform Algorithm="http://www.w3.org/TR/2001/REC-xml-c14n-20010315"/>
        </ds:Transforms>
        <ds:DigestMethod Algorithm="http://www.w3.org/2000/09/xmldsig#sha1"/>
        <ds:DigestValue>Fyfd0fxQX0IO+hrUu8EBGbiKBoo=</ds:DigestValue>
      </ds:Reference>
      <ds:Reference URI="/xl/drawings/drawing3.xml?ContentType=application/vnd.openxmlformats-officedocument.drawing+xml">
        <ds:DigestMethod Algorithm="http://www.w3.org/2000/09/xmldsig#sha1"/>
        <ds:DigestValue>hKpjFcnVmOyGbaBmVEcTBNXPiXs=</ds:DigestValue>
      </ds:Reference>
      <ds:Reference URI="/xl/printerSettings/printerSettings3.bin?ContentType=application/vnd.openxmlformats-officedocument.spreadsheetml.printerSettings">
        <ds:DigestMethod Algorithm="http://www.w3.org/2000/09/xmldsig#sha1"/>
        <ds:DigestValue>d6U1sSh2Cbq44MDwHeO1j9heM68=</ds:DigestValue>
      </ds:Reference>
      <ds:Reference URI="/xl/drawings/_rels/drawing7.xml.rels?ContentType=application/vnd.openxmlformats-package.relationships+xml">
        <ds:Transforms>
          <ds:Transform Algorithm="http://schemas.openxmlformats.org/package/2006/RelationshipTransform">
            <RelationshipReference xmlns="http://schemas.openxmlformats.org/package/2006/digital-signature" SourceId="rId3"/>
            <RelationshipReference xmlns="http://schemas.openxmlformats.org/package/2006/digital-signature" SourceId="rId2"/>
            <RelationshipReference xmlns="http://schemas.openxmlformats.org/package/2006/digital-signature" SourceId="rId1"/>
          </ds:Transform>
          <ds:Transform Algorithm="http://www.w3.org/TR/2001/REC-xml-c14n-20010315"/>
        </ds:Transforms>
        <ds:DigestMethod Algorithm="http://www.w3.org/2000/09/xmldsig#sha1"/>
        <ds:DigestValue>7Vw12wDmOxUfB2wW7mKnCbDbEhQ=</ds:DigestValue>
      </ds:Reference>
      <ds:Reference URI="/xl/drawings/drawing7.xml?ContentType=application/vnd.openxmlformats-officedocument.drawing+xml">
        <ds:DigestMethod Algorithm="http://www.w3.org/2000/09/xmldsig#sha1"/>
        <ds:DigestValue>mtscERW++BrKIIW9piZIRjjw19A=</ds:DigestValue>
      </ds:Reference>
      <ds:Reference URI="/xl/printerSettings/printerSettings7.bin?ContentType=application/vnd.openxmlformats-officedocument.spreadsheetml.printerSettings">
        <ds:DigestMethod Algorithm="http://www.w3.org/2000/09/xmldsig#sha1"/>
        <ds:DigestValue>d6U1sSh2Cbq44MDwHeO1j9heM68=</ds:DigestValue>
      </ds:Reference>
      <ds:Reference URI="/xl/drawings/_rels/drawing2.xml.rels?ContentType=application/vnd.openxmlformats-package.relationships+xml">
        <ds:Transforms>
          <ds:Transform Algorithm="http://schemas.openxmlformats.org/package/2006/RelationshipTransform">
            <RelationshipReference xmlns="http://schemas.openxmlformats.org/package/2006/digital-signature" SourceId="rId3"/>
            <RelationshipReference xmlns="http://schemas.openxmlformats.org/package/2006/digital-signature" SourceId="rId2"/>
            <RelationshipReference xmlns="http://schemas.openxmlformats.org/package/2006/digital-signature" SourceId="rId1"/>
          </ds:Transform>
          <ds:Transform Algorithm="http://www.w3.org/TR/2001/REC-xml-c14n-20010315"/>
        </ds:Transforms>
        <ds:DigestMethod Algorithm="http://www.w3.org/2000/09/xmldsig#sha1"/>
        <ds:DigestValue>r3X1iPSUljP/fVHf0xAWeBvoqPc=</ds:DigestValue>
      </ds:Reference>
      <ds:Reference URI="/xl/drawings/drawing2.xml?ContentType=application/vnd.openxmlformats-officedocument.drawing+xml">
        <ds:DigestMethod Algorithm="http://www.w3.org/2000/09/xmldsig#sha1"/>
        <ds:DigestValue>ihAfV2xLsRMkgUEGpZ1U4Uuz1qE=</ds:DigestValue>
      </ds:Reference>
      <ds:Reference URI="/xl/printerSettings/printerSettings2.bin?ContentType=application/vnd.openxmlformats-officedocument.spreadsheetml.printerSettings">
        <ds:DigestMethod Algorithm="http://www.w3.org/2000/09/xmldsig#sha1"/>
        <ds:DigestValue>d6U1sSh2Cbq44MDwHeO1j9heM68=</ds:DigestValue>
      </ds:Reference>
      <ds:Reference URI="/xl/drawings/_rels/drawing1.xml.rels?ContentType=application/vnd.openxmlformats-package.relationships+xml">
        <ds:Transforms>
          <ds:Transform Algorithm="http://schemas.openxmlformats.org/package/2006/RelationshipTransform">
            <RelationshipReference xmlns="http://schemas.openxmlformats.org/package/2006/digital-signature" SourceId="rId3"/>
            <RelationshipReference xmlns="http://schemas.openxmlformats.org/package/2006/digital-signature" SourceId="rId2"/>
            <RelationshipReference xmlns="http://schemas.openxmlformats.org/package/2006/digital-signature" SourceId="rId1"/>
          </ds:Transform>
          <ds:Transform Algorithm="http://www.w3.org/TR/2001/REC-xml-c14n-20010315"/>
        </ds:Transforms>
        <ds:DigestMethod Algorithm="http://www.w3.org/2000/09/xmldsig#sha1"/>
        <ds:DigestValue>ID4nBmfcA7Cw/c1JstiwMjuEEZg=</ds:DigestValue>
      </ds:Reference>
      <ds:Reference URI="/xl/drawings/drawing1.xml?ContentType=application/vnd.openxmlformats-officedocument.drawing+xml">
        <ds:DigestMethod Algorithm="http://www.w3.org/2000/09/xmldsig#sha1"/>
        <ds:DigestValue>sRQLPfWSioNImho/aX/wWfYc3kU=</ds:DigestValue>
      </ds:Reference>
      <ds:Reference URI="/xl/printerSettings/printerSettings1.bin?ContentType=application/vnd.openxmlformats-officedocument.spreadsheetml.printerSettings">
        <ds:DigestMethod Algorithm="http://www.w3.org/2000/09/xmldsig#sha1"/>
        <ds:DigestValue>JigFGKH73e/fQ7+41cfDzUGF5OQ=</ds:DigestValue>
      </ds:Reference>
      <ds:Reference URI="/xl/drawings/_rels/drawing6.xml.rels?ContentType=application/vnd.openxmlformats-package.relationships+xml">
        <ds:Transforms>
          <ds:Transform Algorithm="http://schemas.openxmlformats.org/package/2006/RelationshipTransform">
            <RelationshipReference xmlns="http://schemas.openxmlformats.org/package/2006/digital-signature" SourceId="rId3"/>
            <RelationshipReference xmlns="http://schemas.openxmlformats.org/package/2006/digital-signature" SourceId="rId2"/>
            <RelationshipReference xmlns="http://schemas.openxmlformats.org/package/2006/digital-signature" SourceId="rId1"/>
          </ds:Transform>
          <ds:Transform Algorithm="http://www.w3.org/TR/2001/REC-xml-c14n-20010315"/>
        </ds:Transforms>
        <ds:DigestMethod Algorithm="http://www.w3.org/2000/09/xmldsig#sha1"/>
        <ds:DigestValue>hnnw+zyXK95YzDTtIScqloA8U1o=</ds:DigestValue>
      </ds:Reference>
      <ds:Reference URI="/xl/drawings/drawing6.xml?ContentType=application/vnd.openxmlformats-officedocument.drawing+xml">
        <ds:DigestMethod Algorithm="http://www.w3.org/2000/09/xmldsig#sha1"/>
        <ds:DigestValue>Uhlmn1pUuAlr7XlXsQYYQqLEVxg=</ds:DigestValue>
      </ds:Reference>
      <ds:Reference URI="/xl/printerSettings/printerSettings6.bin?ContentType=application/vnd.openxmlformats-officedocument.spreadsheetml.printerSettings">
        <ds:DigestMethod Algorithm="http://www.w3.org/2000/09/xmldsig#sha1"/>
        <ds:DigestValue>d6U1sSh2Cbq44MDwHeO1j9heM68=</ds:DigestValue>
      </ds:Reference>
      <ds:Reference URI="/xl/drawings/_rels/drawing5.xml.rels?ContentType=application/vnd.openxmlformats-package.relationships+xml">
        <ds:Transforms>
          <ds:Transform Algorithm="http://schemas.openxmlformats.org/package/2006/RelationshipTransform">
            <RelationshipReference xmlns="http://schemas.openxmlformats.org/package/2006/digital-signature" SourceId="rId3"/>
            <RelationshipReference xmlns="http://schemas.openxmlformats.org/package/2006/digital-signature" SourceId="rId2"/>
            <RelationshipReference xmlns="http://schemas.openxmlformats.org/package/2006/digital-signature" SourceId="rId1"/>
          </ds:Transform>
          <ds:Transform Algorithm="http://www.w3.org/TR/2001/REC-xml-c14n-20010315"/>
        </ds:Transforms>
        <ds:DigestMethod Algorithm="http://www.w3.org/2000/09/xmldsig#sha1"/>
        <ds:DigestValue>EU9JHr6dnAsUAiUd8d2qigRNOxo=</ds:DigestValue>
      </ds:Reference>
      <ds:Reference URI="/xl/drawings/drawing5.xml?ContentType=application/vnd.openxmlformats-officedocument.drawing+xml">
        <ds:DigestMethod Algorithm="http://www.w3.org/2000/09/xmldsig#sha1"/>
        <ds:DigestValue>LEbEQIXNPlplfVsoWHLDm58FuhE=</ds:DigestValue>
      </ds:Reference>
      <ds:Reference URI="/xl/printerSettings/printerSettings5.bin?ContentType=application/vnd.openxmlformats-officedocument.spreadsheetml.printerSettings">
        <ds:DigestMethod Algorithm="http://www.w3.org/2000/09/xmldsig#sha1"/>
        <ds:DigestValue>d6U1sSh2Cbq44MDwHeO1j9heM68=</ds:DigestValue>
      </ds:Reference>
      <ds:Reference URI="/xl/drawings/_rels/drawing4.xml.rels?ContentType=application/vnd.openxmlformats-package.relationships+xml">
        <ds:Transforms>
          <ds:Transform Algorithm="http://schemas.openxmlformats.org/package/2006/RelationshipTransform">
            <RelationshipReference xmlns="http://schemas.openxmlformats.org/package/2006/digital-signature" SourceId="rId3"/>
            <RelationshipReference xmlns="http://schemas.openxmlformats.org/package/2006/digital-signature" SourceId="rId2"/>
            <RelationshipReference xmlns="http://schemas.openxmlformats.org/package/2006/digital-signature" SourceId="rId1"/>
          </ds:Transform>
          <ds:Transform Algorithm="http://www.w3.org/TR/2001/REC-xml-c14n-20010315"/>
        </ds:Transforms>
        <ds:DigestMethod Algorithm="http://www.w3.org/2000/09/xmldsig#sha1"/>
        <ds:DigestValue>ggwNFE6Eb4/Ry1P3eonYQ1g38RA=</ds:DigestValue>
      </ds:Reference>
      <ds:Reference URI="/xl/drawings/drawing4.xml?ContentType=application/vnd.openxmlformats-officedocument.drawing+xml">
        <ds:DigestMethod Algorithm="http://www.w3.org/2000/09/xmldsig#sha1"/>
        <ds:DigestValue>brE1YWAjfj8ZIow2sJvm0bno8oo=</ds:DigestValue>
      </ds:Reference>
      <ds:Reference URI="/xl/printerSettings/printerSettings4.bin?ContentType=application/vnd.openxmlformats-officedocument.spreadsheetml.printerSettings">
        <ds:DigestMethod Algorithm="http://www.w3.org/2000/09/xmldsig#sha1"/>
        <ds:DigestValue>d6U1sSh2Cbq44MDwHeO1j9heM68=</ds:DigestValue>
      </ds:Reference>
      <ds:Reference URI="/xl/printerSettings/printerSettings9.bin?ContentType=application/vnd.openxmlformats-officedocument.spreadsheetml.printerSettings">
        <ds:DigestMethod Algorithm="http://www.w3.org/2000/09/xmldsig#sha1"/>
        <ds:DigestValue>aTVyD7cQQc2xwBca3ojuC9I+79w=</ds:DigestValue>
      </ds:Reference>
      <ds:Reference URI="/xl/media/image1.png?ContentType=image/png">
        <ds:DigestMethod Algorithm="http://www.w3.org/2000/09/xmldsig#sha1"/>
        <ds:DigestValue>FskJJZMUMiB63juoNoiiTm7tgr4=</ds:DigestValue>
      </ds:Reference>
      <ds:Reference URI="/docProps/core.xml?ContentType=application/vnd.openxmlformats-package.core-properties+xml">
        <ds:DigestMethod Algorithm="http://www.w3.org/2000/09/xmldsig#sha1"/>
        <ds:DigestValue>ffKbP5F1FFd8QQ0ck6b9IJF1nX4=</ds:DigestValue>
      </ds:Reference>
    </ds:Manifest>
    <ds:SignatureProperties>
      <ds:SignatureProperty Id="idSignatureTime" Target="#idSignature1">
        <SignatureTime xmlns="http://schemas.openxmlformats.org/package/2006/digital-signature">
          <Format>YYYY-MM-DDThh:mm:ss.sTZD</Format>
          <Value>2015-03-18T12:29:37.0Z</Value>
        </SignatureTime>
      </ds:SignatureProperty>
    </ds:SignatureProperties>
  </ds:Object>
</ds: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17</vt:i4>
      </vt:variant>
    </vt:vector>
  </HeadingPairs>
  <TitlesOfParts>
    <vt:vector size="26" baseType="lpstr">
      <vt:lpstr>Rekapitulace stavby</vt:lpstr>
      <vt:lpstr>01-ST - Stavební část</vt:lpstr>
      <vt:lpstr>02-UT - Zařízení pro vytá...</vt:lpstr>
      <vt:lpstr>03-MAR - Měření a regulace</vt:lpstr>
      <vt:lpstr>04-ZTI - Zdravotně techni...</vt:lpstr>
      <vt:lpstr>05-EL - Elektroinstalace</vt:lpstr>
      <vt:lpstr>06-PO - Požární bezpečnost</vt:lpstr>
      <vt:lpstr>07-OVN - Ostatní a vedlej...</vt:lpstr>
      <vt:lpstr>Pokyny pro vyplnění</vt:lpstr>
      <vt:lpstr>'01-ST - Stavební část'!Názvy_tisku</vt:lpstr>
      <vt:lpstr>'02-UT - Zařízení pro vytá...'!Názvy_tisku</vt:lpstr>
      <vt:lpstr>'03-MAR - Měření a regulace'!Názvy_tisku</vt:lpstr>
      <vt:lpstr>'04-ZTI - Zdravotně techni...'!Názvy_tisku</vt:lpstr>
      <vt:lpstr>'05-EL - Elektroinstalace'!Názvy_tisku</vt:lpstr>
      <vt:lpstr>'06-PO - Požární bezpečnost'!Názvy_tisku</vt:lpstr>
      <vt:lpstr>'07-OVN - Ostatní a vedlej...'!Názvy_tisku</vt:lpstr>
      <vt:lpstr>'Rekapitulace stavby'!Názvy_tisku</vt:lpstr>
      <vt:lpstr>'01-ST - Stavební část'!Oblast_tisku</vt:lpstr>
      <vt:lpstr>'02-UT - Zařízení pro vytá...'!Oblast_tisku</vt:lpstr>
      <vt:lpstr>'03-MAR - Měření a regulace'!Oblast_tisku</vt:lpstr>
      <vt:lpstr>'04-ZTI - Zdravotně techni...'!Oblast_tisku</vt:lpstr>
      <vt:lpstr>'05-EL - Elektroinstalace'!Oblast_tisku</vt:lpstr>
      <vt:lpstr>'06-PO - Požární bezpečnost'!Oblast_tisku</vt:lpstr>
      <vt:lpstr>'07-OVN - Ostatní a vedlej...'!Oblast_tisku</vt:lpstr>
      <vt:lpstr>'Pokyny pro vyplnění'!Oblast_tisku</vt:lpstr>
      <vt:lpstr>'Rekapitulace stavby'!Oblast_tisku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Barbora HOBZOVA</dc:creator>
  <cp:lastModifiedBy>Barbora HOBZOVA</cp:lastModifiedBy>
  <dcterms:created xsi:type="dcterms:W3CDTF">2015-03-17T07:57:32Z</dcterms:created>
  <dcterms:modified xsi:type="dcterms:W3CDTF">2015-03-18T12:27:33Z</dcterms:modified>
</cp:coreProperties>
</file>