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ptoval\Desktop\Oprava střechy Podbaba\ZD\"/>
    </mc:Choice>
  </mc:AlternateContent>
  <bookViews>
    <workbookView xWindow="240" yWindow="405" windowWidth="18900" windowHeight="7065" activeTab="2"/>
  </bookViews>
  <sheets>
    <sheet name="Krycí list" sheetId="1" r:id="rId1"/>
    <sheet name="Rekapitulace" sheetId="2" r:id="rId2"/>
    <sheet name="Položky" sheetId="3" r:id="rId3"/>
  </sheets>
  <definedNames>
    <definedName name="cisloobjektu">'Krycí list'!$A$5</definedName>
    <definedName name="cislostavby">'Krycí list'!$A$7</definedName>
    <definedName name="Datum">'Krycí list'!$B$27</definedName>
    <definedName name="Dil">Rekapitulace!$A$6</definedName>
    <definedName name="Dodavka">Rekapitulace!$G$18</definedName>
    <definedName name="Dodavka0">Položky!#REF!</definedName>
    <definedName name="HSV">Rekapitulace!$E$18</definedName>
    <definedName name="HSV0">Položky!#REF!</definedName>
    <definedName name="HZS">Rekapitulace!$I$18</definedName>
    <definedName name="HZS0">Položky!#REF!</definedName>
    <definedName name="JKSO">'Krycí list'!$G$2</definedName>
    <definedName name="MJ">'Krycí list'!$G$5</definedName>
    <definedName name="Mont">Rekapitulace!$H$18</definedName>
    <definedName name="Montaz0">Položky!#REF!</definedName>
    <definedName name="NazevDilu">Rekapitulace!$B$6</definedName>
    <definedName name="nazevobjektu">'Krycí list'!$C$5</definedName>
    <definedName name="nazevstavby">'Krycí list'!$C$7</definedName>
    <definedName name="_xlnm.Print_Titles" localSheetId="2">Položky!$1:$6</definedName>
    <definedName name="_xlnm.Print_Titles" localSheetId="1">Rekapitulace!$1:$6</definedName>
    <definedName name="Objednatel">'Krycí list'!$C$10</definedName>
    <definedName name="_xlnm.Print_Area" localSheetId="0">'Krycí list'!$A$1:$G$45</definedName>
    <definedName name="_xlnm.Print_Area" localSheetId="2">Položky!$A$1:$G$113</definedName>
    <definedName name="_xlnm.Print_Area" localSheetId="1">Rekapitulace!$A$1:$I$26</definedName>
    <definedName name="PocetMJ">'Krycí list'!$G$6</definedName>
    <definedName name="Poznamka">'Krycí list'!$B$37</definedName>
    <definedName name="Projektant">'Krycí list'!$C$8</definedName>
    <definedName name="PSV">Rekapitulace!$F$18</definedName>
    <definedName name="PSV0">Položky!#REF!</definedName>
    <definedName name="SazbaDPH1">'Krycí list'!$C$30</definedName>
    <definedName name="SazbaDPH2">'Krycí list'!$C$32</definedName>
    <definedName name="SloupecCC">Položky!$G$6</definedName>
    <definedName name="SloupecCisloPol">Položky!$B$6</definedName>
    <definedName name="SloupecJC">Položky!$F$6</definedName>
    <definedName name="SloupecMJ">Položky!$D$6</definedName>
    <definedName name="SloupecMnozstvi">Položky!$E$6</definedName>
    <definedName name="SloupecNazPol">Položky!$C$6</definedName>
    <definedName name="SloupecPC">Položky!$A$6</definedName>
    <definedName name="solver_lin" localSheetId="2" hidden="1">0</definedName>
    <definedName name="solver_num" localSheetId="2" hidden="1">0</definedName>
    <definedName name="solver_opt" localSheetId="2" hidden="1">Položky!#REF!</definedName>
    <definedName name="solver_typ" localSheetId="2" hidden="1">1</definedName>
    <definedName name="solver_val" localSheetId="2" hidden="1">0</definedName>
    <definedName name="Typ">Položky!#REF!</definedName>
    <definedName name="VRN">Rekapitulace!$H$25</definedName>
    <definedName name="VRNKc">Rekapitulace!#REF!</definedName>
    <definedName name="VRNnazev">Rekapitulace!#REF!</definedName>
    <definedName name="VRNproc">Rekapitulace!#REF!</definedName>
    <definedName name="VRNzakl">Rekapitulace!#REF!</definedName>
    <definedName name="Zakazka">'Krycí list'!$G$11</definedName>
    <definedName name="Zaklad22">'Krycí list'!$F$32</definedName>
    <definedName name="Zaklad5">'Krycí list'!$F$30</definedName>
    <definedName name="Zhotovitel">'Krycí list'!$C$11:$E$11</definedName>
  </definedNames>
  <calcPr calcId="152511"/>
</workbook>
</file>

<file path=xl/calcChain.xml><?xml version="1.0" encoding="utf-8"?>
<calcChain xmlns="http://schemas.openxmlformats.org/spreadsheetml/2006/main">
  <c r="D16" i="1" l="1"/>
  <c r="D15" i="1"/>
  <c r="BE112" i="3"/>
  <c r="BD112" i="3"/>
  <c r="BC112" i="3"/>
  <c r="BB112" i="3"/>
  <c r="G112" i="3"/>
  <c r="BA112" i="3" s="1"/>
  <c r="BE111" i="3"/>
  <c r="BD111" i="3"/>
  <c r="BC111" i="3"/>
  <c r="BB111" i="3"/>
  <c r="G111" i="3"/>
  <c r="BA111" i="3" s="1"/>
  <c r="BE110" i="3"/>
  <c r="BD110" i="3"/>
  <c r="BC110" i="3"/>
  <c r="BB110" i="3"/>
  <c r="G110" i="3"/>
  <c r="BA110" i="3" s="1"/>
  <c r="BE109" i="3"/>
  <c r="BD109" i="3"/>
  <c r="BC109" i="3"/>
  <c r="BB109" i="3"/>
  <c r="G109" i="3"/>
  <c r="BA109" i="3" s="1"/>
  <c r="BE108" i="3"/>
  <c r="BD108" i="3"/>
  <c r="BC108" i="3"/>
  <c r="BB108" i="3"/>
  <c r="G108" i="3"/>
  <c r="BA108" i="3" s="1"/>
  <c r="BE107" i="3"/>
  <c r="BD107" i="3"/>
  <c r="BC107" i="3"/>
  <c r="BB107" i="3"/>
  <c r="G107" i="3"/>
  <c r="BA107" i="3" s="1"/>
  <c r="BE106" i="3"/>
  <c r="BD106" i="3"/>
  <c r="BC106" i="3"/>
  <c r="BB106" i="3"/>
  <c r="G106" i="3"/>
  <c r="BE105" i="3"/>
  <c r="BD105" i="3"/>
  <c r="BC105" i="3"/>
  <c r="BC113" i="3" s="1"/>
  <c r="G17" i="2" s="1"/>
  <c r="BB105" i="3"/>
  <c r="G105" i="3"/>
  <c r="BA105" i="3" s="1"/>
  <c r="B17" i="2"/>
  <c r="A17" i="2"/>
  <c r="C113" i="3"/>
  <c r="BE102" i="3"/>
  <c r="BC102" i="3"/>
  <c r="BB102" i="3"/>
  <c r="BA102" i="3"/>
  <c r="G102" i="3"/>
  <c r="BD102" i="3" s="1"/>
  <c r="BE93" i="3"/>
  <c r="BE103" i="3" s="1"/>
  <c r="I16" i="2" s="1"/>
  <c r="BC93" i="3"/>
  <c r="BB93" i="3"/>
  <c r="BA93" i="3"/>
  <c r="G93" i="3"/>
  <c r="G103" i="3" s="1"/>
  <c r="B16" i="2"/>
  <c r="A16" i="2"/>
  <c r="C103" i="3"/>
  <c r="BE88" i="3"/>
  <c r="BD88" i="3"/>
  <c r="BC88" i="3"/>
  <c r="BA88" i="3"/>
  <c r="G88" i="3"/>
  <c r="BE87" i="3"/>
  <c r="BD87" i="3"/>
  <c r="BC87" i="3"/>
  <c r="BA87" i="3"/>
  <c r="G87" i="3"/>
  <c r="BB87" i="3" s="1"/>
  <c r="B15" i="2"/>
  <c r="A15" i="2"/>
  <c r="C91" i="3"/>
  <c r="BE84" i="3"/>
  <c r="BD84" i="3"/>
  <c r="BD85" i="3" s="1"/>
  <c r="H14" i="2" s="1"/>
  <c r="BC84" i="3"/>
  <c r="BA84" i="3"/>
  <c r="BB84" i="3"/>
  <c r="BB85" i="3" s="1"/>
  <c r="F14" i="2" s="1"/>
  <c r="B14" i="2"/>
  <c r="A14" i="2"/>
  <c r="BE85" i="3"/>
  <c r="I14" i="2" s="1"/>
  <c r="BC85" i="3"/>
  <c r="G14" i="2" s="1"/>
  <c r="BA85" i="3"/>
  <c r="E14" i="2" s="1"/>
  <c r="C85" i="3"/>
  <c r="BE78" i="3"/>
  <c r="BD78" i="3"/>
  <c r="BC78" i="3"/>
  <c r="BA78" i="3"/>
  <c r="G78" i="3"/>
  <c r="BB78" i="3" s="1"/>
  <c r="BE77" i="3"/>
  <c r="BD77" i="3"/>
  <c r="BC77" i="3"/>
  <c r="BA77" i="3"/>
  <c r="G77" i="3"/>
  <c r="BB77" i="3" s="1"/>
  <c r="BE76" i="3"/>
  <c r="BD76" i="3"/>
  <c r="BC76" i="3"/>
  <c r="BA76" i="3"/>
  <c r="G76" i="3"/>
  <c r="BB76" i="3" s="1"/>
  <c r="BE75" i="3"/>
  <c r="BD75" i="3"/>
  <c r="BC75" i="3"/>
  <c r="BA75" i="3"/>
  <c r="G75" i="3"/>
  <c r="BB75" i="3" s="1"/>
  <c r="BE74" i="3"/>
  <c r="BD74" i="3"/>
  <c r="BC74" i="3"/>
  <c r="BA74" i="3"/>
  <c r="G74" i="3"/>
  <c r="BB74" i="3" s="1"/>
  <c r="BE73" i="3"/>
  <c r="BD73" i="3"/>
  <c r="BC73" i="3"/>
  <c r="BA73" i="3"/>
  <c r="G73" i="3"/>
  <c r="BB73" i="3" s="1"/>
  <c r="BE72" i="3"/>
  <c r="BD72" i="3"/>
  <c r="BC72" i="3"/>
  <c r="BA72" i="3"/>
  <c r="G72" i="3"/>
  <c r="BB72" i="3" s="1"/>
  <c r="BE71" i="3"/>
  <c r="BD71" i="3"/>
  <c r="BC71" i="3"/>
  <c r="BA71" i="3"/>
  <c r="G71" i="3"/>
  <c r="BB71" i="3" s="1"/>
  <c r="BE68" i="3"/>
  <c r="BD68" i="3"/>
  <c r="BC68" i="3"/>
  <c r="BA68" i="3"/>
  <c r="G68" i="3"/>
  <c r="BB68" i="3" s="1"/>
  <c r="BE62" i="3"/>
  <c r="BD62" i="3"/>
  <c r="BC62" i="3"/>
  <c r="BA62" i="3"/>
  <c r="G62" i="3"/>
  <c r="BB62" i="3" s="1"/>
  <c r="BE54" i="3"/>
  <c r="BD54" i="3"/>
  <c r="BC54" i="3"/>
  <c r="BA54" i="3"/>
  <c r="G54" i="3"/>
  <c r="BB54" i="3" s="1"/>
  <c r="BE53" i="3"/>
  <c r="BD53" i="3"/>
  <c r="BC53" i="3"/>
  <c r="BA53" i="3"/>
  <c r="G53" i="3"/>
  <c r="BB53" i="3" s="1"/>
  <c r="BE52" i="3"/>
  <c r="BD52" i="3"/>
  <c r="BC52" i="3"/>
  <c r="BA52" i="3"/>
  <c r="G52" i="3"/>
  <c r="BB52" i="3" s="1"/>
  <c r="BE51" i="3"/>
  <c r="BD51" i="3"/>
  <c r="BC51" i="3"/>
  <c r="BA51" i="3"/>
  <c r="G51" i="3"/>
  <c r="BB51" i="3" s="1"/>
  <c r="BE50" i="3"/>
  <c r="BD50" i="3"/>
  <c r="BC50" i="3"/>
  <c r="BA50" i="3"/>
  <c r="G50" i="3"/>
  <c r="BB50" i="3" s="1"/>
  <c r="BE49" i="3"/>
  <c r="BE79" i="3" s="1"/>
  <c r="I13" i="2" s="1"/>
  <c r="BD49" i="3"/>
  <c r="BC49" i="3"/>
  <c r="BA49" i="3"/>
  <c r="G49" i="3"/>
  <c r="B13" i="2"/>
  <c r="A13" i="2"/>
  <c r="C79" i="3"/>
  <c r="BE46" i="3"/>
  <c r="BD46" i="3"/>
  <c r="BC46" i="3"/>
  <c r="BA46" i="3"/>
  <c r="G46" i="3"/>
  <c r="BB46" i="3" s="1"/>
  <c r="BE45" i="3"/>
  <c r="BD45" i="3"/>
  <c r="BC45" i="3"/>
  <c r="BA45" i="3"/>
  <c r="G45" i="3"/>
  <c r="BB45" i="3" s="1"/>
  <c r="BE44" i="3"/>
  <c r="BD44" i="3"/>
  <c r="BC44" i="3"/>
  <c r="BA44" i="3"/>
  <c r="G44" i="3"/>
  <c r="BB44" i="3" s="1"/>
  <c r="BE43" i="3"/>
  <c r="BD43" i="3"/>
  <c r="BC43" i="3"/>
  <c r="BA43" i="3"/>
  <c r="G43" i="3"/>
  <c r="BB43" i="3" s="1"/>
  <c r="BE42" i="3"/>
  <c r="BD42" i="3"/>
  <c r="BC42" i="3"/>
  <c r="BA42" i="3"/>
  <c r="G42" i="3"/>
  <c r="BB42" i="3" s="1"/>
  <c r="BE41" i="3"/>
  <c r="BD41" i="3"/>
  <c r="BC41" i="3"/>
  <c r="BA41" i="3"/>
  <c r="G41" i="3"/>
  <c r="BB41" i="3" s="1"/>
  <c r="BE40" i="3"/>
  <c r="BD40" i="3"/>
  <c r="BC40" i="3"/>
  <c r="BA40" i="3"/>
  <c r="G40" i="3"/>
  <c r="BB40" i="3" s="1"/>
  <c r="BE39" i="3"/>
  <c r="BD39" i="3"/>
  <c r="BC39" i="3"/>
  <c r="BA39" i="3"/>
  <c r="G39" i="3"/>
  <c r="BB39" i="3" s="1"/>
  <c r="BE37" i="3"/>
  <c r="BD37" i="3"/>
  <c r="BC37" i="3"/>
  <c r="BA37" i="3"/>
  <c r="G37" i="3"/>
  <c r="BB37" i="3" s="1"/>
  <c r="BE36" i="3"/>
  <c r="BD36" i="3"/>
  <c r="BC36" i="3"/>
  <c r="BA36" i="3"/>
  <c r="G36" i="3"/>
  <c r="BB36" i="3" s="1"/>
  <c r="BE35" i="3"/>
  <c r="BD35" i="3"/>
  <c r="BC35" i="3"/>
  <c r="BA35" i="3"/>
  <c r="G35" i="3"/>
  <c r="B12" i="2"/>
  <c r="A12" i="2"/>
  <c r="C47" i="3"/>
  <c r="BE32" i="3"/>
  <c r="BD32" i="3"/>
  <c r="BC32" i="3"/>
  <c r="BA32" i="3"/>
  <c r="G32" i="3"/>
  <c r="BB32" i="3" s="1"/>
  <c r="BE31" i="3"/>
  <c r="BD31" i="3"/>
  <c r="BC31" i="3"/>
  <c r="BA31" i="3"/>
  <c r="G31" i="3"/>
  <c r="BB31" i="3" s="1"/>
  <c r="BE29" i="3"/>
  <c r="BD29" i="3"/>
  <c r="BC29" i="3"/>
  <c r="BA29" i="3"/>
  <c r="G29" i="3"/>
  <c r="BB29" i="3" s="1"/>
  <c r="BE28" i="3"/>
  <c r="BD28" i="3"/>
  <c r="BC28" i="3"/>
  <c r="BA28" i="3"/>
  <c r="G28" i="3"/>
  <c r="BB28" i="3" s="1"/>
  <c r="BE27" i="3"/>
  <c r="BD27" i="3"/>
  <c r="BC27" i="3"/>
  <c r="BA27" i="3"/>
  <c r="G27" i="3"/>
  <c r="BB27" i="3" s="1"/>
  <c r="BE26" i="3"/>
  <c r="BD26" i="3"/>
  <c r="BC26" i="3"/>
  <c r="BA26" i="3"/>
  <c r="G26" i="3"/>
  <c r="BB26" i="3" s="1"/>
  <c r="BE23" i="3"/>
  <c r="BE33" i="3" s="1"/>
  <c r="I11" i="2" s="1"/>
  <c r="BD23" i="3"/>
  <c r="BC23" i="3"/>
  <c r="BA23" i="3"/>
  <c r="G23" i="3"/>
  <c r="B11" i="2"/>
  <c r="A11" i="2"/>
  <c r="C33" i="3"/>
  <c r="BE20" i="3"/>
  <c r="BD20" i="3"/>
  <c r="BD21" i="3" s="1"/>
  <c r="H10" i="2" s="1"/>
  <c r="BC20" i="3"/>
  <c r="BB20" i="3"/>
  <c r="G20" i="3"/>
  <c r="G21" i="3" s="1"/>
  <c r="B10" i="2"/>
  <c r="A10" i="2"/>
  <c r="BE21" i="3"/>
  <c r="I10" i="2" s="1"/>
  <c r="BC21" i="3"/>
  <c r="G10" i="2" s="1"/>
  <c r="BB21" i="3"/>
  <c r="F10" i="2" s="1"/>
  <c r="C21" i="3"/>
  <c r="BE16" i="3"/>
  <c r="BE18" i="3" s="1"/>
  <c r="I9" i="2" s="1"/>
  <c r="BD16" i="3"/>
  <c r="BD18" i="3" s="1"/>
  <c r="H9" i="2" s="1"/>
  <c r="BC16" i="3"/>
  <c r="BC18" i="3" s="1"/>
  <c r="G9" i="2" s="1"/>
  <c r="BB16" i="3"/>
  <c r="G16" i="3"/>
  <c r="G18" i="3" s="1"/>
  <c r="B9" i="2"/>
  <c r="A9" i="2"/>
  <c r="BB18" i="3"/>
  <c r="F9" i="2" s="1"/>
  <c r="C18" i="3"/>
  <c r="BE13" i="3"/>
  <c r="BD13" i="3"/>
  <c r="BC13" i="3"/>
  <c r="BB13" i="3"/>
  <c r="G13" i="3"/>
  <c r="BE12" i="3"/>
  <c r="BD12" i="3"/>
  <c r="BC12" i="3"/>
  <c r="BB12" i="3"/>
  <c r="G12" i="3"/>
  <c r="BA12" i="3" s="1"/>
  <c r="B8" i="2"/>
  <c r="A8" i="2"/>
  <c r="C14" i="3"/>
  <c r="BE8" i="3"/>
  <c r="BD8" i="3"/>
  <c r="BD10" i="3" s="1"/>
  <c r="H7" i="2" s="1"/>
  <c r="BC8" i="3"/>
  <c r="BB8" i="3"/>
  <c r="BB10" i="3" s="1"/>
  <c r="F7" i="2" s="1"/>
  <c r="G8" i="3"/>
  <c r="BA8" i="3" s="1"/>
  <c r="BA10" i="3" s="1"/>
  <c r="E7" i="2" s="1"/>
  <c r="B7" i="2"/>
  <c r="A7" i="2"/>
  <c r="BE10" i="3"/>
  <c r="I7" i="2" s="1"/>
  <c r="BC10" i="3"/>
  <c r="G7" i="2" s="1"/>
  <c r="G10" i="3"/>
  <c r="C10" i="3"/>
  <c r="E4" i="3"/>
  <c r="C4" i="3"/>
  <c r="F3" i="3"/>
  <c r="C3" i="3"/>
  <c r="C2" i="2"/>
  <c r="C1" i="2"/>
  <c r="C33" i="1"/>
  <c r="F33" i="1" s="1"/>
  <c r="C31" i="1"/>
  <c r="C9" i="1"/>
  <c r="G7" i="1"/>
  <c r="D2" i="1"/>
  <c r="C2" i="1"/>
  <c r="BA47" i="3" l="1"/>
  <c r="E12" i="2" s="1"/>
  <c r="G85" i="3"/>
  <c r="BC14" i="3"/>
  <c r="G8" i="2" s="1"/>
  <c r="BA33" i="3"/>
  <c r="E11" i="2" s="1"/>
  <c r="BA103" i="3"/>
  <c r="E16" i="2" s="1"/>
  <c r="BC103" i="3"/>
  <c r="G16" i="2" s="1"/>
  <c r="BB14" i="3"/>
  <c r="F8" i="2" s="1"/>
  <c r="G33" i="3"/>
  <c r="BB113" i="3"/>
  <c r="F17" i="2" s="1"/>
  <c r="G47" i="3"/>
  <c r="BE47" i="3"/>
  <c r="I12" i="2" s="1"/>
  <c r="BA79" i="3"/>
  <c r="E13" i="2" s="1"/>
  <c r="BD79" i="3"/>
  <c r="H13" i="2" s="1"/>
  <c r="BD33" i="3"/>
  <c r="H11" i="2" s="1"/>
  <c r="BD47" i="3"/>
  <c r="H12" i="2" s="1"/>
  <c r="BC91" i="3"/>
  <c r="G15" i="2" s="1"/>
  <c r="BE91" i="3"/>
  <c r="I15" i="2" s="1"/>
  <c r="G14" i="3"/>
  <c r="BE14" i="3"/>
  <c r="I8" i="2" s="1"/>
  <c r="BC33" i="3"/>
  <c r="G11" i="2" s="1"/>
  <c r="G79" i="3"/>
  <c r="BC79" i="3"/>
  <c r="G13" i="2" s="1"/>
  <c r="BA91" i="3"/>
  <c r="E15" i="2" s="1"/>
  <c r="BD91" i="3"/>
  <c r="H15" i="2" s="1"/>
  <c r="BB103" i="3"/>
  <c r="F16" i="2" s="1"/>
  <c r="BD113" i="3"/>
  <c r="H17" i="2" s="1"/>
  <c r="BD14" i="3"/>
  <c r="H8" i="2" s="1"/>
  <c r="BC47" i="3"/>
  <c r="G12" i="2" s="1"/>
  <c r="G91" i="3"/>
  <c r="G113" i="3"/>
  <c r="BE113" i="3"/>
  <c r="I17" i="2" s="1"/>
  <c r="I18" i="2" s="1"/>
  <c r="C21" i="1" s="1"/>
  <c r="BD93" i="3"/>
  <c r="BD103" i="3" s="1"/>
  <c r="H16" i="2" s="1"/>
  <c r="BA13" i="3"/>
  <c r="BA14" i="3" s="1"/>
  <c r="E8" i="2" s="1"/>
  <c r="BA16" i="3"/>
  <c r="BA18" i="3" s="1"/>
  <c r="E9" i="2" s="1"/>
  <c r="BA106" i="3"/>
  <c r="BA113" i="3" s="1"/>
  <c r="E17" i="2" s="1"/>
  <c r="BB23" i="3"/>
  <c r="BB33" i="3" s="1"/>
  <c r="F11" i="2" s="1"/>
  <c r="BB35" i="3"/>
  <c r="BB47" i="3" s="1"/>
  <c r="F12" i="2" s="1"/>
  <c r="BB49" i="3"/>
  <c r="BB79" i="3" s="1"/>
  <c r="F13" i="2" s="1"/>
  <c r="BB88" i="3"/>
  <c r="BB91" i="3" s="1"/>
  <c r="F15" i="2" s="1"/>
  <c r="BA20" i="3"/>
  <c r="BA21" i="3" s="1"/>
  <c r="E10" i="2" s="1"/>
  <c r="H18" i="2" l="1"/>
  <c r="C17" i="1" s="1"/>
  <c r="G18" i="2"/>
  <c r="C18" i="1" s="1"/>
  <c r="E18" i="2"/>
  <c r="F18" i="2"/>
  <c r="C16" i="1" s="1"/>
  <c r="C15" i="1"/>
  <c r="C19" i="1" l="1"/>
  <c r="C22" i="1" s="1"/>
  <c r="G23" i="2"/>
  <c r="I23" i="2" s="1"/>
  <c r="G15" i="1" s="1"/>
  <c r="G24" i="2"/>
  <c r="I24" i="2" s="1"/>
  <c r="G16" i="1" s="1"/>
  <c r="H25" i="2" l="1"/>
  <c r="G23" i="1" s="1"/>
  <c r="G22" i="1" s="1"/>
  <c r="C23" i="1" l="1"/>
  <c r="F30" i="1" s="1"/>
  <c r="F31" i="1"/>
  <c r="F34" i="1" s="1"/>
</calcChain>
</file>

<file path=xl/sharedStrings.xml><?xml version="1.0" encoding="utf-8"?>
<sst xmlns="http://schemas.openxmlformats.org/spreadsheetml/2006/main" count="385" uniqueCount="251">
  <si>
    <t>Rozpočet</t>
  </si>
  <si>
    <t xml:space="preserve">JKSO </t>
  </si>
  <si>
    <t>Objekt</t>
  </si>
  <si>
    <t>Název objektu</t>
  </si>
  <si>
    <t xml:space="preserve">SKP </t>
  </si>
  <si>
    <t xml:space="preserve"> </t>
  </si>
  <si>
    <t>Měrná jednotka</t>
  </si>
  <si>
    <t>Stavba</t>
  </si>
  <si>
    <t>Název stavby</t>
  </si>
  <si>
    <t>Počet jednotek</t>
  </si>
  <si>
    <t>Náklady na m.j.</t>
  </si>
  <si>
    <t>Projektant</t>
  </si>
  <si>
    <t>Typ rozpočtu</t>
  </si>
  <si>
    <t>Zpracovatel projektu</t>
  </si>
  <si>
    <t>Objednatel</t>
  </si>
  <si>
    <t>Dodavatel</t>
  </si>
  <si>
    <t xml:space="preserve">Zakázkové číslo </t>
  </si>
  <si>
    <t>Rozpočtoval</t>
  </si>
  <si>
    <t>Počet listů</t>
  </si>
  <si>
    <t>ROZPOČTOVÉ NÁKLADY</t>
  </si>
  <si>
    <t>Základní rozpočtové náklady</t>
  </si>
  <si>
    <t>Ostatní rozpočtové náklady</t>
  </si>
  <si>
    <t>HSV celkem</t>
  </si>
  <si>
    <t>Z</t>
  </si>
  <si>
    <t>PSV celkem</t>
  </si>
  <si>
    <t>R</t>
  </si>
  <si>
    <t>M práce celkem</t>
  </si>
  <si>
    <t>N</t>
  </si>
  <si>
    <t>M dodávky celkem</t>
  </si>
  <si>
    <t>ZRN celkem</t>
  </si>
  <si>
    <t>HZS</t>
  </si>
  <si>
    <t>ZRN+HZS</t>
  </si>
  <si>
    <t>Ostatní náklady neuvedené</t>
  </si>
  <si>
    <t>ZRN+ost.náklady+HZS</t>
  </si>
  <si>
    <t>Ostatní náklady celkem</t>
  </si>
  <si>
    <t>Vypracoval</t>
  </si>
  <si>
    <t>Za zhotovitele</t>
  </si>
  <si>
    <t>Za objednatele</t>
  </si>
  <si>
    <t>Jméno :</t>
  </si>
  <si>
    <t>Datum :</t>
  </si>
  <si>
    <t>Podpis :</t>
  </si>
  <si>
    <t>Podpis:</t>
  </si>
  <si>
    <t>Základ pro DPH</t>
  </si>
  <si>
    <t xml:space="preserve">%  </t>
  </si>
  <si>
    <t>DPH</t>
  </si>
  <si>
    <t xml:space="preserve">% </t>
  </si>
  <si>
    <t>CENA ZA OBJEKT CELKEM</t>
  </si>
  <si>
    <t>Poznámka :</t>
  </si>
  <si>
    <t>Stavba :</t>
  </si>
  <si>
    <t>Rozpočet :</t>
  </si>
  <si>
    <t>Objekt :</t>
  </si>
  <si>
    <t>REKAPITULACE  STAVEBNÍCH  DÍLŮ</t>
  </si>
  <si>
    <t>Stavební díl</t>
  </si>
  <si>
    <t>HSV</t>
  </si>
  <si>
    <t>PSV</t>
  </si>
  <si>
    <t>Dodávka</t>
  </si>
  <si>
    <t>Montáž</t>
  </si>
  <si>
    <t>CELKEM  OBJEKT</t>
  </si>
  <si>
    <t>VEDLEJŠÍ ROZPOČTOVÉ  NÁKLADY</t>
  </si>
  <si>
    <t>Název VRN</t>
  </si>
  <si>
    <t>Kč</t>
  </si>
  <si>
    <t>%</t>
  </si>
  <si>
    <t>Základna</t>
  </si>
  <si>
    <t>CELKEM VRN</t>
  </si>
  <si>
    <t>Rozpočet:</t>
  </si>
  <si>
    <t>P.č.</t>
  </si>
  <si>
    <t>Číslo položky</t>
  </si>
  <si>
    <t>Název položky</t>
  </si>
  <si>
    <t>MJ</t>
  </si>
  <si>
    <t>množství</t>
  </si>
  <si>
    <t>cena / MJ</t>
  </si>
  <si>
    <t>celkem (Kč)</t>
  </si>
  <si>
    <t>Díl:</t>
  </si>
  <si>
    <t>ks</t>
  </si>
  <si>
    <t>Celkem za</t>
  </si>
  <si>
    <t>SLEPÝ ROZPOČET</t>
  </si>
  <si>
    <t>Slepý rozpočet</t>
  </si>
  <si>
    <t>9943</t>
  </si>
  <si>
    <t>Podbabská 1589/1, Praha 6 - Dejvice</t>
  </si>
  <si>
    <t>01-01</t>
  </si>
  <si>
    <t>Objekt A - střecha</t>
  </si>
  <si>
    <t>62</t>
  </si>
  <si>
    <t>Úpravy povrchů vnější</t>
  </si>
  <si>
    <t>622421193R00</t>
  </si>
  <si>
    <t>Omítka vnější stěn, MVC, česaná, složitost 1-2 probarvená ve hmotě</t>
  </si>
  <si>
    <t>m2</t>
  </si>
  <si>
    <t>komínové zdivo:22</t>
  </si>
  <si>
    <t>95</t>
  </si>
  <si>
    <t>Dokončovací konstrukce na pozemních stavbách</t>
  </si>
  <si>
    <t>9501</t>
  </si>
  <si>
    <t xml:space="preserve">Ochrana stávajících telekomunikačních zařízení </t>
  </si>
  <si>
    <t>kpl.</t>
  </si>
  <si>
    <t>9502</t>
  </si>
  <si>
    <t>Ochrana budovy proti zatékání provizorním zaplachtováním, fólií</t>
  </si>
  <si>
    <t>96</t>
  </si>
  <si>
    <t>Bourání konstrukcí</t>
  </si>
  <si>
    <t>978015291R00</t>
  </si>
  <si>
    <t xml:space="preserve">Otlučení omítek vnějších MVC v složit.1-4 do 100 % </t>
  </si>
  <si>
    <t>99</t>
  </si>
  <si>
    <t>Staveništní přesun hmot</t>
  </si>
  <si>
    <t>999281111R00</t>
  </si>
  <si>
    <t xml:space="preserve">Přesun hmot pro opravy a údržbu do výšky 25 m </t>
  </si>
  <si>
    <t>t</t>
  </si>
  <si>
    <t>762</t>
  </si>
  <si>
    <t>Konstrukce tesařské</t>
  </si>
  <si>
    <t>762332110RV1</t>
  </si>
  <si>
    <t>Montáž vázaných krovů pravidelných do 120 cm2 včetně dodávky řeziva, fošny 6/10</t>
  </si>
  <si>
    <t>m</t>
  </si>
  <si>
    <t>Lemování otvorů pro střešní okna:21,6</t>
  </si>
  <si>
    <t>Pro komíny:9</t>
  </si>
  <si>
    <t>762342202RT2</t>
  </si>
  <si>
    <t>Montáž laťování střech, vzdálenost latí do 22 cm včetně dodávky řeziva, latě 3/5 cm</t>
  </si>
  <si>
    <t>762342204RT2</t>
  </si>
  <si>
    <t>Montáž laťování střech, svislé, vzdálenost 100 cm včetně dodávky řeziva, latě 3/5 cm</t>
  </si>
  <si>
    <t>762342811R00</t>
  </si>
  <si>
    <t xml:space="preserve">Demontáž laťování střech, rozteč latí do 22 cm </t>
  </si>
  <si>
    <t>762395000R00</t>
  </si>
  <si>
    <t xml:space="preserve">Spojovací a ochranné prostředky pro střechy </t>
  </si>
  <si>
    <t>m3</t>
  </si>
  <si>
    <t>1004,6*(0,03*0,05)*5</t>
  </si>
  <si>
    <t>762950030RAB</t>
  </si>
  <si>
    <t>Výměna části střešní vazby průřezová plocha 224 cm2</t>
  </si>
  <si>
    <t>762950030RAC</t>
  </si>
  <si>
    <t>Výměna části střešní vazby průřezová plocha 288 cm2</t>
  </si>
  <si>
    <t>764</t>
  </si>
  <si>
    <t>Konstrukce klempířské</t>
  </si>
  <si>
    <t>764221430R00</t>
  </si>
  <si>
    <t xml:space="preserve">Oplechování Ti Zn říms pod nadř. žlabem, rš 600 mm </t>
  </si>
  <si>
    <t>764238611R00</t>
  </si>
  <si>
    <t xml:space="preserve">Lemování střešního okna z TiZn </t>
  </si>
  <si>
    <t>kus</t>
  </si>
  <si>
    <t>764239410R00</t>
  </si>
  <si>
    <t xml:space="preserve">Lemování z Ti Zn komínů, vlnitá krytina, v ploše </t>
  </si>
  <si>
    <t>0,25*9</t>
  </si>
  <si>
    <t>764255403R00</t>
  </si>
  <si>
    <t xml:space="preserve">Žlaby z Ti Zn plechu, nástřešní oblé, rš 660 mm </t>
  </si>
  <si>
    <t>764292441R00</t>
  </si>
  <si>
    <t xml:space="preserve">Úžlabí z Ti Zn plechu, rš 500 mm, klínové těsnění </t>
  </si>
  <si>
    <t>764355812R00</t>
  </si>
  <si>
    <t xml:space="preserve">Demontáž žlabů nástřeš. oblých, rš 660 mm, nad 45° </t>
  </si>
  <si>
    <t>764392842R00</t>
  </si>
  <si>
    <t xml:space="preserve">Demontáž úžlabí, rš 500 mm, sklon nad 45° </t>
  </si>
  <si>
    <t>764421850R00</t>
  </si>
  <si>
    <t>Demontáž oplechování říms,rš od 250 do 330 mm římsa pod žlabem</t>
  </si>
  <si>
    <t>764421870R00</t>
  </si>
  <si>
    <t>Demontáž oplechování pod nástřešním žlabem rš 600 mm</t>
  </si>
  <si>
    <t>764521440R00</t>
  </si>
  <si>
    <t xml:space="preserve">Oplechování říms z Ti Zn plechu, rš 250 mm </t>
  </si>
  <si>
    <t>998764203R00</t>
  </si>
  <si>
    <t xml:space="preserve">Přesun hmot pro klempířské konstr., výšky do 24 m </t>
  </si>
  <si>
    <t>765</t>
  </si>
  <si>
    <t>Krytiny tvrdé</t>
  </si>
  <si>
    <t>721210824UV1</t>
  </si>
  <si>
    <t>762354804R00</t>
  </si>
  <si>
    <t>Demontáž střeš.oken a výlezů na střechu sklon střechy nad 45°</t>
  </si>
  <si>
    <t>764261420R00</t>
  </si>
  <si>
    <t>Střešní okna z Ti Zn, krytina vlnitá, 60 x 60 cm sloužící jako vyústění rekuperace</t>
  </si>
  <si>
    <t>765312372R00</t>
  </si>
  <si>
    <t xml:space="preserve">Hák protisněhový </t>
  </si>
  <si>
    <t>765312373R00</t>
  </si>
  <si>
    <t xml:space="preserve">Mříž protisněhová 300x20cm, včetně držáků a spojek </t>
  </si>
  <si>
    <t>765312810R00</t>
  </si>
  <si>
    <t xml:space="preserve">Demontáž krytiny dvoudrážkové, na sucho, do suti </t>
  </si>
  <si>
    <t>valba F1:14,32*8,62*1/2*2</t>
  </si>
  <si>
    <t>plocha F2:8,77*8,62</t>
  </si>
  <si>
    <t>plocha F3:14,38*8,62</t>
  </si>
  <si>
    <t>plocha F4:27,22*8,62</t>
  </si>
  <si>
    <t>plocha F5:27,22*8,62</t>
  </si>
  <si>
    <t>plocha F6:7,12*8,62</t>
  </si>
  <si>
    <t>valby F7:17,45*8,62</t>
  </si>
  <si>
    <t>765331221RU1</t>
  </si>
  <si>
    <t>Krytina betonová , střechy ostatní standard Branac taška Classic</t>
  </si>
  <si>
    <t>valba F1:123,96</t>
  </si>
  <si>
    <t>plocha F2:75,6</t>
  </si>
  <si>
    <t>765331231R00</t>
  </si>
  <si>
    <t>Hřeben  s větracím pásem UH standard Bramac</t>
  </si>
  <si>
    <t>765331251R00</t>
  </si>
  <si>
    <t>Nároží  s větracím pásem standard Bramac s větracím pásem Metalroll</t>
  </si>
  <si>
    <t>765331511RV1</t>
  </si>
  <si>
    <t>Okno střešní 600/600 jednoduše zasklené výklopné pákovým mechanizmem</t>
  </si>
  <si>
    <t>765332651R00</t>
  </si>
  <si>
    <t xml:space="preserve">Ochranná větrací mřížka </t>
  </si>
  <si>
    <t>765901102R00</t>
  </si>
  <si>
    <t>Fólie podstřešní paropropustná s přelepením spojů standard Bramac PRO plus</t>
  </si>
  <si>
    <t>76501</t>
  </si>
  <si>
    <t>Demontáž + zp.montáž větracích prvků osazených ve střešních oknech</t>
  </si>
  <si>
    <t>59244277</t>
  </si>
  <si>
    <t>Taška prostupová KMB BETA STANDARD</t>
  </si>
  <si>
    <t>998765203R00</t>
  </si>
  <si>
    <t xml:space="preserve">Přesun hmot pro krytiny tvrdé, výšky do 24 m </t>
  </si>
  <si>
    <t>767</t>
  </si>
  <si>
    <t>Konstrukce zámečnické</t>
  </si>
  <si>
    <t>76701</t>
  </si>
  <si>
    <t>783</t>
  </si>
  <si>
    <t>Nátěry</t>
  </si>
  <si>
    <t>783782207R00</t>
  </si>
  <si>
    <t xml:space="preserve">Nátěr tesařských konstrukcí Bochemitem FORTE 2x </t>
  </si>
  <si>
    <t>783782209R00</t>
  </si>
  <si>
    <t xml:space="preserve">Nátěr tesařských konstrukcí Bochemitem Plus 2x </t>
  </si>
  <si>
    <t>1004,6*(0,03*2+0,05*2)*5</t>
  </si>
  <si>
    <t>(0,1*2+0,06*2)*30,6</t>
  </si>
  <si>
    <t>M21</t>
  </si>
  <si>
    <t>Elektromontáže</t>
  </si>
  <si>
    <t>2101</t>
  </si>
  <si>
    <t>2102</t>
  </si>
  <si>
    <t xml:space="preserve">Periodická revize hromosvodu </t>
  </si>
  <si>
    <t>D96</t>
  </si>
  <si>
    <t>Přesuny suti a vybouraných hmot</t>
  </si>
  <si>
    <t>979011111R00</t>
  </si>
  <si>
    <t xml:space="preserve">Svislá doprava suti a vybour. hmot za 2.NP a 1.PP </t>
  </si>
  <si>
    <t>979011121R00</t>
  </si>
  <si>
    <t xml:space="preserve">Příplatek za každé další podlaží </t>
  </si>
  <si>
    <t>979082111R00</t>
  </si>
  <si>
    <t xml:space="preserve">Vnitrostaveništní doprava suti do 10 m </t>
  </si>
  <si>
    <t>979082121R00</t>
  </si>
  <si>
    <t xml:space="preserve">Příplatek k vnitrost. dopravě suti za dalších 5 m </t>
  </si>
  <si>
    <t>979091211R00</t>
  </si>
  <si>
    <t xml:space="preserve">Vodorovné přemístění suti do 7 km </t>
  </si>
  <si>
    <t>979091221R00</t>
  </si>
  <si>
    <t xml:space="preserve">Vodorovné přemístění suti za každý další 1 km </t>
  </si>
  <si>
    <t>979093111R00</t>
  </si>
  <si>
    <t xml:space="preserve">Uložení suti na skládku bez zhutnění </t>
  </si>
  <si>
    <t>979999999R00</t>
  </si>
  <si>
    <t xml:space="preserve">Poplatek za skládku </t>
  </si>
  <si>
    <t>Ztížené výrobní podmínky</t>
  </si>
  <si>
    <t>Zařízení staveniště</t>
  </si>
  <si>
    <t>F.S.P. projekční kancelář s.r.o.</t>
  </si>
  <si>
    <t>Demontáž stávajícího hromosvodu , včetně spojovacího a připevňovacího materiálu</t>
  </si>
  <si>
    <t>Jímací drát FeZn průměr 8/m,m</t>
  </si>
  <si>
    <t>Svorka připevňovací SP</t>
  </si>
  <si>
    <t>Svorka spojovací SS</t>
  </si>
  <si>
    <t>Svorka křížpvá SK</t>
  </si>
  <si>
    <t>Okapové svorky</t>
  </si>
  <si>
    <t>Svorka - pásek FeZn</t>
  </si>
  <si>
    <t>podpory, šrouby a další drobný materiál</t>
  </si>
  <si>
    <t>kontrolní meření hromosvodné instalace na střeše</t>
  </si>
  <si>
    <t>2103</t>
  </si>
  <si>
    <t>2104</t>
  </si>
  <si>
    <t>2105</t>
  </si>
  <si>
    <t>2106</t>
  </si>
  <si>
    <t>2108</t>
  </si>
  <si>
    <t>2107</t>
  </si>
  <si>
    <t xml:space="preserve">Demontáž stávajících odvětrávacích hlavic kanal DN 150 </t>
  </si>
  <si>
    <t>Demontáž stávající komínové lávky</t>
  </si>
  <si>
    <t>1.00</t>
  </si>
  <si>
    <t>76702</t>
  </si>
  <si>
    <t>76703</t>
  </si>
  <si>
    <t>76704</t>
  </si>
  <si>
    <t>Repase stávající satelitní anteny a její zpětná monáž a připojení</t>
  </si>
  <si>
    <t>Demomontáž stávajíécí staelitní anteny, odpojení</t>
  </si>
  <si>
    <t>Lávka u komínových těles z tenkostěn.profilů, zábradlí s vodor.členěním - žárově pozinkováno, pororošty - pozinkované - rozměry dle původní lávky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</si>
</sst>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/mm/yy"/>
    <numFmt numFmtId="165" formatCode="0.0"/>
    <numFmt numFmtId="166" formatCode="#,##0\ &quot;Kč&quot;"/>
  </numFmts>
  <fonts count="25" x14ac:knownFonts="1">
    <font>
      <sz val="10"/>
      <name val="Arial CE"/>
      <charset val="238"/>
    </font>
    <font>
      <sz val="10"/>
      <name val="Arial CE"/>
      <charset val="238"/>
    </font>
    <font>
      <b/>
      <sz val="14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sz val="12"/>
      <name val="Arial"/>
      <family val="2"/>
      <charset val="238"/>
    </font>
    <font>
      <b/>
      <sz val="12"/>
      <name val="Arial CE"/>
      <family val="2"/>
      <charset val="238"/>
    </font>
    <font>
      <sz val="8"/>
      <name val="Arial CE"/>
      <family val="2"/>
      <charset val="238"/>
    </font>
    <font>
      <sz val="10"/>
      <name val="Arial CE"/>
    </font>
    <font>
      <b/>
      <sz val="10"/>
      <name val="Arial CE"/>
      <family val="2"/>
      <charset val="238"/>
    </font>
    <font>
      <sz val="9"/>
      <name val="Arial CE"/>
      <family val="2"/>
      <charset val="238"/>
    </font>
    <font>
      <b/>
      <u/>
      <sz val="12"/>
      <name val="Arial"/>
      <family val="2"/>
      <charset val="238"/>
    </font>
    <font>
      <b/>
      <u/>
      <sz val="10"/>
      <name val="Arial"/>
      <family val="2"/>
      <charset val="238"/>
    </font>
    <font>
      <u/>
      <sz val="10"/>
      <name val="Arial"/>
      <family val="2"/>
      <charset val="238"/>
    </font>
    <font>
      <sz val="10"/>
      <color indexed="9"/>
      <name val="Arial CE"/>
      <family val="2"/>
      <charset val="238"/>
    </font>
    <font>
      <sz val="8"/>
      <name val="Arial"/>
      <family val="2"/>
      <charset val="238"/>
    </font>
    <font>
      <sz val="10"/>
      <color indexed="9"/>
      <name val="Arial CE"/>
    </font>
    <font>
      <sz val="8"/>
      <color indexed="9"/>
      <name val="Arial"/>
      <family val="2"/>
      <charset val="238"/>
    </font>
    <font>
      <sz val="8"/>
      <color indexed="12"/>
      <name val="Arial"/>
      <family val="2"/>
      <charset val="238"/>
    </font>
    <font>
      <sz val="10"/>
      <color indexed="12"/>
      <name val="Arial"/>
      <family val="2"/>
      <charset val="238"/>
    </font>
    <font>
      <b/>
      <i/>
      <sz val="10"/>
      <name val="Arial"/>
      <family val="2"/>
      <charset val="238"/>
    </font>
    <font>
      <i/>
      <sz val="8"/>
      <name val="Arial CE"/>
      <family val="2"/>
      <charset val="238"/>
    </font>
    <font>
      <i/>
      <sz val="9"/>
      <name val="Arial CE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40"/>
      </patternFill>
    </fill>
  </fills>
  <borders count="6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</borders>
  <cellStyleXfs count="2">
    <xf numFmtId="0" fontId="0" fillId="0" borderId="0"/>
    <xf numFmtId="0" fontId="10" fillId="0" borderId="0"/>
  </cellStyleXfs>
  <cellXfs count="246">
    <xf numFmtId="0" fontId="0" fillId="0" borderId="0" xfId="0"/>
    <xf numFmtId="0" fontId="2" fillId="0" borderId="1" xfId="0" applyFont="1" applyBorder="1" applyAlignment="1">
      <alignment horizontal="centerContinuous" vertical="top"/>
    </xf>
    <xf numFmtId="0" fontId="3" fillId="0" borderId="1" xfId="0" applyFont="1" applyBorder="1" applyAlignment="1">
      <alignment horizontal="centerContinuous"/>
    </xf>
    <xf numFmtId="0" fontId="4" fillId="2" borderId="2" xfId="0" applyFont="1" applyFill="1" applyBorder="1" applyAlignment="1">
      <alignment horizontal="left"/>
    </xf>
    <xf numFmtId="0" fontId="5" fillId="2" borderId="3" xfId="0" applyFont="1" applyFill="1" applyBorder="1" applyAlignment="1">
      <alignment horizontal="centerContinuous"/>
    </xf>
    <xf numFmtId="49" fontId="6" fillId="2" borderId="4" xfId="0" applyNumberFormat="1" applyFont="1" applyFill="1" applyBorder="1" applyAlignment="1">
      <alignment horizontal="left"/>
    </xf>
    <xf numFmtId="49" fontId="5" fillId="2" borderId="3" xfId="0" applyNumberFormat="1" applyFont="1" applyFill="1" applyBorder="1" applyAlignment="1">
      <alignment horizontal="centerContinuous"/>
    </xf>
    <xf numFmtId="0" fontId="5" fillId="0" borderId="5" xfId="0" applyFont="1" applyBorder="1"/>
    <xf numFmtId="49" fontId="5" fillId="0" borderId="6" xfId="0" applyNumberFormat="1" applyFont="1" applyBorder="1" applyAlignment="1">
      <alignment horizontal="left"/>
    </xf>
    <xf numFmtId="0" fontId="3" fillId="0" borderId="7" xfId="0" applyFont="1" applyBorder="1"/>
    <xf numFmtId="0" fontId="5" fillId="0" borderId="8" xfId="0" applyFont="1" applyBorder="1"/>
    <xf numFmtId="49" fontId="5" fillId="0" borderId="9" xfId="0" applyNumberFormat="1" applyFont="1" applyBorder="1"/>
    <xf numFmtId="49" fontId="5" fillId="0" borderId="8" xfId="0" applyNumberFormat="1" applyFont="1" applyBorder="1"/>
    <xf numFmtId="0" fontId="5" fillId="0" borderId="10" xfId="0" applyFont="1" applyBorder="1"/>
    <xf numFmtId="0" fontId="5" fillId="0" borderId="11" xfId="0" applyFont="1" applyBorder="1" applyAlignment="1">
      <alignment horizontal="left"/>
    </xf>
    <xf numFmtId="0" fontId="4" fillId="0" borderId="7" xfId="0" applyFont="1" applyBorder="1"/>
    <xf numFmtId="49" fontId="5" fillId="0" borderId="11" xfId="0" applyNumberFormat="1" applyFont="1" applyBorder="1" applyAlignment="1">
      <alignment horizontal="left"/>
    </xf>
    <xf numFmtId="49" fontId="4" fillId="2" borderId="7" xfId="0" applyNumberFormat="1" applyFont="1" applyFill="1" applyBorder="1"/>
    <xf numFmtId="49" fontId="3" fillId="2" borderId="8" xfId="0" applyNumberFormat="1" applyFont="1" applyFill="1" applyBorder="1"/>
    <xf numFmtId="49" fontId="4" fillId="2" borderId="9" xfId="0" applyNumberFormat="1" applyFont="1" applyFill="1" applyBorder="1"/>
    <xf numFmtId="49" fontId="3" fillId="2" borderId="9" xfId="0" applyNumberFormat="1" applyFont="1" applyFill="1" applyBorder="1"/>
    <xf numFmtId="0" fontId="5" fillId="0" borderId="10" xfId="0" applyFont="1" applyFill="1" applyBorder="1"/>
    <xf numFmtId="3" fontId="5" fillId="0" borderId="11" xfId="0" applyNumberFormat="1" applyFont="1" applyBorder="1" applyAlignment="1">
      <alignment horizontal="left"/>
    </xf>
    <xf numFmtId="0" fontId="0" fillId="0" borderId="0" xfId="0" applyFill="1"/>
    <xf numFmtId="49" fontId="4" fillId="2" borderId="12" xfId="0" applyNumberFormat="1" applyFont="1" applyFill="1" applyBorder="1"/>
    <xf numFmtId="49" fontId="3" fillId="2" borderId="13" xfId="0" applyNumberFormat="1" applyFont="1" applyFill="1" applyBorder="1"/>
    <xf numFmtId="49" fontId="4" fillId="2" borderId="0" xfId="0" applyNumberFormat="1" applyFont="1" applyFill="1" applyBorder="1"/>
    <xf numFmtId="49" fontId="3" fillId="2" borderId="0" xfId="0" applyNumberFormat="1" applyFont="1" applyFill="1" applyBorder="1"/>
    <xf numFmtId="49" fontId="5" fillId="0" borderId="10" xfId="0" applyNumberFormat="1" applyFont="1" applyBorder="1" applyAlignment="1">
      <alignment horizontal="left"/>
    </xf>
    <xf numFmtId="0" fontId="5" fillId="0" borderId="14" xfId="0" applyFont="1" applyBorder="1"/>
    <xf numFmtId="0" fontId="5" fillId="0" borderId="10" xfId="0" applyNumberFormat="1" applyFont="1" applyBorder="1"/>
    <xf numFmtId="0" fontId="5" fillId="0" borderId="16" xfId="0" applyNumberFormat="1" applyFont="1" applyBorder="1" applyAlignment="1">
      <alignment horizontal="left"/>
    </xf>
    <xf numFmtId="0" fontId="0" fillId="0" borderId="0" xfId="0" applyNumberFormat="1" applyBorder="1"/>
    <xf numFmtId="0" fontId="0" fillId="0" borderId="0" xfId="0" applyNumberFormat="1"/>
    <xf numFmtId="0" fontId="5" fillId="0" borderId="16" xfId="0" applyFont="1" applyBorder="1" applyAlignment="1">
      <alignment horizontal="left"/>
    </xf>
    <xf numFmtId="0" fontId="0" fillId="0" borderId="0" xfId="0" applyBorder="1"/>
    <xf numFmtId="0" fontId="5" fillId="0" borderId="10" xfId="0" applyFont="1" applyFill="1" applyBorder="1" applyAlignment="1"/>
    <xf numFmtId="0" fontId="5" fillId="0" borderId="16" xfId="0" applyFont="1" applyFill="1" applyBorder="1" applyAlignment="1"/>
    <xf numFmtId="0" fontId="1" fillId="0" borderId="0" xfId="0" applyFont="1" applyFill="1" applyBorder="1" applyAlignment="1"/>
    <xf numFmtId="0" fontId="5" fillId="0" borderId="10" xfId="0" applyFont="1" applyBorder="1" applyAlignment="1"/>
    <xf numFmtId="0" fontId="5" fillId="0" borderId="16" xfId="0" applyFont="1" applyBorder="1" applyAlignment="1"/>
    <xf numFmtId="3" fontId="0" fillId="0" borderId="0" xfId="0" applyNumberFormat="1"/>
    <xf numFmtId="0" fontId="5" fillId="0" borderId="7" xfId="0" applyFont="1" applyBorder="1"/>
    <xf numFmtId="0" fontId="5" fillId="0" borderId="5" xfId="0" applyFont="1" applyBorder="1" applyAlignment="1">
      <alignment horizontal="left"/>
    </xf>
    <xf numFmtId="0" fontId="5" fillId="0" borderId="17" xfId="0" applyFont="1" applyBorder="1" applyAlignment="1">
      <alignment horizontal="left"/>
    </xf>
    <xf numFmtId="0" fontId="2" fillId="0" borderId="18" xfId="0" applyFont="1" applyBorder="1" applyAlignment="1">
      <alignment horizontal="centerContinuous" vertical="center"/>
    </xf>
    <xf numFmtId="0" fontId="7" fillId="0" borderId="19" xfId="0" applyFont="1" applyBorder="1" applyAlignment="1">
      <alignment horizontal="centerContinuous" vertical="center"/>
    </xf>
    <xf numFmtId="0" fontId="3" fillId="0" borderId="19" xfId="0" applyFont="1" applyBorder="1" applyAlignment="1">
      <alignment horizontal="centerContinuous" vertical="center"/>
    </xf>
    <xf numFmtId="0" fontId="3" fillId="0" borderId="20" xfId="0" applyFont="1" applyBorder="1" applyAlignment="1">
      <alignment horizontal="centerContinuous" vertical="center"/>
    </xf>
    <xf numFmtId="0" fontId="4" fillId="2" borderId="21" xfId="0" applyFont="1" applyFill="1" applyBorder="1" applyAlignment="1">
      <alignment horizontal="left"/>
    </xf>
    <xf numFmtId="0" fontId="3" fillId="2" borderId="22" xfId="0" applyFont="1" applyFill="1" applyBorder="1" applyAlignment="1">
      <alignment horizontal="left"/>
    </xf>
    <xf numFmtId="0" fontId="3" fillId="2" borderId="23" xfId="0" applyFont="1" applyFill="1" applyBorder="1" applyAlignment="1">
      <alignment horizontal="centerContinuous"/>
    </xf>
    <xf numFmtId="0" fontId="4" fillId="2" borderId="22" xfId="0" applyFont="1" applyFill="1" applyBorder="1" applyAlignment="1">
      <alignment horizontal="centerContinuous"/>
    </xf>
    <xf numFmtId="0" fontId="3" fillId="2" borderId="22" xfId="0" applyFont="1" applyFill="1" applyBorder="1" applyAlignment="1">
      <alignment horizontal="centerContinuous"/>
    </xf>
    <xf numFmtId="0" fontId="3" fillId="0" borderId="24" xfId="0" applyFont="1" applyBorder="1"/>
    <xf numFmtId="0" fontId="3" fillId="0" borderId="25" xfId="0" applyFont="1" applyBorder="1"/>
    <xf numFmtId="3" fontId="3" fillId="0" borderId="6" xfId="0" applyNumberFormat="1" applyFont="1" applyBorder="1"/>
    <xf numFmtId="0" fontId="3" fillId="0" borderId="2" xfId="0" applyFont="1" applyBorder="1"/>
    <xf numFmtId="3" fontId="3" fillId="0" borderId="4" xfId="0" applyNumberFormat="1" applyFont="1" applyBorder="1"/>
    <xf numFmtId="0" fontId="3" fillId="0" borderId="3" xfId="0" applyFont="1" applyBorder="1"/>
    <xf numFmtId="3" fontId="3" fillId="0" borderId="9" xfId="0" applyNumberFormat="1" applyFont="1" applyBorder="1"/>
    <xf numFmtId="0" fontId="3" fillId="0" borderId="8" xfId="0" applyFont="1" applyBorder="1"/>
    <xf numFmtId="0" fontId="3" fillId="0" borderId="26" xfId="0" applyFont="1" applyBorder="1"/>
    <xf numFmtId="0" fontId="3" fillId="0" borderId="25" xfId="0" applyFont="1" applyBorder="1" applyAlignment="1">
      <alignment shrinkToFit="1"/>
    </xf>
    <xf numFmtId="0" fontId="3" fillId="0" borderId="27" xfId="0" applyFont="1" applyBorder="1"/>
    <xf numFmtId="0" fontId="3" fillId="0" borderId="12" xfId="0" applyFont="1" applyBorder="1"/>
    <xf numFmtId="0" fontId="3" fillId="0" borderId="0" xfId="0" applyFont="1" applyBorder="1"/>
    <xf numFmtId="3" fontId="3" fillId="0" borderId="30" xfId="0" applyNumberFormat="1" applyFont="1" applyBorder="1"/>
    <xf numFmtId="0" fontId="3" fillId="0" borderId="28" xfId="0" applyFont="1" applyBorder="1"/>
    <xf numFmtId="3" fontId="3" fillId="0" borderId="31" xfId="0" applyNumberFormat="1" applyFont="1" applyBorder="1"/>
    <xf numFmtId="0" fontId="3" fillId="0" borderId="29" xfId="0" applyFont="1" applyBorder="1"/>
    <xf numFmtId="0" fontId="4" fillId="2" borderId="2" xfId="0" applyFont="1" applyFill="1" applyBorder="1"/>
    <xf numFmtId="0" fontId="4" fillId="2" borderId="4" xfId="0" applyFont="1" applyFill="1" applyBorder="1"/>
    <xf numFmtId="0" fontId="4" fillId="2" borderId="3" xfId="0" applyFont="1" applyFill="1" applyBorder="1"/>
    <xf numFmtId="0" fontId="4" fillId="2" borderId="32" xfId="0" applyFont="1" applyFill="1" applyBorder="1"/>
    <xf numFmtId="0" fontId="4" fillId="2" borderId="33" xfId="0" applyFont="1" applyFill="1" applyBorder="1"/>
    <xf numFmtId="0" fontId="3" fillId="0" borderId="13" xfId="0" applyFont="1" applyBorder="1"/>
    <xf numFmtId="0" fontId="3" fillId="0" borderId="0" xfId="0" applyFont="1"/>
    <xf numFmtId="0" fontId="3" fillId="0" borderId="34" xfId="0" applyFont="1" applyBorder="1"/>
    <xf numFmtId="0" fontId="3" fillId="0" borderId="35" xfId="0" applyFont="1" applyBorder="1"/>
    <xf numFmtId="0" fontId="3" fillId="0" borderId="0" xfId="0" applyFont="1" applyBorder="1" applyAlignment="1">
      <alignment horizontal="right"/>
    </xf>
    <xf numFmtId="164" fontId="3" fillId="0" borderId="0" xfId="0" applyNumberFormat="1" applyFont="1" applyBorder="1"/>
    <xf numFmtId="0" fontId="3" fillId="0" borderId="0" xfId="0" applyFont="1" applyFill="1" applyBorder="1"/>
    <xf numFmtId="0" fontId="3" fillId="0" borderId="36" xfId="0" applyFont="1" applyBorder="1"/>
    <xf numFmtId="0" fontId="3" fillId="0" borderId="37" xfId="0" applyFont="1" applyBorder="1"/>
    <xf numFmtId="0" fontId="3" fillId="0" borderId="38" xfId="0" applyFont="1" applyBorder="1"/>
    <xf numFmtId="0" fontId="3" fillId="0" borderId="39" xfId="0" applyFont="1" applyBorder="1"/>
    <xf numFmtId="165" fontId="3" fillId="0" borderId="40" xfId="0" applyNumberFormat="1" applyFont="1" applyBorder="1" applyAlignment="1">
      <alignment horizontal="right"/>
    </xf>
    <xf numFmtId="0" fontId="3" fillId="0" borderId="40" xfId="0" applyFont="1" applyBorder="1"/>
    <xf numFmtId="0" fontId="3" fillId="0" borderId="9" xfId="0" applyFont="1" applyBorder="1"/>
    <xf numFmtId="165" fontId="3" fillId="0" borderId="8" xfId="0" applyNumberFormat="1" applyFont="1" applyBorder="1" applyAlignment="1">
      <alignment horizontal="right"/>
    </xf>
    <xf numFmtId="0" fontId="7" fillId="2" borderId="28" xfId="0" applyFont="1" applyFill="1" applyBorder="1"/>
    <xf numFmtId="0" fontId="7" fillId="2" borderId="31" xfId="0" applyFont="1" applyFill="1" applyBorder="1"/>
    <xf numFmtId="0" fontId="7" fillId="2" borderId="29" xfId="0" applyFont="1" applyFill="1" applyBorder="1"/>
    <xf numFmtId="0" fontId="8" fillId="0" borderId="0" xfId="0" applyFont="1"/>
    <xf numFmtId="0" fontId="0" fillId="0" borderId="0" xfId="0" applyAlignment="1"/>
    <xf numFmtId="0" fontId="0" fillId="0" borderId="0" xfId="0" applyAlignment="1">
      <alignment vertical="justify"/>
    </xf>
    <xf numFmtId="49" fontId="4" fillId="0" borderId="45" xfId="1" applyNumberFormat="1" applyFont="1" applyBorder="1"/>
    <xf numFmtId="49" fontId="3" fillId="0" borderId="45" xfId="1" applyNumberFormat="1" applyFont="1" applyBorder="1"/>
    <xf numFmtId="49" fontId="3" fillId="0" borderId="45" xfId="1" applyNumberFormat="1" applyFont="1" applyBorder="1" applyAlignment="1">
      <alignment horizontal="right"/>
    </xf>
    <xf numFmtId="0" fontId="3" fillId="0" borderId="46" xfId="1" applyFont="1" applyBorder="1"/>
    <xf numFmtId="49" fontId="3" fillId="0" borderId="45" xfId="0" applyNumberFormat="1" applyFont="1" applyBorder="1" applyAlignment="1">
      <alignment horizontal="left"/>
    </xf>
    <xf numFmtId="0" fontId="3" fillId="0" borderId="47" xfId="0" applyNumberFormat="1" applyFont="1" applyBorder="1"/>
    <xf numFmtId="49" fontId="4" fillId="0" borderId="50" xfId="1" applyNumberFormat="1" applyFont="1" applyBorder="1"/>
    <xf numFmtId="49" fontId="3" fillId="0" borderId="50" xfId="1" applyNumberFormat="1" applyFont="1" applyBorder="1"/>
    <xf numFmtId="49" fontId="3" fillId="0" borderId="50" xfId="1" applyNumberFormat="1" applyFont="1" applyBorder="1" applyAlignment="1">
      <alignment horizontal="right"/>
    </xf>
    <xf numFmtId="49" fontId="2" fillId="0" borderId="0" xfId="0" applyNumberFormat="1" applyFont="1" applyAlignment="1">
      <alignment horizontal="centerContinuous"/>
    </xf>
    <xf numFmtId="0" fontId="2" fillId="0" borderId="0" xfId="0" applyFont="1" applyAlignment="1">
      <alignment horizontal="centerContinuous"/>
    </xf>
    <xf numFmtId="0" fontId="2" fillId="0" borderId="0" xfId="0" applyFont="1" applyBorder="1" applyAlignment="1">
      <alignment horizontal="centerContinuous"/>
    </xf>
    <xf numFmtId="49" fontId="4" fillId="2" borderId="21" xfId="0" applyNumberFormat="1" applyFont="1" applyFill="1" applyBorder="1" applyAlignment="1">
      <alignment horizontal="center"/>
    </xf>
    <xf numFmtId="0" fontId="4" fillId="2" borderId="22" xfId="0" applyFont="1" applyFill="1" applyBorder="1" applyAlignment="1">
      <alignment horizontal="center"/>
    </xf>
    <xf numFmtId="0" fontId="4" fillId="2" borderId="23" xfId="0" applyFont="1" applyFill="1" applyBorder="1" applyAlignment="1">
      <alignment horizontal="center"/>
    </xf>
    <xf numFmtId="0" fontId="4" fillId="2" borderId="53" xfId="0" applyFont="1" applyFill="1" applyBorder="1" applyAlignment="1">
      <alignment horizontal="center"/>
    </xf>
    <xf numFmtId="0" fontId="4" fillId="2" borderId="54" xfId="0" applyFont="1" applyFill="1" applyBorder="1" applyAlignment="1">
      <alignment horizontal="center"/>
    </xf>
    <xf numFmtId="0" fontId="4" fillId="2" borderId="55" xfId="0" applyFont="1" applyFill="1" applyBorder="1" applyAlignment="1">
      <alignment horizontal="center"/>
    </xf>
    <xf numFmtId="0" fontId="5" fillId="0" borderId="0" xfId="0" applyFont="1" applyBorder="1"/>
    <xf numFmtId="3" fontId="3" fillId="0" borderId="35" xfId="0" applyNumberFormat="1" applyFont="1" applyBorder="1"/>
    <xf numFmtId="0" fontId="4" fillId="2" borderId="21" xfId="0" applyFont="1" applyFill="1" applyBorder="1"/>
    <xf numFmtId="0" fontId="4" fillId="2" borderId="22" xfId="0" applyFont="1" applyFill="1" applyBorder="1"/>
    <xf numFmtId="3" fontId="4" fillId="2" borderId="23" xfId="0" applyNumberFormat="1" applyFont="1" applyFill="1" applyBorder="1"/>
    <xf numFmtId="3" fontId="4" fillId="2" borderId="53" xfId="0" applyNumberFormat="1" applyFont="1" applyFill="1" applyBorder="1"/>
    <xf numFmtId="3" fontId="4" fillId="2" borderId="54" xfId="0" applyNumberFormat="1" applyFont="1" applyFill="1" applyBorder="1"/>
    <xf numFmtId="3" fontId="4" fillId="2" borderId="55" xfId="0" applyNumberFormat="1" applyFont="1" applyFill="1" applyBorder="1"/>
    <xf numFmtId="0" fontId="11" fillId="0" borderId="0" xfId="0" applyFont="1"/>
    <xf numFmtId="3" fontId="2" fillId="0" borderId="0" xfId="0" applyNumberFormat="1" applyFont="1" applyAlignment="1">
      <alignment horizontal="centerContinuous"/>
    </xf>
    <xf numFmtId="0" fontId="3" fillId="2" borderId="33" xfId="0" applyFont="1" applyFill="1" applyBorder="1"/>
    <xf numFmtId="0" fontId="4" fillId="2" borderId="58" xfId="0" applyFont="1" applyFill="1" applyBorder="1" applyAlignment="1">
      <alignment horizontal="right"/>
    </xf>
    <xf numFmtId="0" fontId="4" fillId="2" borderId="4" xfId="0" applyFont="1" applyFill="1" applyBorder="1" applyAlignment="1">
      <alignment horizontal="right"/>
    </xf>
    <xf numFmtId="0" fontId="4" fillId="2" borderId="3" xfId="0" applyFont="1" applyFill="1" applyBorder="1" applyAlignment="1">
      <alignment horizontal="center"/>
    </xf>
    <xf numFmtId="4" fontId="6" fillId="2" borderId="4" xfId="0" applyNumberFormat="1" applyFont="1" applyFill="1" applyBorder="1" applyAlignment="1">
      <alignment horizontal="right"/>
    </xf>
    <xf numFmtId="4" fontId="6" fillId="2" borderId="33" xfId="0" applyNumberFormat="1" applyFont="1" applyFill="1" applyBorder="1" applyAlignment="1">
      <alignment horizontal="right"/>
    </xf>
    <xf numFmtId="0" fontId="3" fillId="0" borderId="17" xfId="0" applyFont="1" applyBorder="1"/>
    <xf numFmtId="3" fontId="3" fillId="0" borderId="26" xfId="0" applyNumberFormat="1" applyFont="1" applyBorder="1" applyAlignment="1">
      <alignment horizontal="right"/>
    </xf>
    <xf numFmtId="165" fontId="3" fillId="0" borderId="10" xfId="0" applyNumberFormat="1" applyFont="1" applyBorder="1" applyAlignment="1">
      <alignment horizontal="right"/>
    </xf>
    <xf numFmtId="3" fontId="3" fillId="0" borderId="36" xfId="0" applyNumberFormat="1" applyFont="1" applyBorder="1" applyAlignment="1">
      <alignment horizontal="right"/>
    </xf>
    <xf numFmtId="4" fontId="3" fillId="0" borderId="25" xfId="0" applyNumberFormat="1" applyFont="1" applyBorder="1" applyAlignment="1">
      <alignment horizontal="right"/>
    </xf>
    <xf numFmtId="3" fontId="3" fillId="0" borderId="17" xfId="0" applyNumberFormat="1" applyFont="1" applyBorder="1" applyAlignment="1">
      <alignment horizontal="right"/>
    </xf>
    <xf numFmtId="0" fontId="3" fillId="2" borderId="28" xfId="0" applyFont="1" applyFill="1" applyBorder="1"/>
    <xf numFmtId="0" fontId="4" fillId="2" borderId="31" xfId="0" applyFont="1" applyFill="1" applyBorder="1"/>
    <xf numFmtId="0" fontId="3" fillId="2" borderId="31" xfId="0" applyFont="1" applyFill="1" applyBorder="1"/>
    <xf numFmtId="4" fontId="3" fillId="2" borderId="42" xfId="0" applyNumberFormat="1" applyFont="1" applyFill="1" applyBorder="1"/>
    <xf numFmtId="4" fontId="3" fillId="2" borderId="28" xfId="0" applyNumberFormat="1" applyFont="1" applyFill="1" applyBorder="1"/>
    <xf numFmtId="4" fontId="3" fillId="2" borderId="31" xfId="0" applyNumberFormat="1" applyFont="1" applyFill="1" applyBorder="1"/>
    <xf numFmtId="3" fontId="12" fillId="0" borderId="0" xfId="0" applyNumberFormat="1" applyFont="1"/>
    <xf numFmtId="4" fontId="12" fillId="0" borderId="0" xfId="0" applyNumberFormat="1" applyFont="1"/>
    <xf numFmtId="4" fontId="0" fillId="0" borderId="0" xfId="0" applyNumberFormat="1"/>
    <xf numFmtId="0" fontId="10" fillId="0" borderId="0" xfId="1"/>
    <xf numFmtId="0" fontId="3" fillId="0" borderId="0" xfId="1" applyFont="1"/>
    <xf numFmtId="0" fontId="14" fillId="0" borderId="0" xfId="1" applyFont="1" applyAlignment="1">
      <alignment horizontal="centerContinuous"/>
    </xf>
    <xf numFmtId="0" fontId="15" fillId="0" borderId="0" xfId="1" applyFont="1" applyAlignment="1">
      <alignment horizontal="centerContinuous"/>
    </xf>
    <xf numFmtId="0" fontId="15" fillId="0" borderId="0" xfId="1" applyFont="1" applyAlignment="1">
      <alignment horizontal="right"/>
    </xf>
    <xf numFmtId="0" fontId="3" fillId="0" borderId="45" xfId="1" applyFont="1" applyBorder="1"/>
    <xf numFmtId="0" fontId="5" fillId="0" borderId="46" xfId="1" applyFont="1" applyBorder="1" applyAlignment="1">
      <alignment horizontal="right"/>
    </xf>
    <xf numFmtId="49" fontId="3" fillId="0" borderId="45" xfId="1" applyNumberFormat="1" applyFont="1" applyBorder="1" applyAlignment="1">
      <alignment horizontal="left"/>
    </xf>
    <xf numFmtId="0" fontId="3" fillId="0" borderId="47" xfId="1" applyFont="1" applyBorder="1"/>
    <xf numFmtId="0" fontId="3" fillId="0" borderId="50" xfId="1" applyFont="1" applyBorder="1"/>
    <xf numFmtId="0" fontId="5" fillId="0" borderId="0" xfId="1" applyFont="1"/>
    <xf numFmtId="0" fontId="3" fillId="0" borderId="0" xfId="1" applyFont="1" applyAlignment="1">
      <alignment horizontal="right"/>
    </xf>
    <xf numFmtId="0" fontId="3" fillId="0" borderId="0" xfId="1" applyFont="1" applyAlignment="1"/>
    <xf numFmtId="49" fontId="5" fillId="2" borderId="10" xfId="1" applyNumberFormat="1" applyFont="1" applyFill="1" applyBorder="1"/>
    <xf numFmtId="0" fontId="5" fillId="2" borderId="8" xfId="1" applyFont="1" applyFill="1" applyBorder="1" applyAlignment="1">
      <alignment horizontal="center"/>
    </xf>
    <xf numFmtId="0" fontId="5" fillId="2" borderId="8" xfId="1" applyNumberFormat="1" applyFont="1" applyFill="1" applyBorder="1" applyAlignment="1">
      <alignment horizontal="center"/>
    </xf>
    <xf numFmtId="0" fontId="5" fillId="2" borderId="10" xfId="1" applyFont="1" applyFill="1" applyBorder="1" applyAlignment="1">
      <alignment horizontal="center"/>
    </xf>
    <xf numFmtId="0" fontId="4" fillId="0" borderId="56" xfId="1" applyFont="1" applyBorder="1" applyAlignment="1">
      <alignment horizontal="center"/>
    </xf>
    <xf numFmtId="49" fontId="4" fillId="0" borderId="56" xfId="1" applyNumberFormat="1" applyFont="1" applyBorder="1" applyAlignment="1">
      <alignment horizontal="left"/>
    </xf>
    <xf numFmtId="0" fontId="4" fillId="0" borderId="15" xfId="1" applyFont="1" applyBorder="1"/>
    <xf numFmtId="0" fontId="3" fillId="0" borderId="9" xfId="1" applyFont="1" applyBorder="1" applyAlignment="1">
      <alignment horizontal="center"/>
    </xf>
    <xf numFmtId="0" fontId="3" fillId="0" borderId="9" xfId="1" applyNumberFormat="1" applyFont="1" applyBorder="1" applyAlignment="1">
      <alignment horizontal="right"/>
    </xf>
    <xf numFmtId="0" fontId="3" fillId="0" borderId="8" xfId="1" applyNumberFormat="1" applyFont="1" applyBorder="1"/>
    <xf numFmtId="0" fontId="10" fillId="0" borderId="0" xfId="1" applyNumberFormat="1"/>
    <xf numFmtId="0" fontId="16" fillId="0" borderId="0" xfId="1" applyFont="1"/>
    <xf numFmtId="0" fontId="17" fillId="0" borderId="59" xfId="1" applyFont="1" applyBorder="1" applyAlignment="1">
      <alignment horizontal="center" vertical="top"/>
    </xf>
    <xf numFmtId="49" fontId="17" fillId="0" borderId="59" xfId="1" applyNumberFormat="1" applyFont="1" applyBorder="1" applyAlignment="1">
      <alignment horizontal="left" vertical="top"/>
    </xf>
    <xf numFmtId="0" fontId="17" fillId="0" borderId="59" xfId="1" applyFont="1" applyBorder="1" applyAlignment="1">
      <alignment vertical="top" wrapText="1"/>
    </xf>
    <xf numFmtId="49" fontId="17" fillId="0" borderId="59" xfId="1" applyNumberFormat="1" applyFont="1" applyBorder="1" applyAlignment="1">
      <alignment horizontal="center" shrinkToFit="1"/>
    </xf>
    <xf numFmtId="4" fontId="17" fillId="0" borderId="59" xfId="1" applyNumberFormat="1" applyFont="1" applyBorder="1" applyAlignment="1">
      <alignment horizontal="right"/>
    </xf>
    <xf numFmtId="4" fontId="17" fillId="0" borderId="59" xfId="1" applyNumberFormat="1" applyFont="1" applyBorder="1"/>
    <xf numFmtId="0" fontId="18" fillId="0" borderId="0" xfId="1" applyFont="1"/>
    <xf numFmtId="0" fontId="5" fillId="0" borderId="56" xfId="1" applyFont="1" applyBorder="1" applyAlignment="1">
      <alignment horizontal="center"/>
    </xf>
    <xf numFmtId="0" fontId="19" fillId="0" borderId="0" xfId="1" applyFont="1" applyAlignment="1">
      <alignment wrapText="1"/>
    </xf>
    <xf numFmtId="49" fontId="5" fillId="0" borderId="56" xfId="1" applyNumberFormat="1" applyFont="1" applyBorder="1" applyAlignment="1">
      <alignment horizontal="right"/>
    </xf>
    <xf numFmtId="4" fontId="20" fillId="3" borderId="62" xfId="1" applyNumberFormat="1" applyFont="1" applyFill="1" applyBorder="1" applyAlignment="1">
      <alignment horizontal="right" wrapText="1"/>
    </xf>
    <xf numFmtId="0" fontId="20" fillId="3" borderId="34" xfId="1" applyFont="1" applyFill="1" applyBorder="1" applyAlignment="1">
      <alignment horizontal="left" wrapText="1"/>
    </xf>
    <xf numFmtId="0" fontId="20" fillId="0" borderId="13" xfId="0" applyFont="1" applyBorder="1" applyAlignment="1">
      <alignment horizontal="right"/>
    </xf>
    <xf numFmtId="0" fontId="3" fillId="2" borderId="10" xfId="1" applyFont="1" applyFill="1" applyBorder="1" applyAlignment="1">
      <alignment horizontal="center"/>
    </xf>
    <xf numFmtId="49" fontId="22" fillId="2" borderId="10" xfId="1" applyNumberFormat="1" applyFont="1" applyFill="1" applyBorder="1" applyAlignment="1">
      <alignment horizontal="left"/>
    </xf>
    <xf numFmtId="0" fontId="22" fillId="2" borderId="15" xfId="1" applyFont="1" applyFill="1" applyBorder="1"/>
    <xf numFmtId="0" fontId="3" fillId="2" borderId="9" xfId="1" applyFont="1" applyFill="1" applyBorder="1" applyAlignment="1">
      <alignment horizontal="center"/>
    </xf>
    <xf numFmtId="4" fontId="3" fillId="2" borderId="9" xfId="1" applyNumberFormat="1" applyFont="1" applyFill="1" applyBorder="1" applyAlignment="1">
      <alignment horizontal="right"/>
    </xf>
    <xf numFmtId="4" fontId="3" fillId="2" borderId="8" xfId="1" applyNumberFormat="1" applyFont="1" applyFill="1" applyBorder="1" applyAlignment="1">
      <alignment horizontal="right"/>
    </xf>
    <xf numFmtId="4" fontId="4" fillId="2" borderId="10" xfId="1" applyNumberFormat="1" applyFont="1" applyFill="1" applyBorder="1"/>
    <xf numFmtId="3" fontId="10" fillId="0" borderId="0" xfId="1" applyNumberFormat="1"/>
    <xf numFmtId="0" fontId="10" fillId="0" borderId="0" xfId="1" applyBorder="1"/>
    <xf numFmtId="0" fontId="23" fillId="0" borderId="0" xfId="1" applyFont="1" applyAlignment="1"/>
    <xf numFmtId="0" fontId="10" fillId="0" borderId="0" xfId="1" applyAlignment="1">
      <alignment horizontal="right"/>
    </xf>
    <xf numFmtId="0" fontId="24" fillId="0" borderId="0" xfId="1" applyFont="1" applyBorder="1"/>
    <xf numFmtId="3" fontId="24" fillId="0" borderId="0" xfId="1" applyNumberFormat="1" applyFont="1" applyBorder="1" applyAlignment="1">
      <alignment horizontal="right"/>
    </xf>
    <xf numFmtId="4" fontId="24" fillId="0" borderId="0" xfId="1" applyNumberFormat="1" applyFont="1" applyBorder="1"/>
    <xf numFmtId="0" fontId="23" fillId="0" borderId="0" xfId="1" applyFont="1" applyBorder="1" applyAlignment="1"/>
    <xf numFmtId="0" fontId="10" fillId="0" borderId="0" xfId="1" applyBorder="1" applyAlignment="1">
      <alignment horizontal="right"/>
    </xf>
    <xf numFmtId="49" fontId="5" fillId="0" borderId="12" xfId="0" applyNumberFormat="1" applyFont="1" applyBorder="1"/>
    <xf numFmtId="3" fontId="3" fillId="0" borderId="13" xfId="0" applyNumberFormat="1" applyFont="1" applyBorder="1"/>
    <xf numFmtId="3" fontId="3" fillId="0" borderId="56" xfId="0" applyNumberFormat="1" applyFont="1" applyBorder="1"/>
    <xf numFmtId="3" fontId="3" fillId="0" borderId="57" xfId="0" applyNumberFormat="1" applyFont="1" applyBorder="1"/>
    <xf numFmtId="0" fontId="10" fillId="0" borderId="13" xfId="1" applyBorder="1"/>
    <xf numFmtId="0" fontId="17" fillId="0" borderId="10" xfId="1" applyFont="1" applyBorder="1"/>
    <xf numFmtId="0" fontId="17" fillId="0" borderId="10" xfId="1" applyFont="1" applyBorder="1" applyAlignment="1">
      <alignment horizontal="center"/>
    </xf>
    <xf numFmtId="0" fontId="17" fillId="0" borderId="10" xfId="1" applyNumberFormat="1" applyFont="1" applyBorder="1" applyAlignment="1">
      <alignment horizontal="right"/>
    </xf>
    <xf numFmtId="0" fontId="17" fillId="0" borderId="40" xfId="1" applyNumberFormat="1" applyFont="1" applyBorder="1"/>
    <xf numFmtId="49" fontId="17" fillId="0" borderId="10" xfId="1" applyNumberFormat="1" applyFont="1" applyBorder="1" applyAlignment="1">
      <alignment horizontal="left"/>
    </xf>
    <xf numFmtId="49" fontId="17" fillId="0" borderId="59" xfId="1" applyNumberFormat="1" applyFont="1" applyBorder="1" applyAlignment="1">
      <alignment horizontal="left"/>
    </xf>
    <xf numFmtId="0" fontId="17" fillId="0" borderId="59" xfId="1" applyFont="1" applyBorder="1"/>
    <xf numFmtId="0" fontId="17" fillId="0" borderId="59" xfId="1" applyFont="1" applyBorder="1" applyAlignment="1">
      <alignment horizontal="center"/>
    </xf>
    <xf numFmtId="0" fontId="17" fillId="0" borderId="59" xfId="1" applyNumberFormat="1" applyFont="1" applyBorder="1" applyAlignment="1">
      <alignment horizontal="right"/>
    </xf>
    <xf numFmtId="0" fontId="17" fillId="0" borderId="59" xfId="1" applyFont="1" applyBorder="1" applyAlignment="1">
      <alignment wrapText="1"/>
    </xf>
    <xf numFmtId="0" fontId="0" fillId="0" borderId="0" xfId="0" applyAlignment="1">
      <alignment horizontal="left" wrapText="1"/>
    </xf>
    <xf numFmtId="0" fontId="9" fillId="0" borderId="0" xfId="0" applyFont="1" applyAlignment="1">
      <alignment horizontal="left" vertical="top" wrapText="1"/>
    </xf>
    <xf numFmtId="0" fontId="5" fillId="0" borderId="10" xfId="0" applyFont="1" applyBorder="1" applyAlignment="1">
      <alignment horizontal="left"/>
    </xf>
    <xf numFmtId="0" fontId="5" fillId="0" borderId="15" xfId="0" applyFont="1" applyBorder="1" applyAlignment="1">
      <alignment horizontal="left"/>
    </xf>
    <xf numFmtId="0" fontId="5" fillId="0" borderId="10" xfId="0" applyFont="1" applyBorder="1" applyAlignment="1">
      <alignment horizontal="center"/>
    </xf>
    <xf numFmtId="0" fontId="3" fillId="0" borderId="28" xfId="0" applyFont="1" applyBorder="1" applyAlignment="1">
      <alignment horizontal="center" shrinkToFit="1"/>
    </xf>
    <xf numFmtId="0" fontId="3" fillId="0" borderId="29" xfId="0" applyFont="1" applyBorder="1" applyAlignment="1">
      <alignment horizontal="center" shrinkToFit="1"/>
    </xf>
    <xf numFmtId="166" fontId="3" fillId="0" borderId="15" xfId="0" applyNumberFormat="1" applyFont="1" applyBorder="1" applyAlignment="1">
      <alignment horizontal="right" indent="2"/>
    </xf>
    <xf numFmtId="166" fontId="3" fillId="0" borderId="16" xfId="0" applyNumberFormat="1" applyFont="1" applyBorder="1" applyAlignment="1">
      <alignment horizontal="right" indent="2"/>
    </xf>
    <xf numFmtId="166" fontId="7" fillId="2" borderId="41" xfId="0" applyNumberFormat="1" applyFont="1" applyFill="1" applyBorder="1" applyAlignment="1">
      <alignment horizontal="right" indent="2"/>
    </xf>
    <xf numFmtId="166" fontId="7" fillId="2" borderId="42" xfId="0" applyNumberFormat="1" applyFont="1" applyFill="1" applyBorder="1" applyAlignment="1">
      <alignment horizontal="right" indent="2"/>
    </xf>
    <xf numFmtId="0" fontId="3" fillId="0" borderId="43" xfId="1" applyFont="1" applyBorder="1" applyAlignment="1">
      <alignment horizontal="center"/>
    </xf>
    <xf numFmtId="0" fontId="3" fillId="0" borderId="44" xfId="1" applyFont="1" applyBorder="1" applyAlignment="1">
      <alignment horizontal="center"/>
    </xf>
    <xf numFmtId="0" fontId="3" fillId="0" borderId="48" xfId="1" applyFont="1" applyBorder="1" applyAlignment="1">
      <alignment horizontal="center"/>
    </xf>
    <xf numFmtId="0" fontId="3" fillId="0" borderId="49" xfId="1" applyFont="1" applyBorder="1" applyAlignment="1">
      <alignment horizontal="center"/>
    </xf>
    <xf numFmtId="0" fontId="3" fillId="0" borderId="51" xfId="1" applyFont="1" applyBorder="1" applyAlignment="1">
      <alignment horizontal="left"/>
    </xf>
    <xf numFmtId="0" fontId="3" fillId="0" borderId="50" xfId="1" applyFont="1" applyBorder="1" applyAlignment="1">
      <alignment horizontal="left"/>
    </xf>
    <xf numFmtId="0" fontId="3" fillId="0" borderId="52" xfId="1" applyFont="1" applyBorder="1" applyAlignment="1">
      <alignment horizontal="left"/>
    </xf>
    <xf numFmtId="3" fontId="4" fillId="2" borderId="31" xfId="0" applyNumberFormat="1" applyFont="1" applyFill="1" applyBorder="1" applyAlignment="1">
      <alignment horizontal="right"/>
    </xf>
    <xf numFmtId="3" fontId="4" fillId="2" borderId="42" xfId="0" applyNumberFormat="1" applyFont="1" applyFill="1" applyBorder="1" applyAlignment="1">
      <alignment horizontal="right"/>
    </xf>
    <xf numFmtId="49" fontId="20" fillId="3" borderId="65" xfId="1" applyNumberFormat="1" applyFont="1" applyFill="1" applyBorder="1" applyAlignment="1">
      <alignment horizontal="left" wrapText="1"/>
    </xf>
    <xf numFmtId="49" fontId="20" fillId="3" borderId="66" xfId="1" applyNumberFormat="1" applyFont="1" applyFill="1" applyBorder="1" applyAlignment="1">
      <alignment horizontal="left" wrapText="1"/>
    </xf>
    <xf numFmtId="49" fontId="20" fillId="3" borderId="63" xfId="1" applyNumberFormat="1" applyFont="1" applyFill="1" applyBorder="1" applyAlignment="1">
      <alignment horizontal="left" wrapText="1"/>
    </xf>
    <xf numFmtId="49" fontId="20" fillId="3" borderId="64" xfId="1" applyNumberFormat="1" applyFont="1" applyFill="1" applyBorder="1" applyAlignment="1">
      <alignment horizontal="left" wrapText="1"/>
    </xf>
    <xf numFmtId="49" fontId="20" fillId="3" borderId="60" xfId="1" applyNumberFormat="1" applyFont="1" applyFill="1" applyBorder="1" applyAlignment="1">
      <alignment horizontal="left" wrapText="1"/>
    </xf>
    <xf numFmtId="49" fontId="21" fillId="0" borderId="61" xfId="0" applyNumberFormat="1" applyFont="1" applyBorder="1" applyAlignment="1">
      <alignment horizontal="left" wrapText="1"/>
    </xf>
    <xf numFmtId="0" fontId="13" fillId="0" borderId="0" xfId="1" applyFont="1" applyAlignment="1">
      <alignment horizontal="center"/>
    </xf>
    <xf numFmtId="49" fontId="3" fillId="0" borderId="48" xfId="1" applyNumberFormat="1" applyFont="1" applyBorder="1" applyAlignment="1">
      <alignment horizontal="center"/>
    </xf>
    <xf numFmtId="0" fontId="3" fillId="0" borderId="51" xfId="1" applyFont="1" applyBorder="1" applyAlignment="1">
      <alignment horizontal="center" shrinkToFit="1"/>
    </xf>
    <xf numFmtId="0" fontId="3" fillId="0" borderId="50" xfId="1" applyFont="1" applyBorder="1" applyAlignment="1">
      <alignment horizontal="center" shrinkToFit="1"/>
    </xf>
    <xf numFmtId="0" fontId="3" fillId="0" borderId="52" xfId="1" applyFont="1" applyBorder="1" applyAlignment="1">
      <alignment horizontal="center" shrinkToFit="1"/>
    </xf>
  </cellXfs>
  <cellStyles count="2">
    <cellStyle name="Normální" xfId="0" builtinId="0"/>
    <cellStyle name="normální_POL.XLS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/>
  <dimension ref="A1:BE55"/>
  <sheetViews>
    <sheetView topLeftCell="A16" workbookViewId="0"/>
  </sheetViews>
  <sheetFormatPr defaultRowHeight="12.75" x14ac:dyDescent="0.2"/>
  <cols>
    <col min="1" max="1" width="2" customWidth="1"/>
    <col min="2" max="2" width="15" customWidth="1"/>
    <col min="3" max="3" width="15.85546875" customWidth="1"/>
    <col min="4" max="4" width="14.5703125" customWidth="1"/>
    <col min="5" max="5" width="13.5703125" customWidth="1"/>
    <col min="6" max="6" width="16.5703125" customWidth="1"/>
    <col min="7" max="7" width="15.28515625" customWidth="1"/>
  </cols>
  <sheetData>
    <row r="1" spans="1:57" ht="24.75" customHeight="1" thickBot="1" x14ac:dyDescent="0.25">
      <c r="A1" s="1" t="s">
        <v>75</v>
      </c>
      <c r="B1" s="2"/>
      <c r="C1" s="2"/>
      <c r="D1" s="2"/>
      <c r="E1" s="2"/>
      <c r="F1" s="2"/>
      <c r="G1" s="2"/>
    </row>
    <row r="2" spans="1:57" ht="12.75" customHeight="1" x14ac:dyDescent="0.2">
      <c r="A2" s="3" t="s">
        <v>0</v>
      </c>
      <c r="B2" s="4"/>
      <c r="C2" s="5" t="str">
        <f>Rekapitulace!H1</f>
        <v>01-01</v>
      </c>
      <c r="D2" s="5" t="str">
        <f>Rekapitulace!G2</f>
        <v>Objekt A - střecha</v>
      </c>
      <c r="E2" s="6"/>
      <c r="F2" s="7" t="s">
        <v>1</v>
      </c>
      <c r="G2" s="8"/>
    </row>
    <row r="3" spans="1:57" ht="3" hidden="1" customHeight="1" x14ac:dyDescent="0.2">
      <c r="A3" s="9"/>
      <c r="B3" s="10"/>
      <c r="C3" s="11"/>
      <c r="D3" s="11"/>
      <c r="E3" s="12"/>
      <c r="F3" s="13"/>
      <c r="G3" s="14"/>
    </row>
    <row r="4" spans="1:57" ht="12" customHeight="1" x14ac:dyDescent="0.2">
      <c r="A4" s="15" t="s">
        <v>2</v>
      </c>
      <c r="B4" s="10"/>
      <c r="C4" s="11" t="s">
        <v>3</v>
      </c>
      <c r="D4" s="11"/>
      <c r="E4" s="12"/>
      <c r="F4" s="13" t="s">
        <v>4</v>
      </c>
      <c r="G4" s="16"/>
    </row>
    <row r="5" spans="1:57" ht="12.95" customHeight="1" x14ac:dyDescent="0.2">
      <c r="A5" s="17" t="s">
        <v>79</v>
      </c>
      <c r="B5" s="18"/>
      <c r="C5" s="19" t="s">
        <v>80</v>
      </c>
      <c r="D5" s="20"/>
      <c r="E5" s="18"/>
      <c r="F5" s="13" t="s">
        <v>6</v>
      </c>
      <c r="G5" s="14"/>
    </row>
    <row r="6" spans="1:57" ht="12.95" customHeight="1" x14ac:dyDescent="0.2">
      <c r="A6" s="15" t="s">
        <v>7</v>
      </c>
      <c r="B6" s="10"/>
      <c r="C6" s="11" t="s">
        <v>8</v>
      </c>
      <c r="D6" s="11"/>
      <c r="E6" s="12"/>
      <c r="F6" s="21" t="s">
        <v>9</v>
      </c>
      <c r="G6" s="22"/>
      <c r="O6" s="23"/>
    </row>
    <row r="7" spans="1:57" ht="12.95" customHeight="1" x14ac:dyDescent="0.2">
      <c r="A7" s="24" t="s">
        <v>77</v>
      </c>
      <c r="B7" s="25"/>
      <c r="C7" s="26" t="s">
        <v>78</v>
      </c>
      <c r="D7" s="27"/>
      <c r="E7" s="27"/>
      <c r="F7" s="28" t="s">
        <v>10</v>
      </c>
      <c r="G7" s="22">
        <f>IF(PocetMJ=0,,ROUND((F30+F32)/PocetMJ,1))</f>
        <v>0</v>
      </c>
    </row>
    <row r="8" spans="1:57" x14ac:dyDescent="0.2">
      <c r="A8" s="29" t="s">
        <v>11</v>
      </c>
      <c r="B8" s="13"/>
      <c r="C8" s="217" t="s">
        <v>226</v>
      </c>
      <c r="D8" s="217"/>
      <c r="E8" s="218"/>
      <c r="F8" s="30" t="s">
        <v>12</v>
      </c>
      <c r="G8" s="31"/>
      <c r="H8" s="32"/>
      <c r="I8" s="33"/>
    </row>
    <row r="9" spans="1:57" x14ac:dyDescent="0.2">
      <c r="A9" s="29" t="s">
        <v>13</v>
      </c>
      <c r="B9" s="13"/>
      <c r="C9" s="217" t="str">
        <f>Projektant</f>
        <v>F.S.P. projekční kancelář s.r.o.</v>
      </c>
      <c r="D9" s="217"/>
      <c r="E9" s="218"/>
      <c r="F9" s="13"/>
      <c r="G9" s="34"/>
      <c r="H9" s="35"/>
    </row>
    <row r="10" spans="1:57" x14ac:dyDescent="0.2">
      <c r="A10" s="29" t="s">
        <v>14</v>
      </c>
      <c r="B10" s="13"/>
      <c r="C10" s="217"/>
      <c r="D10" s="217"/>
      <c r="E10" s="217"/>
      <c r="F10" s="36"/>
      <c r="G10" s="37"/>
      <c r="H10" s="38"/>
    </row>
    <row r="11" spans="1:57" ht="13.5" customHeight="1" x14ac:dyDescent="0.2">
      <c r="A11" s="29" t="s">
        <v>15</v>
      </c>
      <c r="B11" s="13"/>
      <c r="C11" s="217"/>
      <c r="D11" s="217"/>
      <c r="E11" s="217"/>
      <c r="F11" s="39" t="s">
        <v>16</v>
      </c>
      <c r="G11" s="40"/>
      <c r="H11" s="35"/>
      <c r="BA11" s="41"/>
      <c r="BB11" s="41"/>
      <c r="BC11" s="41"/>
      <c r="BD11" s="41"/>
      <c r="BE11" s="41"/>
    </row>
    <row r="12" spans="1:57" ht="12.75" customHeight="1" x14ac:dyDescent="0.2">
      <c r="A12" s="42" t="s">
        <v>17</v>
      </c>
      <c r="B12" s="10"/>
      <c r="C12" s="219"/>
      <c r="D12" s="219"/>
      <c r="E12" s="219"/>
      <c r="F12" s="43" t="s">
        <v>18</v>
      </c>
      <c r="G12" s="44"/>
      <c r="H12" s="35"/>
    </row>
    <row r="13" spans="1:57" ht="28.5" customHeight="1" thickBot="1" x14ac:dyDescent="0.25">
      <c r="A13" s="45" t="s">
        <v>19</v>
      </c>
      <c r="B13" s="46"/>
      <c r="C13" s="46"/>
      <c r="D13" s="46"/>
      <c r="E13" s="47"/>
      <c r="F13" s="47"/>
      <c r="G13" s="48"/>
      <c r="H13" s="35"/>
    </row>
    <row r="14" spans="1:57" ht="17.25" customHeight="1" thickBot="1" x14ac:dyDescent="0.25">
      <c r="A14" s="49" t="s">
        <v>20</v>
      </c>
      <c r="B14" s="50"/>
      <c r="C14" s="51"/>
      <c r="D14" s="52" t="s">
        <v>21</v>
      </c>
      <c r="E14" s="53"/>
      <c r="F14" s="53"/>
      <c r="G14" s="51"/>
    </row>
    <row r="15" spans="1:57" ht="15.95" customHeight="1" x14ac:dyDescent="0.2">
      <c r="A15" s="54"/>
      <c r="B15" s="55" t="s">
        <v>22</v>
      </c>
      <c r="C15" s="56">
        <f>HSV</f>
        <v>0</v>
      </c>
      <c r="D15" s="57" t="str">
        <f>Rekapitulace!A23</f>
        <v>Ztížené výrobní podmínky</v>
      </c>
      <c r="E15" s="58"/>
      <c r="F15" s="59"/>
      <c r="G15" s="56">
        <f>Rekapitulace!I23</f>
        <v>0</v>
      </c>
    </row>
    <row r="16" spans="1:57" ht="15.95" customHeight="1" x14ac:dyDescent="0.2">
      <c r="A16" s="54" t="s">
        <v>23</v>
      </c>
      <c r="B16" s="55" t="s">
        <v>24</v>
      </c>
      <c r="C16" s="56">
        <f>PSV</f>
        <v>0</v>
      </c>
      <c r="D16" s="9" t="str">
        <f>Rekapitulace!A24</f>
        <v>Zařízení staveniště</v>
      </c>
      <c r="E16" s="60"/>
      <c r="F16" s="61"/>
      <c r="G16" s="56">
        <f>Rekapitulace!I24</f>
        <v>0</v>
      </c>
    </row>
    <row r="17" spans="1:7" ht="15.95" customHeight="1" x14ac:dyDescent="0.2">
      <c r="A17" s="54" t="s">
        <v>25</v>
      </c>
      <c r="B17" s="55" t="s">
        <v>26</v>
      </c>
      <c r="C17" s="56">
        <f>Mont</f>
        <v>0</v>
      </c>
      <c r="D17" s="9"/>
      <c r="E17" s="60"/>
      <c r="F17" s="61"/>
      <c r="G17" s="56"/>
    </row>
    <row r="18" spans="1:7" ht="15.95" customHeight="1" x14ac:dyDescent="0.2">
      <c r="A18" s="62" t="s">
        <v>27</v>
      </c>
      <c r="B18" s="63" t="s">
        <v>28</v>
      </c>
      <c r="C18" s="56">
        <f>Dodavka</f>
        <v>0</v>
      </c>
      <c r="D18" s="9"/>
      <c r="E18" s="60"/>
      <c r="F18" s="61"/>
      <c r="G18" s="56"/>
    </row>
    <row r="19" spans="1:7" ht="15.95" customHeight="1" x14ac:dyDescent="0.2">
      <c r="A19" s="64" t="s">
        <v>29</v>
      </c>
      <c r="B19" s="55"/>
      <c r="C19" s="56">
        <f>SUM(C15:C18)</f>
        <v>0</v>
      </c>
      <c r="D19" s="9"/>
      <c r="E19" s="60"/>
      <c r="F19" s="61"/>
      <c r="G19" s="56"/>
    </row>
    <row r="20" spans="1:7" ht="15.95" customHeight="1" x14ac:dyDescent="0.2">
      <c r="A20" s="64"/>
      <c r="B20" s="55"/>
      <c r="C20" s="56"/>
      <c r="D20" s="9"/>
      <c r="E20" s="60"/>
      <c r="F20" s="61"/>
      <c r="G20" s="56"/>
    </row>
    <row r="21" spans="1:7" ht="15.95" customHeight="1" x14ac:dyDescent="0.2">
      <c r="A21" s="64" t="s">
        <v>30</v>
      </c>
      <c r="B21" s="55"/>
      <c r="C21" s="56">
        <f>HZS</f>
        <v>0</v>
      </c>
      <c r="D21" s="9"/>
      <c r="E21" s="60"/>
      <c r="F21" s="61"/>
      <c r="G21" s="56"/>
    </row>
    <row r="22" spans="1:7" ht="15.95" customHeight="1" x14ac:dyDescent="0.2">
      <c r="A22" s="65" t="s">
        <v>31</v>
      </c>
      <c r="B22" s="66"/>
      <c r="C22" s="56">
        <f>C19+C21</f>
        <v>0</v>
      </c>
      <c r="D22" s="9" t="s">
        <v>32</v>
      </c>
      <c r="E22" s="60"/>
      <c r="F22" s="61"/>
      <c r="G22" s="56">
        <f>G23-SUM(G15:G21)</f>
        <v>0</v>
      </c>
    </row>
    <row r="23" spans="1:7" ht="15.95" customHeight="1" thickBot="1" x14ac:dyDescent="0.25">
      <c r="A23" s="220" t="s">
        <v>33</v>
      </c>
      <c r="B23" s="221"/>
      <c r="C23" s="67">
        <f>C22+G23</f>
        <v>0</v>
      </c>
      <c r="D23" s="68" t="s">
        <v>34</v>
      </c>
      <c r="E23" s="69"/>
      <c r="F23" s="70"/>
      <c r="G23" s="56">
        <f>VRN</f>
        <v>0</v>
      </c>
    </row>
    <row r="24" spans="1:7" x14ac:dyDescent="0.2">
      <c r="A24" s="71" t="s">
        <v>35</v>
      </c>
      <c r="B24" s="72"/>
      <c r="C24" s="73"/>
      <c r="D24" s="72" t="s">
        <v>36</v>
      </c>
      <c r="E24" s="72"/>
      <c r="F24" s="74" t="s">
        <v>37</v>
      </c>
      <c r="G24" s="75"/>
    </row>
    <row r="25" spans="1:7" x14ac:dyDescent="0.2">
      <c r="A25" s="65" t="s">
        <v>38</v>
      </c>
      <c r="B25" s="66"/>
      <c r="C25" s="76"/>
      <c r="D25" s="66" t="s">
        <v>38</v>
      </c>
      <c r="E25" s="77"/>
      <c r="F25" s="78" t="s">
        <v>38</v>
      </c>
      <c r="G25" s="79"/>
    </row>
    <row r="26" spans="1:7" ht="37.5" customHeight="1" x14ac:dyDescent="0.2">
      <c r="A26" s="65" t="s">
        <v>39</v>
      </c>
      <c r="B26" s="80"/>
      <c r="C26" s="76"/>
      <c r="D26" s="66" t="s">
        <v>39</v>
      </c>
      <c r="E26" s="77"/>
      <c r="F26" s="78" t="s">
        <v>39</v>
      </c>
      <c r="G26" s="79"/>
    </row>
    <row r="27" spans="1:7" x14ac:dyDescent="0.2">
      <c r="A27" s="65"/>
      <c r="B27" s="81"/>
      <c r="C27" s="76"/>
      <c r="D27" s="66"/>
      <c r="E27" s="77"/>
      <c r="F27" s="78"/>
      <c r="G27" s="79"/>
    </row>
    <row r="28" spans="1:7" x14ac:dyDescent="0.2">
      <c r="A28" s="65" t="s">
        <v>40</v>
      </c>
      <c r="B28" s="66"/>
      <c r="C28" s="76"/>
      <c r="D28" s="78" t="s">
        <v>41</v>
      </c>
      <c r="E28" s="76"/>
      <c r="F28" s="82" t="s">
        <v>41</v>
      </c>
      <c r="G28" s="79"/>
    </row>
    <row r="29" spans="1:7" ht="69" customHeight="1" x14ac:dyDescent="0.2">
      <c r="A29" s="65"/>
      <c r="B29" s="66"/>
      <c r="C29" s="83"/>
      <c r="D29" s="84"/>
      <c r="E29" s="83"/>
      <c r="F29" s="66"/>
      <c r="G29" s="79"/>
    </row>
    <row r="30" spans="1:7" x14ac:dyDescent="0.2">
      <c r="A30" s="85" t="s">
        <v>42</v>
      </c>
      <c r="B30" s="86"/>
      <c r="C30" s="87">
        <v>21</v>
      </c>
      <c r="D30" s="86" t="s">
        <v>43</v>
      </c>
      <c r="E30" s="88"/>
      <c r="F30" s="222">
        <f>C23-F32</f>
        <v>0</v>
      </c>
      <c r="G30" s="223"/>
    </row>
    <row r="31" spans="1:7" x14ac:dyDescent="0.2">
      <c r="A31" s="85" t="s">
        <v>44</v>
      </c>
      <c r="B31" s="86"/>
      <c r="C31" s="87">
        <f>SazbaDPH1</f>
        <v>21</v>
      </c>
      <c r="D31" s="86" t="s">
        <v>45</v>
      </c>
      <c r="E31" s="88"/>
      <c r="F31" s="222">
        <f>ROUND(PRODUCT(F30,C31/100),0)</f>
        <v>0</v>
      </c>
      <c r="G31" s="223"/>
    </row>
    <row r="32" spans="1:7" x14ac:dyDescent="0.2">
      <c r="A32" s="85" t="s">
        <v>42</v>
      </c>
      <c r="B32" s="86"/>
      <c r="C32" s="87">
        <v>0</v>
      </c>
      <c r="D32" s="86" t="s">
        <v>45</v>
      </c>
      <c r="E32" s="88"/>
      <c r="F32" s="222">
        <v>0</v>
      </c>
      <c r="G32" s="223"/>
    </row>
    <row r="33" spans="1:8" x14ac:dyDescent="0.2">
      <c r="A33" s="85" t="s">
        <v>44</v>
      </c>
      <c r="B33" s="89"/>
      <c r="C33" s="90">
        <f>SazbaDPH2</f>
        <v>0</v>
      </c>
      <c r="D33" s="86" t="s">
        <v>45</v>
      </c>
      <c r="E33" s="61"/>
      <c r="F33" s="222">
        <f>ROUND(PRODUCT(F32,C33/100),0)</f>
        <v>0</v>
      </c>
      <c r="G33" s="223"/>
    </row>
    <row r="34" spans="1:8" s="94" customFormat="1" ht="19.5" customHeight="1" thickBot="1" x14ac:dyDescent="0.3">
      <c r="A34" s="91" t="s">
        <v>46</v>
      </c>
      <c r="B34" s="92"/>
      <c r="C34" s="92"/>
      <c r="D34" s="92"/>
      <c r="E34" s="93"/>
      <c r="F34" s="224">
        <f>ROUND(SUM(F30:F33),0)</f>
        <v>0</v>
      </c>
      <c r="G34" s="225"/>
    </row>
    <row r="36" spans="1:8" x14ac:dyDescent="0.2">
      <c r="A36" s="95" t="s">
        <v>47</v>
      </c>
      <c r="B36" s="95"/>
      <c r="C36" s="95"/>
      <c r="D36" s="95"/>
      <c r="E36" s="95"/>
      <c r="F36" s="95"/>
      <c r="G36" s="95"/>
      <c r="H36" t="s">
        <v>5</v>
      </c>
    </row>
    <row r="37" spans="1:8" ht="14.25" customHeight="1" x14ac:dyDescent="0.2">
      <c r="A37" s="95"/>
      <c r="B37" s="216"/>
      <c r="C37" s="216"/>
      <c r="D37" s="216"/>
      <c r="E37" s="216"/>
      <c r="F37" s="216"/>
      <c r="G37" s="216"/>
      <c r="H37" t="s">
        <v>5</v>
      </c>
    </row>
    <row r="38" spans="1:8" ht="12.75" customHeight="1" x14ac:dyDescent="0.2">
      <c r="A38" s="96"/>
      <c r="B38" s="216"/>
      <c r="C38" s="216"/>
      <c r="D38" s="216"/>
      <c r="E38" s="216"/>
      <c r="F38" s="216"/>
      <c r="G38" s="216"/>
      <c r="H38" t="s">
        <v>5</v>
      </c>
    </row>
    <row r="39" spans="1:8" x14ac:dyDescent="0.2">
      <c r="A39" s="96"/>
      <c r="B39" s="216"/>
      <c r="C39" s="216"/>
      <c r="D39" s="216"/>
      <c r="E39" s="216"/>
      <c r="F39" s="216"/>
      <c r="G39" s="216"/>
      <c r="H39" t="s">
        <v>5</v>
      </c>
    </row>
    <row r="40" spans="1:8" x14ac:dyDescent="0.2">
      <c r="A40" s="96"/>
      <c r="B40" s="216"/>
      <c r="C40" s="216"/>
      <c r="D40" s="216"/>
      <c r="E40" s="216"/>
      <c r="F40" s="216"/>
      <c r="G40" s="216"/>
      <c r="H40" t="s">
        <v>5</v>
      </c>
    </row>
    <row r="41" spans="1:8" x14ac:dyDescent="0.2">
      <c r="A41" s="96"/>
      <c r="B41" s="216"/>
      <c r="C41" s="216"/>
      <c r="D41" s="216"/>
      <c r="E41" s="216"/>
      <c r="F41" s="216"/>
      <c r="G41" s="216"/>
      <c r="H41" t="s">
        <v>5</v>
      </c>
    </row>
    <row r="42" spans="1:8" x14ac:dyDescent="0.2">
      <c r="A42" s="96"/>
      <c r="B42" s="216"/>
      <c r="C42" s="216"/>
      <c r="D42" s="216"/>
      <c r="E42" s="216"/>
      <c r="F42" s="216"/>
      <c r="G42" s="216"/>
      <c r="H42" t="s">
        <v>5</v>
      </c>
    </row>
    <row r="43" spans="1:8" x14ac:dyDescent="0.2">
      <c r="A43" s="96"/>
      <c r="B43" s="216"/>
      <c r="C43" s="216"/>
      <c r="D43" s="216"/>
      <c r="E43" s="216"/>
      <c r="F43" s="216"/>
      <c r="G43" s="216"/>
      <c r="H43" t="s">
        <v>5</v>
      </c>
    </row>
    <row r="44" spans="1:8" x14ac:dyDescent="0.2">
      <c r="A44" s="96"/>
      <c r="B44" s="216"/>
      <c r="C44" s="216"/>
      <c r="D44" s="216"/>
      <c r="E44" s="216"/>
      <c r="F44" s="216"/>
      <c r="G44" s="216"/>
      <c r="H44" t="s">
        <v>5</v>
      </c>
    </row>
    <row r="45" spans="1:8" ht="0.75" customHeight="1" x14ac:dyDescent="0.2">
      <c r="A45" s="96"/>
      <c r="B45" s="216"/>
      <c r="C45" s="216"/>
      <c r="D45" s="216"/>
      <c r="E45" s="216"/>
      <c r="F45" s="216"/>
      <c r="G45" s="216"/>
      <c r="H45" t="s">
        <v>5</v>
      </c>
    </row>
    <row r="46" spans="1:8" x14ac:dyDescent="0.2">
      <c r="B46" s="215"/>
      <c r="C46" s="215"/>
      <c r="D46" s="215"/>
      <c r="E46" s="215"/>
      <c r="F46" s="215"/>
      <c r="G46" s="215"/>
    </row>
    <row r="47" spans="1:8" x14ac:dyDescent="0.2">
      <c r="B47" s="215"/>
      <c r="C47" s="215"/>
      <c r="D47" s="215"/>
      <c r="E47" s="215"/>
      <c r="F47" s="215"/>
      <c r="G47" s="215"/>
    </row>
    <row r="48" spans="1:8" x14ac:dyDescent="0.2">
      <c r="B48" s="215"/>
      <c r="C48" s="215"/>
      <c r="D48" s="215"/>
      <c r="E48" s="215"/>
      <c r="F48" s="215"/>
      <c r="G48" s="215"/>
    </row>
    <row r="49" spans="2:7" x14ac:dyDescent="0.2">
      <c r="B49" s="215"/>
      <c r="C49" s="215"/>
      <c r="D49" s="215"/>
      <c r="E49" s="215"/>
      <c r="F49" s="215"/>
      <c r="G49" s="215"/>
    </row>
    <row r="50" spans="2:7" x14ac:dyDescent="0.2">
      <c r="B50" s="215"/>
      <c r="C50" s="215"/>
      <c r="D50" s="215"/>
      <c r="E50" s="215"/>
      <c r="F50" s="215"/>
      <c r="G50" s="215"/>
    </row>
    <row r="51" spans="2:7" x14ac:dyDescent="0.2">
      <c r="B51" s="215"/>
      <c r="C51" s="215"/>
      <c r="D51" s="215"/>
      <c r="E51" s="215"/>
      <c r="F51" s="215"/>
      <c r="G51" s="215"/>
    </row>
    <row r="52" spans="2:7" x14ac:dyDescent="0.2">
      <c r="B52" s="215"/>
      <c r="C52" s="215"/>
      <c r="D52" s="215"/>
      <c r="E52" s="215"/>
      <c r="F52" s="215"/>
      <c r="G52" s="215"/>
    </row>
    <row r="53" spans="2:7" x14ac:dyDescent="0.2">
      <c r="B53" s="215"/>
      <c r="C53" s="215"/>
      <c r="D53" s="215"/>
      <c r="E53" s="215"/>
      <c r="F53" s="215"/>
      <c r="G53" s="215"/>
    </row>
    <row r="54" spans="2:7" x14ac:dyDescent="0.2">
      <c r="B54" s="215"/>
      <c r="C54" s="215"/>
      <c r="D54" s="215"/>
      <c r="E54" s="215"/>
      <c r="F54" s="215"/>
      <c r="G54" s="215"/>
    </row>
    <row r="55" spans="2:7" x14ac:dyDescent="0.2">
      <c r="B55" s="215"/>
      <c r="C55" s="215"/>
      <c r="D55" s="215"/>
      <c r="E55" s="215"/>
      <c r="F55" s="215"/>
      <c r="G55" s="215"/>
    </row>
  </sheetData>
  <mergeCells count="22">
    <mergeCell ref="B37:G45"/>
    <mergeCell ref="C8:E8"/>
    <mergeCell ref="C9:E9"/>
    <mergeCell ref="C10:E10"/>
    <mergeCell ref="C11:E11"/>
    <mergeCell ref="C12:E12"/>
    <mergeCell ref="A23:B23"/>
    <mergeCell ref="F30:G30"/>
    <mergeCell ref="F31:G31"/>
    <mergeCell ref="F32:G32"/>
    <mergeCell ref="F33:G33"/>
    <mergeCell ref="F34:G34"/>
    <mergeCell ref="B52:G52"/>
    <mergeCell ref="B53:G53"/>
    <mergeCell ref="B54:G54"/>
    <mergeCell ref="B55:G55"/>
    <mergeCell ref="B46:G46"/>
    <mergeCell ref="B47:G47"/>
    <mergeCell ref="B48:G48"/>
    <mergeCell ref="B49:G49"/>
    <mergeCell ref="B50:G50"/>
    <mergeCell ref="B51:G51"/>
  </mergeCells>
  <pageMargins left="0.59055118110236227" right="0.39370078740157483" top="0.59055118110236227" bottom="0.98425196850393704" header="0.19685039370078741" footer="0.51181102362204722"/>
  <pageSetup paperSize="9" orientation="portrait" horizontalDpi="300" verticalDpi="300" r:id="rId1"/>
  <headerFooter alignWithMargins="0">
    <oddFooter>&amp;L&amp;9Zpracováno programem &amp;"Arial CE,Tučné"BUILDpower,  © RTS, a.s.&amp;R&amp;"Arial,Obyčejné"Strana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1"/>
  <dimension ref="A1:BE76"/>
  <sheetViews>
    <sheetView workbookViewId="0">
      <selection activeCell="H25" sqref="H25:I25"/>
    </sheetView>
  </sheetViews>
  <sheetFormatPr defaultRowHeight="12.75" x14ac:dyDescent="0.2"/>
  <cols>
    <col min="1" max="1" width="5.85546875" customWidth="1"/>
    <col min="2" max="2" width="6.140625" customWidth="1"/>
    <col min="3" max="3" width="11.42578125" customWidth="1"/>
    <col min="4" max="4" width="15.85546875" customWidth="1"/>
    <col min="5" max="5" width="11.28515625" customWidth="1"/>
    <col min="6" max="6" width="10.85546875" customWidth="1"/>
    <col min="7" max="7" width="11" customWidth="1"/>
    <col min="8" max="8" width="11.140625" customWidth="1"/>
    <col min="9" max="9" width="10.7109375" customWidth="1"/>
  </cols>
  <sheetData>
    <row r="1" spans="1:9" ht="13.5" thickTop="1" x14ac:dyDescent="0.2">
      <c r="A1" s="226" t="s">
        <v>48</v>
      </c>
      <c r="B1" s="227"/>
      <c r="C1" s="97" t="str">
        <f>CONCATENATE(cislostavby," ",nazevstavby)</f>
        <v>9943 Podbabská 1589/1, Praha 6 - Dejvice</v>
      </c>
      <c r="D1" s="98"/>
      <c r="E1" s="99"/>
      <c r="F1" s="98"/>
      <c r="G1" s="100" t="s">
        <v>49</v>
      </c>
      <c r="H1" s="101" t="s">
        <v>79</v>
      </c>
      <c r="I1" s="102"/>
    </row>
    <row r="2" spans="1:9" ht="13.5" thickBot="1" x14ac:dyDescent="0.25">
      <c r="A2" s="228" t="s">
        <v>50</v>
      </c>
      <c r="B2" s="229"/>
      <c r="C2" s="103" t="str">
        <f>CONCATENATE(cisloobjektu," ",nazevobjektu)</f>
        <v>01-01 Objekt A - střecha</v>
      </c>
      <c r="D2" s="104"/>
      <c r="E2" s="105"/>
      <c r="F2" s="104"/>
      <c r="G2" s="230" t="s">
        <v>80</v>
      </c>
      <c r="H2" s="231"/>
      <c r="I2" s="232"/>
    </row>
    <row r="3" spans="1:9" ht="13.5" thickTop="1" x14ac:dyDescent="0.2">
      <c r="A3" s="77"/>
      <c r="B3" s="77"/>
      <c r="C3" s="77"/>
      <c r="D3" s="77"/>
      <c r="E3" s="77"/>
      <c r="F3" s="66"/>
      <c r="G3" s="77"/>
      <c r="H3" s="77"/>
      <c r="I3" s="77"/>
    </row>
    <row r="4" spans="1:9" ht="19.5" customHeight="1" x14ac:dyDescent="0.25">
      <c r="A4" s="106" t="s">
        <v>51</v>
      </c>
      <c r="B4" s="107"/>
      <c r="C4" s="107"/>
      <c r="D4" s="107"/>
      <c r="E4" s="108"/>
      <c r="F4" s="107"/>
      <c r="G4" s="107"/>
      <c r="H4" s="107"/>
      <c r="I4" s="107"/>
    </row>
    <row r="5" spans="1:9" ht="13.5" thickBot="1" x14ac:dyDescent="0.25">
      <c r="A5" s="77"/>
      <c r="B5" s="77"/>
      <c r="C5" s="77"/>
      <c r="D5" s="77"/>
      <c r="E5" s="77"/>
      <c r="F5" s="77"/>
      <c r="G5" s="77"/>
      <c r="H5" s="77"/>
      <c r="I5" s="77"/>
    </row>
    <row r="6" spans="1:9" s="35" customFormat="1" ht="13.5" thickBot="1" x14ac:dyDescent="0.25">
      <c r="A6" s="109"/>
      <c r="B6" s="110" t="s">
        <v>52</v>
      </c>
      <c r="C6" s="110"/>
      <c r="D6" s="111"/>
      <c r="E6" s="112" t="s">
        <v>53</v>
      </c>
      <c r="F6" s="113" t="s">
        <v>54</v>
      </c>
      <c r="G6" s="113" t="s">
        <v>55</v>
      </c>
      <c r="H6" s="113" t="s">
        <v>56</v>
      </c>
      <c r="I6" s="114" t="s">
        <v>30</v>
      </c>
    </row>
    <row r="7" spans="1:9" s="35" customFormat="1" x14ac:dyDescent="0.2">
      <c r="A7" s="200" t="str">
        <f>Položky!B7</f>
        <v>62</v>
      </c>
      <c r="B7" s="115" t="str">
        <f>Položky!C7</f>
        <v>Úpravy povrchů vnější</v>
      </c>
      <c r="C7" s="66"/>
      <c r="D7" s="116"/>
      <c r="E7" s="201">
        <f>Položky!BA10</f>
        <v>0</v>
      </c>
      <c r="F7" s="202">
        <f>Položky!BB10</f>
        <v>0</v>
      </c>
      <c r="G7" s="202">
        <f>Položky!BC10</f>
        <v>0</v>
      </c>
      <c r="H7" s="202">
        <f>Položky!BD10</f>
        <v>0</v>
      </c>
      <c r="I7" s="203">
        <f>Položky!BE10</f>
        <v>0</v>
      </c>
    </row>
    <row r="8" spans="1:9" s="35" customFormat="1" x14ac:dyDescent="0.2">
      <c r="A8" s="200" t="str">
        <f>Položky!B11</f>
        <v>95</v>
      </c>
      <c r="B8" s="115" t="str">
        <f>Položky!C11</f>
        <v>Dokončovací konstrukce na pozemních stavbách</v>
      </c>
      <c r="C8" s="66"/>
      <c r="D8" s="116"/>
      <c r="E8" s="201">
        <f>Položky!BA14</f>
        <v>0</v>
      </c>
      <c r="F8" s="202">
        <f>Položky!BB14</f>
        <v>0</v>
      </c>
      <c r="G8" s="202">
        <f>Položky!BC14</f>
        <v>0</v>
      </c>
      <c r="H8" s="202">
        <f>Položky!BD14</f>
        <v>0</v>
      </c>
      <c r="I8" s="203">
        <f>Položky!BE14</f>
        <v>0</v>
      </c>
    </row>
    <row r="9" spans="1:9" s="35" customFormat="1" x14ac:dyDescent="0.2">
      <c r="A9" s="200" t="str">
        <f>Položky!B15</f>
        <v>96</v>
      </c>
      <c r="B9" s="115" t="str">
        <f>Položky!C15</f>
        <v>Bourání konstrukcí</v>
      </c>
      <c r="C9" s="66"/>
      <c r="D9" s="116"/>
      <c r="E9" s="201">
        <f>Položky!BA18</f>
        <v>0</v>
      </c>
      <c r="F9" s="202">
        <f>Položky!BB18</f>
        <v>0</v>
      </c>
      <c r="G9" s="202">
        <f>Položky!BC18</f>
        <v>0</v>
      </c>
      <c r="H9" s="202">
        <f>Položky!BD18</f>
        <v>0</v>
      </c>
      <c r="I9" s="203">
        <f>Položky!BE18</f>
        <v>0</v>
      </c>
    </row>
    <row r="10" spans="1:9" s="35" customFormat="1" x14ac:dyDescent="0.2">
      <c r="A10" s="200" t="str">
        <f>Položky!B19</f>
        <v>99</v>
      </c>
      <c r="B10" s="115" t="str">
        <f>Položky!C19</f>
        <v>Staveništní přesun hmot</v>
      </c>
      <c r="C10" s="66"/>
      <c r="D10" s="116"/>
      <c r="E10" s="201">
        <f>Položky!BA21</f>
        <v>0</v>
      </c>
      <c r="F10" s="202">
        <f>Položky!BB21</f>
        <v>0</v>
      </c>
      <c r="G10" s="202">
        <f>Položky!BC21</f>
        <v>0</v>
      </c>
      <c r="H10" s="202">
        <f>Položky!BD21</f>
        <v>0</v>
      </c>
      <c r="I10" s="203">
        <f>Položky!BE21</f>
        <v>0</v>
      </c>
    </row>
    <row r="11" spans="1:9" s="35" customFormat="1" x14ac:dyDescent="0.2">
      <c r="A11" s="200" t="str">
        <f>Položky!B22</f>
        <v>762</v>
      </c>
      <c r="B11" s="115" t="str">
        <f>Položky!C22</f>
        <v>Konstrukce tesařské</v>
      </c>
      <c r="C11" s="66"/>
      <c r="D11" s="116"/>
      <c r="E11" s="201">
        <f>Položky!BA33</f>
        <v>0</v>
      </c>
      <c r="F11" s="202">
        <f>Položky!BB33</f>
        <v>0</v>
      </c>
      <c r="G11" s="202">
        <f>Položky!BC33</f>
        <v>0</v>
      </c>
      <c r="H11" s="202">
        <f>Položky!BD33</f>
        <v>0</v>
      </c>
      <c r="I11" s="203">
        <f>Položky!BE33</f>
        <v>0</v>
      </c>
    </row>
    <row r="12" spans="1:9" s="35" customFormat="1" x14ac:dyDescent="0.2">
      <c r="A12" s="200" t="str">
        <f>Položky!B34</f>
        <v>764</v>
      </c>
      <c r="B12" s="115" t="str">
        <f>Položky!C34</f>
        <v>Konstrukce klempířské</v>
      </c>
      <c r="C12" s="66"/>
      <c r="D12" s="116"/>
      <c r="E12" s="201">
        <f>Položky!BA47</f>
        <v>0</v>
      </c>
      <c r="F12" s="202">
        <f>Položky!BB47</f>
        <v>0</v>
      </c>
      <c r="G12" s="202">
        <f>Položky!BC47</f>
        <v>0</v>
      </c>
      <c r="H12" s="202">
        <f>Položky!BD47</f>
        <v>0</v>
      </c>
      <c r="I12" s="203">
        <f>Položky!BE47</f>
        <v>0</v>
      </c>
    </row>
    <row r="13" spans="1:9" s="35" customFormat="1" x14ac:dyDescent="0.2">
      <c r="A13" s="200" t="str">
        <f>Položky!B48</f>
        <v>765</v>
      </c>
      <c r="B13" s="115" t="str">
        <f>Položky!C48</f>
        <v>Krytiny tvrdé</v>
      </c>
      <c r="C13" s="66"/>
      <c r="D13" s="116"/>
      <c r="E13" s="201">
        <f>Položky!BA79</f>
        <v>0</v>
      </c>
      <c r="F13" s="202">
        <f>Položky!BB79</f>
        <v>0</v>
      </c>
      <c r="G13" s="202">
        <f>Položky!BC79</f>
        <v>0</v>
      </c>
      <c r="H13" s="202">
        <f>Položky!BD79</f>
        <v>0</v>
      </c>
      <c r="I13" s="203">
        <f>Položky!BE79</f>
        <v>0</v>
      </c>
    </row>
    <row r="14" spans="1:9" s="35" customFormat="1" x14ac:dyDescent="0.2">
      <c r="A14" s="200" t="str">
        <f>Položky!B80</f>
        <v>767</v>
      </c>
      <c r="B14" s="115" t="str">
        <f>Položky!C80</f>
        <v>Konstrukce zámečnické</v>
      </c>
      <c r="C14" s="66"/>
      <c r="D14" s="116"/>
      <c r="E14" s="201">
        <f>Položky!BA85</f>
        <v>0</v>
      </c>
      <c r="F14" s="202">
        <f>Položky!BB85</f>
        <v>0</v>
      </c>
      <c r="G14" s="202">
        <f>Položky!BC85</f>
        <v>0</v>
      </c>
      <c r="H14" s="202">
        <f>Položky!BD85</f>
        <v>0</v>
      </c>
      <c r="I14" s="203">
        <f>Položky!BE85</f>
        <v>0</v>
      </c>
    </row>
    <row r="15" spans="1:9" s="35" customFormat="1" x14ac:dyDescent="0.2">
      <c r="A15" s="200" t="str">
        <f>Položky!B86</f>
        <v>783</v>
      </c>
      <c r="B15" s="115" t="str">
        <f>Položky!C86</f>
        <v>Nátěry</v>
      </c>
      <c r="C15" s="66"/>
      <c r="D15" s="116"/>
      <c r="E15" s="201">
        <f>Položky!BA91</f>
        <v>0</v>
      </c>
      <c r="F15" s="202">
        <f>Položky!BB91</f>
        <v>0</v>
      </c>
      <c r="G15" s="202">
        <f>Položky!BC91</f>
        <v>0</v>
      </c>
      <c r="H15" s="202">
        <f>Položky!BD91</f>
        <v>0</v>
      </c>
      <c r="I15" s="203">
        <f>Položky!BE91</f>
        <v>0</v>
      </c>
    </row>
    <row r="16" spans="1:9" s="35" customFormat="1" x14ac:dyDescent="0.2">
      <c r="A16" s="200" t="str">
        <f>Položky!B92</f>
        <v>M21</v>
      </c>
      <c r="B16" s="115" t="str">
        <f>Položky!C92</f>
        <v>Elektromontáže</v>
      </c>
      <c r="C16" s="66"/>
      <c r="D16" s="116"/>
      <c r="E16" s="201">
        <f>Položky!BA103</f>
        <v>0</v>
      </c>
      <c r="F16" s="202">
        <f>Položky!BB103</f>
        <v>0</v>
      </c>
      <c r="G16" s="202">
        <f>Položky!BC103</f>
        <v>0</v>
      </c>
      <c r="H16" s="202">
        <f>Položky!BD103</f>
        <v>0</v>
      </c>
      <c r="I16" s="203">
        <f>Položky!BE103</f>
        <v>0</v>
      </c>
    </row>
    <row r="17" spans="1:57" s="35" customFormat="1" ht="13.5" thickBot="1" x14ac:dyDescent="0.25">
      <c r="A17" s="200" t="str">
        <f>Položky!B104</f>
        <v>D96</v>
      </c>
      <c r="B17" s="115" t="str">
        <f>Položky!C104</f>
        <v>Přesuny suti a vybouraných hmot</v>
      </c>
      <c r="C17" s="66"/>
      <c r="D17" s="116"/>
      <c r="E17" s="201">
        <f>Položky!BA113</f>
        <v>0</v>
      </c>
      <c r="F17" s="202">
        <f>Položky!BB113</f>
        <v>0</v>
      </c>
      <c r="G17" s="202">
        <f>Položky!BC113</f>
        <v>0</v>
      </c>
      <c r="H17" s="202">
        <f>Položky!BD113</f>
        <v>0</v>
      </c>
      <c r="I17" s="203">
        <f>Položky!BE113</f>
        <v>0</v>
      </c>
    </row>
    <row r="18" spans="1:57" s="123" customFormat="1" ht="13.5" thickBot="1" x14ac:dyDescent="0.25">
      <c r="A18" s="117"/>
      <c r="B18" s="118" t="s">
        <v>57</v>
      </c>
      <c r="C18" s="118"/>
      <c r="D18" s="119"/>
      <c r="E18" s="120">
        <f>SUM(E7:E17)</f>
        <v>0</v>
      </c>
      <c r="F18" s="121">
        <f>SUM(F7:F17)</f>
        <v>0</v>
      </c>
      <c r="G18" s="121">
        <f>SUM(G7:G17)</f>
        <v>0</v>
      </c>
      <c r="H18" s="121">
        <f>SUM(H7:H17)</f>
        <v>0</v>
      </c>
      <c r="I18" s="122">
        <f>SUM(I7:I17)</f>
        <v>0</v>
      </c>
    </row>
    <row r="19" spans="1:57" x14ac:dyDescent="0.2">
      <c r="A19" s="66"/>
      <c r="B19" s="66"/>
      <c r="C19" s="66"/>
      <c r="D19" s="66"/>
      <c r="E19" s="66"/>
      <c r="F19" s="66"/>
      <c r="G19" s="66"/>
      <c r="H19" s="66"/>
      <c r="I19" s="66"/>
    </row>
    <row r="20" spans="1:57" ht="19.5" customHeight="1" x14ac:dyDescent="0.25">
      <c r="A20" s="107" t="s">
        <v>58</v>
      </c>
      <c r="B20" s="107"/>
      <c r="C20" s="107"/>
      <c r="D20" s="107"/>
      <c r="E20" s="107"/>
      <c r="F20" s="107"/>
      <c r="G20" s="124"/>
      <c r="H20" s="107"/>
      <c r="I20" s="107"/>
      <c r="BA20" s="41"/>
      <c r="BB20" s="41"/>
      <c r="BC20" s="41"/>
      <c r="BD20" s="41"/>
      <c r="BE20" s="41"/>
    </row>
    <row r="21" spans="1:57" ht="13.5" thickBot="1" x14ac:dyDescent="0.25">
      <c r="A21" s="77"/>
      <c r="B21" s="77"/>
      <c r="C21" s="77"/>
      <c r="D21" s="77"/>
      <c r="E21" s="77"/>
      <c r="F21" s="77"/>
      <c r="G21" s="77"/>
      <c r="H21" s="77"/>
      <c r="I21" s="77"/>
    </row>
    <row r="22" spans="1:57" x14ac:dyDescent="0.2">
      <c r="A22" s="71" t="s">
        <v>59</v>
      </c>
      <c r="B22" s="72"/>
      <c r="C22" s="72"/>
      <c r="D22" s="125"/>
      <c r="E22" s="126" t="s">
        <v>60</v>
      </c>
      <c r="F22" s="127" t="s">
        <v>61</v>
      </c>
      <c r="G22" s="128" t="s">
        <v>62</v>
      </c>
      <c r="H22" s="129"/>
      <c r="I22" s="130" t="s">
        <v>60</v>
      </c>
    </row>
    <row r="23" spans="1:57" x14ac:dyDescent="0.2">
      <c r="A23" s="64" t="s">
        <v>224</v>
      </c>
      <c r="B23" s="55"/>
      <c r="C23" s="55"/>
      <c r="D23" s="131"/>
      <c r="E23" s="132"/>
      <c r="F23" s="133"/>
      <c r="G23" s="134">
        <f>CHOOSE(BA23+1,HSV+PSV,HSV+PSV+Mont,HSV+PSV+Dodavka+Mont,HSV,PSV,Mont,Dodavka,Mont+Dodavka,0)</f>
        <v>0</v>
      </c>
      <c r="H23" s="135"/>
      <c r="I23" s="136">
        <f>E23+F23*G23/100</f>
        <v>0</v>
      </c>
      <c r="BA23">
        <v>2</v>
      </c>
    </row>
    <row r="24" spans="1:57" x14ac:dyDescent="0.2">
      <c r="A24" s="64" t="s">
        <v>225</v>
      </c>
      <c r="B24" s="55"/>
      <c r="C24" s="55"/>
      <c r="D24" s="131"/>
      <c r="E24" s="132"/>
      <c r="F24" s="133"/>
      <c r="G24" s="134">
        <f>CHOOSE(BA24+1,HSV+PSV,HSV+PSV+Mont,HSV+PSV+Dodavka+Mont,HSV,PSV,Mont,Dodavka,Mont+Dodavka,0)</f>
        <v>0</v>
      </c>
      <c r="H24" s="135"/>
      <c r="I24" s="136">
        <f>E24+F24*G24/100</f>
        <v>0</v>
      </c>
      <c r="BA24">
        <v>1</v>
      </c>
    </row>
    <row r="25" spans="1:57" ht="13.5" thickBot="1" x14ac:dyDescent="0.25">
      <c r="A25" s="137"/>
      <c r="B25" s="138" t="s">
        <v>63</v>
      </c>
      <c r="C25" s="139"/>
      <c r="D25" s="140"/>
      <c r="E25" s="141"/>
      <c r="F25" s="142"/>
      <c r="G25" s="142"/>
      <c r="H25" s="233">
        <f>SUM(I23:I24)</f>
        <v>0</v>
      </c>
      <c r="I25" s="234"/>
    </row>
    <row r="27" spans="1:57" x14ac:dyDescent="0.2">
      <c r="B27" s="123"/>
      <c r="F27" s="143"/>
      <c r="G27" s="144"/>
      <c r="H27" s="144"/>
      <c r="I27" s="145"/>
    </row>
    <row r="28" spans="1:57" x14ac:dyDescent="0.2">
      <c r="F28" s="143"/>
      <c r="G28" s="144"/>
      <c r="H28" s="144"/>
      <c r="I28" s="145"/>
    </row>
    <row r="29" spans="1:57" x14ac:dyDescent="0.2">
      <c r="F29" s="143"/>
      <c r="G29" s="144"/>
      <c r="H29" s="144"/>
      <c r="I29" s="145"/>
    </row>
    <row r="30" spans="1:57" x14ac:dyDescent="0.2">
      <c r="F30" s="143"/>
      <c r="G30" s="144"/>
      <c r="H30" s="144"/>
      <c r="I30" s="145"/>
    </row>
    <row r="31" spans="1:57" x14ac:dyDescent="0.2">
      <c r="F31" s="143"/>
      <c r="G31" s="144"/>
      <c r="H31" s="144"/>
      <c r="I31" s="145"/>
    </row>
    <row r="32" spans="1:57" x14ac:dyDescent="0.2">
      <c r="F32" s="143"/>
      <c r="G32" s="144"/>
      <c r="H32" s="144"/>
      <c r="I32" s="145"/>
    </row>
    <row r="33" spans="6:9" x14ac:dyDescent="0.2">
      <c r="F33" s="143"/>
      <c r="G33" s="144"/>
      <c r="H33" s="144"/>
      <c r="I33" s="145"/>
    </row>
    <row r="34" spans="6:9" x14ac:dyDescent="0.2">
      <c r="F34" s="143"/>
      <c r="G34" s="144"/>
      <c r="H34" s="144"/>
      <c r="I34" s="145"/>
    </row>
    <row r="35" spans="6:9" x14ac:dyDescent="0.2">
      <c r="F35" s="143"/>
      <c r="G35" s="144"/>
      <c r="H35" s="144"/>
      <c r="I35" s="145"/>
    </row>
    <row r="36" spans="6:9" x14ac:dyDescent="0.2">
      <c r="F36" s="143"/>
      <c r="G36" s="144"/>
      <c r="H36" s="144"/>
      <c r="I36" s="145"/>
    </row>
    <row r="37" spans="6:9" x14ac:dyDescent="0.2">
      <c r="F37" s="143"/>
      <c r="G37" s="144"/>
      <c r="H37" s="144"/>
      <c r="I37" s="145"/>
    </row>
    <row r="38" spans="6:9" x14ac:dyDescent="0.2">
      <c r="F38" s="143"/>
      <c r="G38" s="144"/>
      <c r="H38" s="144"/>
      <c r="I38" s="145"/>
    </row>
    <row r="39" spans="6:9" x14ac:dyDescent="0.2">
      <c r="F39" s="143"/>
      <c r="G39" s="144"/>
      <c r="H39" s="144"/>
      <c r="I39" s="145"/>
    </row>
    <row r="40" spans="6:9" x14ac:dyDescent="0.2">
      <c r="F40" s="143"/>
      <c r="G40" s="144"/>
      <c r="H40" s="144"/>
      <c r="I40" s="145"/>
    </row>
    <row r="41" spans="6:9" x14ac:dyDescent="0.2">
      <c r="F41" s="143"/>
      <c r="G41" s="144"/>
      <c r="H41" s="144"/>
      <c r="I41" s="145"/>
    </row>
    <row r="42" spans="6:9" x14ac:dyDescent="0.2">
      <c r="F42" s="143"/>
      <c r="G42" s="144"/>
      <c r="H42" s="144"/>
      <c r="I42" s="145"/>
    </row>
    <row r="43" spans="6:9" x14ac:dyDescent="0.2">
      <c r="F43" s="143"/>
      <c r="G43" s="144"/>
      <c r="H43" s="144"/>
      <c r="I43" s="145"/>
    </row>
    <row r="44" spans="6:9" x14ac:dyDescent="0.2">
      <c r="F44" s="143"/>
      <c r="G44" s="144"/>
      <c r="H44" s="144"/>
      <c r="I44" s="145"/>
    </row>
    <row r="45" spans="6:9" x14ac:dyDescent="0.2">
      <c r="F45" s="143"/>
      <c r="G45" s="144"/>
      <c r="H45" s="144"/>
      <c r="I45" s="145"/>
    </row>
    <row r="46" spans="6:9" x14ac:dyDescent="0.2">
      <c r="F46" s="143"/>
      <c r="G46" s="144"/>
      <c r="H46" s="144"/>
      <c r="I46" s="145"/>
    </row>
    <row r="47" spans="6:9" x14ac:dyDescent="0.2">
      <c r="F47" s="143"/>
      <c r="G47" s="144"/>
      <c r="H47" s="144"/>
      <c r="I47" s="145"/>
    </row>
    <row r="48" spans="6:9" x14ac:dyDescent="0.2">
      <c r="F48" s="143"/>
      <c r="G48" s="144"/>
      <c r="H48" s="144"/>
      <c r="I48" s="145"/>
    </row>
    <row r="49" spans="6:9" x14ac:dyDescent="0.2">
      <c r="F49" s="143"/>
      <c r="G49" s="144"/>
      <c r="H49" s="144"/>
      <c r="I49" s="145"/>
    </row>
    <row r="50" spans="6:9" x14ac:dyDescent="0.2">
      <c r="F50" s="143"/>
      <c r="G50" s="144"/>
      <c r="H50" s="144"/>
      <c r="I50" s="145"/>
    </row>
    <row r="51" spans="6:9" x14ac:dyDescent="0.2">
      <c r="F51" s="143"/>
      <c r="G51" s="144"/>
      <c r="H51" s="144"/>
      <c r="I51" s="145"/>
    </row>
    <row r="52" spans="6:9" x14ac:dyDescent="0.2">
      <c r="F52" s="143"/>
      <c r="G52" s="144"/>
      <c r="H52" s="144"/>
      <c r="I52" s="145"/>
    </row>
    <row r="53" spans="6:9" x14ac:dyDescent="0.2">
      <c r="F53" s="143"/>
      <c r="G53" s="144"/>
      <c r="H53" s="144"/>
      <c r="I53" s="145"/>
    </row>
    <row r="54" spans="6:9" x14ac:dyDescent="0.2">
      <c r="F54" s="143"/>
      <c r="G54" s="144"/>
      <c r="H54" s="144"/>
      <c r="I54" s="145"/>
    </row>
    <row r="55" spans="6:9" x14ac:dyDescent="0.2">
      <c r="F55" s="143"/>
      <c r="G55" s="144"/>
      <c r="H55" s="144"/>
      <c r="I55" s="145"/>
    </row>
    <row r="56" spans="6:9" x14ac:dyDescent="0.2">
      <c r="F56" s="143"/>
      <c r="G56" s="144"/>
      <c r="H56" s="144"/>
      <c r="I56" s="145"/>
    </row>
    <row r="57" spans="6:9" x14ac:dyDescent="0.2">
      <c r="F57" s="143"/>
      <c r="G57" s="144"/>
      <c r="H57" s="144"/>
      <c r="I57" s="145"/>
    </row>
    <row r="58" spans="6:9" x14ac:dyDescent="0.2">
      <c r="F58" s="143"/>
      <c r="G58" s="144"/>
      <c r="H58" s="144"/>
      <c r="I58" s="145"/>
    </row>
    <row r="59" spans="6:9" x14ac:dyDescent="0.2">
      <c r="F59" s="143"/>
      <c r="G59" s="144"/>
      <c r="H59" s="144"/>
      <c r="I59" s="145"/>
    </row>
    <row r="60" spans="6:9" x14ac:dyDescent="0.2">
      <c r="F60" s="143"/>
      <c r="G60" s="144"/>
      <c r="H60" s="144"/>
      <c r="I60" s="145"/>
    </row>
    <row r="61" spans="6:9" x14ac:dyDescent="0.2">
      <c r="F61" s="143"/>
      <c r="G61" s="144"/>
      <c r="H61" s="144"/>
      <c r="I61" s="145"/>
    </row>
    <row r="62" spans="6:9" x14ac:dyDescent="0.2">
      <c r="F62" s="143"/>
      <c r="G62" s="144"/>
      <c r="H62" s="144"/>
      <c r="I62" s="145"/>
    </row>
    <row r="63" spans="6:9" x14ac:dyDescent="0.2">
      <c r="F63" s="143"/>
      <c r="G63" s="144"/>
      <c r="H63" s="144"/>
      <c r="I63" s="145"/>
    </row>
    <row r="64" spans="6:9" x14ac:dyDescent="0.2">
      <c r="F64" s="143"/>
      <c r="G64" s="144"/>
      <c r="H64" s="144"/>
      <c r="I64" s="145"/>
    </row>
    <row r="65" spans="6:9" x14ac:dyDescent="0.2">
      <c r="F65" s="143"/>
      <c r="G65" s="144"/>
      <c r="H65" s="144"/>
      <c r="I65" s="145"/>
    </row>
    <row r="66" spans="6:9" x14ac:dyDescent="0.2">
      <c r="F66" s="143"/>
      <c r="G66" s="144"/>
      <c r="H66" s="144"/>
      <c r="I66" s="145"/>
    </row>
    <row r="67" spans="6:9" x14ac:dyDescent="0.2">
      <c r="F67" s="143"/>
      <c r="G67" s="144"/>
      <c r="H67" s="144"/>
      <c r="I67" s="145"/>
    </row>
    <row r="68" spans="6:9" x14ac:dyDescent="0.2">
      <c r="F68" s="143"/>
      <c r="G68" s="144"/>
      <c r="H68" s="144"/>
      <c r="I68" s="145"/>
    </row>
    <row r="69" spans="6:9" x14ac:dyDescent="0.2">
      <c r="F69" s="143"/>
      <c r="G69" s="144"/>
      <c r="H69" s="144"/>
      <c r="I69" s="145"/>
    </row>
    <row r="70" spans="6:9" x14ac:dyDescent="0.2">
      <c r="F70" s="143"/>
      <c r="G70" s="144"/>
      <c r="H70" s="144"/>
      <c r="I70" s="145"/>
    </row>
    <row r="71" spans="6:9" x14ac:dyDescent="0.2">
      <c r="F71" s="143"/>
      <c r="G71" s="144"/>
      <c r="H71" s="144"/>
      <c r="I71" s="145"/>
    </row>
    <row r="72" spans="6:9" x14ac:dyDescent="0.2">
      <c r="F72" s="143"/>
      <c r="G72" s="144"/>
      <c r="H72" s="144"/>
      <c r="I72" s="145"/>
    </row>
    <row r="73" spans="6:9" x14ac:dyDescent="0.2">
      <c r="F73" s="143"/>
      <c r="G73" s="144"/>
      <c r="H73" s="144"/>
      <c r="I73" s="145"/>
    </row>
    <row r="74" spans="6:9" x14ac:dyDescent="0.2">
      <c r="F74" s="143"/>
      <c r="G74" s="144"/>
      <c r="H74" s="144"/>
      <c r="I74" s="145"/>
    </row>
    <row r="75" spans="6:9" x14ac:dyDescent="0.2">
      <c r="F75" s="143"/>
      <c r="G75" s="144"/>
      <c r="H75" s="144"/>
      <c r="I75" s="145"/>
    </row>
    <row r="76" spans="6:9" x14ac:dyDescent="0.2">
      <c r="F76" s="143"/>
      <c r="G76" s="144"/>
      <c r="H76" s="144"/>
      <c r="I76" s="145"/>
    </row>
  </sheetData>
  <mergeCells count="4">
    <mergeCell ref="A1:B1"/>
    <mergeCell ref="A2:B2"/>
    <mergeCell ref="G2:I2"/>
    <mergeCell ref="H25:I25"/>
  </mergeCells>
  <pageMargins left="0.59055118110236227" right="0.39370078740157483" top="0.59055118110236227" bottom="0.98425196850393704" header="0.19685039370078741" footer="0.51181102362204722"/>
  <pageSetup paperSize="9" orientation="portrait" horizontalDpi="300" verticalDpi="300" r:id="rId1"/>
  <headerFooter alignWithMargins="0">
    <oddFooter>&amp;L&amp;9Zpracováno programem &amp;"Arial CE,Tučné"BUILDpower,  © RTS, a.s.&amp;R&amp;"Arial,Obyčejné"Strana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/>
  <dimension ref="A1:CZ186"/>
  <sheetViews>
    <sheetView showGridLines="0" showZeros="0" tabSelected="1" topLeftCell="A82" zoomScaleNormal="100" workbookViewId="0">
      <selection activeCell="C85" sqref="C85"/>
    </sheetView>
  </sheetViews>
  <sheetFormatPr defaultColWidth="9.140625" defaultRowHeight="12.75" x14ac:dyDescent="0.2"/>
  <cols>
    <col min="1" max="1" width="4.42578125" style="146" customWidth="1"/>
    <col min="2" max="2" width="11.5703125" style="146" customWidth="1"/>
    <col min="3" max="3" width="40.42578125" style="146" customWidth="1"/>
    <col min="4" max="4" width="5.5703125" style="146" customWidth="1"/>
    <col min="5" max="5" width="8.5703125" style="194" customWidth="1"/>
    <col min="6" max="6" width="9.85546875" style="146" customWidth="1"/>
    <col min="7" max="7" width="13.85546875" style="146" customWidth="1"/>
    <col min="8" max="11" width="9.140625" style="146"/>
    <col min="12" max="12" width="75.5703125" style="146" customWidth="1"/>
    <col min="13" max="13" width="45.42578125" style="146" customWidth="1"/>
    <col min="14" max="16384" width="9.140625" style="146"/>
  </cols>
  <sheetData>
    <row r="1" spans="1:104" ht="15.75" x14ac:dyDescent="0.25">
      <c r="A1" s="241" t="s">
        <v>76</v>
      </c>
      <c r="B1" s="241"/>
      <c r="C1" s="241"/>
      <c r="D1" s="241"/>
      <c r="E1" s="241"/>
      <c r="F1" s="241"/>
      <c r="G1" s="241"/>
    </row>
    <row r="2" spans="1:104" ht="14.25" customHeight="1" thickBot="1" x14ac:dyDescent="0.25">
      <c r="A2" s="147"/>
      <c r="B2" s="148"/>
      <c r="C2" s="149"/>
      <c r="D2" s="149"/>
      <c r="E2" s="150"/>
      <c r="F2" s="149"/>
      <c r="G2" s="149"/>
    </row>
    <row r="3" spans="1:104" ht="13.5" thickTop="1" x14ac:dyDescent="0.2">
      <c r="A3" s="226" t="s">
        <v>48</v>
      </c>
      <c r="B3" s="227"/>
      <c r="C3" s="97" t="str">
        <f>CONCATENATE(cislostavby," ",nazevstavby)</f>
        <v>9943 Podbabská 1589/1, Praha 6 - Dejvice</v>
      </c>
      <c r="D3" s="151"/>
      <c r="E3" s="152" t="s">
        <v>64</v>
      </c>
      <c r="F3" s="153" t="str">
        <f>Rekapitulace!H1</f>
        <v>01-01</v>
      </c>
      <c r="G3" s="154"/>
    </row>
    <row r="4" spans="1:104" ht="13.5" thickBot="1" x14ac:dyDescent="0.25">
      <c r="A4" s="242" t="s">
        <v>50</v>
      </c>
      <c r="B4" s="229"/>
      <c r="C4" s="103" t="str">
        <f>CONCATENATE(cisloobjektu," ",nazevobjektu)</f>
        <v>01-01 Objekt A - střecha</v>
      </c>
      <c r="D4" s="155"/>
      <c r="E4" s="243" t="str">
        <f>Rekapitulace!G2</f>
        <v>Objekt A - střecha</v>
      </c>
      <c r="F4" s="244"/>
      <c r="G4" s="245"/>
    </row>
    <row r="5" spans="1:104" ht="13.5" thickTop="1" x14ac:dyDescent="0.2">
      <c r="A5" s="156"/>
      <c r="B5" s="147"/>
      <c r="C5" s="147"/>
      <c r="D5" s="147"/>
      <c r="E5" s="157"/>
      <c r="F5" s="147"/>
      <c r="G5" s="158"/>
    </row>
    <row r="6" spans="1:104" x14ac:dyDescent="0.2">
      <c r="A6" s="159" t="s">
        <v>65</v>
      </c>
      <c r="B6" s="160" t="s">
        <v>66</v>
      </c>
      <c r="C6" s="160" t="s">
        <v>67</v>
      </c>
      <c r="D6" s="160" t="s">
        <v>68</v>
      </c>
      <c r="E6" s="161" t="s">
        <v>69</v>
      </c>
      <c r="F6" s="160" t="s">
        <v>70</v>
      </c>
      <c r="G6" s="162" t="s">
        <v>71</v>
      </c>
    </row>
    <row r="7" spans="1:104" x14ac:dyDescent="0.2">
      <c r="A7" s="163" t="s">
        <v>72</v>
      </c>
      <c r="B7" s="164" t="s">
        <v>81</v>
      </c>
      <c r="C7" s="165" t="s">
        <v>82</v>
      </c>
      <c r="D7" s="166"/>
      <c r="E7" s="167"/>
      <c r="F7" s="167"/>
      <c r="G7" s="168"/>
      <c r="H7" s="169"/>
      <c r="I7" s="169"/>
      <c r="O7" s="170">
        <v>1</v>
      </c>
    </row>
    <row r="8" spans="1:104" ht="22.5" x14ac:dyDescent="0.2">
      <c r="A8" s="171">
        <v>1</v>
      </c>
      <c r="B8" s="172" t="s">
        <v>83</v>
      </c>
      <c r="C8" s="173" t="s">
        <v>84</v>
      </c>
      <c r="D8" s="174" t="s">
        <v>85</v>
      </c>
      <c r="E8" s="175">
        <v>22</v>
      </c>
      <c r="F8" s="175">
        <v>0</v>
      </c>
      <c r="G8" s="176">
        <f>E8*F8</f>
        <v>0</v>
      </c>
      <c r="O8" s="170">
        <v>2</v>
      </c>
      <c r="AA8" s="146">
        <v>1</v>
      </c>
      <c r="AB8" s="146">
        <v>1</v>
      </c>
      <c r="AC8" s="146">
        <v>1</v>
      </c>
      <c r="AZ8" s="146">
        <v>1</v>
      </c>
      <c r="BA8" s="146">
        <f>IF(AZ8=1,G8,0)</f>
        <v>0</v>
      </c>
      <c r="BB8" s="146">
        <f>IF(AZ8=2,G8,0)</f>
        <v>0</v>
      </c>
      <c r="BC8" s="146">
        <f>IF(AZ8=3,G8,0)</f>
        <v>0</v>
      </c>
      <c r="BD8" s="146">
        <f>IF(AZ8=4,G8,0)</f>
        <v>0</v>
      </c>
      <c r="BE8" s="146">
        <f>IF(AZ8=5,G8,0)</f>
        <v>0</v>
      </c>
      <c r="CA8" s="177">
        <v>1</v>
      </c>
      <c r="CB8" s="177">
        <v>1</v>
      </c>
      <c r="CZ8" s="146">
        <v>6.2839999999999993E-2</v>
      </c>
    </row>
    <row r="9" spans="1:104" x14ac:dyDescent="0.2">
      <c r="A9" s="178"/>
      <c r="B9" s="180"/>
      <c r="C9" s="239" t="s">
        <v>86</v>
      </c>
      <c r="D9" s="240"/>
      <c r="E9" s="181">
        <v>22</v>
      </c>
      <c r="F9" s="182"/>
      <c r="G9" s="183"/>
      <c r="M9" s="179" t="s">
        <v>86</v>
      </c>
      <c r="O9" s="170"/>
    </row>
    <row r="10" spans="1:104" x14ac:dyDescent="0.2">
      <c r="A10" s="184"/>
      <c r="B10" s="185" t="s">
        <v>74</v>
      </c>
      <c r="C10" s="186" t="str">
        <f>CONCATENATE(B7," ",C7)</f>
        <v>62 Úpravy povrchů vnější</v>
      </c>
      <c r="D10" s="187"/>
      <c r="E10" s="188"/>
      <c r="F10" s="189"/>
      <c r="G10" s="190">
        <f>SUM(G7:G9)</f>
        <v>0</v>
      </c>
      <c r="O10" s="170">
        <v>4</v>
      </c>
      <c r="BA10" s="191">
        <f>SUM(BA7:BA9)</f>
        <v>0</v>
      </c>
      <c r="BB10" s="191">
        <f>SUM(BB7:BB9)</f>
        <v>0</v>
      </c>
      <c r="BC10" s="191">
        <f>SUM(BC7:BC9)</f>
        <v>0</v>
      </c>
      <c r="BD10" s="191">
        <f>SUM(BD7:BD9)</f>
        <v>0</v>
      </c>
      <c r="BE10" s="191">
        <f>SUM(BE7:BE9)</f>
        <v>0</v>
      </c>
    </row>
    <row r="11" spans="1:104" x14ac:dyDescent="0.2">
      <c r="A11" s="163" t="s">
        <v>72</v>
      </c>
      <c r="B11" s="164" t="s">
        <v>87</v>
      </c>
      <c r="C11" s="165" t="s">
        <v>88</v>
      </c>
      <c r="D11" s="166"/>
      <c r="E11" s="167"/>
      <c r="F11" s="167"/>
      <c r="G11" s="168"/>
      <c r="H11" s="169"/>
      <c r="I11" s="169"/>
      <c r="O11" s="170">
        <v>1</v>
      </c>
    </row>
    <row r="12" spans="1:104" x14ac:dyDescent="0.2">
      <c r="A12" s="171">
        <v>2</v>
      </c>
      <c r="B12" s="172" t="s">
        <v>89</v>
      </c>
      <c r="C12" s="173" t="s">
        <v>90</v>
      </c>
      <c r="D12" s="174" t="s">
        <v>91</v>
      </c>
      <c r="E12" s="175">
        <v>3</v>
      </c>
      <c r="F12" s="175">
        <v>0</v>
      </c>
      <c r="G12" s="176">
        <f>E12*F12</f>
        <v>0</v>
      </c>
      <c r="O12" s="170">
        <v>2</v>
      </c>
      <c r="AA12" s="146">
        <v>12</v>
      </c>
      <c r="AB12" s="146">
        <v>0</v>
      </c>
      <c r="AC12" s="146">
        <v>9</v>
      </c>
      <c r="AZ12" s="146">
        <v>1</v>
      </c>
      <c r="BA12" s="146">
        <f>IF(AZ12=1,G12,0)</f>
        <v>0</v>
      </c>
      <c r="BB12" s="146">
        <f>IF(AZ12=2,G12,0)</f>
        <v>0</v>
      </c>
      <c r="BC12" s="146">
        <f>IF(AZ12=3,G12,0)</f>
        <v>0</v>
      </c>
      <c r="BD12" s="146">
        <f>IF(AZ12=4,G12,0)</f>
        <v>0</v>
      </c>
      <c r="BE12" s="146">
        <f>IF(AZ12=5,G12,0)</f>
        <v>0</v>
      </c>
      <c r="CA12" s="177">
        <v>12</v>
      </c>
      <c r="CB12" s="177">
        <v>0</v>
      </c>
      <c r="CZ12" s="146">
        <v>0</v>
      </c>
    </row>
    <row r="13" spans="1:104" ht="22.5" x14ac:dyDescent="0.2">
      <c r="A13" s="171">
        <v>3</v>
      </c>
      <c r="B13" s="172" t="s">
        <v>92</v>
      </c>
      <c r="C13" s="173" t="s">
        <v>93</v>
      </c>
      <c r="D13" s="174" t="s">
        <v>85</v>
      </c>
      <c r="E13" s="175">
        <v>1004.0576</v>
      </c>
      <c r="F13" s="175">
        <v>0</v>
      </c>
      <c r="G13" s="176">
        <f>E13*F13</f>
        <v>0</v>
      </c>
      <c r="O13" s="170">
        <v>2</v>
      </c>
      <c r="AA13" s="146">
        <v>12</v>
      </c>
      <c r="AB13" s="146">
        <v>0</v>
      </c>
      <c r="AC13" s="146">
        <v>10</v>
      </c>
      <c r="AZ13" s="146">
        <v>1</v>
      </c>
      <c r="BA13" s="146">
        <f>IF(AZ13=1,G13,0)</f>
        <v>0</v>
      </c>
      <c r="BB13" s="146">
        <f>IF(AZ13=2,G13,0)</f>
        <v>0</v>
      </c>
      <c r="BC13" s="146">
        <f>IF(AZ13=3,G13,0)</f>
        <v>0</v>
      </c>
      <c r="BD13" s="146">
        <f>IF(AZ13=4,G13,0)</f>
        <v>0</v>
      </c>
      <c r="BE13" s="146">
        <f>IF(AZ13=5,G13,0)</f>
        <v>0</v>
      </c>
      <c r="CA13" s="177">
        <v>12</v>
      </c>
      <c r="CB13" s="177">
        <v>0</v>
      </c>
      <c r="CZ13" s="146">
        <v>0</v>
      </c>
    </row>
    <row r="14" spans="1:104" x14ac:dyDescent="0.2">
      <c r="A14" s="184"/>
      <c r="B14" s="185" t="s">
        <v>74</v>
      </c>
      <c r="C14" s="186" t="str">
        <f>CONCATENATE(B11," ",C11)</f>
        <v>95 Dokončovací konstrukce na pozemních stavbách</v>
      </c>
      <c r="D14" s="187"/>
      <c r="E14" s="188"/>
      <c r="F14" s="189"/>
      <c r="G14" s="190">
        <f>SUM(G11:G13)</f>
        <v>0</v>
      </c>
      <c r="O14" s="170">
        <v>4</v>
      </c>
      <c r="BA14" s="191">
        <f>SUM(BA11:BA13)</f>
        <v>0</v>
      </c>
      <c r="BB14" s="191">
        <f>SUM(BB11:BB13)</f>
        <v>0</v>
      </c>
      <c r="BC14" s="191">
        <f>SUM(BC11:BC13)</f>
        <v>0</v>
      </c>
      <c r="BD14" s="191">
        <f>SUM(BD11:BD13)</f>
        <v>0</v>
      </c>
      <c r="BE14" s="191">
        <f>SUM(BE11:BE13)</f>
        <v>0</v>
      </c>
    </row>
    <row r="15" spans="1:104" x14ac:dyDescent="0.2">
      <c r="A15" s="163" t="s">
        <v>72</v>
      </c>
      <c r="B15" s="164" t="s">
        <v>94</v>
      </c>
      <c r="C15" s="165" t="s">
        <v>95</v>
      </c>
      <c r="D15" s="166"/>
      <c r="E15" s="167"/>
      <c r="F15" s="167"/>
      <c r="G15" s="168"/>
      <c r="H15" s="169"/>
      <c r="I15" s="169"/>
      <c r="O15" s="170">
        <v>1</v>
      </c>
    </row>
    <row r="16" spans="1:104" x14ac:dyDescent="0.2">
      <c r="A16" s="171">
        <v>4</v>
      </c>
      <c r="B16" s="172" t="s">
        <v>96</v>
      </c>
      <c r="C16" s="173" t="s">
        <v>97</v>
      </c>
      <c r="D16" s="174" t="s">
        <v>85</v>
      </c>
      <c r="E16" s="175">
        <v>22</v>
      </c>
      <c r="F16" s="175">
        <v>0</v>
      </c>
      <c r="G16" s="176">
        <f>E16*F16</f>
        <v>0</v>
      </c>
      <c r="O16" s="170">
        <v>2</v>
      </c>
      <c r="AA16" s="146">
        <v>1</v>
      </c>
      <c r="AB16" s="146">
        <v>1</v>
      </c>
      <c r="AC16" s="146">
        <v>1</v>
      </c>
      <c r="AZ16" s="146">
        <v>1</v>
      </c>
      <c r="BA16" s="146">
        <f>IF(AZ16=1,G16,0)</f>
        <v>0</v>
      </c>
      <c r="BB16" s="146">
        <f>IF(AZ16=2,G16,0)</f>
        <v>0</v>
      </c>
      <c r="BC16" s="146">
        <f>IF(AZ16=3,G16,0)</f>
        <v>0</v>
      </c>
      <c r="BD16" s="146">
        <f>IF(AZ16=4,G16,0)</f>
        <v>0</v>
      </c>
      <c r="BE16" s="146">
        <f>IF(AZ16=5,G16,0)</f>
        <v>0</v>
      </c>
      <c r="CA16" s="177">
        <v>1</v>
      </c>
      <c r="CB16" s="177">
        <v>1</v>
      </c>
      <c r="CZ16" s="146">
        <v>0</v>
      </c>
    </row>
    <row r="17" spans="1:104" x14ac:dyDescent="0.2">
      <c r="A17" s="178"/>
      <c r="B17" s="180"/>
      <c r="C17" s="239" t="s">
        <v>86</v>
      </c>
      <c r="D17" s="240"/>
      <c r="E17" s="181">
        <v>22</v>
      </c>
      <c r="F17" s="182"/>
      <c r="G17" s="183"/>
      <c r="M17" s="179" t="s">
        <v>86</v>
      </c>
      <c r="O17" s="170"/>
    </row>
    <row r="18" spans="1:104" x14ac:dyDescent="0.2">
      <c r="A18" s="184"/>
      <c r="B18" s="185" t="s">
        <v>74</v>
      </c>
      <c r="C18" s="186" t="str">
        <f>CONCATENATE(B15," ",C15)</f>
        <v>96 Bourání konstrukcí</v>
      </c>
      <c r="D18" s="187"/>
      <c r="E18" s="188"/>
      <c r="F18" s="189"/>
      <c r="G18" s="190">
        <f>SUM(G15:G17)</f>
        <v>0</v>
      </c>
      <c r="O18" s="170">
        <v>4</v>
      </c>
      <c r="BA18" s="191">
        <f>SUM(BA15:BA17)</f>
        <v>0</v>
      </c>
      <c r="BB18" s="191">
        <f>SUM(BB15:BB17)</f>
        <v>0</v>
      </c>
      <c r="BC18" s="191">
        <f>SUM(BC15:BC17)</f>
        <v>0</v>
      </c>
      <c r="BD18" s="191">
        <f>SUM(BD15:BD17)</f>
        <v>0</v>
      </c>
      <c r="BE18" s="191">
        <f>SUM(BE15:BE17)</f>
        <v>0</v>
      </c>
    </row>
    <row r="19" spans="1:104" x14ac:dyDescent="0.2">
      <c r="A19" s="163" t="s">
        <v>72</v>
      </c>
      <c r="B19" s="164" t="s">
        <v>98</v>
      </c>
      <c r="C19" s="165" t="s">
        <v>99</v>
      </c>
      <c r="D19" s="166"/>
      <c r="E19" s="167"/>
      <c r="F19" s="167"/>
      <c r="G19" s="168"/>
      <c r="H19" s="169"/>
      <c r="I19" s="169"/>
      <c r="O19" s="170">
        <v>1</v>
      </c>
    </row>
    <row r="20" spans="1:104" x14ac:dyDescent="0.2">
      <c r="A20" s="171">
        <v>5</v>
      </c>
      <c r="B20" s="172" t="s">
        <v>100</v>
      </c>
      <c r="C20" s="173" t="s">
        <v>101</v>
      </c>
      <c r="D20" s="174" t="s">
        <v>102</v>
      </c>
      <c r="E20" s="175">
        <v>1.3824799999999999</v>
      </c>
      <c r="F20" s="175">
        <v>0</v>
      </c>
      <c r="G20" s="176">
        <f>E20*F20</f>
        <v>0</v>
      </c>
      <c r="O20" s="170">
        <v>2</v>
      </c>
      <c r="AA20" s="146">
        <v>7</v>
      </c>
      <c r="AB20" s="146">
        <v>1</v>
      </c>
      <c r="AC20" s="146">
        <v>2</v>
      </c>
      <c r="AZ20" s="146">
        <v>1</v>
      </c>
      <c r="BA20" s="146">
        <f>IF(AZ20=1,G20,0)</f>
        <v>0</v>
      </c>
      <c r="BB20" s="146">
        <f>IF(AZ20=2,G20,0)</f>
        <v>0</v>
      </c>
      <c r="BC20" s="146">
        <f>IF(AZ20=3,G20,0)</f>
        <v>0</v>
      </c>
      <c r="BD20" s="146">
        <f>IF(AZ20=4,G20,0)</f>
        <v>0</v>
      </c>
      <c r="BE20" s="146">
        <f>IF(AZ20=5,G20,0)</f>
        <v>0</v>
      </c>
      <c r="CA20" s="177">
        <v>7</v>
      </c>
      <c r="CB20" s="177">
        <v>1</v>
      </c>
      <c r="CZ20" s="146">
        <v>0</v>
      </c>
    </row>
    <row r="21" spans="1:104" x14ac:dyDescent="0.2">
      <c r="A21" s="184"/>
      <c r="B21" s="185" t="s">
        <v>74</v>
      </c>
      <c r="C21" s="186" t="str">
        <f>CONCATENATE(B19," ",C19)</f>
        <v>99 Staveništní přesun hmot</v>
      </c>
      <c r="D21" s="187"/>
      <c r="E21" s="188"/>
      <c r="F21" s="189"/>
      <c r="G21" s="190">
        <f>SUM(G19:G20)</f>
        <v>0</v>
      </c>
      <c r="O21" s="170">
        <v>4</v>
      </c>
      <c r="BA21" s="191">
        <f>SUM(BA19:BA20)</f>
        <v>0</v>
      </c>
      <c r="BB21" s="191">
        <f>SUM(BB19:BB20)</f>
        <v>0</v>
      </c>
      <c r="BC21" s="191">
        <f>SUM(BC19:BC20)</f>
        <v>0</v>
      </c>
      <c r="BD21" s="191">
        <f>SUM(BD19:BD20)</f>
        <v>0</v>
      </c>
      <c r="BE21" s="191">
        <f>SUM(BE19:BE20)</f>
        <v>0</v>
      </c>
    </row>
    <row r="22" spans="1:104" x14ac:dyDescent="0.2">
      <c r="A22" s="163" t="s">
        <v>72</v>
      </c>
      <c r="B22" s="164" t="s">
        <v>103</v>
      </c>
      <c r="C22" s="165" t="s">
        <v>104</v>
      </c>
      <c r="D22" s="166"/>
      <c r="E22" s="167"/>
      <c r="F22" s="167"/>
      <c r="G22" s="168"/>
      <c r="H22" s="169"/>
      <c r="I22" s="169"/>
      <c r="O22" s="170">
        <v>1</v>
      </c>
    </row>
    <row r="23" spans="1:104" ht="22.5" x14ac:dyDescent="0.2">
      <c r="A23" s="171">
        <v>6</v>
      </c>
      <c r="B23" s="172" t="s">
        <v>105</v>
      </c>
      <c r="C23" s="173" t="s">
        <v>106</v>
      </c>
      <c r="D23" s="174" t="s">
        <v>107</v>
      </c>
      <c r="E23" s="175">
        <v>30.6</v>
      </c>
      <c r="F23" s="175">
        <v>0</v>
      </c>
      <c r="G23" s="176">
        <f>E23*F23</f>
        <v>0</v>
      </c>
      <c r="O23" s="170">
        <v>2</v>
      </c>
      <c r="AA23" s="146">
        <v>1</v>
      </c>
      <c r="AB23" s="146">
        <v>7</v>
      </c>
      <c r="AC23" s="146">
        <v>7</v>
      </c>
      <c r="AZ23" s="146">
        <v>2</v>
      </c>
      <c r="BA23" s="146">
        <f>IF(AZ23=1,G23,0)</f>
        <v>0</v>
      </c>
      <c r="BB23" s="146">
        <f>IF(AZ23=2,G23,0)</f>
        <v>0</v>
      </c>
      <c r="BC23" s="146">
        <f>IF(AZ23=3,G23,0)</f>
        <v>0</v>
      </c>
      <c r="BD23" s="146">
        <f>IF(AZ23=4,G23,0)</f>
        <v>0</v>
      </c>
      <c r="BE23" s="146">
        <f>IF(AZ23=5,G23,0)</f>
        <v>0</v>
      </c>
      <c r="CA23" s="177">
        <v>1</v>
      </c>
      <c r="CB23" s="177">
        <v>7</v>
      </c>
      <c r="CZ23" s="146">
        <v>6.0699999999999999E-3</v>
      </c>
    </row>
    <row r="24" spans="1:104" x14ac:dyDescent="0.2">
      <c r="A24" s="178"/>
      <c r="B24" s="180"/>
      <c r="C24" s="239" t="s">
        <v>108</v>
      </c>
      <c r="D24" s="240"/>
      <c r="E24" s="181">
        <v>21.6</v>
      </c>
      <c r="F24" s="182"/>
      <c r="G24" s="183"/>
      <c r="M24" s="179" t="s">
        <v>108</v>
      </c>
      <c r="O24" s="170"/>
    </row>
    <row r="25" spans="1:104" x14ac:dyDescent="0.2">
      <c r="A25" s="178"/>
      <c r="B25" s="180"/>
      <c r="C25" s="239" t="s">
        <v>109</v>
      </c>
      <c r="D25" s="240"/>
      <c r="E25" s="181">
        <v>9</v>
      </c>
      <c r="F25" s="182"/>
      <c r="G25" s="183"/>
      <c r="M25" s="179" t="s">
        <v>109</v>
      </c>
      <c r="O25" s="170"/>
    </row>
    <row r="26" spans="1:104" ht="22.5" x14ac:dyDescent="0.2">
      <c r="A26" s="171">
        <v>7</v>
      </c>
      <c r="B26" s="172" t="s">
        <v>110</v>
      </c>
      <c r="C26" s="173" t="s">
        <v>111</v>
      </c>
      <c r="D26" s="174" t="s">
        <v>85</v>
      </c>
      <c r="E26" s="175">
        <v>1004.6</v>
      </c>
      <c r="F26" s="175">
        <v>0</v>
      </c>
      <c r="G26" s="176">
        <f>E26*F26</f>
        <v>0</v>
      </c>
      <c r="O26" s="170">
        <v>2</v>
      </c>
      <c r="AA26" s="146">
        <v>1</v>
      </c>
      <c r="AB26" s="146">
        <v>7</v>
      </c>
      <c r="AC26" s="146">
        <v>7</v>
      </c>
      <c r="AZ26" s="146">
        <v>2</v>
      </c>
      <c r="BA26" s="146">
        <f>IF(AZ26=1,G26,0)</f>
        <v>0</v>
      </c>
      <c r="BB26" s="146">
        <f>IF(AZ26=2,G26,0)</f>
        <v>0</v>
      </c>
      <c r="BC26" s="146">
        <f>IF(AZ26=3,G26,0)</f>
        <v>0</v>
      </c>
      <c r="BD26" s="146">
        <f>IF(AZ26=4,G26,0)</f>
        <v>0</v>
      </c>
      <c r="BE26" s="146">
        <f>IF(AZ26=5,G26,0)</f>
        <v>0</v>
      </c>
      <c r="CA26" s="177">
        <v>1</v>
      </c>
      <c r="CB26" s="177">
        <v>7</v>
      </c>
      <c r="CZ26" s="146">
        <v>4.13E-3</v>
      </c>
    </row>
    <row r="27" spans="1:104" ht="22.5" x14ac:dyDescent="0.2">
      <c r="A27" s="171">
        <v>8</v>
      </c>
      <c r="B27" s="172" t="s">
        <v>112</v>
      </c>
      <c r="C27" s="173" t="s">
        <v>113</v>
      </c>
      <c r="D27" s="174" t="s">
        <v>85</v>
      </c>
      <c r="E27" s="175">
        <v>1004.6</v>
      </c>
      <c r="F27" s="175">
        <v>0</v>
      </c>
      <c r="G27" s="176">
        <f>E27*F27</f>
        <v>0</v>
      </c>
      <c r="O27" s="170">
        <v>2</v>
      </c>
      <c r="AA27" s="146">
        <v>1</v>
      </c>
      <c r="AB27" s="146">
        <v>7</v>
      </c>
      <c r="AC27" s="146">
        <v>7</v>
      </c>
      <c r="AZ27" s="146">
        <v>2</v>
      </c>
      <c r="BA27" s="146">
        <f>IF(AZ27=1,G27,0)</f>
        <v>0</v>
      </c>
      <c r="BB27" s="146">
        <f>IF(AZ27=2,G27,0)</f>
        <v>0</v>
      </c>
      <c r="BC27" s="146">
        <f>IF(AZ27=3,G27,0)</f>
        <v>0</v>
      </c>
      <c r="BD27" s="146">
        <f>IF(AZ27=4,G27,0)</f>
        <v>0</v>
      </c>
      <c r="BE27" s="146">
        <f>IF(AZ27=5,G27,0)</f>
        <v>0</v>
      </c>
      <c r="CA27" s="177">
        <v>1</v>
      </c>
      <c r="CB27" s="177">
        <v>7</v>
      </c>
      <c r="CZ27" s="146">
        <v>9.1E-4</v>
      </c>
    </row>
    <row r="28" spans="1:104" x14ac:dyDescent="0.2">
      <c r="A28" s="171">
        <v>9</v>
      </c>
      <c r="B28" s="172" t="s">
        <v>114</v>
      </c>
      <c r="C28" s="173" t="s">
        <v>115</v>
      </c>
      <c r="D28" s="174" t="s">
        <v>85</v>
      </c>
      <c r="E28" s="175">
        <v>1004.6</v>
      </c>
      <c r="F28" s="175">
        <v>0</v>
      </c>
      <c r="G28" s="176">
        <f>E28*F28</f>
        <v>0</v>
      </c>
      <c r="O28" s="170">
        <v>2</v>
      </c>
      <c r="AA28" s="146">
        <v>1</v>
      </c>
      <c r="AB28" s="146">
        <v>7</v>
      </c>
      <c r="AC28" s="146">
        <v>7</v>
      </c>
      <c r="AZ28" s="146">
        <v>2</v>
      </c>
      <c r="BA28" s="146">
        <f>IF(AZ28=1,G28,0)</f>
        <v>0</v>
      </c>
      <c r="BB28" s="146">
        <f>IF(AZ28=2,G28,0)</f>
        <v>0</v>
      </c>
      <c r="BC28" s="146">
        <f>IF(AZ28=3,G28,0)</f>
        <v>0</v>
      </c>
      <c r="BD28" s="146">
        <f>IF(AZ28=4,G28,0)</f>
        <v>0</v>
      </c>
      <c r="BE28" s="146">
        <f>IF(AZ28=5,G28,0)</f>
        <v>0</v>
      </c>
      <c r="CA28" s="177">
        <v>1</v>
      </c>
      <c r="CB28" s="177">
        <v>7</v>
      </c>
      <c r="CZ28" s="146">
        <v>0</v>
      </c>
    </row>
    <row r="29" spans="1:104" x14ac:dyDescent="0.2">
      <c r="A29" s="171">
        <v>10</v>
      </c>
      <c r="B29" s="172" t="s">
        <v>116</v>
      </c>
      <c r="C29" s="173" t="s">
        <v>117</v>
      </c>
      <c r="D29" s="174" t="s">
        <v>118</v>
      </c>
      <c r="E29" s="175">
        <v>7.5345000000000004</v>
      </c>
      <c r="F29" s="175">
        <v>0</v>
      </c>
      <c r="G29" s="176">
        <f>E29*F29</f>
        <v>0</v>
      </c>
      <c r="O29" s="170">
        <v>2</v>
      </c>
      <c r="AA29" s="146">
        <v>1</v>
      </c>
      <c r="AB29" s="146">
        <v>7</v>
      </c>
      <c r="AC29" s="146">
        <v>7</v>
      </c>
      <c r="AZ29" s="146">
        <v>2</v>
      </c>
      <c r="BA29" s="146">
        <f>IF(AZ29=1,G29,0)</f>
        <v>0</v>
      </c>
      <c r="BB29" s="146">
        <f>IF(AZ29=2,G29,0)</f>
        <v>0</v>
      </c>
      <c r="BC29" s="146">
        <f>IF(AZ29=3,G29,0)</f>
        <v>0</v>
      </c>
      <c r="BD29" s="146">
        <f>IF(AZ29=4,G29,0)</f>
        <v>0</v>
      </c>
      <c r="BE29" s="146">
        <f>IF(AZ29=5,G29,0)</f>
        <v>0</v>
      </c>
      <c r="CA29" s="177">
        <v>1</v>
      </c>
      <c r="CB29" s="177">
        <v>7</v>
      </c>
      <c r="CZ29" s="146">
        <v>2.3570000000000001E-2</v>
      </c>
    </row>
    <row r="30" spans="1:104" x14ac:dyDescent="0.2">
      <c r="A30" s="178"/>
      <c r="B30" s="180"/>
      <c r="C30" s="239" t="s">
        <v>119</v>
      </c>
      <c r="D30" s="240"/>
      <c r="E30" s="181">
        <v>7.5345000000000004</v>
      </c>
      <c r="F30" s="182"/>
      <c r="G30" s="183"/>
      <c r="M30" s="179" t="s">
        <v>119</v>
      </c>
      <c r="O30" s="170"/>
    </row>
    <row r="31" spans="1:104" x14ac:dyDescent="0.2">
      <c r="A31" s="171">
        <v>11</v>
      </c>
      <c r="B31" s="172" t="s">
        <v>120</v>
      </c>
      <c r="C31" s="173" t="s">
        <v>121</v>
      </c>
      <c r="D31" s="174" t="s">
        <v>107</v>
      </c>
      <c r="E31" s="175">
        <v>10</v>
      </c>
      <c r="F31" s="175">
        <v>0</v>
      </c>
      <c r="G31" s="176">
        <f>E31*F31</f>
        <v>0</v>
      </c>
      <c r="O31" s="170">
        <v>2</v>
      </c>
      <c r="AA31" s="146">
        <v>2</v>
      </c>
      <c r="AB31" s="146">
        <v>7</v>
      </c>
      <c r="AC31" s="146">
        <v>7</v>
      </c>
      <c r="AZ31" s="146">
        <v>2</v>
      </c>
      <c r="BA31" s="146">
        <f>IF(AZ31=1,G31,0)</f>
        <v>0</v>
      </c>
      <c r="BB31" s="146">
        <f>IF(AZ31=2,G31,0)</f>
        <v>0</v>
      </c>
      <c r="BC31" s="146">
        <f>IF(AZ31=3,G31,0)</f>
        <v>0</v>
      </c>
      <c r="BD31" s="146">
        <f>IF(AZ31=4,G31,0)</f>
        <v>0</v>
      </c>
      <c r="BE31" s="146">
        <f>IF(AZ31=5,G31,0)</f>
        <v>0</v>
      </c>
      <c r="CA31" s="177">
        <v>2</v>
      </c>
      <c r="CB31" s="177">
        <v>7</v>
      </c>
      <c r="CZ31" s="146">
        <v>1.4829999999999999E-2</v>
      </c>
    </row>
    <row r="32" spans="1:104" x14ac:dyDescent="0.2">
      <c r="A32" s="171">
        <v>12</v>
      </c>
      <c r="B32" s="172" t="s">
        <v>122</v>
      </c>
      <c r="C32" s="173" t="s">
        <v>123</v>
      </c>
      <c r="D32" s="174" t="s">
        <v>107</v>
      </c>
      <c r="E32" s="175">
        <v>5</v>
      </c>
      <c r="F32" s="175">
        <v>0</v>
      </c>
      <c r="G32" s="176">
        <f>E32*F32</f>
        <v>0</v>
      </c>
      <c r="O32" s="170">
        <v>2</v>
      </c>
      <c r="AA32" s="146">
        <v>2</v>
      </c>
      <c r="AB32" s="146">
        <v>7</v>
      </c>
      <c r="AC32" s="146">
        <v>7</v>
      </c>
      <c r="AZ32" s="146">
        <v>2</v>
      </c>
      <c r="BA32" s="146">
        <f>IF(AZ32=1,G32,0)</f>
        <v>0</v>
      </c>
      <c r="BB32" s="146">
        <f>IF(AZ32=2,G32,0)</f>
        <v>0</v>
      </c>
      <c r="BC32" s="146">
        <f>IF(AZ32=3,G32,0)</f>
        <v>0</v>
      </c>
      <c r="BD32" s="146">
        <f>IF(AZ32=4,G32,0)</f>
        <v>0</v>
      </c>
      <c r="BE32" s="146">
        <f>IF(AZ32=5,G32,0)</f>
        <v>0</v>
      </c>
      <c r="CA32" s="177">
        <v>2</v>
      </c>
      <c r="CB32" s="177">
        <v>7</v>
      </c>
      <c r="CZ32" s="146">
        <v>1.618E-2</v>
      </c>
    </row>
    <row r="33" spans="1:104" x14ac:dyDescent="0.2">
      <c r="A33" s="184"/>
      <c r="B33" s="185" t="s">
        <v>74</v>
      </c>
      <c r="C33" s="186" t="str">
        <f>CONCATENATE(B22," ",C22)</f>
        <v>762 Konstrukce tesařské</v>
      </c>
      <c r="D33" s="187"/>
      <c r="E33" s="188"/>
      <c r="F33" s="189"/>
      <c r="G33" s="190">
        <f>SUM(G22:G32)</f>
        <v>0</v>
      </c>
      <c r="O33" s="170">
        <v>4</v>
      </c>
      <c r="BA33" s="191">
        <f>SUM(BA22:BA32)</f>
        <v>0</v>
      </c>
      <c r="BB33" s="191">
        <f>SUM(BB22:BB32)</f>
        <v>0</v>
      </c>
      <c r="BC33" s="191">
        <f>SUM(BC22:BC32)</f>
        <v>0</v>
      </c>
      <c r="BD33" s="191">
        <f>SUM(BD22:BD32)</f>
        <v>0</v>
      </c>
      <c r="BE33" s="191">
        <f>SUM(BE22:BE32)</f>
        <v>0</v>
      </c>
    </row>
    <row r="34" spans="1:104" x14ac:dyDescent="0.2">
      <c r="A34" s="163" t="s">
        <v>72</v>
      </c>
      <c r="B34" s="164" t="s">
        <v>124</v>
      </c>
      <c r="C34" s="165" t="s">
        <v>125</v>
      </c>
      <c r="D34" s="166"/>
      <c r="E34" s="167"/>
      <c r="F34" s="167"/>
      <c r="G34" s="168"/>
      <c r="H34" s="169"/>
      <c r="I34" s="169"/>
      <c r="O34" s="170">
        <v>1</v>
      </c>
    </row>
    <row r="35" spans="1:104" x14ac:dyDescent="0.2">
      <c r="A35" s="171">
        <v>13</v>
      </c>
      <c r="B35" s="172" t="s">
        <v>126</v>
      </c>
      <c r="C35" s="173" t="s">
        <v>127</v>
      </c>
      <c r="D35" s="174" t="s">
        <v>107</v>
      </c>
      <c r="E35" s="175">
        <v>146.19999999999999</v>
      </c>
      <c r="F35" s="175">
        <v>0</v>
      </c>
      <c r="G35" s="176">
        <f>E35*F35</f>
        <v>0</v>
      </c>
      <c r="O35" s="170">
        <v>2</v>
      </c>
      <c r="AA35" s="146">
        <v>1</v>
      </c>
      <c r="AB35" s="146">
        <v>7</v>
      </c>
      <c r="AC35" s="146">
        <v>7</v>
      </c>
      <c r="AZ35" s="146">
        <v>2</v>
      </c>
      <c r="BA35" s="146">
        <f>IF(AZ35=1,G35,0)</f>
        <v>0</v>
      </c>
      <c r="BB35" s="146">
        <f>IF(AZ35=2,G35,0)</f>
        <v>0</v>
      </c>
      <c r="BC35" s="146">
        <f>IF(AZ35=3,G35,0)</f>
        <v>0</v>
      </c>
      <c r="BD35" s="146">
        <f>IF(AZ35=4,G35,0)</f>
        <v>0</v>
      </c>
      <c r="BE35" s="146">
        <f>IF(AZ35=5,G35,0)</f>
        <v>0</v>
      </c>
      <c r="CA35" s="177">
        <v>1</v>
      </c>
      <c r="CB35" s="177">
        <v>7</v>
      </c>
      <c r="CZ35" s="146">
        <v>6.4099999999999999E-3</v>
      </c>
    </row>
    <row r="36" spans="1:104" x14ac:dyDescent="0.2">
      <c r="A36" s="171">
        <v>14</v>
      </c>
      <c r="B36" s="172" t="s">
        <v>128</v>
      </c>
      <c r="C36" s="173" t="s">
        <v>129</v>
      </c>
      <c r="D36" s="174" t="s">
        <v>130</v>
      </c>
      <c r="E36" s="175">
        <v>9</v>
      </c>
      <c r="F36" s="175">
        <v>0</v>
      </c>
      <c r="G36" s="176">
        <f>E36*F36</f>
        <v>0</v>
      </c>
      <c r="O36" s="170">
        <v>2</v>
      </c>
      <c r="AA36" s="146">
        <v>1</v>
      </c>
      <c r="AB36" s="146">
        <v>7</v>
      </c>
      <c r="AC36" s="146">
        <v>7</v>
      </c>
      <c r="AZ36" s="146">
        <v>2</v>
      </c>
      <c r="BA36" s="146">
        <f>IF(AZ36=1,G36,0)</f>
        <v>0</v>
      </c>
      <c r="BB36" s="146">
        <f>IF(AZ36=2,G36,0)</f>
        <v>0</v>
      </c>
      <c r="BC36" s="146">
        <f>IF(AZ36=3,G36,0)</f>
        <v>0</v>
      </c>
      <c r="BD36" s="146">
        <f>IF(AZ36=4,G36,0)</f>
        <v>0</v>
      </c>
      <c r="BE36" s="146">
        <f>IF(AZ36=5,G36,0)</f>
        <v>0</v>
      </c>
      <c r="CA36" s="177">
        <v>1</v>
      </c>
      <c r="CB36" s="177">
        <v>7</v>
      </c>
      <c r="CZ36" s="146">
        <v>5.9800000000000001E-3</v>
      </c>
    </row>
    <row r="37" spans="1:104" x14ac:dyDescent="0.2">
      <c r="A37" s="171">
        <v>15</v>
      </c>
      <c r="B37" s="172" t="s">
        <v>131</v>
      </c>
      <c r="C37" s="173" t="s">
        <v>132</v>
      </c>
      <c r="D37" s="174" t="s">
        <v>85</v>
      </c>
      <c r="E37" s="175">
        <v>2.25</v>
      </c>
      <c r="F37" s="175">
        <v>0</v>
      </c>
      <c r="G37" s="176">
        <f>E37*F37</f>
        <v>0</v>
      </c>
      <c r="O37" s="170">
        <v>2</v>
      </c>
      <c r="AA37" s="146">
        <v>1</v>
      </c>
      <c r="AB37" s="146">
        <v>7</v>
      </c>
      <c r="AC37" s="146">
        <v>7</v>
      </c>
      <c r="AZ37" s="146">
        <v>2</v>
      </c>
      <c r="BA37" s="146">
        <f>IF(AZ37=1,G37,0)</f>
        <v>0</v>
      </c>
      <c r="BB37" s="146">
        <f>IF(AZ37=2,G37,0)</f>
        <v>0</v>
      </c>
      <c r="BC37" s="146">
        <f>IF(AZ37=3,G37,0)</f>
        <v>0</v>
      </c>
      <c r="BD37" s="146">
        <f>IF(AZ37=4,G37,0)</f>
        <v>0</v>
      </c>
      <c r="BE37" s="146">
        <f>IF(AZ37=5,G37,0)</f>
        <v>0</v>
      </c>
      <c r="CA37" s="177">
        <v>1</v>
      </c>
      <c r="CB37" s="177">
        <v>7</v>
      </c>
      <c r="CZ37" s="146">
        <v>7.4400000000000004E-3</v>
      </c>
    </row>
    <row r="38" spans="1:104" x14ac:dyDescent="0.2">
      <c r="A38" s="178"/>
      <c r="B38" s="180"/>
      <c r="C38" s="239" t="s">
        <v>133</v>
      </c>
      <c r="D38" s="240"/>
      <c r="E38" s="181">
        <v>2.25</v>
      </c>
      <c r="F38" s="182"/>
      <c r="G38" s="183"/>
      <c r="M38" s="179" t="s">
        <v>133</v>
      </c>
      <c r="O38" s="170"/>
    </row>
    <row r="39" spans="1:104" x14ac:dyDescent="0.2">
      <c r="A39" s="171">
        <v>16</v>
      </c>
      <c r="B39" s="172" t="s">
        <v>134</v>
      </c>
      <c r="C39" s="173" t="s">
        <v>135</v>
      </c>
      <c r="D39" s="174" t="s">
        <v>107</v>
      </c>
      <c r="E39" s="175">
        <v>143.4</v>
      </c>
      <c r="F39" s="175">
        <v>0</v>
      </c>
      <c r="G39" s="176">
        <f t="shared" ref="G39:G46" si="0">E39*F39</f>
        <v>0</v>
      </c>
      <c r="O39" s="170">
        <v>2</v>
      </c>
      <c r="AA39" s="146">
        <v>1</v>
      </c>
      <c r="AB39" s="146">
        <v>7</v>
      </c>
      <c r="AC39" s="146">
        <v>7</v>
      </c>
      <c r="AZ39" s="146">
        <v>2</v>
      </c>
      <c r="BA39" s="146">
        <f t="shared" ref="BA39:BA46" si="1">IF(AZ39=1,G39,0)</f>
        <v>0</v>
      </c>
      <c r="BB39" s="146">
        <f t="shared" ref="BB39:BB46" si="2">IF(AZ39=2,G39,0)</f>
        <v>0</v>
      </c>
      <c r="BC39" s="146">
        <f t="shared" ref="BC39:BC46" si="3">IF(AZ39=3,G39,0)</f>
        <v>0</v>
      </c>
      <c r="BD39" s="146">
        <f t="shared" ref="BD39:BD46" si="4">IF(AZ39=4,G39,0)</f>
        <v>0</v>
      </c>
      <c r="BE39" s="146">
        <f t="shared" ref="BE39:BE46" si="5">IF(AZ39=5,G39,0)</f>
        <v>0</v>
      </c>
      <c r="CA39" s="177">
        <v>1</v>
      </c>
      <c r="CB39" s="177">
        <v>7</v>
      </c>
      <c r="CZ39" s="146">
        <v>5.5399999999999998E-3</v>
      </c>
    </row>
    <row r="40" spans="1:104" x14ac:dyDescent="0.2">
      <c r="A40" s="171">
        <v>17</v>
      </c>
      <c r="B40" s="172" t="s">
        <v>136</v>
      </c>
      <c r="C40" s="173" t="s">
        <v>137</v>
      </c>
      <c r="D40" s="174" t="s">
        <v>107</v>
      </c>
      <c r="E40" s="175">
        <v>33.6</v>
      </c>
      <c r="F40" s="175">
        <v>0</v>
      </c>
      <c r="G40" s="176">
        <f t="shared" si="0"/>
        <v>0</v>
      </c>
      <c r="O40" s="170">
        <v>2</v>
      </c>
      <c r="AA40" s="146">
        <v>1</v>
      </c>
      <c r="AB40" s="146">
        <v>7</v>
      </c>
      <c r="AC40" s="146">
        <v>7</v>
      </c>
      <c r="AZ40" s="146">
        <v>2</v>
      </c>
      <c r="BA40" s="146">
        <f t="shared" si="1"/>
        <v>0</v>
      </c>
      <c r="BB40" s="146">
        <f t="shared" si="2"/>
        <v>0</v>
      </c>
      <c r="BC40" s="146">
        <f t="shared" si="3"/>
        <v>0</v>
      </c>
      <c r="BD40" s="146">
        <f t="shared" si="4"/>
        <v>0</v>
      </c>
      <c r="BE40" s="146">
        <f t="shared" si="5"/>
        <v>0</v>
      </c>
      <c r="CA40" s="177">
        <v>1</v>
      </c>
      <c r="CB40" s="177">
        <v>7</v>
      </c>
      <c r="CZ40" s="146">
        <v>3.2399999999999998E-3</v>
      </c>
    </row>
    <row r="41" spans="1:104" x14ac:dyDescent="0.2">
      <c r="A41" s="171">
        <v>18</v>
      </c>
      <c r="B41" s="172" t="s">
        <v>138</v>
      </c>
      <c r="C41" s="173" t="s">
        <v>139</v>
      </c>
      <c r="D41" s="174" t="s">
        <v>107</v>
      </c>
      <c r="E41" s="175">
        <v>143.19999999999999</v>
      </c>
      <c r="F41" s="175">
        <v>0</v>
      </c>
      <c r="G41" s="176">
        <f t="shared" si="0"/>
        <v>0</v>
      </c>
      <c r="O41" s="170">
        <v>2</v>
      </c>
      <c r="AA41" s="146">
        <v>1</v>
      </c>
      <c r="AB41" s="146">
        <v>7</v>
      </c>
      <c r="AC41" s="146">
        <v>7</v>
      </c>
      <c r="AZ41" s="146">
        <v>2</v>
      </c>
      <c r="BA41" s="146">
        <f t="shared" si="1"/>
        <v>0</v>
      </c>
      <c r="BB41" s="146">
        <f t="shared" si="2"/>
        <v>0</v>
      </c>
      <c r="BC41" s="146">
        <f t="shared" si="3"/>
        <v>0</v>
      </c>
      <c r="BD41" s="146">
        <f t="shared" si="4"/>
        <v>0</v>
      </c>
      <c r="BE41" s="146">
        <f t="shared" si="5"/>
        <v>0</v>
      </c>
      <c r="CA41" s="177">
        <v>1</v>
      </c>
      <c r="CB41" s="177">
        <v>7</v>
      </c>
      <c r="CZ41" s="146">
        <v>0</v>
      </c>
    </row>
    <row r="42" spans="1:104" x14ac:dyDescent="0.2">
      <c r="A42" s="171">
        <v>19</v>
      </c>
      <c r="B42" s="172" t="s">
        <v>140</v>
      </c>
      <c r="C42" s="173" t="s">
        <v>141</v>
      </c>
      <c r="D42" s="174" t="s">
        <v>107</v>
      </c>
      <c r="E42" s="175">
        <v>33.6</v>
      </c>
      <c r="F42" s="175">
        <v>0</v>
      </c>
      <c r="G42" s="176">
        <f t="shared" si="0"/>
        <v>0</v>
      </c>
      <c r="O42" s="170">
        <v>2</v>
      </c>
      <c r="AA42" s="146">
        <v>1</v>
      </c>
      <c r="AB42" s="146">
        <v>7</v>
      </c>
      <c r="AC42" s="146">
        <v>7</v>
      </c>
      <c r="AZ42" s="146">
        <v>2</v>
      </c>
      <c r="BA42" s="146">
        <f t="shared" si="1"/>
        <v>0</v>
      </c>
      <c r="BB42" s="146">
        <f t="shared" si="2"/>
        <v>0</v>
      </c>
      <c r="BC42" s="146">
        <f t="shared" si="3"/>
        <v>0</v>
      </c>
      <c r="BD42" s="146">
        <f t="shared" si="4"/>
        <v>0</v>
      </c>
      <c r="BE42" s="146">
        <f t="shared" si="5"/>
        <v>0</v>
      </c>
      <c r="CA42" s="177">
        <v>1</v>
      </c>
      <c r="CB42" s="177">
        <v>7</v>
      </c>
      <c r="CZ42" s="146">
        <v>0</v>
      </c>
    </row>
    <row r="43" spans="1:104" ht="22.5" x14ac:dyDescent="0.2">
      <c r="A43" s="171">
        <v>20</v>
      </c>
      <c r="B43" s="172" t="s">
        <v>142</v>
      </c>
      <c r="C43" s="173" t="s">
        <v>143</v>
      </c>
      <c r="D43" s="174" t="s">
        <v>107</v>
      </c>
      <c r="E43" s="175">
        <v>150.5</v>
      </c>
      <c r="F43" s="175">
        <v>0</v>
      </c>
      <c r="G43" s="176">
        <f t="shared" si="0"/>
        <v>0</v>
      </c>
      <c r="O43" s="170">
        <v>2</v>
      </c>
      <c r="AA43" s="146">
        <v>1</v>
      </c>
      <c r="AB43" s="146">
        <v>7</v>
      </c>
      <c r="AC43" s="146">
        <v>7</v>
      </c>
      <c r="AZ43" s="146">
        <v>2</v>
      </c>
      <c r="BA43" s="146">
        <f t="shared" si="1"/>
        <v>0</v>
      </c>
      <c r="BB43" s="146">
        <f t="shared" si="2"/>
        <v>0</v>
      </c>
      <c r="BC43" s="146">
        <f t="shared" si="3"/>
        <v>0</v>
      </c>
      <c r="BD43" s="146">
        <f t="shared" si="4"/>
        <v>0</v>
      </c>
      <c r="BE43" s="146">
        <f t="shared" si="5"/>
        <v>0</v>
      </c>
      <c r="CA43" s="177">
        <v>1</v>
      </c>
      <c r="CB43" s="177">
        <v>7</v>
      </c>
      <c r="CZ43" s="146">
        <v>0</v>
      </c>
    </row>
    <row r="44" spans="1:104" ht="22.5" x14ac:dyDescent="0.2">
      <c r="A44" s="171">
        <v>21</v>
      </c>
      <c r="B44" s="172" t="s">
        <v>144</v>
      </c>
      <c r="C44" s="173" t="s">
        <v>145</v>
      </c>
      <c r="D44" s="174" t="s">
        <v>107</v>
      </c>
      <c r="E44" s="175">
        <v>146.19999999999999</v>
      </c>
      <c r="F44" s="175">
        <v>0</v>
      </c>
      <c r="G44" s="176">
        <f t="shared" si="0"/>
        <v>0</v>
      </c>
      <c r="O44" s="170">
        <v>2</v>
      </c>
      <c r="AA44" s="146">
        <v>1</v>
      </c>
      <c r="AB44" s="146">
        <v>7</v>
      </c>
      <c r="AC44" s="146">
        <v>7</v>
      </c>
      <c r="AZ44" s="146">
        <v>2</v>
      </c>
      <c r="BA44" s="146">
        <f t="shared" si="1"/>
        <v>0</v>
      </c>
      <c r="BB44" s="146">
        <f t="shared" si="2"/>
        <v>0</v>
      </c>
      <c r="BC44" s="146">
        <f t="shared" si="3"/>
        <v>0</v>
      </c>
      <c r="BD44" s="146">
        <f t="shared" si="4"/>
        <v>0</v>
      </c>
      <c r="BE44" s="146">
        <f t="shared" si="5"/>
        <v>0</v>
      </c>
      <c r="CA44" s="177">
        <v>1</v>
      </c>
      <c r="CB44" s="177">
        <v>7</v>
      </c>
      <c r="CZ44" s="146">
        <v>0</v>
      </c>
    </row>
    <row r="45" spans="1:104" x14ac:dyDescent="0.2">
      <c r="A45" s="171">
        <v>22</v>
      </c>
      <c r="B45" s="172" t="s">
        <v>146</v>
      </c>
      <c r="C45" s="173" t="s">
        <v>147</v>
      </c>
      <c r="D45" s="174" t="s">
        <v>107</v>
      </c>
      <c r="E45" s="175">
        <v>150.5</v>
      </c>
      <c r="F45" s="175">
        <v>0</v>
      </c>
      <c r="G45" s="176">
        <f t="shared" si="0"/>
        <v>0</v>
      </c>
      <c r="O45" s="170">
        <v>2</v>
      </c>
      <c r="AA45" s="146">
        <v>1</v>
      </c>
      <c r="AB45" s="146">
        <v>7</v>
      </c>
      <c r="AC45" s="146">
        <v>7</v>
      </c>
      <c r="AZ45" s="146">
        <v>2</v>
      </c>
      <c r="BA45" s="146">
        <f t="shared" si="1"/>
        <v>0</v>
      </c>
      <c r="BB45" s="146">
        <f t="shared" si="2"/>
        <v>0</v>
      </c>
      <c r="BC45" s="146">
        <f t="shared" si="3"/>
        <v>0</v>
      </c>
      <c r="BD45" s="146">
        <f t="shared" si="4"/>
        <v>0</v>
      </c>
      <c r="BE45" s="146">
        <f t="shared" si="5"/>
        <v>0</v>
      </c>
      <c r="CA45" s="177">
        <v>1</v>
      </c>
      <c r="CB45" s="177">
        <v>7</v>
      </c>
      <c r="CZ45" s="146">
        <v>2.66E-3</v>
      </c>
    </row>
    <row r="46" spans="1:104" x14ac:dyDescent="0.2">
      <c r="A46" s="171">
        <v>23</v>
      </c>
      <c r="B46" s="172" t="s">
        <v>148</v>
      </c>
      <c r="C46" s="173" t="s">
        <v>149</v>
      </c>
      <c r="D46" s="174" t="s">
        <v>61</v>
      </c>
      <c r="E46" s="175"/>
      <c r="F46" s="175">
        <v>0</v>
      </c>
      <c r="G46" s="176">
        <f t="shared" si="0"/>
        <v>0</v>
      </c>
      <c r="O46" s="170">
        <v>2</v>
      </c>
      <c r="AA46" s="146">
        <v>7</v>
      </c>
      <c r="AB46" s="146">
        <v>1002</v>
      </c>
      <c r="AC46" s="146">
        <v>5</v>
      </c>
      <c r="AZ46" s="146">
        <v>2</v>
      </c>
      <c r="BA46" s="146">
        <f t="shared" si="1"/>
        <v>0</v>
      </c>
      <c r="BB46" s="146">
        <f t="shared" si="2"/>
        <v>0</v>
      </c>
      <c r="BC46" s="146">
        <f t="shared" si="3"/>
        <v>0</v>
      </c>
      <c r="BD46" s="146">
        <f t="shared" si="4"/>
        <v>0</v>
      </c>
      <c r="BE46" s="146">
        <f t="shared" si="5"/>
        <v>0</v>
      </c>
      <c r="CA46" s="177">
        <v>7</v>
      </c>
      <c r="CB46" s="177">
        <v>1002</v>
      </c>
      <c r="CZ46" s="146">
        <v>0</v>
      </c>
    </row>
    <row r="47" spans="1:104" x14ac:dyDescent="0.2">
      <c r="A47" s="184"/>
      <c r="B47" s="185" t="s">
        <v>74</v>
      </c>
      <c r="C47" s="186" t="str">
        <f>CONCATENATE(B34," ",C34)</f>
        <v>764 Konstrukce klempířské</v>
      </c>
      <c r="D47" s="187"/>
      <c r="E47" s="188"/>
      <c r="F47" s="189"/>
      <c r="G47" s="190">
        <f>SUM(G34:G46)</f>
        <v>0</v>
      </c>
      <c r="O47" s="170">
        <v>4</v>
      </c>
      <c r="BA47" s="191">
        <f>SUM(BA34:BA46)</f>
        <v>0</v>
      </c>
      <c r="BB47" s="191">
        <f>SUM(BB34:BB46)</f>
        <v>0</v>
      </c>
      <c r="BC47" s="191">
        <f>SUM(BC34:BC46)</f>
        <v>0</v>
      </c>
      <c r="BD47" s="191">
        <f>SUM(BD34:BD46)</f>
        <v>0</v>
      </c>
      <c r="BE47" s="191">
        <f>SUM(BE34:BE46)</f>
        <v>0</v>
      </c>
    </row>
    <row r="48" spans="1:104" x14ac:dyDescent="0.2">
      <c r="A48" s="163" t="s">
        <v>72</v>
      </c>
      <c r="B48" s="164" t="s">
        <v>150</v>
      </c>
      <c r="C48" s="165" t="s">
        <v>151</v>
      </c>
      <c r="D48" s="166"/>
      <c r="E48" s="167"/>
      <c r="F48" s="167"/>
      <c r="G48" s="168"/>
      <c r="H48" s="169"/>
      <c r="I48" s="169"/>
      <c r="O48" s="170">
        <v>1</v>
      </c>
    </row>
    <row r="49" spans="1:104" ht="22.5" x14ac:dyDescent="0.2">
      <c r="A49" s="171">
        <v>24</v>
      </c>
      <c r="B49" s="172" t="s">
        <v>152</v>
      </c>
      <c r="C49" s="173" t="s">
        <v>242</v>
      </c>
      <c r="D49" s="174" t="s">
        <v>130</v>
      </c>
      <c r="E49" s="175">
        <v>10</v>
      </c>
      <c r="F49" s="175">
        <v>0</v>
      </c>
      <c r="G49" s="176">
        <f t="shared" ref="G49:G54" si="6">E49*F49</f>
        <v>0</v>
      </c>
      <c r="O49" s="170">
        <v>2</v>
      </c>
      <c r="AA49" s="146">
        <v>1</v>
      </c>
      <c r="AB49" s="146">
        <v>7</v>
      </c>
      <c r="AC49" s="146">
        <v>7</v>
      </c>
      <c r="AZ49" s="146">
        <v>2</v>
      </c>
      <c r="BA49" s="146">
        <f t="shared" ref="BA49:BA54" si="7">IF(AZ49=1,G49,0)</f>
        <v>0</v>
      </c>
      <c r="BB49" s="146">
        <f t="shared" ref="BB49:BB54" si="8">IF(AZ49=2,G49,0)</f>
        <v>0</v>
      </c>
      <c r="BC49" s="146">
        <f t="shared" ref="BC49:BC54" si="9">IF(AZ49=3,G49,0)</f>
        <v>0</v>
      </c>
      <c r="BD49" s="146">
        <f t="shared" ref="BD49:BD54" si="10">IF(AZ49=4,G49,0)</f>
        <v>0</v>
      </c>
      <c r="BE49" s="146">
        <f t="shared" ref="BE49:BE54" si="11">IF(AZ49=5,G49,0)</f>
        <v>0</v>
      </c>
      <c r="CA49" s="177">
        <v>1</v>
      </c>
      <c r="CB49" s="177">
        <v>7</v>
      </c>
      <c r="CZ49" s="146">
        <v>0</v>
      </c>
    </row>
    <row r="50" spans="1:104" ht="22.5" x14ac:dyDescent="0.2">
      <c r="A50" s="171">
        <v>25</v>
      </c>
      <c r="B50" s="172" t="s">
        <v>153</v>
      </c>
      <c r="C50" s="173" t="s">
        <v>154</v>
      </c>
      <c r="D50" s="174" t="s">
        <v>130</v>
      </c>
      <c r="E50" s="175">
        <v>11</v>
      </c>
      <c r="F50" s="175">
        <v>0</v>
      </c>
      <c r="G50" s="176">
        <f t="shared" si="6"/>
        <v>0</v>
      </c>
      <c r="O50" s="170">
        <v>2</v>
      </c>
      <c r="AA50" s="146">
        <v>1</v>
      </c>
      <c r="AB50" s="146">
        <v>7</v>
      </c>
      <c r="AC50" s="146">
        <v>7</v>
      </c>
      <c r="AZ50" s="146">
        <v>2</v>
      </c>
      <c r="BA50" s="146">
        <f t="shared" si="7"/>
        <v>0</v>
      </c>
      <c r="BB50" s="146">
        <f t="shared" si="8"/>
        <v>0</v>
      </c>
      <c r="BC50" s="146">
        <f t="shared" si="9"/>
        <v>0</v>
      </c>
      <c r="BD50" s="146">
        <f t="shared" si="10"/>
        <v>0</v>
      </c>
      <c r="BE50" s="146">
        <f t="shared" si="11"/>
        <v>0</v>
      </c>
      <c r="CA50" s="177">
        <v>1</v>
      </c>
      <c r="CB50" s="177">
        <v>7</v>
      </c>
      <c r="CZ50" s="146">
        <v>0</v>
      </c>
    </row>
    <row r="51" spans="1:104" ht="22.5" x14ac:dyDescent="0.2">
      <c r="A51" s="171">
        <v>26</v>
      </c>
      <c r="B51" s="172" t="s">
        <v>155</v>
      </c>
      <c r="C51" s="173" t="s">
        <v>156</v>
      </c>
      <c r="D51" s="174" t="s">
        <v>130</v>
      </c>
      <c r="E51" s="175">
        <v>1</v>
      </c>
      <c r="F51" s="175">
        <v>0</v>
      </c>
      <c r="G51" s="176">
        <f t="shared" si="6"/>
        <v>0</v>
      </c>
      <c r="O51" s="170">
        <v>2</v>
      </c>
      <c r="AA51" s="146">
        <v>1</v>
      </c>
      <c r="AB51" s="146">
        <v>7</v>
      </c>
      <c r="AC51" s="146">
        <v>7</v>
      </c>
      <c r="AZ51" s="146">
        <v>2</v>
      </c>
      <c r="BA51" s="146">
        <f t="shared" si="7"/>
        <v>0</v>
      </c>
      <c r="BB51" s="146">
        <f t="shared" si="8"/>
        <v>0</v>
      </c>
      <c r="BC51" s="146">
        <f t="shared" si="9"/>
        <v>0</v>
      </c>
      <c r="BD51" s="146">
        <f t="shared" si="10"/>
        <v>0</v>
      </c>
      <c r="BE51" s="146">
        <f t="shared" si="11"/>
        <v>0</v>
      </c>
      <c r="CA51" s="177">
        <v>1</v>
      </c>
      <c r="CB51" s="177">
        <v>7</v>
      </c>
      <c r="CZ51" s="146">
        <v>1.8579999999999999E-2</v>
      </c>
    </row>
    <row r="52" spans="1:104" x14ac:dyDescent="0.2">
      <c r="A52" s="171">
        <v>27</v>
      </c>
      <c r="B52" s="172" t="s">
        <v>157</v>
      </c>
      <c r="C52" s="173" t="s">
        <v>158</v>
      </c>
      <c r="D52" s="174" t="s">
        <v>130</v>
      </c>
      <c r="E52" s="175">
        <v>252</v>
      </c>
      <c r="F52" s="175">
        <v>0</v>
      </c>
      <c r="G52" s="176">
        <f t="shared" si="6"/>
        <v>0</v>
      </c>
      <c r="O52" s="170">
        <v>2</v>
      </c>
      <c r="AA52" s="146">
        <v>1</v>
      </c>
      <c r="AB52" s="146">
        <v>7</v>
      </c>
      <c r="AC52" s="146">
        <v>7</v>
      </c>
      <c r="AZ52" s="146">
        <v>2</v>
      </c>
      <c r="BA52" s="146">
        <f t="shared" si="7"/>
        <v>0</v>
      </c>
      <c r="BB52" s="146">
        <f t="shared" si="8"/>
        <v>0</v>
      </c>
      <c r="BC52" s="146">
        <f t="shared" si="9"/>
        <v>0</v>
      </c>
      <c r="BD52" s="146">
        <f t="shared" si="10"/>
        <v>0</v>
      </c>
      <c r="BE52" s="146">
        <f t="shared" si="11"/>
        <v>0</v>
      </c>
      <c r="CA52" s="177">
        <v>1</v>
      </c>
      <c r="CB52" s="177">
        <v>7</v>
      </c>
      <c r="CZ52" s="146">
        <v>2.8999999999999998E-3</v>
      </c>
    </row>
    <row r="53" spans="1:104" x14ac:dyDescent="0.2">
      <c r="A53" s="171">
        <v>28</v>
      </c>
      <c r="B53" s="172" t="s">
        <v>159</v>
      </c>
      <c r="C53" s="173" t="s">
        <v>160</v>
      </c>
      <c r="D53" s="174" t="s">
        <v>130</v>
      </c>
      <c r="E53" s="175">
        <v>12</v>
      </c>
      <c r="F53" s="175">
        <v>0</v>
      </c>
      <c r="G53" s="176">
        <f t="shared" si="6"/>
        <v>0</v>
      </c>
      <c r="O53" s="170">
        <v>2</v>
      </c>
      <c r="AA53" s="146">
        <v>1</v>
      </c>
      <c r="AB53" s="146">
        <v>7</v>
      </c>
      <c r="AC53" s="146">
        <v>7</v>
      </c>
      <c r="AZ53" s="146">
        <v>2</v>
      </c>
      <c r="BA53" s="146">
        <f t="shared" si="7"/>
        <v>0</v>
      </c>
      <c r="BB53" s="146">
        <f t="shared" si="8"/>
        <v>0</v>
      </c>
      <c r="BC53" s="146">
        <f t="shared" si="9"/>
        <v>0</v>
      </c>
      <c r="BD53" s="146">
        <f t="shared" si="10"/>
        <v>0</v>
      </c>
      <c r="BE53" s="146">
        <f t="shared" si="11"/>
        <v>0</v>
      </c>
      <c r="CA53" s="177">
        <v>1</v>
      </c>
      <c r="CB53" s="177">
        <v>7</v>
      </c>
      <c r="CZ53" s="146">
        <v>6.0000000000000001E-3</v>
      </c>
    </row>
    <row r="54" spans="1:104" x14ac:dyDescent="0.2">
      <c r="A54" s="171">
        <v>29</v>
      </c>
      <c r="B54" s="172" t="s">
        <v>161</v>
      </c>
      <c r="C54" s="173" t="s">
        <v>162</v>
      </c>
      <c r="D54" s="174" t="s">
        <v>85</v>
      </c>
      <c r="E54" s="175">
        <v>1004.0576</v>
      </c>
      <c r="F54" s="175">
        <v>0</v>
      </c>
      <c r="G54" s="176">
        <f t="shared" si="6"/>
        <v>0</v>
      </c>
      <c r="O54" s="170">
        <v>2</v>
      </c>
      <c r="AA54" s="146">
        <v>1</v>
      </c>
      <c r="AB54" s="146">
        <v>7</v>
      </c>
      <c r="AC54" s="146">
        <v>7</v>
      </c>
      <c r="AZ54" s="146">
        <v>2</v>
      </c>
      <c r="BA54" s="146">
        <f t="shared" si="7"/>
        <v>0</v>
      </c>
      <c r="BB54" s="146">
        <f t="shared" si="8"/>
        <v>0</v>
      </c>
      <c r="BC54" s="146">
        <f t="shared" si="9"/>
        <v>0</v>
      </c>
      <c r="BD54" s="146">
        <f t="shared" si="10"/>
        <v>0</v>
      </c>
      <c r="BE54" s="146">
        <f t="shared" si="11"/>
        <v>0</v>
      </c>
      <c r="CA54" s="177">
        <v>1</v>
      </c>
      <c r="CB54" s="177">
        <v>7</v>
      </c>
      <c r="CZ54" s="146">
        <v>0</v>
      </c>
    </row>
    <row r="55" spans="1:104" x14ac:dyDescent="0.2">
      <c r="A55" s="178"/>
      <c r="B55" s="180"/>
      <c r="C55" s="239" t="s">
        <v>163</v>
      </c>
      <c r="D55" s="240"/>
      <c r="E55" s="181">
        <v>123.4384</v>
      </c>
      <c r="F55" s="182"/>
      <c r="G55" s="183"/>
      <c r="M55" s="179" t="s">
        <v>163</v>
      </c>
      <c r="O55" s="170"/>
    </row>
    <row r="56" spans="1:104" x14ac:dyDescent="0.2">
      <c r="A56" s="178"/>
      <c r="B56" s="180"/>
      <c r="C56" s="239" t="s">
        <v>164</v>
      </c>
      <c r="D56" s="240"/>
      <c r="E56" s="181">
        <v>75.597399999999993</v>
      </c>
      <c r="F56" s="182"/>
      <c r="G56" s="183"/>
      <c r="M56" s="179" t="s">
        <v>164</v>
      </c>
      <c r="O56" s="170"/>
    </row>
    <row r="57" spans="1:104" x14ac:dyDescent="0.2">
      <c r="A57" s="178"/>
      <c r="B57" s="180"/>
      <c r="C57" s="239" t="s">
        <v>165</v>
      </c>
      <c r="D57" s="240"/>
      <c r="E57" s="181">
        <v>123.9556</v>
      </c>
      <c r="F57" s="182"/>
      <c r="G57" s="183"/>
      <c r="M57" s="179" t="s">
        <v>165</v>
      </c>
      <c r="O57" s="170"/>
    </row>
    <row r="58" spans="1:104" x14ac:dyDescent="0.2">
      <c r="A58" s="178"/>
      <c r="B58" s="180"/>
      <c r="C58" s="239" t="s">
        <v>166</v>
      </c>
      <c r="D58" s="240"/>
      <c r="E58" s="181">
        <v>234.63640000000001</v>
      </c>
      <c r="F58" s="182"/>
      <c r="G58" s="183"/>
      <c r="M58" s="179" t="s">
        <v>166</v>
      </c>
      <c r="O58" s="170"/>
    </row>
    <row r="59" spans="1:104" x14ac:dyDescent="0.2">
      <c r="A59" s="178"/>
      <c r="B59" s="180"/>
      <c r="C59" s="239" t="s">
        <v>167</v>
      </c>
      <c r="D59" s="240"/>
      <c r="E59" s="181">
        <v>234.63640000000001</v>
      </c>
      <c r="F59" s="182"/>
      <c r="G59" s="183"/>
      <c r="M59" s="179" t="s">
        <v>167</v>
      </c>
      <c r="O59" s="170"/>
    </row>
    <row r="60" spans="1:104" x14ac:dyDescent="0.2">
      <c r="A60" s="178"/>
      <c r="B60" s="180"/>
      <c r="C60" s="239" t="s">
        <v>168</v>
      </c>
      <c r="D60" s="240"/>
      <c r="E60" s="181">
        <v>61.374400000000001</v>
      </c>
      <c r="F60" s="182"/>
      <c r="G60" s="183"/>
      <c r="M60" s="179" t="s">
        <v>168</v>
      </c>
      <c r="O60" s="170"/>
    </row>
    <row r="61" spans="1:104" x14ac:dyDescent="0.2">
      <c r="A61" s="178"/>
      <c r="B61" s="180"/>
      <c r="C61" s="239" t="s">
        <v>169</v>
      </c>
      <c r="D61" s="240"/>
      <c r="E61" s="181">
        <v>150.41900000000001</v>
      </c>
      <c r="F61" s="182"/>
      <c r="G61" s="183"/>
      <c r="M61" s="179" t="s">
        <v>169</v>
      </c>
      <c r="O61" s="170"/>
    </row>
    <row r="62" spans="1:104" ht="22.5" x14ac:dyDescent="0.2">
      <c r="A62" s="171">
        <v>30</v>
      </c>
      <c r="B62" s="172" t="s">
        <v>170</v>
      </c>
      <c r="C62" s="173" t="s">
        <v>171</v>
      </c>
      <c r="D62" s="174" t="s">
        <v>85</v>
      </c>
      <c r="E62" s="175">
        <v>805.02179999999998</v>
      </c>
      <c r="F62" s="175">
        <v>0</v>
      </c>
      <c r="G62" s="176">
        <f>E62*F62</f>
        <v>0</v>
      </c>
      <c r="O62" s="170">
        <v>2</v>
      </c>
      <c r="AA62" s="146">
        <v>1</v>
      </c>
      <c r="AB62" s="146">
        <v>7</v>
      </c>
      <c r="AC62" s="146">
        <v>7</v>
      </c>
      <c r="AZ62" s="146">
        <v>2</v>
      </c>
      <c r="BA62" s="146">
        <f>IF(AZ62=1,G62,0)</f>
        <v>0</v>
      </c>
      <c r="BB62" s="146">
        <f>IF(AZ62=2,G62,0)</f>
        <v>0</v>
      </c>
      <c r="BC62" s="146">
        <f>IF(AZ62=3,G62,0)</f>
        <v>0</v>
      </c>
      <c r="BD62" s="146">
        <f>IF(AZ62=4,G62,0)</f>
        <v>0</v>
      </c>
      <c r="BE62" s="146">
        <f>IF(AZ62=5,G62,0)</f>
        <v>0</v>
      </c>
      <c r="CA62" s="177">
        <v>1</v>
      </c>
      <c r="CB62" s="177">
        <v>7</v>
      </c>
      <c r="CZ62" s="146">
        <v>4.4609999999999997E-2</v>
      </c>
    </row>
    <row r="63" spans="1:104" x14ac:dyDescent="0.2">
      <c r="A63" s="178"/>
      <c r="B63" s="180"/>
      <c r="C63" s="239" t="s">
        <v>165</v>
      </c>
      <c r="D63" s="240"/>
      <c r="E63" s="181">
        <v>123.9556</v>
      </c>
      <c r="F63" s="182"/>
      <c r="G63" s="183"/>
      <c r="M63" s="179" t="s">
        <v>165</v>
      </c>
      <c r="O63" s="170"/>
    </row>
    <row r="64" spans="1:104" x14ac:dyDescent="0.2">
      <c r="A64" s="178"/>
      <c r="B64" s="180"/>
      <c r="C64" s="239" t="s">
        <v>166</v>
      </c>
      <c r="D64" s="240"/>
      <c r="E64" s="181">
        <v>234.63640000000001</v>
      </c>
      <c r="F64" s="182"/>
      <c r="G64" s="183"/>
      <c r="M64" s="179" t="s">
        <v>166</v>
      </c>
      <c r="O64" s="170"/>
    </row>
    <row r="65" spans="1:104" x14ac:dyDescent="0.2">
      <c r="A65" s="178"/>
      <c r="B65" s="180"/>
      <c r="C65" s="239" t="s">
        <v>167</v>
      </c>
      <c r="D65" s="240"/>
      <c r="E65" s="181">
        <v>234.63640000000001</v>
      </c>
      <c r="F65" s="182"/>
      <c r="G65" s="183"/>
      <c r="M65" s="179" t="s">
        <v>167</v>
      </c>
      <c r="O65" s="170"/>
    </row>
    <row r="66" spans="1:104" x14ac:dyDescent="0.2">
      <c r="A66" s="178"/>
      <c r="B66" s="180"/>
      <c r="C66" s="239" t="s">
        <v>168</v>
      </c>
      <c r="D66" s="240"/>
      <c r="E66" s="181">
        <v>61.374400000000001</v>
      </c>
      <c r="F66" s="182"/>
      <c r="G66" s="183"/>
      <c r="M66" s="179" t="s">
        <v>168</v>
      </c>
      <c r="O66" s="170"/>
    </row>
    <row r="67" spans="1:104" x14ac:dyDescent="0.2">
      <c r="A67" s="178"/>
      <c r="B67" s="180"/>
      <c r="C67" s="239" t="s">
        <v>169</v>
      </c>
      <c r="D67" s="240"/>
      <c r="E67" s="181">
        <v>150.41900000000001</v>
      </c>
      <c r="F67" s="182"/>
      <c r="G67" s="183"/>
      <c r="M67" s="179" t="s">
        <v>169</v>
      </c>
      <c r="O67" s="170"/>
    </row>
    <row r="68" spans="1:104" ht="22.5" x14ac:dyDescent="0.2">
      <c r="A68" s="171">
        <v>31</v>
      </c>
      <c r="B68" s="172" t="s">
        <v>170</v>
      </c>
      <c r="C68" s="173" t="s">
        <v>171</v>
      </c>
      <c r="D68" s="174" t="s">
        <v>85</v>
      </c>
      <c r="E68" s="175">
        <v>199.56</v>
      </c>
      <c r="F68" s="175">
        <v>0</v>
      </c>
      <c r="G68" s="176">
        <f>E68*F68</f>
        <v>0</v>
      </c>
      <c r="O68" s="170">
        <v>2</v>
      </c>
      <c r="AA68" s="146">
        <v>1</v>
      </c>
      <c r="AB68" s="146">
        <v>7</v>
      </c>
      <c r="AC68" s="146">
        <v>7</v>
      </c>
      <c r="AZ68" s="146">
        <v>2</v>
      </c>
      <c r="BA68" s="146">
        <f>IF(AZ68=1,G68,0)</f>
        <v>0</v>
      </c>
      <c r="BB68" s="146">
        <f>IF(AZ68=2,G68,0)</f>
        <v>0</v>
      </c>
      <c r="BC68" s="146">
        <f>IF(AZ68=3,G68,0)</f>
        <v>0</v>
      </c>
      <c r="BD68" s="146">
        <f>IF(AZ68=4,G68,0)</f>
        <v>0</v>
      </c>
      <c r="BE68" s="146">
        <f>IF(AZ68=5,G68,0)</f>
        <v>0</v>
      </c>
      <c r="CA68" s="177">
        <v>1</v>
      </c>
      <c r="CB68" s="177">
        <v>7</v>
      </c>
      <c r="CZ68" s="146">
        <v>4.4609999999999997E-2</v>
      </c>
    </row>
    <row r="69" spans="1:104" x14ac:dyDescent="0.2">
      <c r="A69" s="178"/>
      <c r="B69" s="180"/>
      <c r="C69" s="239" t="s">
        <v>172</v>
      </c>
      <c r="D69" s="240"/>
      <c r="E69" s="181">
        <v>123.96</v>
      </c>
      <c r="F69" s="182"/>
      <c r="G69" s="183"/>
      <c r="M69" s="179" t="s">
        <v>172</v>
      </c>
      <c r="O69" s="170"/>
    </row>
    <row r="70" spans="1:104" x14ac:dyDescent="0.2">
      <c r="A70" s="178"/>
      <c r="B70" s="180"/>
      <c r="C70" s="239" t="s">
        <v>173</v>
      </c>
      <c r="D70" s="240"/>
      <c r="E70" s="181">
        <v>75.599999999999994</v>
      </c>
      <c r="F70" s="182"/>
      <c r="G70" s="183"/>
      <c r="M70" s="179" t="s">
        <v>173</v>
      </c>
      <c r="O70" s="170"/>
    </row>
    <row r="71" spans="1:104" x14ac:dyDescent="0.2">
      <c r="A71" s="171">
        <v>32</v>
      </c>
      <c r="B71" s="172" t="s">
        <v>174</v>
      </c>
      <c r="C71" s="173" t="s">
        <v>175</v>
      </c>
      <c r="D71" s="174" t="s">
        <v>107</v>
      </c>
      <c r="E71" s="175">
        <v>50.2</v>
      </c>
      <c r="F71" s="175">
        <v>0</v>
      </c>
      <c r="G71" s="176">
        <f t="shared" ref="G71:G78" si="12">E71*F71</f>
        <v>0</v>
      </c>
      <c r="O71" s="170">
        <v>2</v>
      </c>
      <c r="AA71" s="146">
        <v>1</v>
      </c>
      <c r="AB71" s="146">
        <v>7</v>
      </c>
      <c r="AC71" s="146">
        <v>7</v>
      </c>
      <c r="AZ71" s="146">
        <v>2</v>
      </c>
      <c r="BA71" s="146">
        <f t="shared" ref="BA71:BA78" si="13">IF(AZ71=1,G71,0)</f>
        <v>0</v>
      </c>
      <c r="BB71" s="146">
        <f t="shared" ref="BB71:BB78" si="14">IF(AZ71=2,G71,0)</f>
        <v>0</v>
      </c>
      <c r="BC71" s="146">
        <f t="shared" ref="BC71:BC78" si="15">IF(AZ71=3,G71,0)</f>
        <v>0</v>
      </c>
      <c r="BD71" s="146">
        <f t="shared" ref="BD71:BD78" si="16">IF(AZ71=4,G71,0)</f>
        <v>0</v>
      </c>
      <c r="BE71" s="146">
        <f t="shared" ref="BE71:BE78" si="17">IF(AZ71=5,G71,0)</f>
        <v>0</v>
      </c>
      <c r="CA71" s="177">
        <v>1</v>
      </c>
      <c r="CB71" s="177">
        <v>7</v>
      </c>
      <c r="CZ71" s="146">
        <v>1.358E-2</v>
      </c>
    </row>
    <row r="72" spans="1:104" ht="22.5" x14ac:dyDescent="0.2">
      <c r="A72" s="171">
        <v>33</v>
      </c>
      <c r="B72" s="172" t="s">
        <v>176</v>
      </c>
      <c r="C72" s="173" t="s">
        <v>177</v>
      </c>
      <c r="D72" s="174" t="s">
        <v>107</v>
      </c>
      <c r="E72" s="175">
        <v>65.2</v>
      </c>
      <c r="F72" s="175">
        <v>0</v>
      </c>
      <c r="G72" s="176">
        <f t="shared" si="12"/>
        <v>0</v>
      </c>
      <c r="O72" s="170">
        <v>2</v>
      </c>
      <c r="AA72" s="146">
        <v>1</v>
      </c>
      <c r="AB72" s="146">
        <v>7</v>
      </c>
      <c r="AC72" s="146">
        <v>7</v>
      </c>
      <c r="AZ72" s="146">
        <v>2</v>
      </c>
      <c r="BA72" s="146">
        <f t="shared" si="13"/>
        <v>0</v>
      </c>
      <c r="BB72" s="146">
        <f t="shared" si="14"/>
        <v>0</v>
      </c>
      <c r="BC72" s="146">
        <f t="shared" si="15"/>
        <v>0</v>
      </c>
      <c r="BD72" s="146">
        <f t="shared" si="16"/>
        <v>0</v>
      </c>
      <c r="BE72" s="146">
        <f t="shared" si="17"/>
        <v>0</v>
      </c>
      <c r="CA72" s="177">
        <v>1</v>
      </c>
      <c r="CB72" s="177">
        <v>7</v>
      </c>
      <c r="CZ72" s="146">
        <v>1.4460000000000001E-2</v>
      </c>
    </row>
    <row r="73" spans="1:104" ht="22.5" x14ac:dyDescent="0.2">
      <c r="A73" s="171">
        <v>34</v>
      </c>
      <c r="B73" s="172" t="s">
        <v>178</v>
      </c>
      <c r="C73" s="173" t="s">
        <v>179</v>
      </c>
      <c r="D73" s="174" t="s">
        <v>130</v>
      </c>
      <c r="E73" s="175">
        <v>10</v>
      </c>
      <c r="F73" s="175">
        <v>0</v>
      </c>
      <c r="G73" s="176">
        <f t="shared" si="12"/>
        <v>0</v>
      </c>
      <c r="O73" s="170">
        <v>2</v>
      </c>
      <c r="AA73" s="146">
        <v>1</v>
      </c>
      <c r="AB73" s="146">
        <v>7</v>
      </c>
      <c r="AC73" s="146">
        <v>7</v>
      </c>
      <c r="AZ73" s="146">
        <v>2</v>
      </c>
      <c r="BA73" s="146">
        <f t="shared" si="13"/>
        <v>0</v>
      </c>
      <c r="BB73" s="146">
        <f t="shared" si="14"/>
        <v>0</v>
      </c>
      <c r="BC73" s="146">
        <f t="shared" si="15"/>
        <v>0</v>
      </c>
      <c r="BD73" s="146">
        <f t="shared" si="16"/>
        <v>0</v>
      </c>
      <c r="BE73" s="146">
        <f t="shared" si="17"/>
        <v>0</v>
      </c>
      <c r="CA73" s="177">
        <v>1</v>
      </c>
      <c r="CB73" s="177">
        <v>7</v>
      </c>
      <c r="CZ73" s="146">
        <v>7.0400000000000003E-3</v>
      </c>
    </row>
    <row r="74" spans="1:104" x14ac:dyDescent="0.2">
      <c r="A74" s="171">
        <v>35</v>
      </c>
      <c r="B74" s="172" t="s">
        <v>180</v>
      </c>
      <c r="C74" s="173" t="s">
        <v>181</v>
      </c>
      <c r="D74" s="174" t="s">
        <v>107</v>
      </c>
      <c r="E74" s="175">
        <v>146.19999999999999</v>
      </c>
      <c r="F74" s="175">
        <v>0</v>
      </c>
      <c r="G74" s="176">
        <f t="shared" si="12"/>
        <v>0</v>
      </c>
      <c r="O74" s="170">
        <v>2</v>
      </c>
      <c r="AA74" s="146">
        <v>1</v>
      </c>
      <c r="AB74" s="146">
        <v>7</v>
      </c>
      <c r="AC74" s="146">
        <v>7</v>
      </c>
      <c r="AZ74" s="146">
        <v>2</v>
      </c>
      <c r="BA74" s="146">
        <f t="shared" si="13"/>
        <v>0</v>
      </c>
      <c r="BB74" s="146">
        <f t="shared" si="14"/>
        <v>0</v>
      </c>
      <c r="BC74" s="146">
        <f t="shared" si="15"/>
        <v>0</v>
      </c>
      <c r="BD74" s="146">
        <f t="shared" si="16"/>
        <v>0</v>
      </c>
      <c r="BE74" s="146">
        <f t="shared" si="17"/>
        <v>0</v>
      </c>
      <c r="CA74" s="177">
        <v>1</v>
      </c>
      <c r="CB74" s="177">
        <v>7</v>
      </c>
      <c r="CZ74" s="146">
        <v>1.2E-4</v>
      </c>
    </row>
    <row r="75" spans="1:104" ht="22.5" x14ac:dyDescent="0.2">
      <c r="A75" s="171">
        <v>36</v>
      </c>
      <c r="B75" s="172" t="s">
        <v>182</v>
      </c>
      <c r="C75" s="173" t="s">
        <v>183</v>
      </c>
      <c r="D75" s="174" t="s">
        <v>85</v>
      </c>
      <c r="E75" s="175">
        <v>1004.6</v>
      </c>
      <c r="F75" s="175">
        <v>0</v>
      </c>
      <c r="G75" s="176">
        <f t="shared" si="12"/>
        <v>0</v>
      </c>
      <c r="O75" s="170">
        <v>2</v>
      </c>
      <c r="AA75" s="146">
        <v>1</v>
      </c>
      <c r="AB75" s="146">
        <v>7</v>
      </c>
      <c r="AC75" s="146">
        <v>7</v>
      </c>
      <c r="AZ75" s="146">
        <v>2</v>
      </c>
      <c r="BA75" s="146">
        <f t="shared" si="13"/>
        <v>0</v>
      </c>
      <c r="BB75" s="146">
        <f t="shared" si="14"/>
        <v>0</v>
      </c>
      <c r="BC75" s="146">
        <f t="shared" si="15"/>
        <v>0</v>
      </c>
      <c r="BD75" s="146">
        <f t="shared" si="16"/>
        <v>0</v>
      </c>
      <c r="BE75" s="146">
        <f t="shared" si="17"/>
        <v>0</v>
      </c>
      <c r="CA75" s="177">
        <v>1</v>
      </c>
      <c r="CB75" s="177">
        <v>7</v>
      </c>
      <c r="CZ75" s="146">
        <v>1.5100000000000001E-3</v>
      </c>
    </row>
    <row r="76" spans="1:104" ht="22.5" x14ac:dyDescent="0.2">
      <c r="A76" s="171">
        <v>37</v>
      </c>
      <c r="B76" s="172" t="s">
        <v>184</v>
      </c>
      <c r="C76" s="173" t="s">
        <v>185</v>
      </c>
      <c r="D76" s="174" t="s">
        <v>73</v>
      </c>
      <c r="E76" s="175">
        <v>6</v>
      </c>
      <c r="F76" s="175">
        <v>0</v>
      </c>
      <c r="G76" s="176">
        <f t="shared" si="12"/>
        <v>0</v>
      </c>
      <c r="O76" s="170">
        <v>2</v>
      </c>
      <c r="AA76" s="146">
        <v>12</v>
      </c>
      <c r="AB76" s="146">
        <v>0</v>
      </c>
      <c r="AC76" s="146">
        <v>53</v>
      </c>
      <c r="AZ76" s="146">
        <v>2</v>
      </c>
      <c r="BA76" s="146">
        <f t="shared" si="13"/>
        <v>0</v>
      </c>
      <c r="BB76" s="146">
        <f t="shared" si="14"/>
        <v>0</v>
      </c>
      <c r="BC76" s="146">
        <f t="shared" si="15"/>
        <v>0</v>
      </c>
      <c r="BD76" s="146">
        <f t="shared" si="16"/>
        <v>0</v>
      </c>
      <c r="BE76" s="146">
        <f t="shared" si="17"/>
        <v>0</v>
      </c>
      <c r="CA76" s="177">
        <v>12</v>
      </c>
      <c r="CB76" s="177">
        <v>0</v>
      </c>
      <c r="CZ76" s="146">
        <v>0</v>
      </c>
    </row>
    <row r="77" spans="1:104" x14ac:dyDescent="0.2">
      <c r="A77" s="171">
        <v>38</v>
      </c>
      <c r="B77" s="172" t="s">
        <v>186</v>
      </c>
      <c r="C77" s="173" t="s">
        <v>187</v>
      </c>
      <c r="D77" s="174" t="s">
        <v>130</v>
      </c>
      <c r="E77" s="175">
        <v>9</v>
      </c>
      <c r="F77" s="175">
        <v>0</v>
      </c>
      <c r="G77" s="176">
        <f t="shared" si="12"/>
        <v>0</v>
      </c>
      <c r="O77" s="170">
        <v>2</v>
      </c>
      <c r="AA77" s="146">
        <v>3</v>
      </c>
      <c r="AB77" s="146">
        <v>7</v>
      </c>
      <c r="AC77" s="146">
        <v>59244277</v>
      </c>
      <c r="AZ77" s="146">
        <v>2</v>
      </c>
      <c r="BA77" s="146">
        <f t="shared" si="13"/>
        <v>0</v>
      </c>
      <c r="BB77" s="146">
        <f t="shared" si="14"/>
        <v>0</v>
      </c>
      <c r="BC77" s="146">
        <f t="shared" si="15"/>
        <v>0</v>
      </c>
      <c r="BD77" s="146">
        <f t="shared" si="16"/>
        <v>0</v>
      </c>
      <c r="BE77" s="146">
        <f t="shared" si="17"/>
        <v>0</v>
      </c>
      <c r="CA77" s="177">
        <v>3</v>
      </c>
      <c r="CB77" s="177">
        <v>7</v>
      </c>
      <c r="CZ77" s="146">
        <v>6.0000000000000001E-3</v>
      </c>
    </row>
    <row r="78" spans="1:104" x14ac:dyDescent="0.2">
      <c r="A78" s="171">
        <v>39</v>
      </c>
      <c r="B78" s="172" t="s">
        <v>188</v>
      </c>
      <c r="C78" s="173" t="s">
        <v>189</v>
      </c>
      <c r="D78" s="174" t="s">
        <v>61</v>
      </c>
      <c r="E78" s="175"/>
      <c r="F78" s="175">
        <v>0</v>
      </c>
      <c r="G78" s="176">
        <f t="shared" si="12"/>
        <v>0</v>
      </c>
      <c r="O78" s="170">
        <v>2</v>
      </c>
      <c r="AA78" s="146">
        <v>7</v>
      </c>
      <c r="AB78" s="146">
        <v>1002</v>
      </c>
      <c r="AC78" s="146">
        <v>5</v>
      </c>
      <c r="AZ78" s="146">
        <v>2</v>
      </c>
      <c r="BA78" s="146">
        <f t="shared" si="13"/>
        <v>0</v>
      </c>
      <c r="BB78" s="146">
        <f t="shared" si="14"/>
        <v>0</v>
      </c>
      <c r="BC78" s="146">
        <f t="shared" si="15"/>
        <v>0</v>
      </c>
      <c r="BD78" s="146">
        <f t="shared" si="16"/>
        <v>0</v>
      </c>
      <c r="BE78" s="146">
        <f t="shared" si="17"/>
        <v>0</v>
      </c>
      <c r="CA78" s="177">
        <v>7</v>
      </c>
      <c r="CB78" s="177">
        <v>1002</v>
      </c>
      <c r="CZ78" s="146">
        <v>0</v>
      </c>
    </row>
    <row r="79" spans="1:104" x14ac:dyDescent="0.2">
      <c r="A79" s="184"/>
      <c r="B79" s="185" t="s">
        <v>74</v>
      </c>
      <c r="C79" s="186" t="str">
        <f>CONCATENATE(B48," ",C48)</f>
        <v>765 Krytiny tvrdé</v>
      </c>
      <c r="D79" s="187"/>
      <c r="E79" s="188"/>
      <c r="F79" s="189"/>
      <c r="G79" s="190">
        <f>SUM(G48:G78)</f>
        <v>0</v>
      </c>
      <c r="O79" s="170">
        <v>4</v>
      </c>
      <c r="BA79" s="191">
        <f>SUM(BA48:BA78)</f>
        <v>0</v>
      </c>
      <c r="BB79" s="191">
        <f>SUM(BB48:BB78)</f>
        <v>0</v>
      </c>
      <c r="BC79" s="191">
        <f>SUM(BC48:BC78)</f>
        <v>0</v>
      </c>
      <c r="BD79" s="191">
        <f>SUM(BD48:BD78)</f>
        <v>0</v>
      </c>
      <c r="BE79" s="191">
        <f>SUM(BE48:BE78)</f>
        <v>0</v>
      </c>
    </row>
    <row r="80" spans="1:104" x14ac:dyDescent="0.2">
      <c r="A80" s="163" t="s">
        <v>72</v>
      </c>
      <c r="B80" s="164" t="s">
        <v>190</v>
      </c>
      <c r="C80" s="165" t="s">
        <v>191</v>
      </c>
      <c r="D80" s="166"/>
      <c r="E80" s="167"/>
      <c r="F80" s="167"/>
      <c r="G80" s="168"/>
      <c r="H80" s="169"/>
      <c r="I80" s="169"/>
      <c r="O80" s="170">
        <v>1</v>
      </c>
    </row>
    <row r="81" spans="1:104" x14ac:dyDescent="0.2">
      <c r="A81" s="163"/>
      <c r="B81" s="209" t="s">
        <v>245</v>
      </c>
      <c r="C81" s="205" t="s">
        <v>243</v>
      </c>
      <c r="D81" s="206" t="s">
        <v>73</v>
      </c>
      <c r="E81" s="207" t="s">
        <v>244</v>
      </c>
      <c r="F81" s="207"/>
      <c r="G81" s="208"/>
      <c r="H81" s="169"/>
      <c r="I81" s="169"/>
      <c r="O81" s="170"/>
    </row>
    <row r="82" spans="1:104" ht="22.5" x14ac:dyDescent="0.2">
      <c r="A82" s="163"/>
      <c r="B82" s="210" t="s">
        <v>247</v>
      </c>
      <c r="C82" s="214" t="s">
        <v>248</v>
      </c>
      <c r="D82" s="212" t="s">
        <v>73</v>
      </c>
      <c r="E82" s="213" t="s">
        <v>244</v>
      </c>
      <c r="F82" s="213"/>
      <c r="G82" s="208"/>
      <c r="H82" s="169"/>
      <c r="I82" s="169"/>
      <c r="O82" s="170"/>
    </row>
    <row r="83" spans="1:104" x14ac:dyDescent="0.2">
      <c r="A83" s="163"/>
      <c r="B83" s="210" t="s">
        <v>246</v>
      </c>
      <c r="C83" s="211" t="s">
        <v>249</v>
      </c>
      <c r="D83" s="212" t="s">
        <v>73</v>
      </c>
      <c r="E83" s="213" t="s">
        <v>244</v>
      </c>
      <c r="F83" s="213"/>
      <c r="G83" s="208"/>
      <c r="H83" s="169"/>
      <c r="I83" s="169"/>
      <c r="O83" s="170"/>
    </row>
    <row r="84" spans="1:104" ht="33.75" x14ac:dyDescent="0.2">
      <c r="A84" s="171">
        <v>40</v>
      </c>
      <c r="B84" s="172" t="s">
        <v>192</v>
      </c>
      <c r="C84" s="173" t="s">
        <v>250</v>
      </c>
      <c r="D84" s="174" t="s">
        <v>73</v>
      </c>
      <c r="E84" s="175" t="s">
        <v>244</v>
      </c>
      <c r="F84" s="175">
        <v>0</v>
      </c>
      <c r="G84" s="176"/>
      <c r="O84" s="170">
        <v>2</v>
      </c>
      <c r="AA84" s="146">
        <v>12</v>
      </c>
      <c r="AB84" s="146">
        <v>0</v>
      </c>
      <c r="AC84" s="146">
        <v>40</v>
      </c>
      <c r="AZ84" s="146">
        <v>2</v>
      </c>
      <c r="BA84" s="146">
        <f>IF(AZ84=1,G84,0)</f>
        <v>0</v>
      </c>
      <c r="BB84" s="146">
        <f>IF(AZ84=2,G84,0)</f>
        <v>0</v>
      </c>
      <c r="BC84" s="146">
        <f>IF(AZ84=3,G84,0)</f>
        <v>0</v>
      </c>
      <c r="BD84" s="146">
        <f>IF(AZ84=4,G84,0)</f>
        <v>0</v>
      </c>
      <c r="BE84" s="146">
        <f>IF(AZ84=5,G84,0)</f>
        <v>0</v>
      </c>
      <c r="CA84" s="177">
        <v>12</v>
      </c>
      <c r="CB84" s="177">
        <v>0</v>
      </c>
      <c r="CZ84" s="146">
        <v>0</v>
      </c>
    </row>
    <row r="85" spans="1:104" x14ac:dyDescent="0.2">
      <c r="A85" s="184"/>
      <c r="B85" s="185" t="s">
        <v>74</v>
      </c>
      <c r="C85" s="186" t="str">
        <f>CONCATENATE(B80," ",C80)</f>
        <v>767 Konstrukce zámečnické</v>
      </c>
      <c r="D85" s="187"/>
      <c r="E85" s="188"/>
      <c r="F85" s="189"/>
      <c r="G85" s="190">
        <f>SUM(G80:G84)</f>
        <v>0</v>
      </c>
      <c r="J85" s="204"/>
      <c r="O85" s="170">
        <v>4</v>
      </c>
      <c r="BA85" s="191">
        <f>SUM(BA80:BA84)</f>
        <v>0</v>
      </c>
      <c r="BB85" s="191">
        <f>SUM(BB80:BB84)</f>
        <v>0</v>
      </c>
      <c r="BC85" s="191">
        <f>SUM(BC80:BC84)</f>
        <v>0</v>
      </c>
      <c r="BD85" s="191">
        <f>SUM(BD80:BD84)</f>
        <v>0</v>
      </c>
      <c r="BE85" s="191">
        <f>SUM(BE80:BE84)</f>
        <v>0</v>
      </c>
    </row>
    <row r="86" spans="1:104" x14ac:dyDescent="0.2">
      <c r="A86" s="163" t="s">
        <v>72</v>
      </c>
      <c r="B86" s="164" t="s">
        <v>193</v>
      </c>
      <c r="C86" s="165" t="s">
        <v>194</v>
      </c>
      <c r="D86" s="166"/>
      <c r="E86" s="167"/>
      <c r="F86" s="167"/>
      <c r="G86" s="168"/>
      <c r="H86" s="169"/>
      <c r="I86" s="169"/>
      <c r="O86" s="170">
        <v>1</v>
      </c>
    </row>
    <row r="87" spans="1:104" x14ac:dyDescent="0.2">
      <c r="A87" s="171">
        <v>41</v>
      </c>
      <c r="B87" s="172" t="s">
        <v>195</v>
      </c>
      <c r="C87" s="173" t="s">
        <v>196</v>
      </c>
      <c r="D87" s="174" t="s">
        <v>85</v>
      </c>
      <c r="E87" s="175">
        <v>813.47199999999998</v>
      </c>
      <c r="F87" s="175">
        <v>0</v>
      </c>
      <c r="G87" s="176">
        <f>E87*F87</f>
        <v>0</v>
      </c>
      <c r="O87" s="170">
        <v>2</v>
      </c>
      <c r="AA87" s="146">
        <v>1</v>
      </c>
      <c r="AB87" s="146">
        <v>7</v>
      </c>
      <c r="AC87" s="146">
        <v>7</v>
      </c>
      <c r="AZ87" s="146">
        <v>2</v>
      </c>
      <c r="BA87" s="146">
        <f>IF(AZ87=1,G87,0)</f>
        <v>0</v>
      </c>
      <c r="BB87" s="146">
        <f>IF(AZ87=2,G87,0)</f>
        <v>0</v>
      </c>
      <c r="BC87" s="146">
        <f>IF(AZ87=3,G87,0)</f>
        <v>0</v>
      </c>
      <c r="BD87" s="146">
        <f>IF(AZ87=4,G87,0)</f>
        <v>0</v>
      </c>
      <c r="BE87" s="146">
        <f>IF(AZ87=5,G87,0)</f>
        <v>0</v>
      </c>
      <c r="CA87" s="177">
        <v>1</v>
      </c>
      <c r="CB87" s="177">
        <v>7</v>
      </c>
      <c r="CZ87" s="146">
        <v>1.4999999999999999E-4</v>
      </c>
    </row>
    <row r="88" spans="1:104" x14ac:dyDescent="0.2">
      <c r="A88" s="171">
        <v>42</v>
      </c>
      <c r="B88" s="172" t="s">
        <v>197</v>
      </c>
      <c r="C88" s="173" t="s">
        <v>198</v>
      </c>
      <c r="D88" s="174" t="s">
        <v>85</v>
      </c>
      <c r="E88" s="175">
        <v>813.47199999999998</v>
      </c>
      <c r="F88" s="175">
        <v>0</v>
      </c>
      <c r="G88" s="176">
        <f>E88*F88</f>
        <v>0</v>
      </c>
      <c r="O88" s="170">
        <v>2</v>
      </c>
      <c r="AA88" s="146">
        <v>1</v>
      </c>
      <c r="AB88" s="146">
        <v>7</v>
      </c>
      <c r="AC88" s="146">
        <v>7</v>
      </c>
      <c r="AZ88" s="146">
        <v>2</v>
      </c>
      <c r="BA88" s="146">
        <f>IF(AZ88=1,G88,0)</f>
        <v>0</v>
      </c>
      <c r="BB88" s="146">
        <f>IF(AZ88=2,G88,0)</f>
        <v>0</v>
      </c>
      <c r="BC88" s="146">
        <f>IF(AZ88=3,G88,0)</f>
        <v>0</v>
      </c>
      <c r="BD88" s="146">
        <f>IF(AZ88=4,G88,0)</f>
        <v>0</v>
      </c>
      <c r="BE88" s="146">
        <f>IF(AZ88=5,G88,0)</f>
        <v>0</v>
      </c>
      <c r="CA88" s="177">
        <v>1</v>
      </c>
      <c r="CB88" s="177">
        <v>7</v>
      </c>
      <c r="CZ88" s="146">
        <v>1.4999999999999999E-4</v>
      </c>
    </row>
    <row r="89" spans="1:104" x14ac:dyDescent="0.2">
      <c r="A89" s="178"/>
      <c r="B89" s="180"/>
      <c r="C89" s="235" t="s">
        <v>199</v>
      </c>
      <c r="D89" s="236"/>
      <c r="E89" s="181">
        <v>803.68</v>
      </c>
      <c r="F89" s="182"/>
      <c r="G89" s="183"/>
      <c r="M89" s="179" t="s">
        <v>199</v>
      </c>
      <c r="O89" s="170"/>
    </row>
    <row r="90" spans="1:104" x14ac:dyDescent="0.2">
      <c r="A90" s="178"/>
      <c r="B90" s="180"/>
      <c r="C90" s="237" t="s">
        <v>200</v>
      </c>
      <c r="D90" s="238"/>
      <c r="E90" s="181">
        <v>9.7919999999999998</v>
      </c>
      <c r="F90" s="182"/>
      <c r="G90" s="183"/>
      <c r="M90" s="179" t="s">
        <v>200</v>
      </c>
      <c r="O90" s="170"/>
    </row>
    <row r="91" spans="1:104" x14ac:dyDescent="0.2">
      <c r="A91" s="184"/>
      <c r="B91" s="185" t="s">
        <v>74</v>
      </c>
      <c r="C91" s="186" t="str">
        <f>CONCATENATE(B86," ",C86)</f>
        <v>783 Nátěry</v>
      </c>
      <c r="D91" s="187"/>
      <c r="E91" s="188"/>
      <c r="F91" s="189"/>
      <c r="G91" s="190">
        <f>SUM(G86:G90)</f>
        <v>0</v>
      </c>
      <c r="O91" s="170">
        <v>4</v>
      </c>
      <c r="BA91" s="191">
        <f>SUM(BA86:BA90)</f>
        <v>0</v>
      </c>
      <c r="BB91" s="191">
        <f>SUM(BB86:BB90)</f>
        <v>0</v>
      </c>
      <c r="BC91" s="191">
        <f>SUM(BC86:BC90)</f>
        <v>0</v>
      </c>
      <c r="BD91" s="191">
        <f>SUM(BD86:BD90)</f>
        <v>0</v>
      </c>
      <c r="BE91" s="191">
        <f>SUM(BE86:BE90)</f>
        <v>0</v>
      </c>
    </row>
    <row r="92" spans="1:104" x14ac:dyDescent="0.2">
      <c r="A92" s="163" t="s">
        <v>72</v>
      </c>
      <c r="B92" s="164" t="s">
        <v>201</v>
      </c>
      <c r="C92" s="165" t="s">
        <v>202</v>
      </c>
      <c r="D92" s="166"/>
      <c r="E92" s="167"/>
      <c r="F92" s="167"/>
      <c r="G92" s="168"/>
      <c r="H92" s="169"/>
      <c r="I92" s="169"/>
      <c r="O92" s="170">
        <v>1</v>
      </c>
    </row>
    <row r="93" spans="1:104" ht="22.5" x14ac:dyDescent="0.2">
      <c r="A93" s="171">
        <v>43</v>
      </c>
      <c r="B93" s="172" t="s">
        <v>203</v>
      </c>
      <c r="C93" s="173" t="s">
        <v>227</v>
      </c>
      <c r="D93" s="174" t="s">
        <v>107</v>
      </c>
      <c r="E93" s="175">
        <v>290</v>
      </c>
      <c r="F93" s="175">
        <v>0</v>
      </c>
      <c r="G93" s="176">
        <f>E93*F93</f>
        <v>0</v>
      </c>
      <c r="O93" s="170">
        <v>2</v>
      </c>
      <c r="AA93" s="146">
        <v>12</v>
      </c>
      <c r="AB93" s="146">
        <v>0</v>
      </c>
      <c r="AC93" s="146">
        <v>8</v>
      </c>
      <c r="AZ93" s="146">
        <v>4</v>
      </c>
      <c r="BA93" s="146">
        <f>IF(AZ93=1,G93,0)</f>
        <v>0</v>
      </c>
      <c r="BB93" s="146">
        <f>IF(AZ93=2,G93,0)</f>
        <v>0</v>
      </c>
      <c r="BC93" s="146">
        <f>IF(AZ93=3,G93,0)</f>
        <v>0</v>
      </c>
      <c r="BD93" s="146">
        <f>IF(AZ93=4,G93,0)</f>
        <v>0</v>
      </c>
      <c r="BE93" s="146">
        <f>IF(AZ93=5,G93,0)</f>
        <v>0</v>
      </c>
      <c r="CA93" s="177">
        <v>12</v>
      </c>
      <c r="CB93" s="177">
        <v>0</v>
      </c>
      <c r="CZ93" s="146">
        <v>0</v>
      </c>
    </row>
    <row r="94" spans="1:104" x14ac:dyDescent="0.2">
      <c r="A94" s="171">
        <v>44</v>
      </c>
      <c r="B94" s="172" t="s">
        <v>204</v>
      </c>
      <c r="C94" s="173" t="s">
        <v>228</v>
      </c>
      <c r="D94" s="174" t="s">
        <v>107</v>
      </c>
      <c r="E94" s="175">
        <v>290</v>
      </c>
      <c r="F94" s="175"/>
      <c r="G94" s="176"/>
      <c r="O94" s="170"/>
      <c r="CA94" s="177"/>
      <c r="CB94" s="177"/>
    </row>
    <row r="95" spans="1:104" x14ac:dyDescent="0.2">
      <c r="A95" s="171">
        <v>45</v>
      </c>
      <c r="B95" s="172" t="s">
        <v>236</v>
      </c>
      <c r="C95" s="173" t="s">
        <v>229</v>
      </c>
      <c r="D95" s="174" t="s">
        <v>73</v>
      </c>
      <c r="E95" s="175">
        <v>14</v>
      </c>
      <c r="F95" s="175"/>
      <c r="G95" s="176"/>
      <c r="O95" s="170"/>
      <c r="CA95" s="177"/>
      <c r="CB95" s="177"/>
    </row>
    <row r="96" spans="1:104" x14ac:dyDescent="0.2">
      <c r="A96" s="171">
        <v>46</v>
      </c>
      <c r="B96" s="172"/>
      <c r="C96" s="173" t="s">
        <v>230</v>
      </c>
      <c r="D96" s="174" t="s">
        <v>73</v>
      </c>
      <c r="E96" s="175">
        <v>180</v>
      </c>
      <c r="F96" s="175"/>
      <c r="G96" s="176"/>
      <c r="O96" s="170"/>
      <c r="CA96" s="177"/>
      <c r="CB96" s="177"/>
    </row>
    <row r="97" spans="1:104" x14ac:dyDescent="0.2">
      <c r="A97" s="171">
        <v>47</v>
      </c>
      <c r="B97" s="172" t="s">
        <v>237</v>
      </c>
      <c r="C97" s="173" t="s">
        <v>231</v>
      </c>
      <c r="D97" s="174" t="s">
        <v>73</v>
      </c>
      <c r="E97" s="175">
        <v>8</v>
      </c>
      <c r="F97" s="175"/>
      <c r="G97" s="176"/>
      <c r="O97" s="170"/>
      <c r="CA97" s="177"/>
      <c r="CB97" s="177"/>
    </row>
    <row r="98" spans="1:104" x14ac:dyDescent="0.2">
      <c r="A98" s="171">
        <v>48</v>
      </c>
      <c r="B98" s="172" t="s">
        <v>238</v>
      </c>
      <c r="C98" s="173" t="s">
        <v>232</v>
      </c>
      <c r="D98" s="174" t="s">
        <v>73</v>
      </c>
      <c r="E98" s="175">
        <v>20</v>
      </c>
      <c r="F98" s="175"/>
      <c r="G98" s="176"/>
      <c r="O98" s="170"/>
      <c r="CA98" s="177"/>
      <c r="CB98" s="177"/>
    </row>
    <row r="99" spans="1:104" x14ac:dyDescent="0.2">
      <c r="A99" s="171">
        <v>49</v>
      </c>
      <c r="B99" s="172" t="s">
        <v>239</v>
      </c>
      <c r="C99" s="173" t="s">
        <v>233</v>
      </c>
      <c r="D99" s="174" t="s">
        <v>107</v>
      </c>
      <c r="E99" s="175">
        <v>7</v>
      </c>
      <c r="F99" s="175"/>
      <c r="G99" s="176"/>
      <c r="O99" s="170"/>
      <c r="CA99" s="177"/>
      <c r="CB99" s="177"/>
    </row>
    <row r="100" spans="1:104" x14ac:dyDescent="0.2">
      <c r="A100" s="171">
        <v>50</v>
      </c>
      <c r="B100" s="172" t="s">
        <v>241</v>
      </c>
      <c r="C100" s="173" t="s">
        <v>234</v>
      </c>
      <c r="D100" s="174" t="s">
        <v>91</v>
      </c>
      <c r="E100" s="175">
        <v>1</v>
      </c>
      <c r="F100" s="175"/>
      <c r="G100" s="176"/>
      <c r="O100" s="170"/>
      <c r="CA100" s="177"/>
      <c r="CB100" s="177"/>
    </row>
    <row r="101" spans="1:104" x14ac:dyDescent="0.2">
      <c r="A101" s="171">
        <v>51</v>
      </c>
      <c r="B101" s="172" t="s">
        <v>240</v>
      </c>
      <c r="C101" s="173" t="s">
        <v>235</v>
      </c>
      <c r="D101" s="174" t="s">
        <v>91</v>
      </c>
      <c r="E101" s="175">
        <v>1</v>
      </c>
      <c r="F101" s="175"/>
      <c r="G101" s="176"/>
      <c r="O101" s="170"/>
      <c r="CA101" s="177"/>
      <c r="CB101" s="177"/>
    </row>
    <row r="102" spans="1:104" x14ac:dyDescent="0.2">
      <c r="A102" s="171">
        <v>52</v>
      </c>
      <c r="B102" s="172" t="s">
        <v>204</v>
      </c>
      <c r="C102" s="173" t="s">
        <v>205</v>
      </c>
      <c r="D102" s="174" t="s">
        <v>91</v>
      </c>
      <c r="E102" s="175">
        <v>1</v>
      </c>
      <c r="F102" s="175">
        <v>0</v>
      </c>
      <c r="G102" s="176">
        <f>E102*F102</f>
        <v>0</v>
      </c>
      <c r="O102" s="170">
        <v>2</v>
      </c>
      <c r="AA102" s="146">
        <v>12</v>
      </c>
      <c r="AB102" s="146">
        <v>0</v>
      </c>
      <c r="AC102" s="146">
        <v>52</v>
      </c>
      <c r="AZ102" s="146">
        <v>4</v>
      </c>
      <c r="BA102" s="146">
        <f>IF(AZ102=1,G102,0)</f>
        <v>0</v>
      </c>
      <c r="BB102" s="146">
        <f>IF(AZ102=2,G102,0)</f>
        <v>0</v>
      </c>
      <c r="BC102" s="146">
        <f>IF(AZ102=3,G102,0)</f>
        <v>0</v>
      </c>
      <c r="BD102" s="146">
        <f>IF(AZ102=4,G102,0)</f>
        <v>0</v>
      </c>
      <c r="BE102" s="146">
        <f>IF(AZ102=5,G102,0)</f>
        <v>0</v>
      </c>
      <c r="CA102" s="177">
        <v>12</v>
      </c>
      <c r="CB102" s="177">
        <v>0</v>
      </c>
      <c r="CZ102" s="146">
        <v>0</v>
      </c>
    </row>
    <row r="103" spans="1:104" x14ac:dyDescent="0.2">
      <c r="A103" s="184"/>
      <c r="B103" s="185" t="s">
        <v>74</v>
      </c>
      <c r="C103" s="186" t="str">
        <f>CONCATENATE(B92," ",C92)</f>
        <v>M21 Elektromontáže</v>
      </c>
      <c r="D103" s="187"/>
      <c r="E103" s="188"/>
      <c r="F103" s="189"/>
      <c r="G103" s="190">
        <f>SUM(G92:G102)</f>
        <v>0</v>
      </c>
      <c r="O103" s="170">
        <v>4</v>
      </c>
      <c r="BA103" s="191">
        <f>SUM(BA92:BA102)</f>
        <v>0</v>
      </c>
      <c r="BB103" s="191">
        <f>SUM(BB92:BB102)</f>
        <v>0</v>
      </c>
      <c r="BC103" s="191">
        <f>SUM(BC92:BC102)</f>
        <v>0</v>
      </c>
      <c r="BD103" s="191">
        <f>SUM(BD92:BD102)</f>
        <v>0</v>
      </c>
      <c r="BE103" s="191">
        <f>SUM(BE92:BE102)</f>
        <v>0</v>
      </c>
    </row>
    <row r="104" spans="1:104" x14ac:dyDescent="0.2">
      <c r="A104" s="163" t="s">
        <v>72</v>
      </c>
      <c r="B104" s="164" t="s">
        <v>206</v>
      </c>
      <c r="C104" s="165" t="s">
        <v>207</v>
      </c>
      <c r="D104" s="166"/>
      <c r="E104" s="167"/>
      <c r="F104" s="167"/>
      <c r="G104" s="168"/>
      <c r="H104" s="169"/>
      <c r="I104" s="169"/>
      <c r="O104" s="170">
        <v>1</v>
      </c>
    </row>
    <row r="105" spans="1:104" x14ac:dyDescent="0.2">
      <c r="A105" s="171">
        <v>53</v>
      </c>
      <c r="B105" s="172" t="s">
        <v>208</v>
      </c>
      <c r="C105" s="173" t="s">
        <v>209</v>
      </c>
      <c r="D105" s="174" t="s">
        <v>102</v>
      </c>
      <c r="E105" s="175">
        <v>54.403750199999998</v>
      </c>
      <c r="F105" s="175">
        <v>0</v>
      </c>
      <c r="G105" s="176">
        <f t="shared" ref="G105:G112" si="18">E105*F105</f>
        <v>0</v>
      </c>
      <c r="O105" s="170">
        <v>2</v>
      </c>
      <c r="AA105" s="146">
        <v>8</v>
      </c>
      <c r="AB105" s="146">
        <v>0</v>
      </c>
      <c r="AC105" s="146">
        <v>3</v>
      </c>
      <c r="AZ105" s="146">
        <v>1</v>
      </c>
      <c r="BA105" s="146">
        <f t="shared" ref="BA105:BA112" si="19">IF(AZ105=1,G105,0)</f>
        <v>0</v>
      </c>
      <c r="BB105" s="146">
        <f t="shared" ref="BB105:BB112" si="20">IF(AZ105=2,G105,0)</f>
        <v>0</v>
      </c>
      <c r="BC105" s="146">
        <f t="shared" ref="BC105:BC112" si="21">IF(AZ105=3,G105,0)</f>
        <v>0</v>
      </c>
      <c r="BD105" s="146">
        <f t="shared" ref="BD105:BD112" si="22">IF(AZ105=4,G105,0)</f>
        <v>0</v>
      </c>
      <c r="BE105" s="146">
        <f t="shared" ref="BE105:BE112" si="23">IF(AZ105=5,G105,0)</f>
        <v>0</v>
      </c>
      <c r="CA105" s="177">
        <v>8</v>
      </c>
      <c r="CB105" s="177">
        <v>0</v>
      </c>
      <c r="CZ105" s="146">
        <v>0</v>
      </c>
    </row>
    <row r="106" spans="1:104" x14ac:dyDescent="0.2">
      <c r="A106" s="171">
        <v>54</v>
      </c>
      <c r="B106" s="172" t="s">
        <v>210</v>
      </c>
      <c r="C106" s="173" t="s">
        <v>211</v>
      </c>
      <c r="D106" s="174" t="s">
        <v>102</v>
      </c>
      <c r="E106" s="175">
        <v>217.61500079999999</v>
      </c>
      <c r="F106" s="175">
        <v>0</v>
      </c>
      <c r="G106" s="176">
        <f t="shared" si="18"/>
        <v>0</v>
      </c>
      <c r="O106" s="170">
        <v>2</v>
      </c>
      <c r="AA106" s="146">
        <v>8</v>
      </c>
      <c r="AB106" s="146">
        <v>0</v>
      </c>
      <c r="AC106" s="146">
        <v>3</v>
      </c>
      <c r="AZ106" s="146">
        <v>1</v>
      </c>
      <c r="BA106" s="146">
        <f t="shared" si="19"/>
        <v>0</v>
      </c>
      <c r="BB106" s="146">
        <f t="shared" si="20"/>
        <v>0</v>
      </c>
      <c r="BC106" s="146">
        <f t="shared" si="21"/>
        <v>0</v>
      </c>
      <c r="BD106" s="146">
        <f t="shared" si="22"/>
        <v>0</v>
      </c>
      <c r="BE106" s="146">
        <f t="shared" si="23"/>
        <v>0</v>
      </c>
      <c r="CA106" s="177">
        <v>8</v>
      </c>
      <c r="CB106" s="177">
        <v>0</v>
      </c>
      <c r="CZ106" s="146">
        <v>0</v>
      </c>
    </row>
    <row r="107" spans="1:104" x14ac:dyDescent="0.2">
      <c r="A107" s="171">
        <v>55</v>
      </c>
      <c r="B107" s="172" t="s">
        <v>212</v>
      </c>
      <c r="C107" s="173" t="s">
        <v>213</v>
      </c>
      <c r="D107" s="174" t="s">
        <v>102</v>
      </c>
      <c r="E107" s="175">
        <v>54.403750199999998</v>
      </c>
      <c r="F107" s="175">
        <v>0</v>
      </c>
      <c r="G107" s="176">
        <f t="shared" si="18"/>
        <v>0</v>
      </c>
      <c r="O107" s="170">
        <v>2</v>
      </c>
      <c r="AA107" s="146">
        <v>8</v>
      </c>
      <c r="AB107" s="146">
        <v>0</v>
      </c>
      <c r="AC107" s="146">
        <v>3</v>
      </c>
      <c r="AZ107" s="146">
        <v>1</v>
      </c>
      <c r="BA107" s="146">
        <f t="shared" si="19"/>
        <v>0</v>
      </c>
      <c r="BB107" s="146">
        <f t="shared" si="20"/>
        <v>0</v>
      </c>
      <c r="BC107" s="146">
        <f t="shared" si="21"/>
        <v>0</v>
      </c>
      <c r="BD107" s="146">
        <f t="shared" si="22"/>
        <v>0</v>
      </c>
      <c r="BE107" s="146">
        <f t="shared" si="23"/>
        <v>0</v>
      </c>
      <c r="CA107" s="177">
        <v>8</v>
      </c>
      <c r="CB107" s="177">
        <v>0</v>
      </c>
      <c r="CZ107" s="146">
        <v>0</v>
      </c>
    </row>
    <row r="108" spans="1:104" x14ac:dyDescent="0.2">
      <c r="A108" s="171">
        <v>56</v>
      </c>
      <c r="B108" s="172" t="s">
        <v>214</v>
      </c>
      <c r="C108" s="173" t="s">
        <v>215</v>
      </c>
      <c r="D108" s="174" t="s">
        <v>102</v>
      </c>
      <c r="E108" s="175">
        <v>163.2112506</v>
      </c>
      <c r="F108" s="175">
        <v>0</v>
      </c>
      <c r="G108" s="176">
        <f t="shared" si="18"/>
        <v>0</v>
      </c>
      <c r="O108" s="170">
        <v>2</v>
      </c>
      <c r="AA108" s="146">
        <v>8</v>
      </c>
      <c r="AB108" s="146">
        <v>0</v>
      </c>
      <c r="AC108" s="146">
        <v>3</v>
      </c>
      <c r="AZ108" s="146">
        <v>1</v>
      </c>
      <c r="BA108" s="146">
        <f t="shared" si="19"/>
        <v>0</v>
      </c>
      <c r="BB108" s="146">
        <f t="shared" si="20"/>
        <v>0</v>
      </c>
      <c r="BC108" s="146">
        <f t="shared" si="21"/>
        <v>0</v>
      </c>
      <c r="BD108" s="146">
        <f t="shared" si="22"/>
        <v>0</v>
      </c>
      <c r="BE108" s="146">
        <f t="shared" si="23"/>
        <v>0</v>
      </c>
      <c r="CA108" s="177">
        <v>8</v>
      </c>
      <c r="CB108" s="177">
        <v>0</v>
      </c>
      <c r="CZ108" s="146">
        <v>0</v>
      </c>
    </row>
    <row r="109" spans="1:104" x14ac:dyDescent="0.2">
      <c r="A109" s="171">
        <v>57</v>
      </c>
      <c r="B109" s="172" t="s">
        <v>216</v>
      </c>
      <c r="C109" s="173" t="s">
        <v>217</v>
      </c>
      <c r="D109" s="174" t="s">
        <v>102</v>
      </c>
      <c r="E109" s="175">
        <v>54.403750199999998</v>
      </c>
      <c r="F109" s="175">
        <v>0</v>
      </c>
      <c r="G109" s="176">
        <f t="shared" si="18"/>
        <v>0</v>
      </c>
      <c r="O109" s="170">
        <v>2</v>
      </c>
      <c r="AA109" s="146">
        <v>8</v>
      </c>
      <c r="AB109" s="146">
        <v>0</v>
      </c>
      <c r="AC109" s="146">
        <v>3</v>
      </c>
      <c r="AZ109" s="146">
        <v>1</v>
      </c>
      <c r="BA109" s="146">
        <f t="shared" si="19"/>
        <v>0</v>
      </c>
      <c r="BB109" s="146">
        <f t="shared" si="20"/>
        <v>0</v>
      </c>
      <c r="BC109" s="146">
        <f t="shared" si="21"/>
        <v>0</v>
      </c>
      <c r="BD109" s="146">
        <f t="shared" si="22"/>
        <v>0</v>
      </c>
      <c r="BE109" s="146">
        <f t="shared" si="23"/>
        <v>0</v>
      </c>
      <c r="CA109" s="177">
        <v>8</v>
      </c>
      <c r="CB109" s="177">
        <v>0</v>
      </c>
      <c r="CZ109" s="146">
        <v>0</v>
      </c>
    </row>
    <row r="110" spans="1:104" x14ac:dyDescent="0.2">
      <c r="A110" s="171">
        <v>58</v>
      </c>
      <c r="B110" s="172" t="s">
        <v>218</v>
      </c>
      <c r="C110" s="173" t="s">
        <v>219</v>
      </c>
      <c r="D110" s="174" t="s">
        <v>102</v>
      </c>
      <c r="E110" s="175">
        <v>163.2112506</v>
      </c>
      <c r="F110" s="175">
        <v>0</v>
      </c>
      <c r="G110" s="176">
        <f t="shared" si="18"/>
        <v>0</v>
      </c>
      <c r="O110" s="170">
        <v>2</v>
      </c>
      <c r="AA110" s="146">
        <v>8</v>
      </c>
      <c r="AB110" s="146">
        <v>0</v>
      </c>
      <c r="AC110" s="146">
        <v>3</v>
      </c>
      <c r="AZ110" s="146">
        <v>1</v>
      </c>
      <c r="BA110" s="146">
        <f t="shared" si="19"/>
        <v>0</v>
      </c>
      <c r="BB110" s="146">
        <f t="shared" si="20"/>
        <v>0</v>
      </c>
      <c r="BC110" s="146">
        <f t="shared" si="21"/>
        <v>0</v>
      </c>
      <c r="BD110" s="146">
        <f t="shared" si="22"/>
        <v>0</v>
      </c>
      <c r="BE110" s="146">
        <f t="shared" si="23"/>
        <v>0</v>
      </c>
      <c r="CA110" s="177">
        <v>8</v>
      </c>
      <c r="CB110" s="177">
        <v>0</v>
      </c>
      <c r="CZ110" s="146">
        <v>0</v>
      </c>
    </row>
    <row r="111" spans="1:104" x14ac:dyDescent="0.2">
      <c r="A111" s="171">
        <v>59</v>
      </c>
      <c r="B111" s="172" t="s">
        <v>220</v>
      </c>
      <c r="C111" s="173" t="s">
        <v>221</v>
      </c>
      <c r="D111" s="174" t="s">
        <v>102</v>
      </c>
      <c r="E111" s="175">
        <v>54.403750199999998</v>
      </c>
      <c r="F111" s="175">
        <v>0</v>
      </c>
      <c r="G111" s="176">
        <f t="shared" si="18"/>
        <v>0</v>
      </c>
      <c r="O111" s="170">
        <v>2</v>
      </c>
      <c r="AA111" s="146">
        <v>8</v>
      </c>
      <c r="AB111" s="146">
        <v>0</v>
      </c>
      <c r="AC111" s="146">
        <v>3</v>
      </c>
      <c r="AZ111" s="146">
        <v>1</v>
      </c>
      <c r="BA111" s="146">
        <f t="shared" si="19"/>
        <v>0</v>
      </c>
      <c r="BB111" s="146">
        <f t="shared" si="20"/>
        <v>0</v>
      </c>
      <c r="BC111" s="146">
        <f t="shared" si="21"/>
        <v>0</v>
      </c>
      <c r="BD111" s="146">
        <f t="shared" si="22"/>
        <v>0</v>
      </c>
      <c r="BE111" s="146">
        <f t="shared" si="23"/>
        <v>0</v>
      </c>
      <c r="CA111" s="177">
        <v>8</v>
      </c>
      <c r="CB111" s="177">
        <v>0</v>
      </c>
      <c r="CZ111" s="146">
        <v>0</v>
      </c>
    </row>
    <row r="112" spans="1:104" x14ac:dyDescent="0.2">
      <c r="A112" s="171">
        <v>60</v>
      </c>
      <c r="B112" s="172" t="s">
        <v>222</v>
      </c>
      <c r="C112" s="173" t="s">
        <v>223</v>
      </c>
      <c r="D112" s="174" t="s">
        <v>102</v>
      </c>
      <c r="E112" s="175">
        <v>54.403750199999998</v>
      </c>
      <c r="F112" s="175">
        <v>0</v>
      </c>
      <c r="G112" s="176">
        <f t="shared" si="18"/>
        <v>0</v>
      </c>
      <c r="O112" s="170">
        <v>2</v>
      </c>
      <c r="AA112" s="146">
        <v>8</v>
      </c>
      <c r="AB112" s="146">
        <v>0</v>
      </c>
      <c r="AC112" s="146">
        <v>3</v>
      </c>
      <c r="AZ112" s="146">
        <v>1</v>
      </c>
      <c r="BA112" s="146">
        <f t="shared" si="19"/>
        <v>0</v>
      </c>
      <c r="BB112" s="146">
        <f t="shared" si="20"/>
        <v>0</v>
      </c>
      <c r="BC112" s="146">
        <f t="shared" si="21"/>
        <v>0</v>
      </c>
      <c r="BD112" s="146">
        <f t="shared" si="22"/>
        <v>0</v>
      </c>
      <c r="BE112" s="146">
        <f t="shared" si="23"/>
        <v>0</v>
      </c>
      <c r="CA112" s="177">
        <v>8</v>
      </c>
      <c r="CB112" s="177">
        <v>0</v>
      </c>
      <c r="CZ112" s="146">
        <v>0</v>
      </c>
    </row>
    <row r="113" spans="1:57" x14ac:dyDescent="0.2">
      <c r="A113" s="184"/>
      <c r="B113" s="185" t="s">
        <v>74</v>
      </c>
      <c r="C113" s="186" t="str">
        <f>CONCATENATE(B104," ",C104)</f>
        <v>D96 Přesuny suti a vybouraných hmot</v>
      </c>
      <c r="D113" s="187"/>
      <c r="E113" s="188"/>
      <c r="F113" s="189"/>
      <c r="G113" s="190">
        <f>SUM(G104:G112)</f>
        <v>0</v>
      </c>
      <c r="O113" s="170">
        <v>4</v>
      </c>
      <c r="BA113" s="191">
        <f>SUM(BA104:BA112)</f>
        <v>0</v>
      </c>
      <c r="BB113" s="191">
        <f>SUM(BB104:BB112)</f>
        <v>0</v>
      </c>
      <c r="BC113" s="191">
        <f>SUM(BC104:BC112)</f>
        <v>0</v>
      </c>
      <c r="BD113" s="191">
        <f>SUM(BD104:BD112)</f>
        <v>0</v>
      </c>
      <c r="BE113" s="191">
        <f>SUM(BE104:BE112)</f>
        <v>0</v>
      </c>
    </row>
    <row r="114" spans="1:57" x14ac:dyDescent="0.2">
      <c r="E114" s="146"/>
    </row>
    <row r="115" spans="1:57" x14ac:dyDescent="0.2">
      <c r="E115" s="146"/>
    </row>
    <row r="116" spans="1:57" x14ac:dyDescent="0.2">
      <c r="E116" s="146"/>
    </row>
    <row r="117" spans="1:57" x14ac:dyDescent="0.2">
      <c r="E117" s="146"/>
    </row>
    <row r="118" spans="1:57" x14ac:dyDescent="0.2">
      <c r="E118" s="146"/>
    </row>
    <row r="119" spans="1:57" x14ac:dyDescent="0.2">
      <c r="E119" s="146"/>
    </row>
    <row r="120" spans="1:57" x14ac:dyDescent="0.2">
      <c r="E120" s="146"/>
    </row>
    <row r="121" spans="1:57" x14ac:dyDescent="0.2">
      <c r="E121" s="146"/>
    </row>
    <row r="122" spans="1:57" x14ac:dyDescent="0.2">
      <c r="E122" s="146"/>
    </row>
    <row r="123" spans="1:57" x14ac:dyDescent="0.2">
      <c r="E123" s="146"/>
    </row>
    <row r="124" spans="1:57" x14ac:dyDescent="0.2">
      <c r="E124" s="146"/>
    </row>
    <row r="125" spans="1:57" x14ac:dyDescent="0.2">
      <c r="E125" s="146"/>
    </row>
    <row r="126" spans="1:57" x14ac:dyDescent="0.2">
      <c r="E126" s="146"/>
    </row>
    <row r="127" spans="1:57" x14ac:dyDescent="0.2">
      <c r="E127" s="146"/>
    </row>
    <row r="128" spans="1:57" x14ac:dyDescent="0.2">
      <c r="E128" s="146"/>
    </row>
    <row r="129" spans="1:7" x14ac:dyDescent="0.2">
      <c r="E129" s="146"/>
    </row>
    <row r="130" spans="1:7" x14ac:dyDescent="0.2">
      <c r="E130" s="146"/>
    </row>
    <row r="131" spans="1:7" x14ac:dyDescent="0.2">
      <c r="E131" s="146"/>
    </row>
    <row r="132" spans="1:7" x14ac:dyDescent="0.2">
      <c r="E132" s="146"/>
    </row>
    <row r="133" spans="1:7" x14ac:dyDescent="0.2">
      <c r="E133" s="146"/>
    </row>
    <row r="134" spans="1:7" x14ac:dyDescent="0.2">
      <c r="E134" s="146"/>
    </row>
    <row r="135" spans="1:7" x14ac:dyDescent="0.2">
      <c r="E135" s="146"/>
    </row>
    <row r="136" spans="1:7" x14ac:dyDescent="0.2">
      <c r="E136" s="146"/>
    </row>
    <row r="137" spans="1:7" x14ac:dyDescent="0.2">
      <c r="A137" s="192"/>
      <c r="B137" s="192"/>
      <c r="C137" s="192"/>
      <c r="D137" s="192"/>
      <c r="E137" s="192"/>
      <c r="F137" s="192"/>
      <c r="G137" s="192"/>
    </row>
    <row r="138" spans="1:7" x14ac:dyDescent="0.2">
      <c r="A138" s="192"/>
      <c r="B138" s="192"/>
      <c r="C138" s="192"/>
      <c r="D138" s="192"/>
      <c r="E138" s="192"/>
      <c r="F138" s="192"/>
      <c r="G138" s="192"/>
    </row>
    <row r="139" spans="1:7" x14ac:dyDescent="0.2">
      <c r="A139" s="192"/>
      <c r="B139" s="192"/>
      <c r="C139" s="192"/>
      <c r="D139" s="192"/>
      <c r="E139" s="192"/>
      <c r="F139" s="192"/>
      <c r="G139" s="192"/>
    </row>
    <row r="140" spans="1:7" x14ac:dyDescent="0.2">
      <c r="A140" s="192"/>
      <c r="B140" s="192"/>
      <c r="C140" s="192"/>
      <c r="D140" s="192"/>
      <c r="E140" s="192"/>
      <c r="F140" s="192"/>
      <c r="G140" s="192"/>
    </row>
    <row r="141" spans="1:7" x14ac:dyDescent="0.2">
      <c r="E141" s="146"/>
    </row>
    <row r="142" spans="1:7" x14ac:dyDescent="0.2">
      <c r="E142" s="146"/>
    </row>
    <row r="143" spans="1:7" x14ac:dyDescent="0.2">
      <c r="E143" s="146"/>
    </row>
    <row r="144" spans="1:7" x14ac:dyDescent="0.2">
      <c r="E144" s="146"/>
    </row>
    <row r="145" spans="5:5" x14ac:dyDescent="0.2">
      <c r="E145" s="146"/>
    </row>
    <row r="146" spans="5:5" x14ac:dyDescent="0.2">
      <c r="E146" s="146"/>
    </row>
    <row r="147" spans="5:5" x14ac:dyDescent="0.2">
      <c r="E147" s="146"/>
    </row>
    <row r="148" spans="5:5" x14ac:dyDescent="0.2">
      <c r="E148" s="146"/>
    </row>
    <row r="149" spans="5:5" x14ac:dyDescent="0.2">
      <c r="E149" s="146"/>
    </row>
    <row r="150" spans="5:5" x14ac:dyDescent="0.2">
      <c r="E150" s="146"/>
    </row>
    <row r="151" spans="5:5" x14ac:dyDescent="0.2">
      <c r="E151" s="146"/>
    </row>
    <row r="152" spans="5:5" x14ac:dyDescent="0.2">
      <c r="E152" s="146"/>
    </row>
    <row r="153" spans="5:5" x14ac:dyDescent="0.2">
      <c r="E153" s="146"/>
    </row>
    <row r="154" spans="5:5" x14ac:dyDescent="0.2">
      <c r="E154" s="146"/>
    </row>
    <row r="155" spans="5:5" x14ac:dyDescent="0.2">
      <c r="E155" s="146"/>
    </row>
    <row r="156" spans="5:5" x14ac:dyDescent="0.2">
      <c r="E156" s="146"/>
    </row>
    <row r="157" spans="5:5" x14ac:dyDescent="0.2">
      <c r="E157" s="146"/>
    </row>
    <row r="158" spans="5:5" x14ac:dyDescent="0.2">
      <c r="E158" s="146"/>
    </row>
    <row r="159" spans="5:5" x14ac:dyDescent="0.2">
      <c r="E159" s="146"/>
    </row>
    <row r="160" spans="5:5" x14ac:dyDescent="0.2">
      <c r="E160" s="146"/>
    </row>
    <row r="161" spans="1:7" x14ac:dyDescent="0.2">
      <c r="E161" s="146"/>
    </row>
    <row r="162" spans="1:7" x14ac:dyDescent="0.2">
      <c r="E162" s="146"/>
    </row>
    <row r="163" spans="1:7" x14ac:dyDescent="0.2">
      <c r="E163" s="146"/>
    </row>
    <row r="164" spans="1:7" x14ac:dyDescent="0.2">
      <c r="E164" s="146"/>
    </row>
    <row r="165" spans="1:7" x14ac:dyDescent="0.2">
      <c r="E165" s="146"/>
    </row>
    <row r="166" spans="1:7" x14ac:dyDescent="0.2">
      <c r="E166" s="146"/>
    </row>
    <row r="167" spans="1:7" x14ac:dyDescent="0.2">
      <c r="E167" s="146"/>
    </row>
    <row r="168" spans="1:7" x14ac:dyDescent="0.2">
      <c r="E168" s="146"/>
    </row>
    <row r="169" spans="1:7" x14ac:dyDescent="0.2">
      <c r="E169" s="146"/>
    </row>
    <row r="170" spans="1:7" x14ac:dyDescent="0.2">
      <c r="E170" s="146"/>
    </row>
    <row r="171" spans="1:7" x14ac:dyDescent="0.2">
      <c r="E171" s="146"/>
    </row>
    <row r="172" spans="1:7" x14ac:dyDescent="0.2">
      <c r="A172" s="193"/>
      <c r="B172" s="193"/>
    </row>
    <row r="173" spans="1:7" x14ac:dyDescent="0.2">
      <c r="A173" s="192"/>
      <c r="B173" s="192"/>
      <c r="C173" s="195"/>
      <c r="D173" s="195"/>
      <c r="E173" s="196"/>
      <c r="F173" s="195"/>
      <c r="G173" s="197"/>
    </row>
    <row r="174" spans="1:7" x14ac:dyDescent="0.2">
      <c r="A174" s="198"/>
      <c r="B174" s="198"/>
      <c r="C174" s="192"/>
      <c r="D174" s="192"/>
      <c r="E174" s="199"/>
      <c r="F174" s="192"/>
      <c r="G174" s="192"/>
    </row>
    <row r="175" spans="1:7" x14ac:dyDescent="0.2">
      <c r="A175" s="192"/>
      <c r="B175" s="192"/>
      <c r="C175" s="192"/>
      <c r="D175" s="192"/>
      <c r="E175" s="199"/>
      <c r="F175" s="192"/>
      <c r="G175" s="192"/>
    </row>
    <row r="176" spans="1:7" x14ac:dyDescent="0.2">
      <c r="A176" s="192"/>
      <c r="B176" s="192"/>
      <c r="C176" s="192"/>
      <c r="D176" s="192"/>
      <c r="E176" s="199"/>
      <c r="F176" s="192"/>
      <c r="G176" s="192"/>
    </row>
    <row r="177" spans="1:7" x14ac:dyDescent="0.2">
      <c r="A177" s="192"/>
      <c r="B177" s="192"/>
      <c r="C177" s="192"/>
      <c r="D177" s="192"/>
      <c r="E177" s="199"/>
      <c r="F177" s="192"/>
      <c r="G177" s="192"/>
    </row>
    <row r="178" spans="1:7" x14ac:dyDescent="0.2">
      <c r="A178" s="192"/>
      <c r="B178" s="192"/>
      <c r="C178" s="192"/>
      <c r="D178" s="192"/>
      <c r="E178" s="199"/>
      <c r="F178" s="192"/>
      <c r="G178" s="192"/>
    </row>
    <row r="179" spans="1:7" x14ac:dyDescent="0.2">
      <c r="A179" s="192"/>
      <c r="B179" s="192"/>
      <c r="C179" s="192"/>
      <c r="D179" s="192"/>
      <c r="E179" s="199"/>
      <c r="F179" s="192"/>
      <c r="G179" s="192"/>
    </row>
    <row r="180" spans="1:7" x14ac:dyDescent="0.2">
      <c r="A180" s="192"/>
      <c r="B180" s="192"/>
      <c r="C180" s="192"/>
      <c r="D180" s="192"/>
      <c r="E180" s="199"/>
      <c r="F180" s="192"/>
      <c r="G180" s="192"/>
    </row>
    <row r="181" spans="1:7" x14ac:dyDescent="0.2">
      <c r="A181" s="192"/>
      <c r="B181" s="192"/>
      <c r="C181" s="192"/>
      <c r="D181" s="192"/>
      <c r="E181" s="199"/>
      <c r="F181" s="192"/>
      <c r="G181" s="192"/>
    </row>
    <row r="182" spans="1:7" x14ac:dyDescent="0.2">
      <c r="A182" s="192"/>
      <c r="B182" s="192"/>
      <c r="C182" s="192"/>
      <c r="D182" s="192"/>
      <c r="E182" s="199"/>
      <c r="F182" s="192"/>
      <c r="G182" s="192"/>
    </row>
    <row r="183" spans="1:7" x14ac:dyDescent="0.2">
      <c r="A183" s="192"/>
      <c r="B183" s="192"/>
      <c r="C183" s="192"/>
      <c r="D183" s="192"/>
      <c r="E183" s="199"/>
      <c r="F183" s="192"/>
      <c r="G183" s="192"/>
    </row>
    <row r="184" spans="1:7" x14ac:dyDescent="0.2">
      <c r="A184" s="192"/>
      <c r="B184" s="192"/>
      <c r="C184" s="192"/>
      <c r="D184" s="192"/>
      <c r="E184" s="199"/>
      <c r="F184" s="192"/>
      <c r="G184" s="192"/>
    </row>
    <row r="185" spans="1:7" x14ac:dyDescent="0.2">
      <c r="A185" s="192"/>
      <c r="B185" s="192"/>
      <c r="C185" s="192"/>
      <c r="D185" s="192"/>
      <c r="E185" s="199"/>
      <c r="F185" s="192"/>
      <c r="G185" s="192"/>
    </row>
    <row r="186" spans="1:7" x14ac:dyDescent="0.2">
      <c r="A186" s="192"/>
      <c r="B186" s="192"/>
      <c r="C186" s="192"/>
      <c r="D186" s="192"/>
      <c r="E186" s="199"/>
      <c r="F186" s="192"/>
      <c r="G186" s="192"/>
    </row>
  </sheetData>
  <mergeCells count="26">
    <mergeCell ref="C24:D24"/>
    <mergeCell ref="C25:D25"/>
    <mergeCell ref="C30:D30"/>
    <mergeCell ref="C17:D17"/>
    <mergeCell ref="A1:G1"/>
    <mergeCell ref="A3:B3"/>
    <mergeCell ref="A4:B4"/>
    <mergeCell ref="E4:G4"/>
    <mergeCell ref="C9:D9"/>
    <mergeCell ref="C66:D66"/>
    <mergeCell ref="C38:D38"/>
    <mergeCell ref="C55:D55"/>
    <mergeCell ref="C56:D56"/>
    <mergeCell ref="C57:D57"/>
    <mergeCell ref="C58:D58"/>
    <mergeCell ref="C59:D59"/>
    <mergeCell ref="C60:D60"/>
    <mergeCell ref="C61:D61"/>
    <mergeCell ref="C63:D63"/>
    <mergeCell ref="C64:D64"/>
    <mergeCell ref="C65:D65"/>
    <mergeCell ref="C89:D89"/>
    <mergeCell ref="C90:D90"/>
    <mergeCell ref="C67:D67"/>
    <mergeCell ref="C69:D69"/>
    <mergeCell ref="C70:D70"/>
  </mergeCells>
  <printOptions gridLinesSet="0"/>
  <pageMargins left="0.59055118110236227" right="0.39370078740157483" top="0.59055118110236227" bottom="0.98425196850393704" header="0.19685039370078741" footer="0.51181102362204722"/>
  <pageSetup paperSize="9" orientation="portrait" horizontalDpi="300" r:id="rId1"/>
  <headerFooter alignWithMargins="0">
    <oddFooter>&amp;L&amp;9Zpracováno programem &amp;"Arial CE,Tučné"BUILDpower,  © RTS, a.s.&amp;R&amp;"Arial,Obyčejné"Strana &amp;P</oddFooter>
  </headerFooter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TsX42vIwXxX5LYhSczWwTNzZ4vzgww599oNkY5SSJN0=</DigestValue>
    </Reference>
    <Reference Type="http://www.w3.org/2000/09/xmldsig#Object" URI="#idOfficeObject">
      <DigestMethod Algorithm="http://www.w3.org/2001/04/xmlenc#sha256"/>
      <DigestValue>rDM1vX07+VV4UkehRLSfVDVW1UZDDzCeeif6cS2EAFg=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4Fvoyy2BvT50+h47G0h3lZaBAuAazN0N3KVt19gxNnY=</DigestValue>
    </Reference>
  </SignedInfo>
  <SignatureValue>sRiG0ybqevTvvNl2qpC1e0aVeLYNjSpunmPfTzJPbRh+bqAZrMpr37mqCwpSGCGOpetxoaYSXWkh
K6SskFmEQeKcIP+qIkFFbWclBH2dSp8KfkzR7e1VcnLI5EuB6VNdteW36ecAgytFLSPEbVdzxILy
//SwESIjWQA9CaSgDoC7CxqRzL6if9jIPeTHLtiNLstdLCdvbhOfPMBDDQePhrgkRTtWe9d9rFlr
WMSOlryUyBEhzqhmC3eE86YWS0MeS190tnaZrIPsZ99pU3GASA5y37JzqwajnuYQenRDSpIDqB+V
wjR+ALVyVoFyp9NYL2f9Ct4vIGTzpsvHNwyAjA==</SignatureValue>
  <KeyInfo>
    <X509Data>
      <X509Certificate>MIIHGDCCBgCgAwIBAgIDGxgiMA0GCSqGSIb3DQEBCwUAMF8xCzAJBgNVBAYTAkNaMSwwKgYDVQQKDCPEjGVza8OhIHBvxaF0YSwgcy5wLiBbScSMIDQ3MTE0OTgzXTEiMCAGA1UEAxMZUG9zdFNpZ251bSBRdWFsaWZpZWQgQ0EgMjAeFw0xNTAzMTkxMjMxNDFaFw0xNjAzMTgxMjMxNDFaMIHvMQswCQYDVQQGEwJDWjFHMEUGA1UECgw+QXJtw6FkbsOtIFNlcnZpc27DrSwgcMWZw61zcMSbdmtvdsOhIG9yZ2FuaXphY2UgW0nEjCA2MDQ2MDU4MF0xODA2BgNVBAsML0FybcOhZG7DrSBTZXJ2aXNuw60sIHDFmcOtc3DEm3Zrb3bDoSBvcmdhbml6YWNlMRAwDgYDVQQLEwdQRVIxMzgxMR4wHAYDVQQDDBVJbmcuIExpbmRhIEtvdG1lbG92w6ExEDAOBgNVBAUTB1AzNzgwMTUxGTAXBgNVBAwTEHJlZmVyZW50IGFrdml6aWMwggEiMA0GCSqGSIb3DQEBAQUAA4IBDwAwggEKAoIBAQDQr/uftKCNHErcLRv4O1GdluHhadbsboMEC3wouWe3Tk8Z/t9NAnAHSMs/hemOSozfUVch9rQR/VLMFT7xnUz461nvtEWhpiH1SwBha/xN2a8gjb0T2WV9WSswE7uMs2I7l8QIFMFO/qSUIalz7hqZOYzW46K3ZZX7PZTH/Y0q5ZEfcb9o2QOLj07lqM8dnx8OUTCouydZsybzVxV50gwArL+eqVPaHnZO6Fi50n5yDHWL+7eQHXQRJGQmbDdAHhTuy83W7p/BKHfdabDQTQUkx57ZT5MOEBtPskSNidXbEm9lGo2+RnWwim2rMWaO4xDnbma4mGNu1sbBUASBLD1NAgMBAAGjggNKMIIDRjBJBgNVHREEQjBAgRhsaW5kYS5rb3RtZWxvdmFAYXMtcG8uY3qgGQYJKwYBBAHcGQIBoAwTCjE1NjE5NDIxNTGgCQYDVQQNoAITADCCAQ4GA1UdIASCAQUwggEBMIH+BglngQYBBAEHgiwwgfAwgccGCCsGAQUFBwICMIG6GoG3VGVudG8ga3ZhbGlmaWtvdmFueSBjZXJ0aWZpa2F0IGJ5bCB2eWRhbiBwb2RsZSB6YWtvbmEgMjI3LzIwMDBTYi4gYSBuYXZhem55Y2ggcHJlZHBpc3UuL1RoaXMgcXVhbGlmaWVkIGNlcnRpZmljYXRlIHdhcyBpc3N1ZWQgYWNjb3JkaW5nIHRvIExhdyBObyAyMjcvMjAwMENvbGwuIGFuZCByZWxhdGVkIHJlZ3VsYXRpb25zMCQGCCsGAQUFBwIBFhhodHRwOi8vd3d3LnBvc3RzaWdudW0uY3owGAYIKwYBBQUHAQMEDDAKMAgGBgQAjkYBATCByAYIKwYBBQUHAQEEgbswgbgwOwYIKwYBBQUHMAKGL2h0dHA6Ly93d3cucG9zdHNpZ251bS5jei9jcnQvcHNxdWFsaWZpZWRjYTIuY3J0MDwGCCsGAQUFBzAChjBodHRwOi8vd3d3Mi5wb3N0c2lnbnVtLmN6L2NydC9wc3F1YWxpZmllZGNhMi5jcnQwOwYIKwYBBQUHMAKGL2h0dHA6Ly9wb3N0c2lnbnVtLnR0Yy5jei9jcnQvcHNxdWFsaWZpZWRjYTIuY3J0MA4GA1UdDwEB/wQEAwIF4DAfBgNVHSMEGDAWgBSJ6EzfiyY5PtckLhIOeufmJ+XWlzCBsQYDVR0fBIGpMIGmMDWgM6Axhi9odHRwOi8vd3d3LnBvc3RzaWdudW0uY3ovY3JsL3BzcXVhbGlmaWVkY2EyLmNybDA2oDSgMoYwaHR0cDovL3d3dzIucG9zdHNpZ251bS5jei9jcmwvcHNxdWFsaWZpZWRjYTIuY3JsMDWgM6Axhi9odHRwOi8vcG9zdHNpZ251bS50dGMuY3ovY3JsL3BzcXVhbGlmaWVkY2EyLmNybDAdBgNVHQ4EFgQUK0rwC+khE4/sQgdoXOr5U41anNIwDQYJKoZIhvcNAQELBQADggEBAG3FM/eLF/J0yy9dJVRFG6oDkiJ5OGmk6ZTbvLLjj8JFg1Fx4US3vTcWdym7IAGThrSPC7QlsuDlcjrT6UMQaQKjYjM9fXRU77Rwo1LlW9GYWvCT8JAzLxOP4xjw3JiFz1UVr8tA8S1pfHoUYmLzB7+Ak1PiUCiMBViovYMK3tewFBZ0MQmp4fgYJBnQbB+IwM7FsMAg0CJEnncGNaVPgL6YBUqwD9FuXj0zoFzN7moJOULDGwAfA0Ksaa2MOqEZKjayAQlO5dSYD+lx2bFAnZrIBaWy2CH4sLqCTVl+3Qeytczw/JSwZJkXxBsZ/pekTNy4PtIIsL4sCWjkq2SMXBQ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</Transform>
          <Transform Algorithm="http://www.w3.org/TR/2001/REC-xml-c14n-20010315"/>
        </Transforms>
        <DigestMethod Algorithm="http://www.w3.org/2001/04/xmlenc#sha256"/>
        <DigestValue>xekphO+qHhjYDQqJEJu5elqfMIJMs35X29eBslUyCC0=</DigestValue>
      </Reference>
      <Reference URI="/xl/calcChain.xml?ContentType=application/vnd.openxmlformats-officedocument.spreadsheetml.calcChain+xml">
        <DigestMethod Algorithm="http://www.w3.org/2001/04/xmlenc#sha256"/>
        <DigestValue>cj14BagLwig6et99mnHZz4ufeK9Y4x+T/ylk/tFW0hs=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HSNOLv+1upB+H+dOd/hfx2E+dk9hQN2TJdvpMulW0B4=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hGxggBoIEl5UHxRINdtLSbuRxhq8X723CWpX4SVw5wU=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Pa8m455BHd04Anuf3C5DOOZKUrJeHjZSkHjOPi7KLH4=</DigestValue>
      </Reference>
      <Reference URI="/xl/sharedStrings.xml?ContentType=application/vnd.openxmlformats-officedocument.spreadsheetml.sharedStrings+xml">
        <DigestMethod Algorithm="http://www.w3.org/2001/04/xmlenc#sha256"/>
        <DigestValue>kXD99819DrINR8EyYK6zEiXsRqC9rbc0bKsxb+vgquc=</DigestValue>
      </Reference>
      <Reference URI="/xl/styles.xml?ContentType=application/vnd.openxmlformats-officedocument.spreadsheetml.styles+xml">
        <DigestMethod Algorithm="http://www.w3.org/2001/04/xmlenc#sha256"/>
        <DigestValue>roO35b4LWrsSMHnPdOxGp+ddoffH1AXAMXH16TcLdO8=</DigestValue>
      </Reference>
      <Reference URI="/xl/theme/theme1.xml?ContentType=application/vnd.openxmlformats-officedocument.theme+xml">
        <DigestMethod Algorithm="http://www.w3.org/2001/04/xmlenc#sha256"/>
        <DigestValue>VZvUjj/c5pGXqAQ2evpWW2ITHWda/awku5vbVanyoYA=</DigestValue>
      </Reference>
      <Reference URI="/xl/workbook.xml?ContentType=application/vnd.openxmlformats-officedocument.spreadsheetml.sheet.main+xml">
        <DigestMethod Algorithm="http://www.w3.org/2001/04/xmlenc#sha256"/>
        <DigestValue>rhrsOsPlI6mJQWMOjtt7hC4j2GtYcogfz0FJiVu81r0=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sheet1.xml?ContentType=application/vnd.openxmlformats-officedocument.spreadsheetml.worksheet+xml">
        <DigestMethod Algorithm="http://www.w3.org/2001/04/xmlenc#sha256"/>
        <DigestValue>cJMfxGLsrx7wmaNk1eAK3RY10ElvxPQRLudwzHrecYU=</DigestValue>
      </Reference>
      <Reference URI="/xl/worksheets/sheet2.xml?ContentType=application/vnd.openxmlformats-officedocument.spreadsheetml.worksheet+xml">
        <DigestMethod Algorithm="http://www.w3.org/2001/04/xmlenc#sha256"/>
        <DigestValue>wuZk0dTvlARhueHZua4up4lqDn1XGPzsG+jshPBlSd0=</DigestValue>
      </Reference>
      <Reference URI="/xl/worksheets/sheet3.xml?ContentType=application/vnd.openxmlformats-officedocument.spreadsheetml.worksheet+xml">
        <DigestMethod Algorithm="http://www.w3.org/2001/04/xmlenc#sha256"/>
        <DigestValue>OhzfDwjQQ1lJprvq94XxIK5T5v5a64vpit3rv/PcQN4=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2015-06-29T12:33:07Z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15.0</OfficeVersion>
          <ApplicationVersion>15.0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2015-06-29T12:33:07Z</xd:SigningTime>
          <xd:SigningCertificate>
            <xd:Cert>
              <xd:CertDigest>
                <DigestMethod Algorithm="http://www.w3.org/2001/04/xmlenc#sha256"/>
                <DigestValue>ChzcxhcE8WEPp/wdge3r5OtqIHql1TWk3EIhQklwrMA=</DigestValue>
              </xd:CertDigest>
              <xd:IssuerSerial>
                <X509IssuerName>CN=PostSignum Qualified CA 2, O="Česká pošta, s.p. [IČ 47114983]", C=CZ</X509IssuerName>
                <X509SerialNumber>1775650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XzCCBUegAwIBAgIBcTANBgkqhkiG9w0BAQsFADBbMQswCQYDVQQGEwJDWjEsMCoGA1UECgwjxIxlc2vDoSBwb8WhdGEsIHMucC4gW0nEjCA0NzExNDk4M10xHjAcBgNVBAMTFVBvc3RTaWdudW0gUm9vdCBRQ0EgMjAeFw0xMDAxMTkxMTMxMjBaFw0yMDAxMTkxMTMwMjBaMF8xCzAJBgNVBAYTAkNaMSwwKgYDVQQKDCPEjGVza8OhIHBvxaF0YSwgcy5wLiBbScSMIDQ3MTE0OTgzXTEiMCAGA1UEAxMZUG9zdFNpZ251bSBRdWFsaWZpZWQgQ0EgMjCCASIwDQYJKoZIhvcNAQEBBQADggEPADCCAQoCggEBAKbRReVFlmMooQD/ZzJA9M793LcZivHRvWEG8jsEpp2xTayR17ovs8OMeoYKjvGo6PDfkCJs+sBYS0q5WQFApdWkyl/tUOw1oZ2SPSq6uYLJUyOYSKPMOgKz4u3XuB4Ki1Z+i8Fb7zeRye6eqahK+tql3ZAJnrJKgC4X2Ta1RKkxK+Hu1bdhWJA3gwL+WkIZbL/PYIzjet++T8ssWK1PWdBXsSfKOTikNzZt2VPETAQDBpOYxqAgLfCRbcb9KU2WIMT3NNxILu3sNl+OM9gV/GWO943JHsOMAVyJSQREaZksG5KDzzNzQS/LsbYkFtnJAmmh7g9p9Ci6cEJ+pfBTtMECAwEAAaOCAygwggMkMIHxBgNVHSAEgekwgeYwgeMGBFUdIAAwgdowgdcGCCsGAQUFBwICMIHKGoHHVGVudG8ga3ZhbGlmaWtvdmFueSBzeXN0ZW1vdnkgY2VydGlmaWthdCBieWwgdnlkYW4gcG9kbGUgemFrb25hIDIyNy8yMDAwU2IuIGEgbmF2YXpueWNoIHByZWRwaXN1L1RoaXMgcXVhbGlmaWVkIHN5c3RlbSBjZXJ0aWZpY2F0ZSB3YXMgaXNzdWVkIGFjY29yZGluZyB0byBMYXcgTm8gMjI3LzIwMDBDb2xsLiBhbmQgcmVsYXRlZCByZWd1bGF0aW9uczASBgNVHRMBAf8ECDAGAQH/AgEAMIG8BggrBgEFBQcBAQSBrzCBrDA3BggrBgEFBQcwAoYraHR0cDovL3d3dy5wb3N0c2lnbnVtLmN6L2NydC9wc3Jvb3RxY2EyLmNydDA4BggrBgEFBQcwAoYsaHR0cDovL3d3dzIucG9zdHNpZ251bS5jei9jcnQvcHNyb290cWNhMi5jcnQwNwYIKwYBBQUHMAKGK2h0dHA6Ly9wb3N0c2lnbnVtLnR0Yy5jei9jcnQvcHNyb290cWNhMi5jcnQwDgYDVR0PAQH/BAQDAgEGMIGDBgNVHSMEfDB6gBQVKYzFRWmruLPD6v5LuDHY3PDndqFfpF0wWzELMAkGA1UEBhMCQ1oxLDAqBgNVBAoMI8SMZXNrw6EgcG/FoXRhLCBzLnAuIFtJxIwgNDcxMTQ5ODNdMR4wHAYDVQQDExVQb3N0U2lnbnVtIFJvb3QgUUNBIDKCAWQwgaUGA1UdHwSBnTCBmjAxoC+gLYYraHR0cDovL3d3dy5wb3N0c2lnbnVtLmN6L2NybC9wc3Jvb3RxY2EyLmNybDAyoDCgLoYsaHR0cDovL3d3dzIucG9zdHNpZ251bS5jei9jcmwvcHNyb290cWNhMi5jcmwwMaAvoC2GK2h0dHA6Ly9wb3N0c2lnbnVtLnR0Yy5jei9jcmwvcHNyb290cWNhMi5jcmwwHQYDVR0OBBYEFInoTN+LJjk+1yQuEg565+Yn5daXMA0GCSqGSIb3DQEBCwUAA4IBAQB17M2VB48AXCVfVeeOLo0LIJZcg5EyHUKurbnff6tQOmyT7gzpkJNY3I3ijW2ErBfUM/6HefMxYKKWSs4jXqGSK5QfxG0B0O3uGfHPS4WFftaPSAnWk1tiJZ4c43+zSJCcH33n9pDmvt8n0j+6cQAZIWh4PPpmkvUg3uN4E0bzZHnH2uKzMvpVnE6wKml6oV+PUfPASPIYQw9gFEANcMzp10hXJHrnOo0alPklymZdTVssBXwdzhSBsFel1eVBSvVOx6+y8zdbrkRLOvTVnSMb6zH+fsygU40mimdo30rY/6N+tdQhbM/sTCxgdWAy2g0elAN1zi9Jx6aQ76woDcn+</xd:EncapsulatedX509Certificate>
            <xd:EncapsulatedX509Certificate>MIIFnDCCBISgAwIBAgIBZDANBgkqhkiG9w0BAQsFADBbMQswCQYDVQQGEwJDWjEsMCoGA1UECgwjxIxlc2vDoSBwb8WhdGEsIHMucC4gW0nEjCA0NzExNDk4M10xHjAcBgNVBAMTFVBvc3RTaWdudW0gUm9vdCBRQ0EgMjAeFw0xMDAxMTkwODA0MzFaFw0yNTAxMTkwODA0MzFaMFsxCzAJBgNVBAYTAkNaMSwwKgYDVQQKDCPEjGVza8OhIHBvxaF0YSwgcy5wLiBbScSMIDQ3MTE0OTgzXTEeMBwGA1UEAxMVUG9zdFNpZ251bSBSb290IFFDQSAyMIIBIjANBgkqhkiG9w0BAQEFAAOCAQ8AMIIBCgKCAQEAoFz8yBxf2gf1uN0GGXknvGHwurpp4Lw3ZPWZB6nEBDGjSGIXK0Or6Xa3ZT+tVDTeUUjT133G7Vs51D6z/ShWy+9T7a1f6XInakewyFj8PT0EdZ4tAybNYdEUO/dShg2WvUyfZfXH0jmmZm6qUDy0VfKQfiyWchQRi/Ax6zXaU2+X3hXBfvRMr5l6zgxYVATEyxCfOLM9a5U6lhpyCDf2Gg6dPc5Cy6QwYGGpYER1fzLGsN9stdutkwlP13DHU1Sp6W5ywtfLowYaV1bqOOdARbAoJ7q8LO6EBjyIVr03mFusPaMCOzcEn3zL5XafknM36VqtdmqziWR+3URAUgqE0wIDAQABo4ICaTCCAmUwgaUGA1UdHwSBnTCBmjAxoC+gLYYraHR0cDovL3d3dy5wb3N0c2lnbnVtLmN6L2NybC9wc3Jvb3RxY2EyLmNybDAyoDCgLoYsaHR0cDovL3d3dzIucG9zdHNpZ251bS5jei9jcmwvcHNyb290cWNhMi5jcmwwMaAvoC2GK2h0dHA6Ly9wb3N0c2lnbnVtLnR0Yy5jei9jcmwvcHNyb290cWNhMi5jcmwwgfEGA1UdIASB6TCB5jCB4wYEVR0gADCB2jCB1wYIKwYBBQUHAgIwgcoagcdUZW50byBrdmFsaWZpa292YW55IHN5c3RlbW92eSBjZXJ0aWZpa2F0IGJ5bCB2eWRhbiBwb2RsZSB6YWtvbmEgMjI3LzIwMDBTYi4gYSBuYXZhem55Y2ggcHJlZHBpc3UvVGhpcyBxdWFsaWZpZWQgc3lzdGVtIGNlcnRpZmljYXRlIHdhcyBpc3N1ZWQgYWNjb3JkaW5nIHRvIExhdyBObyAyMjcvMjAwMENvbGwuIGFuZCByZWxhdGVkIHJlZ3VsYXRpb25zMBIGA1UdEwEB/wQIMAYBAf8CAQEwDgYDVR0PAQH/BAQDAgEGMB0GA1UdDgQWBBQVKYzFRWmruLPD6v5LuDHY3PDndjCBgwYDVR0jBHwweoAUFSmMxUVpq7izw+r+S7gx2Nzw53ahX6RdMFsxCzAJBgNVBAYTAkNaMSwwKgYDVQQKDCPEjGVza8OhIHBvxaF0YSwgcy5wLiBbScSMIDQ3MTE0OTgzXTEeMBwGA1UEAxMVUG9zdFNpZ251bSBSb290IFFDQSAyggFkMA0GCSqGSIb3DQEBCwUAA4IBAQBeKtoLQKFqWJEgLNxPbQNN5OTjbpOTEEkq2jFI0tUhtRx//6zwuqJCzfO/KqggUrHBca+GV/qXcNzNAlytyM71fMv/VwgL9gBHTN/IFIw100JbciI23yFQTdF/UoEfK/m+IFfirxSRi8LRERdXHTEbvwxMXIzZVXloWvX64UwWtf4Tvw5bAoPj0O1Z2ly4aMTAT2a+y+z184UhuZ/oGyMweIakmFM7M7RrNki507jiSLTzuaFMCpyWOX7ULIhzY6xKdm5iQLjTvExn2JTvVChFY+jUu/G0zAdLyeU4vaXdQm1A8AEiJPTd0Z9LAxL6Sq2iraLNN36+NyEK/ts3mPLL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37</vt:i4>
      </vt:variant>
    </vt:vector>
  </HeadingPairs>
  <TitlesOfParts>
    <vt:vector size="40" baseType="lpstr">
      <vt:lpstr>Krycí list</vt:lpstr>
      <vt:lpstr>Rekapitulace</vt:lpstr>
      <vt:lpstr>Položky</vt:lpstr>
      <vt:lpstr>cisloobjektu</vt:lpstr>
      <vt:lpstr>cislostavby</vt:lpstr>
      <vt:lpstr>Datum</vt:lpstr>
      <vt:lpstr>Dil</vt:lpstr>
      <vt:lpstr>Dodavka</vt:lpstr>
      <vt:lpstr>HSV</vt:lpstr>
      <vt:lpstr>HZS</vt:lpstr>
      <vt:lpstr>JKSO</vt:lpstr>
      <vt:lpstr>MJ</vt:lpstr>
      <vt:lpstr>Mont</vt:lpstr>
      <vt:lpstr>NazevDilu</vt:lpstr>
      <vt:lpstr>nazevobjektu</vt:lpstr>
      <vt:lpstr>nazevstavby</vt:lpstr>
      <vt:lpstr>Položky!Názvy_tisku</vt:lpstr>
      <vt:lpstr>Rekapitulace!Názvy_tisku</vt:lpstr>
      <vt:lpstr>Objednatel</vt:lpstr>
      <vt:lpstr>'Krycí list'!Oblast_tisku</vt:lpstr>
      <vt:lpstr>Položky!Oblast_tisku</vt:lpstr>
      <vt:lpstr>Rekapitulace!Oblast_tisku</vt:lpstr>
      <vt:lpstr>PocetMJ</vt:lpstr>
      <vt:lpstr>Poznamka</vt:lpstr>
      <vt:lpstr>Projektant</vt:lpstr>
      <vt:lpstr>PSV</vt:lpstr>
      <vt:lpstr>SazbaDPH1</vt:lpstr>
      <vt:lpstr>SazbaDPH2</vt:lpstr>
      <vt:lpstr>SloupecCC</vt:lpstr>
      <vt:lpstr>SloupecCisloPol</vt:lpstr>
      <vt:lpstr>SloupecJC</vt:lpstr>
      <vt:lpstr>SloupecMJ</vt:lpstr>
      <vt:lpstr>SloupecMnozstvi</vt:lpstr>
      <vt:lpstr>SloupecNazPol</vt:lpstr>
      <vt:lpstr>SloupecPC</vt:lpstr>
      <vt:lpstr>VRN</vt:lpstr>
      <vt:lpstr>Zakazka</vt:lpstr>
      <vt:lpstr>Zaklad22</vt:lpstr>
      <vt:lpstr>Zaklad5</vt:lpstr>
      <vt:lpstr>Zhotovitel</vt:lpstr>
    </vt:vector>
  </TitlesOfParts>
  <Company>BRVZ GmbH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Dubsky</dc:creator>
  <cp:lastModifiedBy>koptoval</cp:lastModifiedBy>
  <dcterms:created xsi:type="dcterms:W3CDTF">2015-05-12T16:44:55Z</dcterms:created>
  <dcterms:modified xsi:type="dcterms:W3CDTF">2015-06-29T12:32:22Z</dcterms:modified>
</cp:coreProperties>
</file>