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035" windowHeight="8955"/>
  </bookViews>
  <sheets>
    <sheet name="Rekapitulace stavby" sheetId="1" r:id="rId1"/>
    <sheet name="1-1 - FS 01 Gravitační ka..." sheetId="2" r:id="rId2"/>
    <sheet name="1-2 - FS 01 Gravitační ka..." sheetId="3" r:id="rId3"/>
    <sheet name="1-3 - Rozvody NN" sheetId="4" r:id="rId4"/>
    <sheet name="1-4 - Rozvody NN - Vs1" sheetId="5" r:id="rId5"/>
    <sheet name="1-5 - Úpravy ČOV, včetně ..." sheetId="6" r:id="rId6"/>
    <sheet name="2 - Vedlejší a ostatní ro..." sheetId="7" r:id="rId7"/>
    <sheet name="Pokyny pro vyplnění" sheetId="8" r:id="rId8"/>
  </sheets>
  <definedNames>
    <definedName name="_FilterDatabase" localSheetId="1" hidden="1">'1-1 - FS 01 Gravitační ka...'!$C$91:$K$91</definedName>
    <definedName name="_FilterDatabase" localSheetId="2" hidden="1">'1-2 - FS 01 Gravitační ka...'!$C$91:$K$91</definedName>
    <definedName name="_FilterDatabase" localSheetId="3" hidden="1">'1-3 - Rozvody NN'!$C$92:$K$92</definedName>
    <definedName name="_FilterDatabase" localSheetId="4" hidden="1">'1-4 - Rozvody NN - Vs1'!$C$92:$K$92</definedName>
    <definedName name="_FilterDatabase" localSheetId="5" hidden="1">'1-5 - Úpravy ČOV, včetně ...'!$C$96:$K$96</definedName>
    <definedName name="_FilterDatabase" localSheetId="6" hidden="1">'2 - Vedlejší a ostatní ro...'!$C$81:$K$81</definedName>
    <definedName name="_xlnm.Print_Area" localSheetId="1">'1-1 - FS 01 Gravitační ka...'!$A$1:$K$2393</definedName>
    <definedName name="_xlnm.Print_Area" localSheetId="2">'1-2 - FS 01 Gravitační ka...'!$A$1:$K$712</definedName>
    <definedName name="_xlnm.Print_Area" localSheetId="3">'1-3 - Rozvody NN'!$A$1:$K$396</definedName>
    <definedName name="_xlnm.Print_Area" localSheetId="4">'1-4 - Rozvody NN - Vs1'!$A$1:$K$430</definedName>
    <definedName name="_xlnm.Print_Area" localSheetId="5">'1-5 - Úpravy ČOV, včetně ...'!$A$1:$K$474</definedName>
    <definedName name="_xlnm.Print_Area" localSheetId="6">'2 - Vedlejší a ostatní ro...'!$A$1:$K$178</definedName>
    <definedName name="_xlnm.Print_Area" localSheetId="0">'Rekapitulace stavby'!$A$1:$AQ$60</definedName>
    <definedName name="Print_Area" localSheetId="1">'1-1 - FS 01 Gravitační ka...'!$C$4:$J$38,'1-1 - FS 01 Gravitační ka...'!$C$44:$J$71,'1-1 - FS 01 Gravitační ka...'!$C$77:$K$2392</definedName>
    <definedName name="Print_Area" localSheetId="2">'1-2 - FS 01 Gravitační ka...'!$C$4:$J$38,'1-2 - FS 01 Gravitační ka...'!$C$44:$J$71,'1-2 - FS 01 Gravitační ka...'!$C$77:$K$711</definedName>
    <definedName name="Print_Area" localSheetId="3">'1-3 - Rozvody NN'!$C$4:$J$38,'1-3 - Rozvody NN'!$C$44:$J$72,'1-3 - Rozvody NN'!$C$78:$K$395</definedName>
    <definedName name="Print_Area" localSheetId="4">'1-4 - Rozvody NN - Vs1'!$C$4:$J$38,'1-4 - Rozvody NN - Vs1'!$C$44:$J$72,'1-4 - Rozvody NN - Vs1'!$C$78:$K$429</definedName>
    <definedName name="Print_Area" localSheetId="5">'1-5 - Úpravy ČOV, včetně ...'!$C$4:$J$38,'1-5 - Úpravy ČOV, včetně ...'!$C$44:$J$76,'1-5 - Úpravy ČOV, včetně ...'!$C$82:$K$473</definedName>
    <definedName name="Print_Area" localSheetId="6">'2 - Vedlejší a ostatní ro...'!$C$4:$J$36,'2 - Vedlejší a ostatní ro...'!$C$42:$J$63,'2 - Vedlejší a ostatní ro...'!$C$69:$K$177</definedName>
    <definedName name="Print_Area" localSheetId="7">'Pokyny pro vyplnění'!$B$2:$K$69,'Pokyny pro vyplnění'!$B$72:$K$116,'Pokyny pro vyplnění'!$B$119:$K$184,'Pokyny pro vyplnění'!$B$187:$K$207</definedName>
    <definedName name="Print_Area" localSheetId="0">'Rekapitulace stavby'!$D$4:$AO$33,'Rekapitulace stavby'!$C$39:$AQ$59</definedName>
    <definedName name="Print_Titles" localSheetId="1">'1-1 - FS 01 Gravitační ka...'!$91:$91</definedName>
    <definedName name="Print_Titles" localSheetId="2">'1-2 - FS 01 Gravitační ka...'!$91:$91</definedName>
    <definedName name="Print_Titles" localSheetId="3">'1-3 - Rozvody NN'!$92:$92</definedName>
    <definedName name="Print_Titles" localSheetId="4">'1-4 - Rozvody NN - Vs1'!$92:$92</definedName>
    <definedName name="Print_Titles" localSheetId="5">'1-5 - Úpravy ČOV, včetně ...'!$96:$96</definedName>
    <definedName name="Print_Titles" localSheetId="6">'2 - Vedlejší a ostatní ro...'!$81:$81</definedName>
    <definedName name="Print_Titles" localSheetId="0">'Rekapitulace stavby'!$49:$49</definedName>
  </definedNames>
  <calcPr calcId="152511"/>
</workbook>
</file>

<file path=xl/calcChain.xml><?xml version="1.0" encoding="utf-8"?>
<calcChain xmlns="http://schemas.openxmlformats.org/spreadsheetml/2006/main">
  <c r="E7" i="2" l="1"/>
  <c r="J14" i="2"/>
  <c r="J16" i="2"/>
  <c r="E17" i="2"/>
  <c r="J17" i="2"/>
  <c r="J19" i="2"/>
  <c r="E20" i="2"/>
  <c r="F56" i="2" s="1"/>
  <c r="J20" i="2"/>
  <c r="E47" i="2"/>
  <c r="E51" i="2"/>
  <c r="F53" i="2"/>
  <c r="J55" i="2"/>
  <c r="E80" i="2"/>
  <c r="E84" i="2"/>
  <c r="F86" i="2"/>
  <c r="J88" i="2"/>
  <c r="J95" i="2"/>
  <c r="P95" i="2"/>
  <c r="R95" i="2"/>
  <c r="T95" i="2"/>
  <c r="BE95" i="2"/>
  <c r="BF95" i="2"/>
  <c r="BG95" i="2"/>
  <c r="BH95" i="2"/>
  <c r="BI95" i="2"/>
  <c r="BK95" i="2"/>
  <c r="J100" i="2"/>
  <c r="P100" i="2"/>
  <c r="R100" i="2"/>
  <c r="T100" i="2"/>
  <c r="BE100" i="2"/>
  <c r="BF100" i="2"/>
  <c r="BG100" i="2"/>
  <c r="BH100" i="2"/>
  <c r="BI100" i="2"/>
  <c r="BK100" i="2"/>
  <c r="J104" i="2"/>
  <c r="P104" i="2"/>
  <c r="R104" i="2"/>
  <c r="T104" i="2"/>
  <c r="BE104" i="2"/>
  <c r="BF104" i="2"/>
  <c r="BG104" i="2"/>
  <c r="BH104" i="2"/>
  <c r="BI104" i="2"/>
  <c r="BK104" i="2"/>
  <c r="J110" i="2"/>
  <c r="P110" i="2"/>
  <c r="R110" i="2"/>
  <c r="T110" i="2"/>
  <c r="BE110" i="2"/>
  <c r="BF110" i="2"/>
  <c r="BG110" i="2"/>
  <c r="BH110" i="2"/>
  <c r="BI110" i="2"/>
  <c r="BK110" i="2"/>
  <c r="J119" i="2"/>
  <c r="P119" i="2"/>
  <c r="R119" i="2"/>
  <c r="T119" i="2"/>
  <c r="BE119" i="2"/>
  <c r="BF119" i="2"/>
  <c r="BG119" i="2"/>
  <c r="BH119" i="2"/>
  <c r="BI119" i="2"/>
  <c r="BK119" i="2"/>
  <c r="J126" i="2"/>
  <c r="P126" i="2"/>
  <c r="R126" i="2"/>
  <c r="T126" i="2"/>
  <c r="BE126" i="2"/>
  <c r="BF126" i="2"/>
  <c r="BG126" i="2"/>
  <c r="BH126" i="2"/>
  <c r="BI126" i="2"/>
  <c r="BK126" i="2"/>
  <c r="J139" i="2"/>
  <c r="P139" i="2"/>
  <c r="R139" i="2"/>
  <c r="T139" i="2"/>
  <c r="BE139" i="2"/>
  <c r="BF139" i="2"/>
  <c r="BG139" i="2"/>
  <c r="BH139" i="2"/>
  <c r="BI139" i="2"/>
  <c r="BK139" i="2"/>
  <c r="J156" i="2"/>
  <c r="P156" i="2"/>
  <c r="R156" i="2"/>
  <c r="T156" i="2"/>
  <c r="BE156" i="2"/>
  <c r="BF156" i="2"/>
  <c r="BG156" i="2"/>
  <c r="BH156" i="2"/>
  <c r="BI156" i="2"/>
  <c r="BK156" i="2"/>
  <c r="J163" i="2"/>
  <c r="P163" i="2"/>
  <c r="R163" i="2"/>
  <c r="T163" i="2"/>
  <c r="BE163" i="2"/>
  <c r="BF163" i="2"/>
  <c r="BG163" i="2"/>
  <c r="BH163" i="2"/>
  <c r="BI163" i="2"/>
  <c r="BK163" i="2"/>
  <c r="J174" i="2"/>
  <c r="P174" i="2"/>
  <c r="R174" i="2"/>
  <c r="T174" i="2"/>
  <c r="BE174" i="2"/>
  <c r="BF174" i="2"/>
  <c r="BG174" i="2"/>
  <c r="BH174" i="2"/>
  <c r="BI174" i="2"/>
  <c r="BK174" i="2"/>
  <c r="J229" i="2"/>
  <c r="P229" i="2"/>
  <c r="R229" i="2"/>
  <c r="T229" i="2"/>
  <c r="BE229" i="2"/>
  <c r="BF229" i="2"/>
  <c r="BG229" i="2"/>
  <c r="BH229" i="2"/>
  <c r="BI229" i="2"/>
  <c r="BK229" i="2"/>
  <c r="J241" i="2"/>
  <c r="P241" i="2"/>
  <c r="R241" i="2"/>
  <c r="T241" i="2"/>
  <c r="BE241" i="2"/>
  <c r="BF241" i="2"/>
  <c r="BG241" i="2"/>
  <c r="BH241" i="2"/>
  <c r="BI241" i="2"/>
  <c r="BK241" i="2"/>
  <c r="J245" i="2"/>
  <c r="P245" i="2"/>
  <c r="R245" i="2"/>
  <c r="T245" i="2"/>
  <c r="BE245" i="2"/>
  <c r="BF245" i="2"/>
  <c r="BG245" i="2"/>
  <c r="BH245" i="2"/>
  <c r="BI245" i="2"/>
  <c r="BK245" i="2"/>
  <c r="J250" i="2"/>
  <c r="P250" i="2"/>
  <c r="R250" i="2"/>
  <c r="T250" i="2"/>
  <c r="BE250" i="2"/>
  <c r="BF250" i="2"/>
  <c r="BG250" i="2"/>
  <c r="BH250" i="2"/>
  <c r="BI250" i="2"/>
  <c r="BK250" i="2"/>
  <c r="J255" i="2"/>
  <c r="P255" i="2"/>
  <c r="R255" i="2"/>
  <c r="T255" i="2"/>
  <c r="BE255" i="2"/>
  <c r="BF255" i="2"/>
  <c r="BG255" i="2"/>
  <c r="BH255" i="2"/>
  <c r="BI255" i="2"/>
  <c r="BK255" i="2"/>
  <c r="J281" i="2"/>
  <c r="P281" i="2"/>
  <c r="R281" i="2"/>
  <c r="T281" i="2"/>
  <c r="BE281" i="2"/>
  <c r="BF281" i="2"/>
  <c r="BG281" i="2"/>
  <c r="BH281" i="2"/>
  <c r="BI281" i="2"/>
  <c r="BK281" i="2"/>
  <c r="J323" i="2"/>
  <c r="P323" i="2"/>
  <c r="R323" i="2"/>
  <c r="T323" i="2"/>
  <c r="BE323" i="2"/>
  <c r="BF323" i="2"/>
  <c r="BG323" i="2"/>
  <c r="BH323" i="2"/>
  <c r="BI323" i="2"/>
  <c r="BK323" i="2"/>
  <c r="J352" i="2"/>
  <c r="P352" i="2"/>
  <c r="R352" i="2"/>
  <c r="T352" i="2"/>
  <c r="BE352" i="2"/>
  <c r="BF352" i="2"/>
  <c r="BG352" i="2"/>
  <c r="BH352" i="2"/>
  <c r="BI352" i="2"/>
  <c r="BK352" i="2"/>
  <c r="J405" i="2"/>
  <c r="P405" i="2"/>
  <c r="R405" i="2"/>
  <c r="T405" i="2"/>
  <c r="BE405" i="2"/>
  <c r="BF405" i="2"/>
  <c r="BG405" i="2"/>
  <c r="BH405" i="2"/>
  <c r="BI405" i="2"/>
  <c r="BK405" i="2"/>
  <c r="J411" i="2"/>
  <c r="P411" i="2"/>
  <c r="R411" i="2"/>
  <c r="T411" i="2"/>
  <c r="BE411" i="2"/>
  <c r="BF411" i="2"/>
  <c r="BG411" i="2"/>
  <c r="BH411" i="2"/>
  <c r="BI411" i="2"/>
  <c r="BK411" i="2"/>
  <c r="J416" i="2"/>
  <c r="P416" i="2"/>
  <c r="R416" i="2"/>
  <c r="T416" i="2"/>
  <c r="BE416" i="2"/>
  <c r="BF416" i="2"/>
  <c r="BG416" i="2"/>
  <c r="BH416" i="2"/>
  <c r="BI416" i="2"/>
  <c r="BK416" i="2"/>
  <c r="J508" i="2"/>
  <c r="P508" i="2"/>
  <c r="R508" i="2"/>
  <c r="T508" i="2"/>
  <c r="BE508" i="2"/>
  <c r="BF508" i="2"/>
  <c r="BG508" i="2"/>
  <c r="BH508" i="2"/>
  <c r="BI508" i="2"/>
  <c r="BK508" i="2"/>
  <c r="J862" i="2"/>
  <c r="P862" i="2"/>
  <c r="R862" i="2"/>
  <c r="T862" i="2"/>
  <c r="BE862" i="2"/>
  <c r="BF862" i="2"/>
  <c r="BG862" i="2"/>
  <c r="BH862" i="2"/>
  <c r="BI862" i="2"/>
  <c r="BK862" i="2"/>
  <c r="J868" i="2"/>
  <c r="P868" i="2"/>
  <c r="R868" i="2"/>
  <c r="T868" i="2"/>
  <c r="BE868" i="2"/>
  <c r="BF868" i="2"/>
  <c r="BG868" i="2"/>
  <c r="BH868" i="2"/>
  <c r="BI868" i="2"/>
  <c r="BK868" i="2"/>
  <c r="J873" i="2"/>
  <c r="P873" i="2"/>
  <c r="R873" i="2"/>
  <c r="T873" i="2"/>
  <c r="BE873" i="2"/>
  <c r="BF873" i="2"/>
  <c r="BG873" i="2"/>
  <c r="BH873" i="2"/>
  <c r="BI873" i="2"/>
  <c r="BK873" i="2"/>
  <c r="J878" i="2"/>
  <c r="P878" i="2"/>
  <c r="R878" i="2"/>
  <c r="T878" i="2"/>
  <c r="BE878" i="2"/>
  <c r="BF878" i="2"/>
  <c r="BG878" i="2"/>
  <c r="BH878" i="2"/>
  <c r="BI878" i="2"/>
  <c r="BK878" i="2"/>
  <c r="J883" i="2"/>
  <c r="P883" i="2"/>
  <c r="R883" i="2"/>
  <c r="T883" i="2"/>
  <c r="BE883" i="2"/>
  <c r="BF883" i="2"/>
  <c r="BG883" i="2"/>
  <c r="BH883" i="2"/>
  <c r="BI883" i="2"/>
  <c r="BK883" i="2"/>
  <c r="J899" i="2"/>
  <c r="P899" i="2"/>
  <c r="R899" i="2"/>
  <c r="T899" i="2"/>
  <c r="BE899" i="2"/>
  <c r="BF899" i="2"/>
  <c r="BG899" i="2"/>
  <c r="BH899" i="2"/>
  <c r="BI899" i="2"/>
  <c r="BK899" i="2"/>
  <c r="J904" i="2"/>
  <c r="P904" i="2"/>
  <c r="R904" i="2"/>
  <c r="T904" i="2"/>
  <c r="BE904" i="2"/>
  <c r="BF904" i="2"/>
  <c r="BG904" i="2"/>
  <c r="BH904" i="2"/>
  <c r="BI904" i="2"/>
  <c r="BK904" i="2"/>
  <c r="J909" i="2"/>
  <c r="P909" i="2"/>
  <c r="R909" i="2"/>
  <c r="T909" i="2"/>
  <c r="BE909" i="2"/>
  <c r="BF909" i="2"/>
  <c r="BG909" i="2"/>
  <c r="BH909" i="2"/>
  <c r="BI909" i="2"/>
  <c r="BK909" i="2"/>
  <c r="J914" i="2"/>
  <c r="P914" i="2"/>
  <c r="R914" i="2"/>
  <c r="T914" i="2"/>
  <c r="BE914" i="2"/>
  <c r="BF914" i="2"/>
  <c r="BG914" i="2"/>
  <c r="BH914" i="2"/>
  <c r="BI914" i="2"/>
  <c r="BK914" i="2"/>
  <c r="J1151" i="2"/>
  <c r="P1151" i="2"/>
  <c r="R1151" i="2"/>
  <c r="T1151" i="2"/>
  <c r="BE1151" i="2"/>
  <c r="BF1151" i="2"/>
  <c r="BG1151" i="2"/>
  <c r="BH1151" i="2"/>
  <c r="BI1151" i="2"/>
  <c r="BK1151" i="2"/>
  <c r="J1159" i="2"/>
  <c r="P1159" i="2"/>
  <c r="R1159" i="2"/>
  <c r="T1159" i="2"/>
  <c r="BE1159" i="2"/>
  <c r="BF1159" i="2"/>
  <c r="BG1159" i="2"/>
  <c r="BH1159" i="2"/>
  <c r="BI1159" i="2"/>
  <c r="BK1159" i="2"/>
  <c r="J1163" i="2"/>
  <c r="P1163" i="2"/>
  <c r="R1163" i="2"/>
  <c r="T1163" i="2"/>
  <c r="BE1163" i="2"/>
  <c r="BF1163" i="2"/>
  <c r="BG1163" i="2"/>
  <c r="BH1163" i="2"/>
  <c r="BI1163" i="2"/>
  <c r="BK1163" i="2"/>
  <c r="J1167" i="2"/>
  <c r="P1167" i="2"/>
  <c r="R1167" i="2"/>
  <c r="T1167" i="2"/>
  <c r="BE1167" i="2"/>
  <c r="BF1167" i="2"/>
  <c r="BG1167" i="2"/>
  <c r="BH1167" i="2"/>
  <c r="BI1167" i="2"/>
  <c r="BK1167" i="2"/>
  <c r="J1173" i="2"/>
  <c r="BE1173" i="2" s="1"/>
  <c r="P1173" i="2"/>
  <c r="R1173" i="2"/>
  <c r="T1173" i="2"/>
  <c r="BF1173" i="2"/>
  <c r="BG1173" i="2"/>
  <c r="BH1173" i="2"/>
  <c r="BI1173" i="2"/>
  <c r="BK1173" i="2"/>
  <c r="J1180" i="2"/>
  <c r="P1180" i="2"/>
  <c r="R1180" i="2"/>
  <c r="T1180" i="2"/>
  <c r="BE1180" i="2"/>
  <c r="BF1180" i="2"/>
  <c r="BG1180" i="2"/>
  <c r="BH1180" i="2"/>
  <c r="BI1180" i="2"/>
  <c r="BK1180" i="2"/>
  <c r="J1189" i="2"/>
  <c r="P1189" i="2"/>
  <c r="R1189" i="2"/>
  <c r="T1189" i="2"/>
  <c r="BE1189" i="2"/>
  <c r="BF1189" i="2"/>
  <c r="BG1189" i="2"/>
  <c r="BH1189" i="2"/>
  <c r="BI1189" i="2"/>
  <c r="BK1189" i="2"/>
  <c r="J1194" i="2"/>
  <c r="P1194" i="2"/>
  <c r="R1194" i="2"/>
  <c r="T1194" i="2"/>
  <c r="BE1194" i="2"/>
  <c r="BF1194" i="2"/>
  <c r="BG1194" i="2"/>
  <c r="BH1194" i="2"/>
  <c r="BI1194" i="2"/>
  <c r="BK1194" i="2"/>
  <c r="J1634" i="2"/>
  <c r="P1634" i="2"/>
  <c r="R1634" i="2"/>
  <c r="T1634" i="2"/>
  <c r="BE1634" i="2"/>
  <c r="BF1634" i="2"/>
  <c r="BG1634" i="2"/>
  <c r="BH1634" i="2"/>
  <c r="BI1634" i="2"/>
  <c r="BK1634" i="2"/>
  <c r="J1638" i="2"/>
  <c r="P1638" i="2"/>
  <c r="R1638" i="2"/>
  <c r="T1638" i="2"/>
  <c r="BE1638" i="2"/>
  <c r="BF1638" i="2"/>
  <c r="BG1638" i="2"/>
  <c r="BH1638" i="2"/>
  <c r="BI1638" i="2"/>
  <c r="BK1638" i="2"/>
  <c r="J1668" i="2"/>
  <c r="P1668" i="2"/>
  <c r="R1668" i="2"/>
  <c r="T1668" i="2"/>
  <c r="BE1668" i="2"/>
  <c r="BF1668" i="2"/>
  <c r="BG1668" i="2"/>
  <c r="BH1668" i="2"/>
  <c r="BI1668" i="2"/>
  <c r="BK1668" i="2"/>
  <c r="J1695" i="2"/>
  <c r="P1695" i="2"/>
  <c r="R1695" i="2"/>
  <c r="T1695" i="2"/>
  <c r="BE1695" i="2"/>
  <c r="BF1695" i="2"/>
  <c r="BG1695" i="2"/>
  <c r="BH1695" i="2"/>
  <c r="BI1695" i="2"/>
  <c r="BK1695" i="2"/>
  <c r="J1705" i="2"/>
  <c r="P1705" i="2"/>
  <c r="R1705" i="2"/>
  <c r="T1705" i="2"/>
  <c r="BE1705" i="2"/>
  <c r="BF1705" i="2"/>
  <c r="BG1705" i="2"/>
  <c r="BH1705" i="2"/>
  <c r="BI1705" i="2"/>
  <c r="BK1705" i="2"/>
  <c r="J1756" i="2"/>
  <c r="P1756" i="2"/>
  <c r="R1756" i="2"/>
  <c r="T1756" i="2"/>
  <c r="BE1756" i="2"/>
  <c r="BF1756" i="2"/>
  <c r="BG1756" i="2"/>
  <c r="BH1756" i="2"/>
  <c r="BI1756" i="2"/>
  <c r="BK1756" i="2"/>
  <c r="J1764" i="2"/>
  <c r="P1764" i="2"/>
  <c r="R1764" i="2"/>
  <c r="T1764" i="2"/>
  <c r="BE1764" i="2"/>
  <c r="BF1764" i="2"/>
  <c r="BG1764" i="2"/>
  <c r="BH1764" i="2"/>
  <c r="BI1764" i="2"/>
  <c r="BK1764" i="2"/>
  <c r="J1769" i="2"/>
  <c r="P1769" i="2"/>
  <c r="R1769" i="2"/>
  <c r="T1769" i="2"/>
  <c r="BE1769" i="2"/>
  <c r="BF1769" i="2"/>
  <c r="BG1769" i="2"/>
  <c r="BH1769" i="2"/>
  <c r="BI1769" i="2"/>
  <c r="BK1769" i="2"/>
  <c r="J1774" i="2"/>
  <c r="P1774" i="2"/>
  <c r="R1774" i="2"/>
  <c r="T1774" i="2"/>
  <c r="BE1774" i="2"/>
  <c r="BF1774" i="2"/>
  <c r="BG1774" i="2"/>
  <c r="BH1774" i="2"/>
  <c r="BI1774" i="2"/>
  <c r="BK1774" i="2"/>
  <c r="J1782" i="2"/>
  <c r="P1782" i="2"/>
  <c r="R1782" i="2"/>
  <c r="T1782" i="2"/>
  <c r="BE1782" i="2"/>
  <c r="BF1782" i="2"/>
  <c r="BG1782" i="2"/>
  <c r="BH1782" i="2"/>
  <c r="BI1782" i="2"/>
  <c r="BK1782" i="2"/>
  <c r="J1787" i="2"/>
  <c r="P1787" i="2"/>
  <c r="R1787" i="2"/>
  <c r="T1787" i="2"/>
  <c r="BE1787" i="2"/>
  <c r="BF1787" i="2"/>
  <c r="BG1787" i="2"/>
  <c r="BH1787" i="2"/>
  <c r="BI1787" i="2"/>
  <c r="BK1787" i="2"/>
  <c r="J1791" i="2"/>
  <c r="P1791" i="2"/>
  <c r="R1791" i="2"/>
  <c r="T1791" i="2"/>
  <c r="BE1791" i="2"/>
  <c r="BF1791" i="2"/>
  <c r="BG1791" i="2"/>
  <c r="BH1791" i="2"/>
  <c r="BI1791" i="2"/>
  <c r="BK1791" i="2"/>
  <c r="J1796" i="2"/>
  <c r="P1796" i="2"/>
  <c r="R1796" i="2"/>
  <c r="T1796" i="2"/>
  <c r="BE1796" i="2"/>
  <c r="BF1796" i="2"/>
  <c r="BG1796" i="2"/>
  <c r="BH1796" i="2"/>
  <c r="BI1796" i="2"/>
  <c r="BK1796" i="2"/>
  <c r="J1800" i="2"/>
  <c r="P1800" i="2"/>
  <c r="R1800" i="2"/>
  <c r="T1800" i="2"/>
  <c r="BE1800" i="2"/>
  <c r="BF1800" i="2"/>
  <c r="BG1800" i="2"/>
  <c r="BH1800" i="2"/>
  <c r="BI1800" i="2"/>
  <c r="BK1800" i="2"/>
  <c r="J1805" i="2"/>
  <c r="BE1805" i="2" s="1"/>
  <c r="P1805" i="2"/>
  <c r="P1804" i="2" s="1"/>
  <c r="R1805" i="2"/>
  <c r="R1804" i="2" s="1"/>
  <c r="T1805" i="2"/>
  <c r="T1804" i="2"/>
  <c r="BF1805" i="2"/>
  <c r="BG1805" i="2"/>
  <c r="BH1805" i="2"/>
  <c r="BI1805" i="2"/>
  <c r="BK1805" i="2"/>
  <c r="BK1804" i="2" s="1"/>
  <c r="J1804" i="2" s="1"/>
  <c r="J63" i="2" s="1"/>
  <c r="J1836" i="2"/>
  <c r="P1836" i="2"/>
  <c r="R1836" i="2"/>
  <c r="T1836" i="2"/>
  <c r="BE1836" i="2"/>
  <c r="BF1836" i="2"/>
  <c r="BG1836" i="2"/>
  <c r="BH1836" i="2"/>
  <c r="BI1836" i="2"/>
  <c r="BK1836" i="2"/>
  <c r="J1869" i="2"/>
  <c r="P1869" i="2"/>
  <c r="R1869" i="2"/>
  <c r="T1869" i="2"/>
  <c r="BE1869" i="2"/>
  <c r="BF1869" i="2"/>
  <c r="BG1869" i="2"/>
  <c r="BH1869" i="2"/>
  <c r="BI1869" i="2"/>
  <c r="BK1869" i="2"/>
  <c r="J1877" i="2"/>
  <c r="P1877" i="2"/>
  <c r="R1877" i="2"/>
  <c r="T1877" i="2"/>
  <c r="BE1877" i="2"/>
  <c r="BF1877" i="2"/>
  <c r="BG1877" i="2"/>
  <c r="BH1877" i="2"/>
  <c r="BI1877" i="2"/>
  <c r="BK1877" i="2"/>
  <c r="J1883" i="2"/>
  <c r="P1883" i="2"/>
  <c r="R1883" i="2"/>
  <c r="T1883" i="2"/>
  <c r="BE1883" i="2"/>
  <c r="BF1883" i="2"/>
  <c r="BG1883" i="2"/>
  <c r="BH1883" i="2"/>
  <c r="BI1883" i="2"/>
  <c r="BK1883" i="2"/>
  <c r="J1890" i="2"/>
  <c r="P1890" i="2"/>
  <c r="R1890" i="2"/>
  <c r="T1890" i="2"/>
  <c r="BE1890" i="2"/>
  <c r="BF1890" i="2"/>
  <c r="BG1890" i="2"/>
  <c r="BH1890" i="2"/>
  <c r="BI1890" i="2"/>
  <c r="BK1890" i="2"/>
  <c r="J1896" i="2"/>
  <c r="P1896" i="2"/>
  <c r="R1896" i="2"/>
  <c r="T1896" i="2"/>
  <c r="BE1896" i="2"/>
  <c r="BF1896" i="2"/>
  <c r="BG1896" i="2"/>
  <c r="BH1896" i="2"/>
  <c r="BI1896" i="2"/>
  <c r="BK1896" i="2"/>
  <c r="J1907" i="2"/>
  <c r="P1907" i="2"/>
  <c r="R1907" i="2"/>
  <c r="T1907" i="2"/>
  <c r="BE1907" i="2"/>
  <c r="BF1907" i="2"/>
  <c r="BG1907" i="2"/>
  <c r="BH1907" i="2"/>
  <c r="BI1907" i="2"/>
  <c r="BK1907" i="2"/>
  <c r="J1913" i="2"/>
  <c r="P1913" i="2"/>
  <c r="R1913" i="2"/>
  <c r="T1913" i="2"/>
  <c r="BE1913" i="2"/>
  <c r="BF1913" i="2"/>
  <c r="BG1913" i="2"/>
  <c r="BH1913" i="2"/>
  <c r="BI1913" i="2"/>
  <c r="BK1913" i="2"/>
  <c r="J1918" i="2"/>
  <c r="P1918" i="2"/>
  <c r="R1918" i="2"/>
  <c r="T1918" i="2"/>
  <c r="BE1918" i="2"/>
  <c r="BF1918" i="2"/>
  <c r="BG1918" i="2"/>
  <c r="BH1918" i="2"/>
  <c r="BI1918" i="2"/>
  <c r="BK1918" i="2"/>
  <c r="J1921" i="2"/>
  <c r="P1921" i="2"/>
  <c r="R1921" i="2"/>
  <c r="T1921" i="2"/>
  <c r="BE1921" i="2"/>
  <c r="BF1921" i="2"/>
  <c r="BG1921" i="2"/>
  <c r="BH1921" i="2"/>
  <c r="BI1921" i="2"/>
  <c r="BK1921" i="2"/>
  <c r="J1924" i="2"/>
  <c r="P1924" i="2"/>
  <c r="R1924" i="2"/>
  <c r="T1924" i="2"/>
  <c r="BE1924" i="2"/>
  <c r="BF1924" i="2"/>
  <c r="BG1924" i="2"/>
  <c r="BH1924" i="2"/>
  <c r="BI1924" i="2"/>
  <c r="BK1924" i="2"/>
  <c r="J1940" i="2"/>
  <c r="P1940" i="2"/>
  <c r="R1940" i="2"/>
  <c r="T1940" i="2"/>
  <c r="BE1940" i="2"/>
  <c r="BF1940" i="2"/>
  <c r="BG1940" i="2"/>
  <c r="BH1940" i="2"/>
  <c r="BI1940" i="2"/>
  <c r="BK1940" i="2"/>
  <c r="J1944" i="2"/>
  <c r="P1944" i="2"/>
  <c r="R1944" i="2"/>
  <c r="T1944" i="2"/>
  <c r="BE1944" i="2"/>
  <c r="BF1944" i="2"/>
  <c r="BG1944" i="2"/>
  <c r="BH1944" i="2"/>
  <c r="BI1944" i="2"/>
  <c r="BK1944" i="2"/>
  <c r="J1950" i="2"/>
  <c r="P1950" i="2"/>
  <c r="R1950" i="2"/>
  <c r="T1950" i="2"/>
  <c r="BE1950" i="2"/>
  <c r="BF1950" i="2"/>
  <c r="BG1950" i="2"/>
  <c r="BH1950" i="2"/>
  <c r="BI1950" i="2"/>
  <c r="BK1950" i="2"/>
  <c r="J1956" i="2"/>
  <c r="P1956" i="2"/>
  <c r="R1956" i="2"/>
  <c r="T1956" i="2"/>
  <c r="BE1956" i="2"/>
  <c r="BF1956" i="2"/>
  <c r="BG1956" i="2"/>
  <c r="BH1956" i="2"/>
  <c r="BI1956" i="2"/>
  <c r="BK1956" i="2"/>
  <c r="J1963" i="2"/>
  <c r="P1963" i="2"/>
  <c r="R1963" i="2"/>
  <c r="T1963" i="2"/>
  <c r="BE1963" i="2"/>
  <c r="BF1963" i="2"/>
  <c r="BG1963" i="2"/>
  <c r="BH1963" i="2"/>
  <c r="BI1963" i="2"/>
  <c r="BK1963" i="2"/>
  <c r="J1966" i="2"/>
  <c r="P1966" i="2"/>
  <c r="R1966" i="2"/>
  <c r="T1966" i="2"/>
  <c r="BE1966" i="2"/>
  <c r="BF1966" i="2"/>
  <c r="BG1966" i="2"/>
  <c r="BH1966" i="2"/>
  <c r="BI1966" i="2"/>
  <c r="BK1966" i="2"/>
  <c r="J1969" i="2"/>
  <c r="P1969" i="2"/>
  <c r="R1969" i="2"/>
  <c r="T1969" i="2"/>
  <c r="BE1969" i="2"/>
  <c r="BF1969" i="2"/>
  <c r="BG1969" i="2"/>
  <c r="BH1969" i="2"/>
  <c r="BI1969" i="2"/>
  <c r="BK1969" i="2"/>
  <c r="J1984" i="2"/>
  <c r="P1984" i="2"/>
  <c r="R1984" i="2"/>
  <c r="T1984" i="2"/>
  <c r="BE1984" i="2"/>
  <c r="BF1984" i="2"/>
  <c r="BG1984" i="2"/>
  <c r="BH1984" i="2"/>
  <c r="BI1984" i="2"/>
  <c r="BK1984" i="2"/>
  <c r="J1988" i="2"/>
  <c r="P1988" i="2"/>
  <c r="R1988" i="2"/>
  <c r="T1988" i="2"/>
  <c r="BE1988" i="2"/>
  <c r="BF1988" i="2"/>
  <c r="BG1988" i="2"/>
  <c r="BH1988" i="2"/>
  <c r="BI1988" i="2"/>
  <c r="BK1988" i="2"/>
  <c r="J2003" i="2"/>
  <c r="P2003" i="2"/>
  <c r="R2003" i="2"/>
  <c r="T2003" i="2"/>
  <c r="BE2003" i="2"/>
  <c r="BF2003" i="2"/>
  <c r="BG2003" i="2"/>
  <c r="BH2003" i="2"/>
  <c r="BI2003" i="2"/>
  <c r="BK2003" i="2"/>
  <c r="J2007" i="2"/>
  <c r="P2007" i="2"/>
  <c r="R2007" i="2"/>
  <c r="T2007" i="2"/>
  <c r="BE2007" i="2"/>
  <c r="BF2007" i="2"/>
  <c r="BG2007" i="2"/>
  <c r="BH2007" i="2"/>
  <c r="BI2007" i="2"/>
  <c r="BK2007" i="2"/>
  <c r="J2012" i="2"/>
  <c r="P2012" i="2"/>
  <c r="R2012" i="2"/>
  <c r="T2012" i="2"/>
  <c r="BE2012" i="2"/>
  <c r="BF2012" i="2"/>
  <c r="BG2012" i="2"/>
  <c r="BH2012" i="2"/>
  <c r="BI2012" i="2"/>
  <c r="BK2012" i="2"/>
  <c r="J2016" i="2"/>
  <c r="P2016" i="2"/>
  <c r="R2016" i="2"/>
  <c r="T2016" i="2"/>
  <c r="BE2016" i="2"/>
  <c r="BF2016" i="2"/>
  <c r="BG2016" i="2"/>
  <c r="BH2016" i="2"/>
  <c r="BI2016" i="2"/>
  <c r="BK2016" i="2"/>
  <c r="J2021" i="2"/>
  <c r="P2021" i="2"/>
  <c r="R2021" i="2"/>
  <c r="T2021" i="2"/>
  <c r="BE2021" i="2"/>
  <c r="BF2021" i="2"/>
  <c r="BG2021" i="2"/>
  <c r="BH2021" i="2"/>
  <c r="BI2021" i="2"/>
  <c r="BK2021" i="2"/>
  <c r="J2025" i="2"/>
  <c r="P2025" i="2"/>
  <c r="R2025" i="2"/>
  <c r="T2025" i="2"/>
  <c r="BE2025" i="2"/>
  <c r="BF2025" i="2"/>
  <c r="BG2025" i="2"/>
  <c r="BH2025" i="2"/>
  <c r="BI2025" i="2"/>
  <c r="BK2025" i="2"/>
  <c r="J2030" i="2"/>
  <c r="P2030" i="2"/>
  <c r="R2030" i="2"/>
  <c r="T2030" i="2"/>
  <c r="BE2030" i="2"/>
  <c r="BF2030" i="2"/>
  <c r="BG2030" i="2"/>
  <c r="BH2030" i="2"/>
  <c r="BI2030" i="2"/>
  <c r="BK2030" i="2"/>
  <c r="J2034" i="2"/>
  <c r="P2034" i="2"/>
  <c r="R2034" i="2"/>
  <c r="T2034" i="2"/>
  <c r="BE2034" i="2"/>
  <c r="BF2034" i="2"/>
  <c r="BG2034" i="2"/>
  <c r="BH2034" i="2"/>
  <c r="BI2034" i="2"/>
  <c r="BK2034" i="2"/>
  <c r="J2043" i="2"/>
  <c r="P2043" i="2"/>
  <c r="R2043" i="2"/>
  <c r="T2043" i="2"/>
  <c r="BE2043" i="2"/>
  <c r="BF2043" i="2"/>
  <c r="BG2043" i="2"/>
  <c r="BH2043" i="2"/>
  <c r="BI2043" i="2"/>
  <c r="BK2043" i="2"/>
  <c r="J2054" i="2"/>
  <c r="P2054" i="2"/>
  <c r="R2054" i="2"/>
  <c r="T2054" i="2"/>
  <c r="BE2054" i="2"/>
  <c r="BF2054" i="2"/>
  <c r="BG2054" i="2"/>
  <c r="BH2054" i="2"/>
  <c r="BI2054" i="2"/>
  <c r="BK2054" i="2"/>
  <c r="J2064" i="2"/>
  <c r="P2064" i="2"/>
  <c r="R2064" i="2"/>
  <c r="T2064" i="2"/>
  <c r="BE2064" i="2"/>
  <c r="BF2064" i="2"/>
  <c r="BG2064" i="2"/>
  <c r="BH2064" i="2"/>
  <c r="BI2064" i="2"/>
  <c r="BK2064" i="2"/>
  <c r="J2066" i="2"/>
  <c r="P2066" i="2"/>
  <c r="R2066" i="2"/>
  <c r="T2066" i="2"/>
  <c r="BE2066" i="2"/>
  <c r="BF2066" i="2"/>
  <c r="BG2066" i="2"/>
  <c r="BH2066" i="2"/>
  <c r="BI2066" i="2"/>
  <c r="BK2066" i="2"/>
  <c r="J2068" i="2"/>
  <c r="P2068" i="2"/>
  <c r="R2068" i="2"/>
  <c r="T2068" i="2"/>
  <c r="BE2068" i="2"/>
  <c r="BF2068" i="2"/>
  <c r="BG2068" i="2"/>
  <c r="BH2068" i="2"/>
  <c r="BI2068" i="2"/>
  <c r="BK2068" i="2"/>
  <c r="J2070" i="2"/>
  <c r="P2070" i="2"/>
  <c r="R2070" i="2"/>
  <c r="T2070" i="2"/>
  <c r="BE2070" i="2"/>
  <c r="BF2070" i="2"/>
  <c r="BG2070" i="2"/>
  <c r="BH2070" i="2"/>
  <c r="BI2070" i="2"/>
  <c r="BK2070" i="2"/>
  <c r="J2077" i="2"/>
  <c r="P2077" i="2"/>
  <c r="R2077" i="2"/>
  <c r="T2077" i="2"/>
  <c r="BE2077" i="2"/>
  <c r="BF2077" i="2"/>
  <c r="BG2077" i="2"/>
  <c r="BH2077" i="2"/>
  <c r="BI2077" i="2"/>
  <c r="BK2077" i="2"/>
  <c r="J2079" i="2"/>
  <c r="P2079" i="2"/>
  <c r="R2079" i="2"/>
  <c r="T2079" i="2"/>
  <c r="BE2079" i="2"/>
  <c r="BF2079" i="2"/>
  <c r="BG2079" i="2"/>
  <c r="BH2079" i="2"/>
  <c r="BI2079" i="2"/>
  <c r="BK2079" i="2"/>
  <c r="J2086" i="2"/>
  <c r="P2086" i="2"/>
  <c r="R2086" i="2"/>
  <c r="T2086" i="2"/>
  <c r="BE2086" i="2"/>
  <c r="BF2086" i="2"/>
  <c r="BG2086" i="2"/>
  <c r="BH2086" i="2"/>
  <c r="BI2086" i="2"/>
  <c r="BK2086" i="2"/>
  <c r="J2088" i="2"/>
  <c r="P2088" i="2"/>
  <c r="R2088" i="2"/>
  <c r="T2088" i="2"/>
  <c r="BE2088" i="2"/>
  <c r="BF2088" i="2"/>
  <c r="BG2088" i="2"/>
  <c r="BH2088" i="2"/>
  <c r="BI2088" i="2"/>
  <c r="BK2088" i="2"/>
  <c r="J2133" i="2"/>
  <c r="P2133" i="2"/>
  <c r="R2133" i="2"/>
  <c r="T2133" i="2"/>
  <c r="BE2133" i="2"/>
  <c r="BF2133" i="2"/>
  <c r="BG2133" i="2"/>
  <c r="BH2133" i="2"/>
  <c r="BI2133" i="2"/>
  <c r="BK2133" i="2"/>
  <c r="J2137" i="2"/>
  <c r="P2137" i="2"/>
  <c r="R2137" i="2"/>
  <c r="T2137" i="2"/>
  <c r="BE2137" i="2"/>
  <c r="BF2137" i="2"/>
  <c r="BG2137" i="2"/>
  <c r="BH2137" i="2"/>
  <c r="BI2137" i="2"/>
  <c r="BK2137" i="2"/>
  <c r="J2141" i="2"/>
  <c r="P2141" i="2"/>
  <c r="R2141" i="2"/>
  <c r="T2141" i="2"/>
  <c r="BE2141" i="2"/>
  <c r="BF2141" i="2"/>
  <c r="BG2141" i="2"/>
  <c r="BH2141" i="2"/>
  <c r="BI2141" i="2"/>
  <c r="BK2141" i="2"/>
  <c r="J2148" i="2"/>
  <c r="P2148" i="2"/>
  <c r="R2148" i="2"/>
  <c r="T2148" i="2"/>
  <c r="BE2148" i="2"/>
  <c r="BF2148" i="2"/>
  <c r="BG2148" i="2"/>
  <c r="BH2148" i="2"/>
  <c r="BI2148" i="2"/>
  <c r="BK2148" i="2"/>
  <c r="J2159" i="2"/>
  <c r="P2159" i="2"/>
  <c r="R2159" i="2"/>
  <c r="T2159" i="2"/>
  <c r="BE2159" i="2"/>
  <c r="BF2159" i="2"/>
  <c r="BG2159" i="2"/>
  <c r="BH2159" i="2"/>
  <c r="BI2159" i="2"/>
  <c r="BK2159" i="2"/>
  <c r="J2161" i="2"/>
  <c r="P2161" i="2"/>
  <c r="R2161" i="2"/>
  <c r="T2161" i="2"/>
  <c r="BE2161" i="2"/>
  <c r="BF2161" i="2"/>
  <c r="BG2161" i="2"/>
  <c r="BH2161" i="2"/>
  <c r="BI2161" i="2"/>
  <c r="BK2161" i="2"/>
  <c r="J2170" i="2"/>
  <c r="P2170" i="2"/>
  <c r="R2170" i="2"/>
  <c r="T2170" i="2"/>
  <c r="BE2170" i="2"/>
  <c r="BF2170" i="2"/>
  <c r="BG2170" i="2"/>
  <c r="BH2170" i="2"/>
  <c r="BI2170" i="2"/>
  <c r="BK2170" i="2"/>
  <c r="J2176" i="2"/>
  <c r="P2176" i="2"/>
  <c r="R2176" i="2"/>
  <c r="T2176" i="2"/>
  <c r="BE2176" i="2"/>
  <c r="BF2176" i="2"/>
  <c r="BG2176" i="2"/>
  <c r="BH2176" i="2"/>
  <c r="BI2176" i="2"/>
  <c r="BK2176" i="2"/>
  <c r="J2182" i="2"/>
  <c r="P2182" i="2"/>
  <c r="R2182" i="2"/>
  <c r="T2182" i="2"/>
  <c r="BE2182" i="2"/>
  <c r="BF2182" i="2"/>
  <c r="BG2182" i="2"/>
  <c r="BH2182" i="2"/>
  <c r="BI2182" i="2"/>
  <c r="BK2182" i="2"/>
  <c r="J2191" i="2"/>
  <c r="P2191" i="2"/>
  <c r="R2191" i="2"/>
  <c r="T2191" i="2"/>
  <c r="BE2191" i="2"/>
  <c r="BF2191" i="2"/>
  <c r="BG2191" i="2"/>
  <c r="BH2191" i="2"/>
  <c r="BI2191" i="2"/>
  <c r="BK2191" i="2"/>
  <c r="J2195" i="2"/>
  <c r="P2195" i="2"/>
  <c r="R2195" i="2"/>
  <c r="T2195" i="2"/>
  <c r="BE2195" i="2"/>
  <c r="BF2195" i="2"/>
  <c r="BG2195" i="2"/>
  <c r="BH2195" i="2"/>
  <c r="BI2195" i="2"/>
  <c r="BK2195" i="2"/>
  <c r="J2199" i="2"/>
  <c r="P2199" i="2"/>
  <c r="R2199" i="2"/>
  <c r="T2199" i="2"/>
  <c r="BE2199" i="2"/>
  <c r="BF2199" i="2"/>
  <c r="BG2199" i="2"/>
  <c r="BH2199" i="2"/>
  <c r="BI2199" i="2"/>
  <c r="BK2199" i="2"/>
  <c r="J2205" i="2"/>
  <c r="P2205" i="2"/>
  <c r="R2205" i="2"/>
  <c r="T2205" i="2"/>
  <c r="BE2205" i="2"/>
  <c r="BF2205" i="2"/>
  <c r="BG2205" i="2"/>
  <c r="BH2205" i="2"/>
  <c r="BI2205" i="2"/>
  <c r="BK2205" i="2"/>
  <c r="J2211" i="2"/>
  <c r="P2211" i="2"/>
  <c r="R2211" i="2"/>
  <c r="T2211" i="2"/>
  <c r="BE2211" i="2"/>
  <c r="BF2211" i="2"/>
  <c r="BG2211" i="2"/>
  <c r="BH2211" i="2"/>
  <c r="BI2211" i="2"/>
  <c r="BK2211" i="2"/>
  <c r="J2223" i="2"/>
  <c r="P2223" i="2"/>
  <c r="R2223" i="2"/>
  <c r="T2223" i="2"/>
  <c r="BE2223" i="2"/>
  <c r="BF2223" i="2"/>
  <c r="BG2223" i="2"/>
  <c r="BH2223" i="2"/>
  <c r="BI2223" i="2"/>
  <c r="BK2223" i="2"/>
  <c r="J2272" i="2"/>
  <c r="P2272" i="2"/>
  <c r="R2272" i="2"/>
  <c r="T2272" i="2"/>
  <c r="BE2272" i="2"/>
  <c r="BF2272" i="2"/>
  <c r="BG2272" i="2"/>
  <c r="BH2272" i="2"/>
  <c r="BI2272" i="2"/>
  <c r="BK2272" i="2"/>
  <c r="J2278" i="2"/>
  <c r="P2278" i="2"/>
  <c r="R2278" i="2"/>
  <c r="T2278" i="2"/>
  <c r="BE2278" i="2"/>
  <c r="BF2278" i="2"/>
  <c r="BG2278" i="2"/>
  <c r="BH2278" i="2"/>
  <c r="BI2278" i="2"/>
  <c r="BK2278" i="2"/>
  <c r="J2283" i="2"/>
  <c r="P2283" i="2"/>
  <c r="R2283" i="2"/>
  <c r="T2283" i="2"/>
  <c r="BE2283" i="2"/>
  <c r="BF2283" i="2"/>
  <c r="BG2283" i="2"/>
  <c r="BH2283" i="2"/>
  <c r="BI2283" i="2"/>
  <c r="BK2283" i="2"/>
  <c r="J2288" i="2"/>
  <c r="P2288" i="2"/>
  <c r="R2288" i="2"/>
  <c r="T2288" i="2"/>
  <c r="BE2288" i="2"/>
  <c r="BF2288" i="2"/>
  <c r="BG2288" i="2"/>
  <c r="BH2288" i="2"/>
  <c r="BI2288" i="2"/>
  <c r="BK2288" i="2"/>
  <c r="J2293" i="2"/>
  <c r="P2293" i="2"/>
  <c r="R2293" i="2"/>
  <c r="T2293" i="2"/>
  <c r="BE2293" i="2"/>
  <c r="BF2293" i="2"/>
  <c r="BG2293" i="2"/>
  <c r="BH2293" i="2"/>
  <c r="BI2293" i="2"/>
  <c r="BK2293" i="2"/>
  <c r="J2298" i="2"/>
  <c r="P2298" i="2"/>
  <c r="R2298" i="2"/>
  <c r="T2298" i="2"/>
  <c r="BE2298" i="2"/>
  <c r="BF2298" i="2"/>
  <c r="BG2298" i="2"/>
  <c r="BH2298" i="2"/>
  <c r="BI2298" i="2"/>
  <c r="BK2298" i="2"/>
  <c r="J2302" i="2"/>
  <c r="P2302" i="2"/>
  <c r="R2302" i="2"/>
  <c r="T2302" i="2"/>
  <c r="BE2302" i="2"/>
  <c r="BF2302" i="2"/>
  <c r="BG2302" i="2"/>
  <c r="BH2302" i="2"/>
  <c r="BI2302" i="2"/>
  <c r="BK2302" i="2"/>
  <c r="J2307" i="2"/>
  <c r="P2307" i="2"/>
  <c r="R2307" i="2"/>
  <c r="T2307" i="2"/>
  <c r="BE2307" i="2"/>
  <c r="BF2307" i="2"/>
  <c r="BG2307" i="2"/>
  <c r="BH2307" i="2"/>
  <c r="BI2307" i="2"/>
  <c r="BK2307" i="2"/>
  <c r="J2316" i="2"/>
  <c r="P2316" i="2"/>
  <c r="R2316" i="2"/>
  <c r="T2316" i="2"/>
  <c r="BE2316" i="2"/>
  <c r="BF2316" i="2"/>
  <c r="BG2316" i="2"/>
  <c r="BH2316" i="2"/>
  <c r="BI2316" i="2"/>
  <c r="BK2316" i="2"/>
  <c r="J2321" i="2"/>
  <c r="P2321" i="2"/>
  <c r="R2321" i="2"/>
  <c r="T2321" i="2"/>
  <c r="BE2321" i="2"/>
  <c r="BF2321" i="2"/>
  <c r="BG2321" i="2"/>
  <c r="BH2321" i="2"/>
  <c r="BI2321" i="2"/>
  <c r="BK2321" i="2"/>
  <c r="J2326" i="2"/>
  <c r="P2326" i="2"/>
  <c r="R2326" i="2"/>
  <c r="T2326" i="2"/>
  <c r="BE2326" i="2"/>
  <c r="BF2326" i="2"/>
  <c r="BG2326" i="2"/>
  <c r="BH2326" i="2"/>
  <c r="BI2326" i="2"/>
  <c r="BK2326" i="2"/>
  <c r="J2333" i="2"/>
  <c r="P2333" i="2"/>
  <c r="R2333" i="2"/>
  <c r="T2333" i="2"/>
  <c r="BE2333" i="2"/>
  <c r="BF2333" i="2"/>
  <c r="BG2333" i="2"/>
  <c r="BH2333" i="2"/>
  <c r="BI2333" i="2"/>
  <c r="BK2333" i="2"/>
  <c r="J2346" i="2"/>
  <c r="P2346" i="2"/>
  <c r="R2346" i="2"/>
  <c r="T2346" i="2"/>
  <c r="BE2346" i="2"/>
  <c r="BF2346" i="2"/>
  <c r="BG2346" i="2"/>
  <c r="BH2346" i="2"/>
  <c r="BI2346" i="2"/>
  <c r="BK2346" i="2"/>
  <c r="J2351" i="2"/>
  <c r="P2351" i="2"/>
  <c r="R2351" i="2"/>
  <c r="T2351" i="2"/>
  <c r="BE2351" i="2"/>
  <c r="BF2351" i="2"/>
  <c r="BG2351" i="2"/>
  <c r="BH2351" i="2"/>
  <c r="BI2351" i="2"/>
  <c r="BK2351" i="2"/>
  <c r="J2359" i="2"/>
  <c r="P2359" i="2"/>
  <c r="R2359" i="2"/>
  <c r="T2359" i="2"/>
  <c r="BE2359" i="2"/>
  <c r="BF2359" i="2"/>
  <c r="BG2359" i="2"/>
  <c r="BH2359" i="2"/>
  <c r="BI2359" i="2"/>
  <c r="BK2359" i="2"/>
  <c r="J2366" i="2"/>
  <c r="P2366" i="2"/>
  <c r="R2366" i="2"/>
  <c r="T2366" i="2"/>
  <c r="BE2366" i="2"/>
  <c r="BF2366" i="2"/>
  <c r="BG2366" i="2"/>
  <c r="BH2366" i="2"/>
  <c r="BI2366" i="2"/>
  <c r="BK2366" i="2"/>
  <c r="J2372" i="2"/>
  <c r="P2372" i="2"/>
  <c r="R2372" i="2"/>
  <c r="T2372" i="2"/>
  <c r="BE2372" i="2"/>
  <c r="BF2372" i="2"/>
  <c r="BG2372" i="2"/>
  <c r="BH2372" i="2"/>
  <c r="BI2372" i="2"/>
  <c r="BK2372" i="2"/>
  <c r="J2380" i="2"/>
  <c r="P2380" i="2"/>
  <c r="R2380" i="2"/>
  <c r="T2380" i="2"/>
  <c r="BE2380" i="2"/>
  <c r="BF2380" i="2"/>
  <c r="BG2380" i="2"/>
  <c r="BH2380" i="2"/>
  <c r="BI2380" i="2"/>
  <c r="BK2380" i="2"/>
  <c r="P2386" i="2"/>
  <c r="J2388" i="2"/>
  <c r="P2388" i="2"/>
  <c r="P2387" i="2" s="1"/>
  <c r="R2388" i="2"/>
  <c r="R2387" i="2" s="1"/>
  <c r="R2386" i="2" s="1"/>
  <c r="T2388" i="2"/>
  <c r="T2387" i="2" s="1"/>
  <c r="T2386" i="2" s="1"/>
  <c r="BE2388" i="2"/>
  <c r="BF2388" i="2"/>
  <c r="BG2388" i="2"/>
  <c r="BH2388" i="2"/>
  <c r="BI2388" i="2"/>
  <c r="BK2388" i="2"/>
  <c r="BK2387" i="2" s="1"/>
  <c r="J2387" i="2" s="1"/>
  <c r="J70" i="2" s="1"/>
  <c r="E7" i="3"/>
  <c r="J14" i="3"/>
  <c r="J53" i="3" s="1"/>
  <c r="J16" i="3"/>
  <c r="E17" i="3"/>
  <c r="J17" i="3"/>
  <c r="J19" i="3"/>
  <c r="E20" i="3"/>
  <c r="J20" i="3"/>
  <c r="E51" i="3"/>
  <c r="F53" i="3"/>
  <c r="J55" i="3"/>
  <c r="E84" i="3"/>
  <c r="F86" i="3"/>
  <c r="J86" i="3"/>
  <c r="J88" i="3"/>
  <c r="J95" i="3"/>
  <c r="P95" i="3"/>
  <c r="R95" i="3"/>
  <c r="T95" i="3"/>
  <c r="BE95" i="3"/>
  <c r="BF95" i="3"/>
  <c r="BG95" i="3"/>
  <c r="BH95" i="3"/>
  <c r="BI95" i="3"/>
  <c r="BK95" i="3"/>
  <c r="J101" i="3"/>
  <c r="P101" i="3"/>
  <c r="R101" i="3"/>
  <c r="T101" i="3"/>
  <c r="BE101" i="3"/>
  <c r="BF101" i="3"/>
  <c r="BG101" i="3"/>
  <c r="BH101" i="3"/>
  <c r="BI101" i="3"/>
  <c r="BK101" i="3"/>
  <c r="J113" i="3"/>
  <c r="P113" i="3"/>
  <c r="R113" i="3"/>
  <c r="T113" i="3"/>
  <c r="BE113" i="3"/>
  <c r="BF113" i="3"/>
  <c r="BG113" i="3"/>
  <c r="BH113" i="3"/>
  <c r="BI113" i="3"/>
  <c r="BK113" i="3"/>
  <c r="J119" i="3"/>
  <c r="P119" i="3"/>
  <c r="R119" i="3"/>
  <c r="T119" i="3"/>
  <c r="BE119" i="3"/>
  <c r="BF119" i="3"/>
  <c r="BG119" i="3"/>
  <c r="BH119" i="3"/>
  <c r="BI119" i="3"/>
  <c r="BK119" i="3"/>
  <c r="J125" i="3"/>
  <c r="P125" i="3"/>
  <c r="R125" i="3"/>
  <c r="T125" i="3"/>
  <c r="BE125" i="3"/>
  <c r="BF125" i="3"/>
  <c r="BG125" i="3"/>
  <c r="BH125" i="3"/>
  <c r="BI125" i="3"/>
  <c r="BK125" i="3"/>
  <c r="J130" i="3"/>
  <c r="P130" i="3"/>
  <c r="R130" i="3"/>
  <c r="T130" i="3"/>
  <c r="BE130" i="3"/>
  <c r="BF130" i="3"/>
  <c r="BG130" i="3"/>
  <c r="BH130" i="3"/>
  <c r="BI130" i="3"/>
  <c r="BK130" i="3"/>
  <c r="J135" i="3"/>
  <c r="P135" i="3"/>
  <c r="R135" i="3"/>
  <c r="T135" i="3"/>
  <c r="BE135" i="3"/>
  <c r="BF135" i="3"/>
  <c r="BG135" i="3"/>
  <c r="BH135" i="3"/>
  <c r="BI135" i="3"/>
  <c r="BK135" i="3"/>
  <c r="J140" i="3"/>
  <c r="P140" i="3"/>
  <c r="R140" i="3"/>
  <c r="T140" i="3"/>
  <c r="BE140" i="3"/>
  <c r="BF140" i="3"/>
  <c r="BG140" i="3"/>
  <c r="BH140" i="3"/>
  <c r="BI140" i="3"/>
  <c r="BK140" i="3"/>
  <c r="J145" i="3"/>
  <c r="P145" i="3"/>
  <c r="R145" i="3"/>
  <c r="T145" i="3"/>
  <c r="BE145" i="3"/>
  <c r="BF145" i="3"/>
  <c r="BG145" i="3"/>
  <c r="BH145" i="3"/>
  <c r="BI145" i="3"/>
  <c r="BK145" i="3"/>
  <c r="J153" i="3"/>
  <c r="P153" i="3"/>
  <c r="R153" i="3"/>
  <c r="T153" i="3"/>
  <c r="BE153" i="3"/>
  <c r="BF153" i="3"/>
  <c r="BG153" i="3"/>
  <c r="BH153" i="3"/>
  <c r="BI153" i="3"/>
  <c r="BK153" i="3"/>
  <c r="J159" i="3"/>
  <c r="P159" i="3"/>
  <c r="R159" i="3"/>
  <c r="T159" i="3"/>
  <c r="BE159" i="3"/>
  <c r="BF159" i="3"/>
  <c r="BG159" i="3"/>
  <c r="BH159" i="3"/>
  <c r="BI159" i="3"/>
  <c r="BK159" i="3"/>
  <c r="J165" i="3"/>
  <c r="P165" i="3"/>
  <c r="R165" i="3"/>
  <c r="T165" i="3"/>
  <c r="BE165" i="3"/>
  <c r="BF165" i="3"/>
  <c r="BG165" i="3"/>
  <c r="BH165" i="3"/>
  <c r="BI165" i="3"/>
  <c r="BK165" i="3"/>
  <c r="J175" i="3"/>
  <c r="P175" i="3"/>
  <c r="R175" i="3"/>
  <c r="T175" i="3"/>
  <c r="BE175" i="3"/>
  <c r="BF175" i="3"/>
  <c r="BG175" i="3"/>
  <c r="BH175" i="3"/>
  <c r="BI175" i="3"/>
  <c r="BK175" i="3"/>
  <c r="J208" i="3"/>
  <c r="P208" i="3"/>
  <c r="R208" i="3"/>
  <c r="T208" i="3"/>
  <c r="BE208" i="3"/>
  <c r="BF208" i="3"/>
  <c r="BG208" i="3"/>
  <c r="BH208" i="3"/>
  <c r="BI208" i="3"/>
  <c r="BK208" i="3"/>
  <c r="J213" i="3"/>
  <c r="P213" i="3"/>
  <c r="R213" i="3"/>
  <c r="T213" i="3"/>
  <c r="BE213" i="3"/>
  <c r="BF213" i="3"/>
  <c r="BG213" i="3"/>
  <c r="BH213" i="3"/>
  <c r="BI213" i="3"/>
  <c r="BK213" i="3"/>
  <c r="J218" i="3"/>
  <c r="P218" i="3"/>
  <c r="R218" i="3"/>
  <c r="T218" i="3"/>
  <c r="BE218" i="3"/>
  <c r="BF218" i="3"/>
  <c r="BG218" i="3"/>
  <c r="BH218" i="3"/>
  <c r="BI218" i="3"/>
  <c r="BK218" i="3"/>
  <c r="J223" i="3"/>
  <c r="P223" i="3"/>
  <c r="R223" i="3"/>
  <c r="T223" i="3"/>
  <c r="BE223" i="3"/>
  <c r="BF223" i="3"/>
  <c r="BG223" i="3"/>
  <c r="BH223" i="3"/>
  <c r="BI223" i="3"/>
  <c r="BK223" i="3"/>
  <c r="J233" i="3"/>
  <c r="P233" i="3"/>
  <c r="R233" i="3"/>
  <c r="T233" i="3"/>
  <c r="BE233" i="3"/>
  <c r="BF233" i="3"/>
  <c r="BG233" i="3"/>
  <c r="BH233" i="3"/>
  <c r="BI233" i="3"/>
  <c r="BK233" i="3"/>
  <c r="J238" i="3"/>
  <c r="P238" i="3"/>
  <c r="R238" i="3"/>
  <c r="T238" i="3"/>
  <c r="BE238" i="3"/>
  <c r="BF238" i="3"/>
  <c r="BG238" i="3"/>
  <c r="BH238" i="3"/>
  <c r="BI238" i="3"/>
  <c r="BK238" i="3"/>
  <c r="J243" i="3"/>
  <c r="P243" i="3"/>
  <c r="R243" i="3"/>
  <c r="T243" i="3"/>
  <c r="BE243" i="3"/>
  <c r="BF243" i="3"/>
  <c r="BG243" i="3"/>
  <c r="BH243" i="3"/>
  <c r="BI243" i="3"/>
  <c r="BK243" i="3"/>
  <c r="J248" i="3"/>
  <c r="P248" i="3"/>
  <c r="R248" i="3"/>
  <c r="T248" i="3"/>
  <c r="BE248" i="3"/>
  <c r="BF248" i="3"/>
  <c r="BG248" i="3"/>
  <c r="BH248" i="3"/>
  <c r="BI248" i="3"/>
  <c r="BK248" i="3"/>
  <c r="J273" i="3"/>
  <c r="P273" i="3"/>
  <c r="R273" i="3"/>
  <c r="T273" i="3"/>
  <c r="BE273" i="3"/>
  <c r="BF273" i="3"/>
  <c r="BG273" i="3"/>
  <c r="BH273" i="3"/>
  <c r="BI273" i="3"/>
  <c r="BK273" i="3"/>
  <c r="J279" i="3"/>
  <c r="P279" i="3"/>
  <c r="R279" i="3"/>
  <c r="T279" i="3"/>
  <c r="BE279" i="3"/>
  <c r="BF279" i="3"/>
  <c r="BG279" i="3"/>
  <c r="BH279" i="3"/>
  <c r="BI279" i="3"/>
  <c r="BK279" i="3"/>
  <c r="J283" i="3"/>
  <c r="P283" i="3"/>
  <c r="R283" i="3"/>
  <c r="T283" i="3"/>
  <c r="BE283" i="3"/>
  <c r="BF283" i="3"/>
  <c r="BG283" i="3"/>
  <c r="BH283" i="3"/>
  <c r="BI283" i="3"/>
  <c r="BK283" i="3"/>
  <c r="J287" i="3"/>
  <c r="P287" i="3"/>
  <c r="R287" i="3"/>
  <c r="T287" i="3"/>
  <c r="BE287" i="3"/>
  <c r="BF287" i="3"/>
  <c r="BG287" i="3"/>
  <c r="BH287" i="3"/>
  <c r="BI287" i="3"/>
  <c r="BK287" i="3"/>
  <c r="J293" i="3"/>
  <c r="P293" i="3"/>
  <c r="R293" i="3"/>
  <c r="T293" i="3"/>
  <c r="BE293" i="3"/>
  <c r="BF293" i="3"/>
  <c r="BG293" i="3"/>
  <c r="BH293" i="3"/>
  <c r="BI293" i="3"/>
  <c r="BK293" i="3"/>
  <c r="J300" i="3"/>
  <c r="P300" i="3"/>
  <c r="R300" i="3"/>
  <c r="T300" i="3"/>
  <c r="BE300" i="3"/>
  <c r="BF300" i="3"/>
  <c r="BG300" i="3"/>
  <c r="BH300" i="3"/>
  <c r="BI300" i="3"/>
  <c r="BK300" i="3"/>
  <c r="J308" i="3"/>
  <c r="P308" i="3"/>
  <c r="R308" i="3"/>
  <c r="T308" i="3"/>
  <c r="BE308" i="3"/>
  <c r="BF308" i="3"/>
  <c r="BG308" i="3"/>
  <c r="BH308" i="3"/>
  <c r="BI308" i="3"/>
  <c r="BK308" i="3"/>
  <c r="J312" i="3"/>
  <c r="P312" i="3"/>
  <c r="R312" i="3"/>
  <c r="T312" i="3"/>
  <c r="BE312" i="3"/>
  <c r="BF312" i="3"/>
  <c r="BG312" i="3"/>
  <c r="BH312" i="3"/>
  <c r="BI312" i="3"/>
  <c r="BK312" i="3"/>
  <c r="J374" i="3"/>
  <c r="P374" i="3"/>
  <c r="R374" i="3"/>
  <c r="T374" i="3"/>
  <c r="BE374" i="3"/>
  <c r="BF374" i="3"/>
  <c r="BG374" i="3"/>
  <c r="BH374" i="3"/>
  <c r="BI374" i="3"/>
  <c r="BK374" i="3"/>
  <c r="J378" i="3"/>
  <c r="P378" i="3"/>
  <c r="R378" i="3"/>
  <c r="T378" i="3"/>
  <c r="BE378" i="3"/>
  <c r="BF378" i="3"/>
  <c r="BG378" i="3"/>
  <c r="BH378" i="3"/>
  <c r="BI378" i="3"/>
  <c r="BK378" i="3"/>
  <c r="J385" i="3"/>
  <c r="P385" i="3"/>
  <c r="R385" i="3"/>
  <c r="T385" i="3"/>
  <c r="BE385" i="3"/>
  <c r="BF385" i="3"/>
  <c r="BG385" i="3"/>
  <c r="BH385" i="3"/>
  <c r="BI385" i="3"/>
  <c r="BK385" i="3"/>
  <c r="J389" i="3"/>
  <c r="P389" i="3"/>
  <c r="R389" i="3"/>
  <c r="T389" i="3"/>
  <c r="BE389" i="3"/>
  <c r="BF389" i="3"/>
  <c r="BG389" i="3"/>
  <c r="BH389" i="3"/>
  <c r="BI389" i="3"/>
  <c r="BK389" i="3"/>
  <c r="J398" i="3"/>
  <c r="P398" i="3"/>
  <c r="R398" i="3"/>
  <c r="T398" i="3"/>
  <c r="BE398" i="3"/>
  <c r="BF398" i="3"/>
  <c r="BG398" i="3"/>
  <c r="BH398" i="3"/>
  <c r="BI398" i="3"/>
  <c r="BK398" i="3"/>
  <c r="J403" i="3"/>
  <c r="P403" i="3"/>
  <c r="R403" i="3"/>
  <c r="T403" i="3"/>
  <c r="BE403" i="3"/>
  <c r="BF403" i="3"/>
  <c r="BG403" i="3"/>
  <c r="BH403" i="3"/>
  <c r="BI403" i="3"/>
  <c r="BK403" i="3"/>
  <c r="J408" i="3"/>
  <c r="P408" i="3"/>
  <c r="R408" i="3"/>
  <c r="T408" i="3"/>
  <c r="BE408" i="3"/>
  <c r="BF408" i="3"/>
  <c r="BG408" i="3"/>
  <c r="BH408" i="3"/>
  <c r="BI408" i="3"/>
  <c r="BK408" i="3"/>
  <c r="J413" i="3"/>
  <c r="P413" i="3"/>
  <c r="R413" i="3"/>
  <c r="T413" i="3"/>
  <c r="BE413" i="3"/>
  <c r="BF413" i="3"/>
  <c r="BG413" i="3"/>
  <c r="BH413" i="3"/>
  <c r="BI413" i="3"/>
  <c r="BK413" i="3"/>
  <c r="J418" i="3"/>
  <c r="P418" i="3"/>
  <c r="R418" i="3"/>
  <c r="T418" i="3"/>
  <c r="BE418" i="3"/>
  <c r="BF418" i="3"/>
  <c r="BG418" i="3"/>
  <c r="BH418" i="3"/>
  <c r="BI418" i="3"/>
  <c r="BK418" i="3"/>
  <c r="J422" i="3"/>
  <c r="P422" i="3"/>
  <c r="R422" i="3"/>
  <c r="T422" i="3"/>
  <c r="BE422" i="3"/>
  <c r="BF422" i="3"/>
  <c r="BG422" i="3"/>
  <c r="BH422" i="3"/>
  <c r="BI422" i="3"/>
  <c r="BK422" i="3"/>
  <c r="J427" i="3"/>
  <c r="P427" i="3"/>
  <c r="R427" i="3"/>
  <c r="T427" i="3"/>
  <c r="BE427" i="3"/>
  <c r="BF427" i="3"/>
  <c r="BG427" i="3"/>
  <c r="BH427" i="3"/>
  <c r="BI427" i="3"/>
  <c r="BK427" i="3"/>
  <c r="J431" i="3"/>
  <c r="P431" i="3"/>
  <c r="R431" i="3"/>
  <c r="T431" i="3"/>
  <c r="BE431" i="3"/>
  <c r="BF431" i="3"/>
  <c r="BG431" i="3"/>
  <c r="BH431" i="3"/>
  <c r="BI431" i="3"/>
  <c r="BK431" i="3"/>
  <c r="J436" i="3"/>
  <c r="BE436" i="3" s="1"/>
  <c r="P436" i="3"/>
  <c r="P435" i="3" s="1"/>
  <c r="R436" i="3"/>
  <c r="R435" i="3" s="1"/>
  <c r="T436" i="3"/>
  <c r="T435" i="3" s="1"/>
  <c r="BF436" i="3"/>
  <c r="BG436" i="3"/>
  <c r="BH436" i="3"/>
  <c r="BI436" i="3"/>
  <c r="BK436" i="3"/>
  <c r="BK435" i="3" s="1"/>
  <c r="J435" i="3" s="1"/>
  <c r="J63" i="3" s="1"/>
  <c r="J442" i="3"/>
  <c r="P442" i="3"/>
  <c r="R442" i="3"/>
  <c r="R441" i="3" s="1"/>
  <c r="T442" i="3"/>
  <c r="BE442" i="3"/>
  <c r="BF442" i="3"/>
  <c r="BG442" i="3"/>
  <c r="BH442" i="3"/>
  <c r="BI442" i="3"/>
  <c r="BK442" i="3"/>
  <c r="J451" i="3"/>
  <c r="P451" i="3"/>
  <c r="R451" i="3"/>
  <c r="T451" i="3"/>
  <c r="BE451" i="3"/>
  <c r="BF451" i="3"/>
  <c r="BG451" i="3"/>
  <c r="BH451" i="3"/>
  <c r="BI451" i="3"/>
  <c r="BK451" i="3"/>
  <c r="J457" i="3"/>
  <c r="P457" i="3"/>
  <c r="R457" i="3"/>
  <c r="T457" i="3"/>
  <c r="BE457" i="3"/>
  <c r="BF457" i="3"/>
  <c r="BG457" i="3"/>
  <c r="BH457" i="3"/>
  <c r="BI457" i="3"/>
  <c r="BK457" i="3"/>
  <c r="J463" i="3"/>
  <c r="P463" i="3"/>
  <c r="R463" i="3"/>
  <c r="T463" i="3"/>
  <c r="BE463" i="3"/>
  <c r="BF463" i="3"/>
  <c r="BG463" i="3"/>
  <c r="BH463" i="3"/>
  <c r="BI463" i="3"/>
  <c r="BK463" i="3"/>
  <c r="J468" i="3"/>
  <c r="P468" i="3"/>
  <c r="R468" i="3"/>
  <c r="T468" i="3"/>
  <c r="BE468" i="3"/>
  <c r="BF468" i="3"/>
  <c r="BG468" i="3"/>
  <c r="BH468" i="3"/>
  <c r="BI468" i="3"/>
  <c r="BK468" i="3"/>
  <c r="J473" i="3"/>
  <c r="P473" i="3"/>
  <c r="R473" i="3"/>
  <c r="T473" i="3"/>
  <c r="BE473" i="3"/>
  <c r="BF473" i="3"/>
  <c r="BG473" i="3"/>
  <c r="BH473" i="3"/>
  <c r="BI473" i="3"/>
  <c r="BK473" i="3"/>
  <c r="J479" i="3"/>
  <c r="P479" i="3"/>
  <c r="R479" i="3"/>
  <c r="T479" i="3"/>
  <c r="BE479" i="3"/>
  <c r="BF479" i="3"/>
  <c r="BG479" i="3"/>
  <c r="BH479" i="3"/>
  <c r="BI479" i="3"/>
  <c r="BK479" i="3"/>
  <c r="J483" i="3"/>
  <c r="P483" i="3"/>
  <c r="R483" i="3"/>
  <c r="T483" i="3"/>
  <c r="BE483" i="3"/>
  <c r="BF483" i="3"/>
  <c r="BG483" i="3"/>
  <c r="BH483" i="3"/>
  <c r="BI483" i="3"/>
  <c r="BK483" i="3"/>
  <c r="J486" i="3"/>
  <c r="P486" i="3"/>
  <c r="R486" i="3"/>
  <c r="T486" i="3"/>
  <c r="BE486" i="3"/>
  <c r="BF486" i="3"/>
  <c r="BG486" i="3"/>
  <c r="BH486" i="3"/>
  <c r="BI486" i="3"/>
  <c r="BK486" i="3"/>
  <c r="J489" i="3"/>
  <c r="P489" i="3"/>
  <c r="R489" i="3"/>
  <c r="T489" i="3"/>
  <c r="BE489" i="3"/>
  <c r="BF489" i="3"/>
  <c r="BG489" i="3"/>
  <c r="BH489" i="3"/>
  <c r="BI489" i="3"/>
  <c r="BK489" i="3"/>
  <c r="J493" i="3"/>
  <c r="P493" i="3"/>
  <c r="R493" i="3"/>
  <c r="T493" i="3"/>
  <c r="BE493" i="3"/>
  <c r="BF493" i="3"/>
  <c r="BG493" i="3"/>
  <c r="BH493" i="3"/>
  <c r="BI493" i="3"/>
  <c r="BK493" i="3"/>
  <c r="J498" i="3"/>
  <c r="P498" i="3"/>
  <c r="R498" i="3"/>
  <c r="T498" i="3"/>
  <c r="BE498" i="3"/>
  <c r="BF498" i="3"/>
  <c r="BG498" i="3"/>
  <c r="BH498" i="3"/>
  <c r="BI498" i="3"/>
  <c r="BK498" i="3"/>
  <c r="J501" i="3"/>
  <c r="P501" i="3"/>
  <c r="R501" i="3"/>
  <c r="T501" i="3"/>
  <c r="BE501" i="3"/>
  <c r="BF501" i="3"/>
  <c r="BG501" i="3"/>
  <c r="BH501" i="3"/>
  <c r="BI501" i="3"/>
  <c r="BK501" i="3"/>
  <c r="J504" i="3"/>
  <c r="P504" i="3"/>
  <c r="R504" i="3"/>
  <c r="T504" i="3"/>
  <c r="BE504" i="3"/>
  <c r="BF504" i="3"/>
  <c r="BG504" i="3"/>
  <c r="BH504" i="3"/>
  <c r="BI504" i="3"/>
  <c r="BK504" i="3"/>
  <c r="J509" i="3"/>
  <c r="P509" i="3"/>
  <c r="R509" i="3"/>
  <c r="T509" i="3"/>
  <c r="BE509" i="3"/>
  <c r="BF509" i="3"/>
  <c r="BG509" i="3"/>
  <c r="BH509" i="3"/>
  <c r="BI509" i="3"/>
  <c r="BK509" i="3"/>
  <c r="J512" i="3"/>
  <c r="P512" i="3"/>
  <c r="R512" i="3"/>
  <c r="T512" i="3"/>
  <c r="BE512" i="3"/>
  <c r="BF512" i="3"/>
  <c r="BG512" i="3"/>
  <c r="BH512" i="3"/>
  <c r="BI512" i="3"/>
  <c r="BK512" i="3"/>
  <c r="J518" i="3"/>
  <c r="P518" i="3"/>
  <c r="R518" i="3"/>
  <c r="T518" i="3"/>
  <c r="BE518" i="3"/>
  <c r="BF518" i="3"/>
  <c r="BG518" i="3"/>
  <c r="BH518" i="3"/>
  <c r="BI518" i="3"/>
  <c r="BK518" i="3"/>
  <c r="J525" i="3"/>
  <c r="P525" i="3"/>
  <c r="R525" i="3"/>
  <c r="T525" i="3"/>
  <c r="BE525" i="3"/>
  <c r="BF525" i="3"/>
  <c r="BG525" i="3"/>
  <c r="BH525" i="3"/>
  <c r="BI525" i="3"/>
  <c r="BK525" i="3"/>
  <c r="J528" i="3"/>
  <c r="P528" i="3"/>
  <c r="R528" i="3"/>
  <c r="T528" i="3"/>
  <c r="BE528" i="3"/>
  <c r="BF528" i="3"/>
  <c r="BG528" i="3"/>
  <c r="BH528" i="3"/>
  <c r="BI528" i="3"/>
  <c r="BK528" i="3"/>
  <c r="J535" i="3"/>
  <c r="P535" i="3"/>
  <c r="R535" i="3"/>
  <c r="T535" i="3"/>
  <c r="BE535" i="3"/>
  <c r="BF535" i="3"/>
  <c r="BG535" i="3"/>
  <c r="BH535" i="3"/>
  <c r="BI535" i="3"/>
  <c r="BK535" i="3"/>
  <c r="J538" i="3"/>
  <c r="P538" i="3"/>
  <c r="R538" i="3"/>
  <c r="T538" i="3"/>
  <c r="BE538" i="3"/>
  <c r="BF538" i="3"/>
  <c r="BG538" i="3"/>
  <c r="BH538" i="3"/>
  <c r="BI538" i="3"/>
  <c r="BK538" i="3"/>
  <c r="J545" i="3"/>
  <c r="P545" i="3"/>
  <c r="R545" i="3"/>
  <c r="T545" i="3"/>
  <c r="BE545" i="3"/>
  <c r="BF545" i="3"/>
  <c r="BG545" i="3"/>
  <c r="BH545" i="3"/>
  <c r="BI545" i="3"/>
  <c r="BK545" i="3"/>
  <c r="J548" i="3"/>
  <c r="P548" i="3"/>
  <c r="R548" i="3"/>
  <c r="T548" i="3"/>
  <c r="BE548" i="3"/>
  <c r="BF548" i="3"/>
  <c r="BG548" i="3"/>
  <c r="BH548" i="3"/>
  <c r="BI548" i="3"/>
  <c r="BK548" i="3"/>
  <c r="J557" i="3"/>
  <c r="P557" i="3"/>
  <c r="R557" i="3"/>
  <c r="T557" i="3"/>
  <c r="BE557" i="3"/>
  <c r="BF557" i="3"/>
  <c r="BG557" i="3"/>
  <c r="BH557" i="3"/>
  <c r="BI557" i="3"/>
  <c r="BK557" i="3"/>
  <c r="J560" i="3"/>
  <c r="P560" i="3"/>
  <c r="R560" i="3"/>
  <c r="T560" i="3"/>
  <c r="BE560" i="3"/>
  <c r="BF560" i="3"/>
  <c r="BG560" i="3"/>
  <c r="BH560" i="3"/>
  <c r="BI560" i="3"/>
  <c r="BK560" i="3"/>
  <c r="J565" i="3"/>
  <c r="P565" i="3"/>
  <c r="R565" i="3"/>
  <c r="T565" i="3"/>
  <c r="BE565" i="3"/>
  <c r="BF565" i="3"/>
  <c r="BG565" i="3"/>
  <c r="BH565" i="3"/>
  <c r="BI565" i="3"/>
  <c r="BK565" i="3"/>
  <c r="J567" i="3"/>
  <c r="P567" i="3"/>
  <c r="R567" i="3"/>
  <c r="T567" i="3"/>
  <c r="BE567" i="3"/>
  <c r="BF567" i="3"/>
  <c r="BG567" i="3"/>
  <c r="BH567" i="3"/>
  <c r="BI567" i="3"/>
  <c r="BK567" i="3"/>
  <c r="J576" i="3"/>
  <c r="P576" i="3"/>
  <c r="R576" i="3"/>
  <c r="T576" i="3"/>
  <c r="BE576" i="3"/>
  <c r="BF576" i="3"/>
  <c r="BG576" i="3"/>
  <c r="BH576" i="3"/>
  <c r="BI576" i="3"/>
  <c r="BK576" i="3"/>
  <c r="J582" i="3"/>
  <c r="P582" i="3"/>
  <c r="R582" i="3"/>
  <c r="T582" i="3"/>
  <c r="BE582" i="3"/>
  <c r="BF582" i="3"/>
  <c r="BG582" i="3"/>
  <c r="BH582" i="3"/>
  <c r="BI582" i="3"/>
  <c r="BK582" i="3"/>
  <c r="J587" i="3"/>
  <c r="P587" i="3"/>
  <c r="R587" i="3"/>
  <c r="T587" i="3"/>
  <c r="BE587" i="3"/>
  <c r="BF587" i="3"/>
  <c r="BG587" i="3"/>
  <c r="BH587" i="3"/>
  <c r="BI587" i="3"/>
  <c r="BK587" i="3"/>
  <c r="J591" i="3"/>
  <c r="P591" i="3"/>
  <c r="R591" i="3"/>
  <c r="T591" i="3"/>
  <c r="BE591" i="3"/>
  <c r="BF591" i="3"/>
  <c r="BG591" i="3"/>
  <c r="BH591" i="3"/>
  <c r="BI591" i="3"/>
  <c r="BK591" i="3"/>
  <c r="J597" i="3"/>
  <c r="P597" i="3"/>
  <c r="R597" i="3"/>
  <c r="T597" i="3"/>
  <c r="BE597" i="3"/>
  <c r="BF597" i="3"/>
  <c r="BG597" i="3"/>
  <c r="BH597" i="3"/>
  <c r="BI597" i="3"/>
  <c r="BK597" i="3"/>
  <c r="J601" i="3"/>
  <c r="P601" i="3"/>
  <c r="R601" i="3"/>
  <c r="T601" i="3"/>
  <c r="BE601" i="3"/>
  <c r="BF601" i="3"/>
  <c r="BG601" i="3"/>
  <c r="BH601" i="3"/>
  <c r="BI601" i="3"/>
  <c r="BK601" i="3"/>
  <c r="J605" i="3"/>
  <c r="P605" i="3"/>
  <c r="R605" i="3"/>
  <c r="T605" i="3"/>
  <c r="BE605" i="3"/>
  <c r="BF605" i="3"/>
  <c r="BG605" i="3"/>
  <c r="BH605" i="3"/>
  <c r="BI605" i="3"/>
  <c r="BK605" i="3"/>
  <c r="J609" i="3"/>
  <c r="P609" i="3"/>
  <c r="R609" i="3"/>
  <c r="T609" i="3"/>
  <c r="BE609" i="3"/>
  <c r="BF609" i="3"/>
  <c r="BG609" i="3"/>
  <c r="BH609" i="3"/>
  <c r="BI609" i="3"/>
  <c r="BK609" i="3"/>
  <c r="J614" i="3"/>
  <c r="P614" i="3"/>
  <c r="R614" i="3"/>
  <c r="T614" i="3"/>
  <c r="BE614" i="3"/>
  <c r="BF614" i="3"/>
  <c r="BG614" i="3"/>
  <c r="BH614" i="3"/>
  <c r="BI614" i="3"/>
  <c r="BK614" i="3"/>
  <c r="J618" i="3"/>
  <c r="P618" i="3"/>
  <c r="R618" i="3"/>
  <c r="T618" i="3"/>
  <c r="BE618" i="3"/>
  <c r="BF618" i="3"/>
  <c r="BG618" i="3"/>
  <c r="BH618" i="3"/>
  <c r="BI618" i="3"/>
  <c r="BK618" i="3"/>
  <c r="J623" i="3"/>
  <c r="P623" i="3"/>
  <c r="R623" i="3"/>
  <c r="T623" i="3"/>
  <c r="BE623" i="3"/>
  <c r="BF623" i="3"/>
  <c r="BG623" i="3"/>
  <c r="BH623" i="3"/>
  <c r="BI623" i="3"/>
  <c r="BK623" i="3"/>
  <c r="J628" i="3"/>
  <c r="P628" i="3"/>
  <c r="R628" i="3"/>
  <c r="T628" i="3"/>
  <c r="BE628" i="3"/>
  <c r="BF628" i="3"/>
  <c r="BG628" i="3"/>
  <c r="BH628" i="3"/>
  <c r="BI628" i="3"/>
  <c r="BK628" i="3"/>
  <c r="J633" i="3"/>
  <c r="P633" i="3"/>
  <c r="R633" i="3"/>
  <c r="T633" i="3"/>
  <c r="BE633" i="3"/>
  <c r="BF633" i="3"/>
  <c r="BG633" i="3"/>
  <c r="BH633" i="3"/>
  <c r="BI633" i="3"/>
  <c r="BK633" i="3"/>
  <c r="J638" i="3"/>
  <c r="P638" i="3"/>
  <c r="R638" i="3"/>
  <c r="T638" i="3"/>
  <c r="BE638" i="3"/>
  <c r="BF638" i="3"/>
  <c r="BG638" i="3"/>
  <c r="BH638" i="3"/>
  <c r="BI638" i="3"/>
  <c r="BK638" i="3"/>
  <c r="J643" i="3"/>
  <c r="P643" i="3"/>
  <c r="R643" i="3"/>
  <c r="T643" i="3"/>
  <c r="BE643" i="3"/>
  <c r="BF643" i="3"/>
  <c r="BG643" i="3"/>
  <c r="BH643" i="3"/>
  <c r="BI643" i="3"/>
  <c r="BK643" i="3"/>
  <c r="J648" i="3"/>
  <c r="P648" i="3"/>
  <c r="R648" i="3"/>
  <c r="T648" i="3"/>
  <c r="BE648" i="3"/>
  <c r="BF648" i="3"/>
  <c r="BG648" i="3"/>
  <c r="BH648" i="3"/>
  <c r="BI648" i="3"/>
  <c r="BK648" i="3"/>
  <c r="J654" i="3"/>
  <c r="P654" i="3"/>
  <c r="R654" i="3"/>
  <c r="T654" i="3"/>
  <c r="BE654" i="3"/>
  <c r="BF654" i="3"/>
  <c r="BG654" i="3"/>
  <c r="BH654" i="3"/>
  <c r="BI654" i="3"/>
  <c r="BK654" i="3"/>
  <c r="J659" i="3"/>
  <c r="P659" i="3"/>
  <c r="R659" i="3"/>
  <c r="T659" i="3"/>
  <c r="BE659" i="3"/>
  <c r="BF659" i="3"/>
  <c r="BG659" i="3"/>
  <c r="BH659" i="3"/>
  <c r="BI659" i="3"/>
  <c r="BK659" i="3"/>
  <c r="J665" i="3"/>
  <c r="P665" i="3"/>
  <c r="R665" i="3"/>
  <c r="T665" i="3"/>
  <c r="BE665" i="3"/>
  <c r="BF665" i="3"/>
  <c r="BG665" i="3"/>
  <c r="BH665" i="3"/>
  <c r="BI665" i="3"/>
  <c r="BK665" i="3"/>
  <c r="J673" i="3"/>
  <c r="P673" i="3"/>
  <c r="R673" i="3"/>
  <c r="T673" i="3"/>
  <c r="BE673" i="3"/>
  <c r="BF673" i="3"/>
  <c r="BG673" i="3"/>
  <c r="BH673" i="3"/>
  <c r="BI673" i="3"/>
  <c r="BK673" i="3"/>
  <c r="J678" i="3"/>
  <c r="P678" i="3"/>
  <c r="R678" i="3"/>
  <c r="T678" i="3"/>
  <c r="BE678" i="3"/>
  <c r="BF678" i="3"/>
  <c r="BG678" i="3"/>
  <c r="BH678" i="3"/>
  <c r="BI678" i="3"/>
  <c r="BK678" i="3"/>
  <c r="J682" i="3"/>
  <c r="P682" i="3"/>
  <c r="R682" i="3"/>
  <c r="T682" i="3"/>
  <c r="BE682" i="3"/>
  <c r="BF682" i="3"/>
  <c r="BG682" i="3"/>
  <c r="BH682" i="3"/>
  <c r="BI682" i="3"/>
  <c r="BK682" i="3"/>
  <c r="J686" i="3"/>
  <c r="P686" i="3"/>
  <c r="R686" i="3"/>
  <c r="T686" i="3"/>
  <c r="BE686" i="3"/>
  <c r="BF686" i="3"/>
  <c r="BG686" i="3"/>
  <c r="BH686" i="3"/>
  <c r="BI686" i="3"/>
  <c r="BK686" i="3"/>
  <c r="J692" i="3"/>
  <c r="P692" i="3"/>
  <c r="R692" i="3"/>
  <c r="T692" i="3"/>
  <c r="BE692" i="3"/>
  <c r="BF692" i="3"/>
  <c r="BG692" i="3"/>
  <c r="BH692" i="3"/>
  <c r="BI692" i="3"/>
  <c r="BK692" i="3"/>
  <c r="J699" i="3"/>
  <c r="P699" i="3"/>
  <c r="R699" i="3"/>
  <c r="T699" i="3"/>
  <c r="BE699" i="3"/>
  <c r="BF699" i="3"/>
  <c r="BG699" i="3"/>
  <c r="BH699" i="3"/>
  <c r="BI699" i="3"/>
  <c r="BK699" i="3"/>
  <c r="J707" i="3"/>
  <c r="BE707" i="3" s="1"/>
  <c r="P707" i="3"/>
  <c r="P706" i="3" s="1"/>
  <c r="P705" i="3" s="1"/>
  <c r="R707" i="3"/>
  <c r="R706" i="3" s="1"/>
  <c r="R705" i="3" s="1"/>
  <c r="T707" i="3"/>
  <c r="T706" i="3" s="1"/>
  <c r="T705" i="3" s="1"/>
  <c r="BF707" i="3"/>
  <c r="BG707" i="3"/>
  <c r="BH707" i="3"/>
  <c r="BI707" i="3"/>
  <c r="BK707" i="3"/>
  <c r="BK706" i="3" s="1"/>
  <c r="BK705" i="3" s="1"/>
  <c r="J705" i="3" s="1"/>
  <c r="J69" i="3" s="1"/>
  <c r="E7" i="4"/>
  <c r="J14" i="4"/>
  <c r="J53" i="4"/>
  <c r="J16" i="4"/>
  <c r="E17" i="4"/>
  <c r="F89" i="4" s="1"/>
  <c r="J17" i="4"/>
  <c r="J19" i="4"/>
  <c r="E20" i="4"/>
  <c r="J20" i="4"/>
  <c r="E47" i="4"/>
  <c r="E51" i="4"/>
  <c r="F53" i="4"/>
  <c r="F55" i="4"/>
  <c r="J55" i="4"/>
  <c r="F56" i="4"/>
  <c r="E81" i="4"/>
  <c r="E85" i="4"/>
  <c r="F87" i="4"/>
  <c r="J87" i="4"/>
  <c r="J89" i="4"/>
  <c r="F90" i="4"/>
  <c r="J96" i="4"/>
  <c r="P96" i="4"/>
  <c r="R96" i="4"/>
  <c r="T96" i="4"/>
  <c r="BE96" i="4"/>
  <c r="BF96" i="4"/>
  <c r="BG96" i="4"/>
  <c r="BH96" i="4"/>
  <c r="BI96" i="4"/>
  <c r="BK96" i="4"/>
  <c r="J102" i="4"/>
  <c r="P102" i="4"/>
  <c r="R102" i="4"/>
  <c r="T102" i="4"/>
  <c r="BE102" i="4"/>
  <c r="BF102" i="4"/>
  <c r="BG102" i="4"/>
  <c r="BH102" i="4"/>
  <c r="BI102" i="4"/>
  <c r="BK102" i="4"/>
  <c r="J105" i="4"/>
  <c r="P105" i="4"/>
  <c r="R105" i="4"/>
  <c r="T105" i="4"/>
  <c r="BE105" i="4"/>
  <c r="BF105" i="4"/>
  <c r="BG105" i="4"/>
  <c r="BH105" i="4"/>
  <c r="BI105" i="4"/>
  <c r="BK105" i="4"/>
  <c r="J108" i="4"/>
  <c r="P108" i="4"/>
  <c r="R108" i="4"/>
  <c r="T108" i="4"/>
  <c r="BE108" i="4"/>
  <c r="BF108" i="4"/>
  <c r="BG108" i="4"/>
  <c r="BH108" i="4"/>
  <c r="BI108" i="4"/>
  <c r="BK108" i="4"/>
  <c r="J111" i="4"/>
  <c r="P111" i="4"/>
  <c r="R111" i="4"/>
  <c r="T111" i="4"/>
  <c r="BE111" i="4"/>
  <c r="BF111" i="4"/>
  <c r="BG111" i="4"/>
  <c r="BH111" i="4"/>
  <c r="BI111" i="4"/>
  <c r="BK111" i="4"/>
  <c r="J117" i="4"/>
  <c r="P117" i="4"/>
  <c r="R117" i="4"/>
  <c r="T117" i="4"/>
  <c r="BE117" i="4"/>
  <c r="BF117" i="4"/>
  <c r="BG117" i="4"/>
  <c r="BH117" i="4"/>
  <c r="BI117" i="4"/>
  <c r="BK117" i="4"/>
  <c r="J120" i="4"/>
  <c r="P120" i="4"/>
  <c r="R120" i="4"/>
  <c r="T120" i="4"/>
  <c r="BE120" i="4"/>
  <c r="BF120" i="4"/>
  <c r="BG120" i="4"/>
  <c r="BH120" i="4"/>
  <c r="BI120" i="4"/>
  <c r="BK120" i="4"/>
  <c r="J123" i="4"/>
  <c r="P123" i="4"/>
  <c r="R123" i="4"/>
  <c r="T123" i="4"/>
  <c r="BE123" i="4"/>
  <c r="BF123" i="4"/>
  <c r="BG123" i="4"/>
  <c r="BH123" i="4"/>
  <c r="BI123" i="4"/>
  <c r="BK123" i="4"/>
  <c r="J125" i="4"/>
  <c r="P125" i="4"/>
  <c r="R125" i="4"/>
  <c r="T125" i="4"/>
  <c r="BE125" i="4"/>
  <c r="BF125" i="4"/>
  <c r="BG125" i="4"/>
  <c r="BH125" i="4"/>
  <c r="BI125" i="4"/>
  <c r="BK125" i="4"/>
  <c r="J128" i="4"/>
  <c r="P128" i="4"/>
  <c r="R128" i="4"/>
  <c r="T128" i="4"/>
  <c r="BE128" i="4"/>
  <c r="BF128" i="4"/>
  <c r="BG128" i="4"/>
  <c r="BH128" i="4"/>
  <c r="BI128" i="4"/>
  <c r="BK128" i="4"/>
  <c r="J131" i="4"/>
  <c r="P131" i="4"/>
  <c r="R131" i="4"/>
  <c r="T131" i="4"/>
  <c r="BE131" i="4"/>
  <c r="BF131" i="4"/>
  <c r="BG131" i="4"/>
  <c r="BH131" i="4"/>
  <c r="BI131" i="4"/>
  <c r="BK131" i="4"/>
  <c r="J134" i="4"/>
  <c r="P134" i="4"/>
  <c r="R134" i="4"/>
  <c r="T134" i="4"/>
  <c r="BE134" i="4"/>
  <c r="BF134" i="4"/>
  <c r="BG134" i="4"/>
  <c r="BH134" i="4"/>
  <c r="BI134" i="4"/>
  <c r="BK134" i="4"/>
  <c r="J137" i="4"/>
  <c r="P137" i="4"/>
  <c r="R137" i="4"/>
  <c r="T137" i="4"/>
  <c r="BE137" i="4"/>
  <c r="BF137" i="4"/>
  <c r="BG137" i="4"/>
  <c r="BH137" i="4"/>
  <c r="BI137" i="4"/>
  <c r="BK137" i="4"/>
  <c r="J140" i="4"/>
  <c r="P140" i="4"/>
  <c r="R140" i="4"/>
  <c r="T140" i="4"/>
  <c r="BE140" i="4"/>
  <c r="BF140" i="4"/>
  <c r="BG140" i="4"/>
  <c r="BH140" i="4"/>
  <c r="BI140" i="4"/>
  <c r="BK140" i="4"/>
  <c r="J143" i="4"/>
  <c r="P143" i="4"/>
  <c r="R143" i="4"/>
  <c r="T143" i="4"/>
  <c r="BE143" i="4"/>
  <c r="BF143" i="4"/>
  <c r="BG143" i="4"/>
  <c r="BH143" i="4"/>
  <c r="BI143" i="4"/>
  <c r="BK143" i="4"/>
  <c r="J146" i="4"/>
  <c r="P146" i="4"/>
  <c r="R146" i="4"/>
  <c r="T146" i="4"/>
  <c r="BE146" i="4"/>
  <c r="BF146" i="4"/>
  <c r="BG146" i="4"/>
  <c r="BH146" i="4"/>
  <c r="BI146" i="4"/>
  <c r="BK146" i="4"/>
  <c r="J149" i="4"/>
  <c r="P149" i="4"/>
  <c r="R149" i="4"/>
  <c r="T149" i="4"/>
  <c r="BE149" i="4"/>
  <c r="BF149" i="4"/>
  <c r="BG149" i="4"/>
  <c r="BH149" i="4"/>
  <c r="BI149" i="4"/>
  <c r="BK149" i="4"/>
  <c r="J152" i="4"/>
  <c r="P152" i="4"/>
  <c r="R152" i="4"/>
  <c r="T152" i="4"/>
  <c r="BE152" i="4"/>
  <c r="BF152" i="4"/>
  <c r="BG152" i="4"/>
  <c r="BH152" i="4"/>
  <c r="BI152" i="4"/>
  <c r="BK152" i="4"/>
  <c r="J154" i="4"/>
  <c r="P154" i="4"/>
  <c r="R154" i="4"/>
  <c r="T154" i="4"/>
  <c r="BE154" i="4"/>
  <c r="BF154" i="4"/>
  <c r="BG154" i="4"/>
  <c r="BH154" i="4"/>
  <c r="BI154" i="4"/>
  <c r="BK154" i="4"/>
  <c r="J157" i="4"/>
  <c r="P157" i="4"/>
  <c r="R157" i="4"/>
  <c r="T157" i="4"/>
  <c r="BE157" i="4"/>
  <c r="BF157" i="4"/>
  <c r="BG157" i="4"/>
  <c r="BH157" i="4"/>
  <c r="BI157" i="4"/>
  <c r="BK157" i="4"/>
  <c r="J159" i="4"/>
  <c r="P159" i="4"/>
  <c r="R159" i="4"/>
  <c r="T159" i="4"/>
  <c r="BE159" i="4"/>
  <c r="BF159" i="4"/>
  <c r="BG159" i="4"/>
  <c r="BH159" i="4"/>
  <c r="BI159" i="4"/>
  <c r="BK159" i="4"/>
  <c r="J161" i="4"/>
  <c r="P161" i="4"/>
  <c r="R161" i="4"/>
  <c r="T161" i="4"/>
  <c r="BE161" i="4"/>
  <c r="BF161" i="4"/>
  <c r="BG161" i="4"/>
  <c r="BH161" i="4"/>
  <c r="BI161" i="4"/>
  <c r="BK161" i="4"/>
  <c r="J163" i="4"/>
  <c r="P163" i="4"/>
  <c r="R163" i="4"/>
  <c r="T163" i="4"/>
  <c r="BE163" i="4"/>
  <c r="BF163" i="4"/>
  <c r="BG163" i="4"/>
  <c r="BH163" i="4"/>
  <c r="BI163" i="4"/>
  <c r="BK163" i="4"/>
  <c r="J165" i="4"/>
  <c r="P165" i="4"/>
  <c r="R165" i="4"/>
  <c r="T165" i="4"/>
  <c r="BE165" i="4"/>
  <c r="BF165" i="4"/>
  <c r="BG165" i="4"/>
  <c r="BH165" i="4"/>
  <c r="BI165" i="4"/>
  <c r="BK165" i="4"/>
  <c r="J168" i="4"/>
  <c r="P168" i="4"/>
  <c r="R168" i="4"/>
  <c r="T168" i="4"/>
  <c r="BE168" i="4"/>
  <c r="BF168" i="4"/>
  <c r="BG168" i="4"/>
  <c r="BH168" i="4"/>
  <c r="BI168" i="4"/>
  <c r="BK168" i="4"/>
  <c r="J171" i="4"/>
  <c r="P171" i="4"/>
  <c r="R171" i="4"/>
  <c r="T171" i="4"/>
  <c r="BE171" i="4"/>
  <c r="BF171" i="4"/>
  <c r="BG171" i="4"/>
  <c r="BH171" i="4"/>
  <c r="BI171" i="4"/>
  <c r="BK171" i="4"/>
  <c r="J174" i="4"/>
  <c r="P174" i="4"/>
  <c r="R174" i="4"/>
  <c r="T174" i="4"/>
  <c r="BE174" i="4"/>
  <c r="BF174" i="4"/>
  <c r="BG174" i="4"/>
  <c r="BH174" i="4"/>
  <c r="BI174" i="4"/>
  <c r="BK174" i="4"/>
  <c r="J177" i="4"/>
  <c r="P177" i="4"/>
  <c r="R177" i="4"/>
  <c r="T177" i="4"/>
  <c r="BE177" i="4"/>
  <c r="BF177" i="4"/>
  <c r="BG177" i="4"/>
  <c r="BH177" i="4"/>
  <c r="BI177" i="4"/>
  <c r="BK177" i="4"/>
  <c r="J180" i="4"/>
  <c r="P180" i="4"/>
  <c r="R180" i="4"/>
  <c r="T180" i="4"/>
  <c r="BE180" i="4"/>
  <c r="BF180" i="4"/>
  <c r="BG180" i="4"/>
  <c r="BH180" i="4"/>
  <c r="BI180" i="4"/>
  <c r="BK180" i="4"/>
  <c r="J183" i="4"/>
  <c r="P183" i="4"/>
  <c r="R183" i="4"/>
  <c r="T183" i="4"/>
  <c r="BE183" i="4"/>
  <c r="BF183" i="4"/>
  <c r="BG183" i="4"/>
  <c r="BH183" i="4"/>
  <c r="BI183" i="4"/>
  <c r="BK183" i="4"/>
  <c r="J186" i="4"/>
  <c r="P186" i="4"/>
  <c r="R186" i="4"/>
  <c r="T186" i="4"/>
  <c r="BE186" i="4"/>
  <c r="BF186" i="4"/>
  <c r="BG186" i="4"/>
  <c r="BH186" i="4"/>
  <c r="BI186" i="4"/>
  <c r="BK186" i="4"/>
  <c r="J189" i="4"/>
  <c r="P189" i="4"/>
  <c r="R189" i="4"/>
  <c r="T189" i="4"/>
  <c r="BE189" i="4"/>
  <c r="BF189" i="4"/>
  <c r="BG189" i="4"/>
  <c r="BH189" i="4"/>
  <c r="BI189" i="4"/>
  <c r="BK189" i="4"/>
  <c r="J193" i="4"/>
  <c r="P193" i="4"/>
  <c r="R193" i="4"/>
  <c r="T193" i="4"/>
  <c r="BE193" i="4"/>
  <c r="BF193" i="4"/>
  <c r="BG193" i="4"/>
  <c r="BH193" i="4"/>
  <c r="BI193" i="4"/>
  <c r="BK193" i="4"/>
  <c r="J198" i="4"/>
  <c r="P198" i="4"/>
  <c r="R198" i="4"/>
  <c r="T198" i="4"/>
  <c r="BE198" i="4"/>
  <c r="BF198" i="4"/>
  <c r="BG198" i="4"/>
  <c r="BH198" i="4"/>
  <c r="BI198" i="4"/>
  <c r="BK198" i="4"/>
  <c r="J203" i="4"/>
  <c r="P203" i="4"/>
  <c r="R203" i="4"/>
  <c r="T203" i="4"/>
  <c r="BE203" i="4"/>
  <c r="BF203" i="4"/>
  <c r="BG203" i="4"/>
  <c r="BH203" i="4"/>
  <c r="BI203" i="4"/>
  <c r="BK203" i="4"/>
  <c r="J205" i="4"/>
  <c r="P205" i="4"/>
  <c r="R205" i="4"/>
  <c r="T205" i="4"/>
  <c r="BE205" i="4"/>
  <c r="BF205" i="4"/>
  <c r="BG205" i="4"/>
  <c r="BH205" i="4"/>
  <c r="BI205" i="4"/>
  <c r="BK205" i="4"/>
  <c r="J207" i="4"/>
  <c r="P207" i="4"/>
  <c r="R207" i="4"/>
  <c r="T207" i="4"/>
  <c r="BE207" i="4"/>
  <c r="BF207" i="4"/>
  <c r="BG207" i="4"/>
  <c r="BH207" i="4"/>
  <c r="BI207" i="4"/>
  <c r="BK207" i="4"/>
  <c r="J212" i="4"/>
  <c r="P212" i="4"/>
  <c r="R212" i="4"/>
  <c r="T212" i="4"/>
  <c r="BE212" i="4"/>
  <c r="BF212" i="4"/>
  <c r="BG212" i="4"/>
  <c r="BH212" i="4"/>
  <c r="BI212" i="4"/>
  <c r="BK212" i="4"/>
  <c r="J214" i="4"/>
  <c r="P214" i="4"/>
  <c r="R214" i="4"/>
  <c r="T214" i="4"/>
  <c r="BE214" i="4"/>
  <c r="BF214" i="4"/>
  <c r="BG214" i="4"/>
  <c r="BH214" i="4"/>
  <c r="BI214" i="4"/>
  <c r="BK214" i="4"/>
  <c r="J216" i="4"/>
  <c r="P216" i="4"/>
  <c r="R216" i="4"/>
  <c r="T216" i="4"/>
  <c r="BE216" i="4"/>
  <c r="BF216" i="4"/>
  <c r="BG216" i="4"/>
  <c r="BH216" i="4"/>
  <c r="BI216" i="4"/>
  <c r="BK216" i="4"/>
  <c r="J218" i="4"/>
  <c r="BE218" i="4" s="1"/>
  <c r="P218" i="4"/>
  <c r="R218" i="4"/>
  <c r="T218" i="4"/>
  <c r="BF218" i="4"/>
  <c r="BG218" i="4"/>
  <c r="BH218" i="4"/>
  <c r="BI218" i="4"/>
  <c r="BK218" i="4"/>
  <c r="J219" i="4"/>
  <c r="P219" i="4"/>
  <c r="R219" i="4"/>
  <c r="T219" i="4"/>
  <c r="BE219" i="4"/>
  <c r="BF219" i="4"/>
  <c r="BG219" i="4"/>
  <c r="BH219" i="4"/>
  <c r="BI219" i="4"/>
  <c r="BK219" i="4"/>
  <c r="J221" i="4"/>
  <c r="P221" i="4"/>
  <c r="R221" i="4"/>
  <c r="T221" i="4"/>
  <c r="BE221" i="4"/>
  <c r="BF221" i="4"/>
  <c r="BG221" i="4"/>
  <c r="BH221" i="4"/>
  <c r="BI221" i="4"/>
  <c r="BK221" i="4"/>
  <c r="J223" i="4"/>
  <c r="P223" i="4"/>
  <c r="R223" i="4"/>
  <c r="T223" i="4"/>
  <c r="BE223" i="4"/>
  <c r="BF223" i="4"/>
  <c r="BG223" i="4"/>
  <c r="BH223" i="4"/>
  <c r="BI223" i="4"/>
  <c r="BK223" i="4"/>
  <c r="J225" i="4"/>
  <c r="P225" i="4"/>
  <c r="R225" i="4"/>
  <c r="T225" i="4"/>
  <c r="BE225" i="4"/>
  <c r="BF225" i="4"/>
  <c r="BG225" i="4"/>
  <c r="BH225" i="4"/>
  <c r="BI225" i="4"/>
  <c r="BK225" i="4"/>
  <c r="J227" i="4"/>
  <c r="P227" i="4"/>
  <c r="R227" i="4"/>
  <c r="T227" i="4"/>
  <c r="BE227" i="4"/>
  <c r="BF227" i="4"/>
  <c r="BG227" i="4"/>
  <c r="BH227" i="4"/>
  <c r="BI227" i="4"/>
  <c r="BK227" i="4"/>
  <c r="J229" i="4"/>
  <c r="P229" i="4"/>
  <c r="R229" i="4"/>
  <c r="T229" i="4"/>
  <c r="BE229" i="4"/>
  <c r="BF229" i="4"/>
  <c r="BG229" i="4"/>
  <c r="BH229" i="4"/>
  <c r="BI229" i="4"/>
  <c r="BK229" i="4"/>
  <c r="J231" i="4"/>
  <c r="P231" i="4"/>
  <c r="R231" i="4"/>
  <c r="T231" i="4"/>
  <c r="BE231" i="4"/>
  <c r="BF231" i="4"/>
  <c r="BG231" i="4"/>
  <c r="BH231" i="4"/>
  <c r="BI231" i="4"/>
  <c r="BK231" i="4"/>
  <c r="J233" i="4"/>
  <c r="BE233" i="4" s="1"/>
  <c r="P233" i="4"/>
  <c r="R233" i="4"/>
  <c r="T233" i="4"/>
  <c r="BF233" i="4"/>
  <c r="BG233" i="4"/>
  <c r="BH233" i="4"/>
  <c r="BI233" i="4"/>
  <c r="BK233" i="4"/>
  <c r="J235" i="4"/>
  <c r="P235" i="4"/>
  <c r="R235" i="4"/>
  <c r="T235" i="4"/>
  <c r="BE235" i="4"/>
  <c r="BF235" i="4"/>
  <c r="BG235" i="4"/>
  <c r="BH235" i="4"/>
  <c r="BI235" i="4"/>
  <c r="BK235" i="4"/>
  <c r="J237" i="4"/>
  <c r="P237" i="4"/>
  <c r="R237" i="4"/>
  <c r="T237" i="4"/>
  <c r="BE237" i="4"/>
  <c r="BF237" i="4"/>
  <c r="BG237" i="4"/>
  <c r="BH237" i="4"/>
  <c r="BI237" i="4"/>
  <c r="BK237" i="4"/>
  <c r="J239" i="4"/>
  <c r="P239" i="4"/>
  <c r="R239" i="4"/>
  <c r="T239" i="4"/>
  <c r="BE239" i="4"/>
  <c r="BF239" i="4"/>
  <c r="BG239" i="4"/>
  <c r="BH239" i="4"/>
  <c r="BI239" i="4"/>
  <c r="BK239" i="4"/>
  <c r="J241" i="4"/>
  <c r="P241" i="4"/>
  <c r="R241" i="4"/>
  <c r="T241" i="4"/>
  <c r="BE241" i="4"/>
  <c r="BF241" i="4"/>
  <c r="BG241" i="4"/>
  <c r="BH241" i="4"/>
  <c r="BI241" i="4"/>
  <c r="BK241" i="4"/>
  <c r="J243" i="4"/>
  <c r="P243" i="4"/>
  <c r="R243" i="4"/>
  <c r="T243" i="4"/>
  <c r="BE243" i="4"/>
  <c r="BF243" i="4"/>
  <c r="BG243" i="4"/>
  <c r="BH243" i="4"/>
  <c r="BI243" i="4"/>
  <c r="BK243" i="4"/>
  <c r="J245" i="4"/>
  <c r="P245" i="4"/>
  <c r="R245" i="4"/>
  <c r="T245" i="4"/>
  <c r="BE245" i="4"/>
  <c r="BF245" i="4"/>
  <c r="BG245" i="4"/>
  <c r="BH245" i="4"/>
  <c r="BI245" i="4"/>
  <c r="BK245" i="4"/>
  <c r="J248" i="4"/>
  <c r="P248" i="4"/>
  <c r="R248" i="4"/>
  <c r="R247" i="4" s="1"/>
  <c r="T248" i="4"/>
  <c r="BE248" i="4"/>
  <c r="BF248" i="4"/>
  <c r="BG248" i="4"/>
  <c r="BH248" i="4"/>
  <c r="BI248" i="4"/>
  <c r="BK248" i="4"/>
  <c r="J250" i="4"/>
  <c r="BE250" i="4" s="1"/>
  <c r="P250" i="4"/>
  <c r="R250" i="4"/>
  <c r="T250" i="4"/>
  <c r="BF250" i="4"/>
  <c r="BG250" i="4"/>
  <c r="BH250" i="4"/>
  <c r="BI250" i="4"/>
  <c r="BK250" i="4"/>
  <c r="J252" i="4"/>
  <c r="P252" i="4"/>
  <c r="R252" i="4"/>
  <c r="T252" i="4"/>
  <c r="BE252" i="4"/>
  <c r="BF252" i="4"/>
  <c r="BG252" i="4"/>
  <c r="BH252" i="4"/>
  <c r="BI252" i="4"/>
  <c r="BK252" i="4"/>
  <c r="J254" i="4"/>
  <c r="P254" i="4"/>
  <c r="R254" i="4"/>
  <c r="T254" i="4"/>
  <c r="BE254" i="4"/>
  <c r="BF254" i="4"/>
  <c r="BG254" i="4"/>
  <c r="BH254" i="4"/>
  <c r="BI254" i="4"/>
  <c r="BK254" i="4"/>
  <c r="J256" i="4"/>
  <c r="P256" i="4"/>
  <c r="R256" i="4"/>
  <c r="T256" i="4"/>
  <c r="BE256" i="4"/>
  <c r="BF256" i="4"/>
  <c r="BG256" i="4"/>
  <c r="BH256" i="4"/>
  <c r="BI256" i="4"/>
  <c r="BK256" i="4"/>
  <c r="J258" i="4"/>
  <c r="P258" i="4"/>
  <c r="R258" i="4"/>
  <c r="T258" i="4"/>
  <c r="BE258" i="4"/>
  <c r="BF258" i="4"/>
  <c r="BG258" i="4"/>
  <c r="BH258" i="4"/>
  <c r="BI258" i="4"/>
  <c r="BK258" i="4"/>
  <c r="J260" i="4"/>
  <c r="P260" i="4"/>
  <c r="R260" i="4"/>
  <c r="T260" i="4"/>
  <c r="BE260" i="4"/>
  <c r="BF260" i="4"/>
  <c r="BG260" i="4"/>
  <c r="BH260" i="4"/>
  <c r="BI260" i="4"/>
  <c r="BK260" i="4"/>
  <c r="J262" i="4"/>
  <c r="P262" i="4"/>
  <c r="R262" i="4"/>
  <c r="T262" i="4"/>
  <c r="BE262" i="4"/>
  <c r="BF262" i="4"/>
  <c r="BG262" i="4"/>
  <c r="BH262" i="4"/>
  <c r="BI262" i="4"/>
  <c r="BK262" i="4"/>
  <c r="J264" i="4"/>
  <c r="P264" i="4"/>
  <c r="R264" i="4"/>
  <c r="T264" i="4"/>
  <c r="BE264" i="4"/>
  <c r="BF264" i="4"/>
  <c r="BG264" i="4"/>
  <c r="BH264" i="4"/>
  <c r="BI264" i="4"/>
  <c r="BK264" i="4"/>
  <c r="J266" i="4"/>
  <c r="P266" i="4"/>
  <c r="R266" i="4"/>
  <c r="T266" i="4"/>
  <c r="BE266" i="4"/>
  <c r="BF266" i="4"/>
  <c r="BG266" i="4"/>
  <c r="BH266" i="4"/>
  <c r="BI266" i="4"/>
  <c r="BK266" i="4"/>
  <c r="J268" i="4"/>
  <c r="P268" i="4"/>
  <c r="R268" i="4"/>
  <c r="T268" i="4"/>
  <c r="BE268" i="4"/>
  <c r="BF268" i="4"/>
  <c r="BG268" i="4"/>
  <c r="BH268" i="4"/>
  <c r="BI268" i="4"/>
  <c r="BK268" i="4"/>
  <c r="J271" i="4"/>
  <c r="P271" i="4"/>
  <c r="R271" i="4"/>
  <c r="T271" i="4"/>
  <c r="T270" i="4" s="1"/>
  <c r="BE271" i="4"/>
  <c r="BF271" i="4"/>
  <c r="BG271" i="4"/>
  <c r="BH271" i="4"/>
  <c r="BI271" i="4"/>
  <c r="BK271" i="4"/>
  <c r="J278" i="4"/>
  <c r="P278" i="4"/>
  <c r="R278" i="4"/>
  <c r="T278" i="4"/>
  <c r="BE278" i="4"/>
  <c r="BF278" i="4"/>
  <c r="BG278" i="4"/>
  <c r="BH278" i="4"/>
  <c r="BI278" i="4"/>
  <c r="BK278" i="4"/>
  <c r="J289" i="4"/>
  <c r="P289" i="4"/>
  <c r="R289" i="4"/>
  <c r="T289" i="4"/>
  <c r="BE289" i="4"/>
  <c r="BF289" i="4"/>
  <c r="BG289" i="4"/>
  <c r="BH289" i="4"/>
  <c r="BI289" i="4"/>
  <c r="BK289" i="4"/>
  <c r="J311" i="4"/>
  <c r="P311" i="4"/>
  <c r="R311" i="4"/>
  <c r="T311" i="4"/>
  <c r="BE311" i="4"/>
  <c r="BF311" i="4"/>
  <c r="BG311" i="4"/>
  <c r="BH311" i="4"/>
  <c r="BI311" i="4"/>
  <c r="BK311" i="4"/>
  <c r="J318" i="4"/>
  <c r="P318" i="4"/>
  <c r="R318" i="4"/>
  <c r="T318" i="4"/>
  <c r="BE318" i="4"/>
  <c r="BF318" i="4"/>
  <c r="BG318" i="4"/>
  <c r="BH318" i="4"/>
  <c r="BI318" i="4"/>
  <c r="BK318" i="4"/>
  <c r="J324" i="4"/>
  <c r="P324" i="4"/>
  <c r="R324" i="4"/>
  <c r="T324" i="4"/>
  <c r="BE324" i="4"/>
  <c r="BF324" i="4"/>
  <c r="BG324" i="4"/>
  <c r="BH324" i="4"/>
  <c r="BI324" i="4"/>
  <c r="BK324" i="4"/>
  <c r="J332" i="4"/>
  <c r="P332" i="4"/>
  <c r="R332" i="4"/>
  <c r="T332" i="4"/>
  <c r="BE332" i="4"/>
  <c r="BF332" i="4"/>
  <c r="BG332" i="4"/>
  <c r="BH332" i="4"/>
  <c r="BI332" i="4"/>
  <c r="BK332" i="4"/>
  <c r="J340" i="4"/>
  <c r="P340" i="4"/>
  <c r="R340" i="4"/>
  <c r="T340" i="4"/>
  <c r="BE340" i="4"/>
  <c r="BF340" i="4"/>
  <c r="BG340" i="4"/>
  <c r="BH340" i="4"/>
  <c r="BI340" i="4"/>
  <c r="BK340" i="4"/>
  <c r="J348" i="4"/>
  <c r="P348" i="4"/>
  <c r="R348" i="4"/>
  <c r="T348" i="4"/>
  <c r="BE348" i="4"/>
  <c r="BF348" i="4"/>
  <c r="BG348" i="4"/>
  <c r="BH348" i="4"/>
  <c r="BI348" i="4"/>
  <c r="BK348" i="4"/>
  <c r="J351" i="4"/>
  <c r="P351" i="4"/>
  <c r="R351" i="4"/>
  <c r="T351" i="4"/>
  <c r="BE351" i="4"/>
  <c r="BF351" i="4"/>
  <c r="BG351" i="4"/>
  <c r="BH351" i="4"/>
  <c r="BI351" i="4"/>
  <c r="BK351" i="4"/>
  <c r="J359" i="4"/>
  <c r="P359" i="4"/>
  <c r="R359" i="4"/>
  <c r="T359" i="4"/>
  <c r="BE359" i="4"/>
  <c r="BF359" i="4"/>
  <c r="BG359" i="4"/>
  <c r="BH359" i="4"/>
  <c r="BI359" i="4"/>
  <c r="BK359" i="4"/>
  <c r="J367" i="4"/>
  <c r="P367" i="4"/>
  <c r="R367" i="4"/>
  <c r="T367" i="4"/>
  <c r="BE367" i="4"/>
  <c r="BF367" i="4"/>
  <c r="BG367" i="4"/>
  <c r="BH367" i="4"/>
  <c r="BI367" i="4"/>
  <c r="BK367" i="4"/>
  <c r="J374" i="4"/>
  <c r="P374" i="4"/>
  <c r="R374" i="4"/>
  <c r="T374" i="4"/>
  <c r="BE374" i="4"/>
  <c r="BF374" i="4"/>
  <c r="BG374" i="4"/>
  <c r="BH374" i="4"/>
  <c r="BI374" i="4"/>
  <c r="BK374" i="4"/>
  <c r="J381" i="4"/>
  <c r="P381" i="4"/>
  <c r="R381" i="4"/>
  <c r="T381" i="4"/>
  <c r="BE381" i="4"/>
  <c r="BF381" i="4"/>
  <c r="BG381" i="4"/>
  <c r="BH381" i="4"/>
  <c r="BI381" i="4"/>
  <c r="BK381" i="4"/>
  <c r="J390" i="4"/>
  <c r="P390" i="4"/>
  <c r="R390" i="4"/>
  <c r="R389" i="4" s="1"/>
  <c r="T390" i="4"/>
  <c r="BE390" i="4"/>
  <c r="BF390" i="4"/>
  <c r="BG390" i="4"/>
  <c r="BH390" i="4"/>
  <c r="BI390" i="4"/>
  <c r="BK390" i="4"/>
  <c r="J392" i="4"/>
  <c r="P392" i="4"/>
  <c r="R392" i="4"/>
  <c r="T392" i="4"/>
  <c r="BE392" i="4"/>
  <c r="BF392" i="4"/>
  <c r="BG392" i="4"/>
  <c r="BH392" i="4"/>
  <c r="BI392" i="4"/>
  <c r="BK392" i="4"/>
  <c r="J394" i="4"/>
  <c r="P394" i="4"/>
  <c r="R394" i="4"/>
  <c r="T394" i="4"/>
  <c r="BE394" i="4"/>
  <c r="BF394" i="4"/>
  <c r="BG394" i="4"/>
  <c r="BH394" i="4"/>
  <c r="BI394" i="4"/>
  <c r="BK394" i="4"/>
  <c r="E7" i="5"/>
  <c r="E81" i="5" s="1"/>
  <c r="J14" i="5"/>
  <c r="J87" i="5" s="1"/>
  <c r="J16" i="5"/>
  <c r="E17" i="5"/>
  <c r="F89" i="5" s="1"/>
  <c r="J17" i="5"/>
  <c r="J19" i="5"/>
  <c r="E20" i="5"/>
  <c r="F56" i="5"/>
  <c r="J20" i="5"/>
  <c r="E51" i="5"/>
  <c r="F53" i="5"/>
  <c r="J53" i="5"/>
  <c r="J55" i="5"/>
  <c r="E85" i="5"/>
  <c r="F87" i="5"/>
  <c r="J89" i="5"/>
  <c r="J96" i="5"/>
  <c r="P96" i="5"/>
  <c r="R96" i="5"/>
  <c r="T96" i="5"/>
  <c r="BE96" i="5"/>
  <c r="BF96" i="5"/>
  <c r="BG96" i="5"/>
  <c r="BH96" i="5"/>
  <c r="BI96" i="5"/>
  <c r="BK96" i="5"/>
  <c r="J99" i="5"/>
  <c r="P99" i="5"/>
  <c r="R99" i="5"/>
  <c r="T99" i="5"/>
  <c r="BE99" i="5"/>
  <c r="BF99" i="5"/>
  <c r="BG99" i="5"/>
  <c r="BH99" i="5"/>
  <c r="BI99" i="5"/>
  <c r="BK99" i="5"/>
  <c r="J102" i="5"/>
  <c r="BE102" i="5" s="1"/>
  <c r="P102" i="5"/>
  <c r="R102" i="5"/>
  <c r="T102" i="5"/>
  <c r="BF102" i="5"/>
  <c r="BG102" i="5"/>
  <c r="BH102" i="5"/>
  <c r="BI102" i="5"/>
  <c r="BK102" i="5"/>
  <c r="J105" i="5"/>
  <c r="P105" i="5"/>
  <c r="R105" i="5"/>
  <c r="T105" i="5"/>
  <c r="BE105" i="5"/>
  <c r="BF105" i="5"/>
  <c r="BG105" i="5"/>
  <c r="BH105" i="5"/>
  <c r="BI105" i="5"/>
  <c r="BK105" i="5"/>
  <c r="J108" i="5"/>
  <c r="P108" i="5"/>
  <c r="R108" i="5"/>
  <c r="T108" i="5"/>
  <c r="BE108" i="5"/>
  <c r="BF108" i="5"/>
  <c r="BG108" i="5"/>
  <c r="BH108" i="5"/>
  <c r="BI108" i="5"/>
  <c r="BK108" i="5"/>
  <c r="J111" i="5"/>
  <c r="P111" i="5"/>
  <c r="R111" i="5"/>
  <c r="T111" i="5"/>
  <c r="BE111" i="5"/>
  <c r="BF111" i="5"/>
  <c r="BG111" i="5"/>
  <c r="BH111" i="5"/>
  <c r="BI111" i="5"/>
  <c r="BK111" i="5"/>
  <c r="J114" i="5"/>
  <c r="P114" i="5"/>
  <c r="R114" i="5"/>
  <c r="T114" i="5"/>
  <c r="BE114" i="5"/>
  <c r="BF114" i="5"/>
  <c r="BG114" i="5"/>
  <c r="BH114" i="5"/>
  <c r="BI114" i="5"/>
  <c r="BK114" i="5"/>
  <c r="J117" i="5"/>
  <c r="P117" i="5"/>
  <c r="R117" i="5"/>
  <c r="T117" i="5"/>
  <c r="BE117" i="5"/>
  <c r="BF117" i="5"/>
  <c r="BG117" i="5"/>
  <c r="BH117" i="5"/>
  <c r="BI117" i="5"/>
  <c r="BK117" i="5"/>
  <c r="J120" i="5"/>
  <c r="P120" i="5"/>
  <c r="R120" i="5"/>
  <c r="T120" i="5"/>
  <c r="BE120" i="5"/>
  <c r="BF120" i="5"/>
  <c r="BG120" i="5"/>
  <c r="BH120" i="5"/>
  <c r="BI120" i="5"/>
  <c r="BK120" i="5"/>
  <c r="J123" i="5"/>
  <c r="P123" i="5"/>
  <c r="R123" i="5"/>
  <c r="T123" i="5"/>
  <c r="BE123" i="5"/>
  <c r="BF123" i="5"/>
  <c r="BG123" i="5"/>
  <c r="BH123" i="5"/>
  <c r="BI123" i="5"/>
  <c r="BK123" i="5"/>
  <c r="J126" i="5"/>
  <c r="P126" i="5"/>
  <c r="R126" i="5"/>
  <c r="T126" i="5"/>
  <c r="BE126" i="5"/>
  <c r="BF126" i="5"/>
  <c r="BG126" i="5"/>
  <c r="BH126" i="5"/>
  <c r="BI126" i="5"/>
  <c r="BK126" i="5"/>
  <c r="J129" i="5"/>
  <c r="P129" i="5"/>
  <c r="R129" i="5"/>
  <c r="T129" i="5"/>
  <c r="BE129" i="5"/>
  <c r="BF129" i="5"/>
  <c r="BG129" i="5"/>
  <c r="BH129" i="5"/>
  <c r="BI129" i="5"/>
  <c r="BK129" i="5"/>
  <c r="J132" i="5"/>
  <c r="P132" i="5"/>
  <c r="R132" i="5"/>
  <c r="T132" i="5"/>
  <c r="BE132" i="5"/>
  <c r="BF132" i="5"/>
  <c r="BG132" i="5"/>
  <c r="BH132" i="5"/>
  <c r="BI132" i="5"/>
  <c r="BK132" i="5"/>
  <c r="J135" i="5"/>
  <c r="P135" i="5"/>
  <c r="R135" i="5"/>
  <c r="T135" i="5"/>
  <c r="BE135" i="5"/>
  <c r="BF135" i="5"/>
  <c r="BG135" i="5"/>
  <c r="BH135" i="5"/>
  <c r="BI135" i="5"/>
  <c r="BK135" i="5"/>
  <c r="J138" i="5"/>
  <c r="P138" i="5"/>
  <c r="R138" i="5"/>
  <c r="T138" i="5"/>
  <c r="BE138" i="5"/>
  <c r="BF138" i="5"/>
  <c r="BG138" i="5"/>
  <c r="BH138" i="5"/>
  <c r="BI138" i="5"/>
  <c r="BK138" i="5"/>
  <c r="J142" i="5"/>
  <c r="P142" i="5"/>
  <c r="R142" i="5"/>
  <c r="T142" i="5"/>
  <c r="BE142" i="5"/>
  <c r="BF142" i="5"/>
  <c r="BG142" i="5"/>
  <c r="BH142" i="5"/>
  <c r="BI142" i="5"/>
  <c r="BK142" i="5"/>
  <c r="J145" i="5"/>
  <c r="P145" i="5"/>
  <c r="R145" i="5"/>
  <c r="T145" i="5"/>
  <c r="BE145" i="5"/>
  <c r="BF145" i="5"/>
  <c r="BG145" i="5"/>
  <c r="BH145" i="5"/>
  <c r="BI145" i="5"/>
  <c r="BK145" i="5"/>
  <c r="J148" i="5"/>
  <c r="P148" i="5"/>
  <c r="R148" i="5"/>
  <c r="T148" i="5"/>
  <c r="BE148" i="5"/>
  <c r="BF148" i="5"/>
  <c r="BG148" i="5"/>
  <c r="BH148" i="5"/>
  <c r="BI148" i="5"/>
  <c r="BK148" i="5"/>
  <c r="J151" i="5"/>
  <c r="P151" i="5"/>
  <c r="R151" i="5"/>
  <c r="T151" i="5"/>
  <c r="BE151" i="5"/>
  <c r="BF151" i="5"/>
  <c r="BG151" i="5"/>
  <c r="BH151" i="5"/>
  <c r="BI151" i="5"/>
  <c r="BK151" i="5"/>
  <c r="J154" i="5"/>
  <c r="P154" i="5"/>
  <c r="R154" i="5"/>
  <c r="R141" i="5" s="1"/>
  <c r="T154" i="5"/>
  <c r="BE154" i="5"/>
  <c r="BF154" i="5"/>
  <c r="BG154" i="5"/>
  <c r="BH154" i="5"/>
  <c r="BI154" i="5"/>
  <c r="BK154" i="5"/>
  <c r="J157" i="5"/>
  <c r="P157" i="5"/>
  <c r="R157" i="5"/>
  <c r="T157" i="5"/>
  <c r="BE157" i="5"/>
  <c r="BF157" i="5"/>
  <c r="BG157" i="5"/>
  <c r="BH157" i="5"/>
  <c r="BI157" i="5"/>
  <c r="BK157" i="5"/>
  <c r="J160" i="5"/>
  <c r="P160" i="5"/>
  <c r="R160" i="5"/>
  <c r="T160" i="5"/>
  <c r="BE160" i="5"/>
  <c r="BF160" i="5"/>
  <c r="BG160" i="5"/>
  <c r="BH160" i="5"/>
  <c r="BI160" i="5"/>
  <c r="BK160" i="5"/>
  <c r="J163" i="5"/>
  <c r="P163" i="5"/>
  <c r="R163" i="5"/>
  <c r="T163" i="5"/>
  <c r="BE163" i="5"/>
  <c r="BF163" i="5"/>
  <c r="BG163" i="5"/>
  <c r="BH163" i="5"/>
  <c r="BI163" i="5"/>
  <c r="BK163" i="5"/>
  <c r="J167" i="5"/>
  <c r="P167" i="5"/>
  <c r="R167" i="5"/>
  <c r="T167" i="5"/>
  <c r="BE167" i="5"/>
  <c r="BF167" i="5"/>
  <c r="BG167" i="5"/>
  <c r="BH167" i="5"/>
  <c r="BI167" i="5"/>
  <c r="BK167" i="5"/>
  <c r="J170" i="5"/>
  <c r="P170" i="5"/>
  <c r="R170" i="5"/>
  <c r="R166" i="5" s="1"/>
  <c r="T170" i="5"/>
  <c r="BE170" i="5"/>
  <c r="BF170" i="5"/>
  <c r="BG170" i="5"/>
  <c r="BH170" i="5"/>
  <c r="BI170" i="5"/>
  <c r="BK170" i="5"/>
  <c r="J173" i="5"/>
  <c r="P173" i="5"/>
  <c r="R173" i="5"/>
  <c r="T173" i="5"/>
  <c r="BE173" i="5"/>
  <c r="BF173" i="5"/>
  <c r="BG173" i="5"/>
  <c r="BH173" i="5"/>
  <c r="BI173" i="5"/>
  <c r="BK173" i="5"/>
  <c r="J176" i="5"/>
  <c r="P176" i="5"/>
  <c r="R176" i="5"/>
  <c r="T176" i="5"/>
  <c r="BE176" i="5"/>
  <c r="BF176" i="5"/>
  <c r="BG176" i="5"/>
  <c r="BH176" i="5"/>
  <c r="BI176" i="5"/>
  <c r="BK176" i="5"/>
  <c r="J179" i="5"/>
  <c r="P179" i="5"/>
  <c r="R179" i="5"/>
  <c r="T179" i="5"/>
  <c r="BE179" i="5"/>
  <c r="BF179" i="5"/>
  <c r="BG179" i="5"/>
  <c r="BH179" i="5"/>
  <c r="BI179" i="5"/>
  <c r="BK179" i="5"/>
  <c r="J183" i="5"/>
  <c r="P183" i="5"/>
  <c r="R183" i="5"/>
  <c r="T183" i="5"/>
  <c r="BE183" i="5"/>
  <c r="BF183" i="5"/>
  <c r="BG183" i="5"/>
  <c r="BH183" i="5"/>
  <c r="BI183" i="5"/>
  <c r="BK183" i="5"/>
  <c r="J187" i="5"/>
  <c r="P187" i="5"/>
  <c r="R187" i="5"/>
  <c r="T187" i="5"/>
  <c r="BE187" i="5"/>
  <c r="BF187" i="5"/>
  <c r="BG187" i="5"/>
  <c r="BH187" i="5"/>
  <c r="BI187" i="5"/>
  <c r="BK187" i="5"/>
  <c r="J190" i="5"/>
  <c r="P190" i="5"/>
  <c r="R190" i="5"/>
  <c r="T190" i="5"/>
  <c r="BE190" i="5"/>
  <c r="BF190" i="5"/>
  <c r="BG190" i="5"/>
  <c r="BH190" i="5"/>
  <c r="BI190" i="5"/>
  <c r="BK190" i="5"/>
  <c r="J193" i="5"/>
  <c r="P193" i="5"/>
  <c r="R193" i="5"/>
  <c r="T193" i="5"/>
  <c r="BE193" i="5"/>
  <c r="BF193" i="5"/>
  <c r="BG193" i="5"/>
  <c r="BH193" i="5"/>
  <c r="BI193" i="5"/>
  <c r="BK193" i="5"/>
  <c r="J197" i="5"/>
  <c r="P197" i="5"/>
  <c r="R197" i="5"/>
  <c r="T197" i="5"/>
  <c r="BE197" i="5"/>
  <c r="BF197" i="5"/>
  <c r="BG197" i="5"/>
  <c r="BH197" i="5"/>
  <c r="BI197" i="5"/>
  <c r="BK197" i="5"/>
  <c r="J201" i="5"/>
  <c r="P201" i="5"/>
  <c r="R201" i="5"/>
  <c r="T201" i="5"/>
  <c r="BE201" i="5"/>
  <c r="BF201" i="5"/>
  <c r="BG201" i="5"/>
  <c r="BH201" i="5"/>
  <c r="BI201" i="5"/>
  <c r="BK201" i="5"/>
  <c r="J205" i="5"/>
  <c r="P205" i="5"/>
  <c r="R205" i="5"/>
  <c r="T205" i="5"/>
  <c r="BE205" i="5"/>
  <c r="BF205" i="5"/>
  <c r="BG205" i="5"/>
  <c r="BH205" i="5"/>
  <c r="BI205" i="5"/>
  <c r="BK205" i="5"/>
  <c r="J208" i="5"/>
  <c r="P208" i="5"/>
  <c r="R208" i="5"/>
  <c r="T208" i="5"/>
  <c r="BE208" i="5"/>
  <c r="BF208" i="5"/>
  <c r="BG208" i="5"/>
  <c r="BH208" i="5"/>
  <c r="BI208" i="5"/>
  <c r="BK208" i="5"/>
  <c r="J211" i="5"/>
  <c r="P211" i="5"/>
  <c r="R211" i="5"/>
  <c r="T211" i="5"/>
  <c r="BE211" i="5"/>
  <c r="BF211" i="5"/>
  <c r="BG211" i="5"/>
  <c r="BH211" i="5"/>
  <c r="BI211" i="5"/>
  <c r="BK211" i="5"/>
  <c r="J214" i="5"/>
  <c r="P214" i="5"/>
  <c r="R214" i="5"/>
  <c r="T214" i="5"/>
  <c r="BE214" i="5"/>
  <c r="BF214" i="5"/>
  <c r="BG214" i="5"/>
  <c r="BH214" i="5"/>
  <c r="BI214" i="5"/>
  <c r="BK214" i="5"/>
  <c r="J218" i="5"/>
  <c r="P218" i="5"/>
  <c r="R218" i="5"/>
  <c r="T218" i="5"/>
  <c r="BE218" i="5"/>
  <c r="BF218" i="5"/>
  <c r="BG218" i="5"/>
  <c r="BH218" i="5"/>
  <c r="BI218" i="5"/>
  <c r="BK218" i="5"/>
  <c r="J221" i="5"/>
  <c r="P221" i="5"/>
  <c r="R221" i="5"/>
  <c r="T221" i="5"/>
  <c r="BE221" i="5"/>
  <c r="BF221" i="5"/>
  <c r="BG221" i="5"/>
  <c r="BH221" i="5"/>
  <c r="BI221" i="5"/>
  <c r="BK221" i="5"/>
  <c r="J224" i="5"/>
  <c r="P224" i="5"/>
  <c r="R224" i="5"/>
  <c r="T224" i="5"/>
  <c r="BE224" i="5"/>
  <c r="BF224" i="5"/>
  <c r="BG224" i="5"/>
  <c r="BH224" i="5"/>
  <c r="BI224" i="5"/>
  <c r="BK224" i="5"/>
  <c r="J226" i="5"/>
  <c r="P226" i="5"/>
  <c r="R226" i="5"/>
  <c r="T226" i="5"/>
  <c r="BE226" i="5"/>
  <c r="BF226" i="5"/>
  <c r="BG226" i="5"/>
  <c r="BH226" i="5"/>
  <c r="BI226" i="5"/>
  <c r="BK226" i="5"/>
  <c r="J229" i="5"/>
  <c r="P229" i="5"/>
  <c r="R229" i="5"/>
  <c r="T229" i="5"/>
  <c r="BE229" i="5"/>
  <c r="BF229" i="5"/>
  <c r="BG229" i="5"/>
  <c r="BH229" i="5"/>
  <c r="BI229" i="5"/>
  <c r="BK229" i="5"/>
  <c r="J232" i="5"/>
  <c r="P232" i="5"/>
  <c r="R232" i="5"/>
  <c r="T232" i="5"/>
  <c r="BE232" i="5"/>
  <c r="BF232" i="5"/>
  <c r="BG232" i="5"/>
  <c r="BH232" i="5"/>
  <c r="BI232" i="5"/>
  <c r="BK232" i="5"/>
  <c r="J235" i="5"/>
  <c r="P235" i="5"/>
  <c r="R235" i="5"/>
  <c r="T235" i="5"/>
  <c r="BE235" i="5"/>
  <c r="BF235" i="5"/>
  <c r="BG235" i="5"/>
  <c r="BH235" i="5"/>
  <c r="BI235" i="5"/>
  <c r="BK235" i="5"/>
  <c r="J238" i="5"/>
  <c r="P238" i="5"/>
  <c r="R238" i="5"/>
  <c r="T238" i="5"/>
  <c r="BE238" i="5"/>
  <c r="BF238" i="5"/>
  <c r="BG238" i="5"/>
  <c r="BH238" i="5"/>
  <c r="BI238" i="5"/>
  <c r="BK238" i="5"/>
  <c r="J241" i="5"/>
  <c r="P241" i="5"/>
  <c r="R241" i="5"/>
  <c r="T241" i="5"/>
  <c r="BE241" i="5"/>
  <c r="BF241" i="5"/>
  <c r="BG241" i="5"/>
  <c r="BH241" i="5"/>
  <c r="BI241" i="5"/>
  <c r="BK241" i="5"/>
  <c r="J244" i="5"/>
  <c r="P244" i="5"/>
  <c r="R244" i="5"/>
  <c r="T244" i="5"/>
  <c r="BE244" i="5"/>
  <c r="BF244" i="5"/>
  <c r="BG244" i="5"/>
  <c r="BH244" i="5"/>
  <c r="BI244" i="5"/>
  <c r="BK244" i="5"/>
  <c r="J247" i="5"/>
  <c r="P247" i="5"/>
  <c r="R247" i="5"/>
  <c r="T247" i="5"/>
  <c r="BE247" i="5"/>
  <c r="BF247" i="5"/>
  <c r="BG247" i="5"/>
  <c r="BH247" i="5"/>
  <c r="BI247" i="5"/>
  <c r="BK247" i="5"/>
  <c r="J250" i="5"/>
  <c r="P250" i="5"/>
  <c r="R250" i="5"/>
  <c r="T250" i="5"/>
  <c r="BE250" i="5"/>
  <c r="BF250" i="5"/>
  <c r="BG250" i="5"/>
  <c r="BH250" i="5"/>
  <c r="BI250" i="5"/>
  <c r="BK250" i="5"/>
  <c r="J253" i="5"/>
  <c r="P253" i="5"/>
  <c r="R253" i="5"/>
  <c r="T253" i="5"/>
  <c r="BE253" i="5"/>
  <c r="BF253" i="5"/>
  <c r="BG253" i="5"/>
  <c r="BH253" i="5"/>
  <c r="BI253" i="5"/>
  <c r="BK253" i="5"/>
  <c r="J256" i="5"/>
  <c r="P256" i="5"/>
  <c r="R256" i="5"/>
  <c r="T256" i="5"/>
  <c r="BE256" i="5"/>
  <c r="BF256" i="5"/>
  <c r="BG256" i="5"/>
  <c r="BH256" i="5"/>
  <c r="BI256" i="5"/>
  <c r="BK256" i="5"/>
  <c r="J259" i="5"/>
  <c r="P259" i="5"/>
  <c r="R259" i="5"/>
  <c r="T259" i="5"/>
  <c r="BE259" i="5"/>
  <c r="BF259" i="5"/>
  <c r="BG259" i="5"/>
  <c r="BH259" i="5"/>
  <c r="BI259" i="5"/>
  <c r="BK259" i="5"/>
  <c r="J263" i="5"/>
  <c r="P263" i="5"/>
  <c r="R263" i="5"/>
  <c r="T263" i="5"/>
  <c r="BE263" i="5"/>
  <c r="BF263" i="5"/>
  <c r="BG263" i="5"/>
  <c r="BH263" i="5"/>
  <c r="BI263" i="5"/>
  <c r="BK263" i="5"/>
  <c r="J271" i="5"/>
  <c r="P271" i="5"/>
  <c r="R271" i="5"/>
  <c r="T271" i="5"/>
  <c r="BE271" i="5"/>
  <c r="BF271" i="5"/>
  <c r="BG271" i="5"/>
  <c r="BH271" i="5"/>
  <c r="BI271" i="5"/>
  <c r="BK271" i="5"/>
  <c r="J283" i="5"/>
  <c r="P283" i="5"/>
  <c r="R283" i="5"/>
  <c r="T283" i="5"/>
  <c r="BE283" i="5"/>
  <c r="BF283" i="5"/>
  <c r="BG283" i="5"/>
  <c r="BH283" i="5"/>
  <c r="BI283" i="5"/>
  <c r="BK283" i="5"/>
  <c r="J306" i="5"/>
  <c r="P306" i="5"/>
  <c r="R306" i="5"/>
  <c r="T306" i="5"/>
  <c r="BE306" i="5"/>
  <c r="BF306" i="5"/>
  <c r="BG306" i="5"/>
  <c r="BH306" i="5"/>
  <c r="BI306" i="5"/>
  <c r="BK306" i="5"/>
  <c r="J314" i="5"/>
  <c r="P314" i="5"/>
  <c r="R314" i="5"/>
  <c r="T314" i="5"/>
  <c r="BE314" i="5"/>
  <c r="BF314" i="5"/>
  <c r="BG314" i="5"/>
  <c r="BH314" i="5"/>
  <c r="BI314" i="5"/>
  <c r="BK314" i="5"/>
  <c r="J321" i="5"/>
  <c r="P321" i="5"/>
  <c r="R321" i="5"/>
  <c r="T321" i="5"/>
  <c r="BE321" i="5"/>
  <c r="BF321" i="5"/>
  <c r="BG321" i="5"/>
  <c r="BH321" i="5"/>
  <c r="BI321" i="5"/>
  <c r="BK321" i="5"/>
  <c r="J329" i="5"/>
  <c r="P329" i="5"/>
  <c r="R329" i="5"/>
  <c r="T329" i="5"/>
  <c r="BE329" i="5"/>
  <c r="BF329" i="5"/>
  <c r="BG329" i="5"/>
  <c r="BH329" i="5"/>
  <c r="BI329" i="5"/>
  <c r="BK329" i="5"/>
  <c r="J332" i="5"/>
  <c r="P332" i="5"/>
  <c r="R332" i="5"/>
  <c r="T332" i="5"/>
  <c r="BE332" i="5"/>
  <c r="BF332" i="5"/>
  <c r="BG332" i="5"/>
  <c r="BH332" i="5"/>
  <c r="BI332" i="5"/>
  <c r="BK332" i="5"/>
  <c r="J335" i="5"/>
  <c r="P335" i="5"/>
  <c r="R335" i="5"/>
  <c r="T335" i="5"/>
  <c r="BE335" i="5"/>
  <c r="BF335" i="5"/>
  <c r="BG335" i="5"/>
  <c r="BH335" i="5"/>
  <c r="BI335" i="5"/>
  <c r="BK335" i="5"/>
  <c r="J338" i="5"/>
  <c r="P338" i="5"/>
  <c r="R338" i="5"/>
  <c r="T338" i="5"/>
  <c r="BE338" i="5"/>
  <c r="BF338" i="5"/>
  <c r="BG338" i="5"/>
  <c r="BH338" i="5"/>
  <c r="BI338" i="5"/>
  <c r="BK338" i="5"/>
  <c r="J341" i="5"/>
  <c r="P341" i="5"/>
  <c r="R341" i="5"/>
  <c r="T341" i="5"/>
  <c r="BE341" i="5"/>
  <c r="BF341" i="5"/>
  <c r="BG341" i="5"/>
  <c r="BH341" i="5"/>
  <c r="BI341" i="5"/>
  <c r="BK341" i="5"/>
  <c r="J344" i="5"/>
  <c r="P344" i="5"/>
  <c r="R344" i="5"/>
  <c r="T344" i="5"/>
  <c r="BE344" i="5"/>
  <c r="BF344" i="5"/>
  <c r="BG344" i="5"/>
  <c r="BH344" i="5"/>
  <c r="BI344" i="5"/>
  <c r="BK344" i="5"/>
  <c r="J347" i="5"/>
  <c r="P347" i="5"/>
  <c r="R347" i="5"/>
  <c r="T347" i="5"/>
  <c r="BE347" i="5"/>
  <c r="BF347" i="5"/>
  <c r="BG347" i="5"/>
  <c r="BH347" i="5"/>
  <c r="BI347" i="5"/>
  <c r="BK347" i="5"/>
  <c r="J350" i="5"/>
  <c r="P350" i="5"/>
  <c r="R350" i="5"/>
  <c r="T350" i="5"/>
  <c r="BE350" i="5"/>
  <c r="BF350" i="5"/>
  <c r="BG350" i="5"/>
  <c r="BH350" i="5"/>
  <c r="BI350" i="5"/>
  <c r="BK350" i="5"/>
  <c r="J353" i="5"/>
  <c r="P353" i="5"/>
  <c r="R353" i="5"/>
  <c r="T353" i="5"/>
  <c r="BE353" i="5"/>
  <c r="BF353" i="5"/>
  <c r="BG353" i="5"/>
  <c r="BH353" i="5"/>
  <c r="BI353" i="5"/>
  <c r="BK353" i="5"/>
  <c r="J356" i="5"/>
  <c r="P356" i="5"/>
  <c r="R356" i="5"/>
  <c r="T356" i="5"/>
  <c r="BE356" i="5"/>
  <c r="BF356" i="5"/>
  <c r="BG356" i="5"/>
  <c r="BH356" i="5"/>
  <c r="BI356" i="5"/>
  <c r="BK356" i="5"/>
  <c r="J359" i="5"/>
  <c r="P359" i="5"/>
  <c r="R359" i="5"/>
  <c r="T359" i="5"/>
  <c r="BE359" i="5"/>
  <c r="BF359" i="5"/>
  <c r="BG359" i="5"/>
  <c r="BH359" i="5"/>
  <c r="BI359" i="5"/>
  <c r="BK359" i="5"/>
  <c r="J362" i="5"/>
  <c r="P362" i="5"/>
  <c r="R362" i="5"/>
  <c r="T362" i="5"/>
  <c r="BE362" i="5"/>
  <c r="BF362" i="5"/>
  <c r="BG362" i="5"/>
  <c r="BH362" i="5"/>
  <c r="BI362" i="5"/>
  <c r="BK362" i="5"/>
  <c r="J365" i="5"/>
  <c r="P365" i="5"/>
  <c r="R365" i="5"/>
  <c r="T365" i="5"/>
  <c r="BE365" i="5"/>
  <c r="BF365" i="5"/>
  <c r="BG365" i="5"/>
  <c r="BH365" i="5"/>
  <c r="BI365" i="5"/>
  <c r="BK365" i="5"/>
  <c r="J370" i="5"/>
  <c r="P370" i="5"/>
  <c r="R370" i="5"/>
  <c r="T370" i="5"/>
  <c r="BE370" i="5"/>
  <c r="BF370" i="5"/>
  <c r="BG370" i="5"/>
  <c r="BH370" i="5"/>
  <c r="BI370" i="5"/>
  <c r="BK370" i="5"/>
  <c r="J377" i="5"/>
  <c r="P377" i="5"/>
  <c r="R377" i="5"/>
  <c r="T377" i="5"/>
  <c r="BE377" i="5"/>
  <c r="BF377" i="5"/>
  <c r="BG377" i="5"/>
  <c r="BH377" i="5"/>
  <c r="BI377" i="5"/>
  <c r="BK377" i="5"/>
  <c r="J384" i="5"/>
  <c r="P384" i="5"/>
  <c r="R384" i="5"/>
  <c r="T384" i="5"/>
  <c r="BE384" i="5"/>
  <c r="BF384" i="5"/>
  <c r="BG384" i="5"/>
  <c r="BH384" i="5"/>
  <c r="BI384" i="5"/>
  <c r="BK384" i="5"/>
  <c r="J387" i="5"/>
  <c r="P387" i="5"/>
  <c r="R387" i="5"/>
  <c r="T387" i="5"/>
  <c r="BE387" i="5"/>
  <c r="BF387" i="5"/>
  <c r="BG387" i="5"/>
  <c r="BH387" i="5"/>
  <c r="BI387" i="5"/>
  <c r="BK387" i="5"/>
  <c r="J394" i="5"/>
  <c r="P394" i="5"/>
  <c r="R394" i="5"/>
  <c r="T394" i="5"/>
  <c r="BE394" i="5"/>
  <c r="BF394" i="5"/>
  <c r="BG394" i="5"/>
  <c r="BH394" i="5"/>
  <c r="BI394" i="5"/>
  <c r="BK394" i="5"/>
  <c r="J401" i="5"/>
  <c r="P401" i="5"/>
  <c r="R401" i="5"/>
  <c r="T401" i="5"/>
  <c r="BE401" i="5"/>
  <c r="BF401" i="5"/>
  <c r="BG401" i="5"/>
  <c r="BH401" i="5"/>
  <c r="BI401" i="5"/>
  <c r="BK401" i="5"/>
  <c r="J407" i="5"/>
  <c r="P407" i="5"/>
  <c r="R407" i="5"/>
  <c r="T407" i="5"/>
  <c r="BE407" i="5"/>
  <c r="BF407" i="5"/>
  <c r="BG407" i="5"/>
  <c r="BH407" i="5"/>
  <c r="BI407" i="5"/>
  <c r="BK407" i="5"/>
  <c r="J413" i="5"/>
  <c r="P413" i="5"/>
  <c r="R413" i="5"/>
  <c r="T413" i="5"/>
  <c r="BE413" i="5"/>
  <c r="BF413" i="5"/>
  <c r="BG413" i="5"/>
  <c r="BH413" i="5"/>
  <c r="BI413" i="5"/>
  <c r="BK413" i="5"/>
  <c r="J421" i="5"/>
  <c r="P421" i="5"/>
  <c r="R421" i="5"/>
  <c r="T421" i="5"/>
  <c r="BE421" i="5"/>
  <c r="BF421" i="5"/>
  <c r="BG421" i="5"/>
  <c r="BH421" i="5"/>
  <c r="BI421" i="5"/>
  <c r="BK421" i="5"/>
  <c r="J424" i="5"/>
  <c r="P424" i="5"/>
  <c r="R424" i="5"/>
  <c r="T424" i="5"/>
  <c r="BE424" i="5"/>
  <c r="BF424" i="5"/>
  <c r="BG424" i="5"/>
  <c r="BH424" i="5"/>
  <c r="BI424" i="5"/>
  <c r="BK424" i="5"/>
  <c r="J427" i="5"/>
  <c r="P427" i="5"/>
  <c r="R427" i="5"/>
  <c r="T427" i="5"/>
  <c r="BE427" i="5"/>
  <c r="BF427" i="5"/>
  <c r="BG427" i="5"/>
  <c r="BH427" i="5"/>
  <c r="BI427" i="5"/>
  <c r="BK427" i="5"/>
  <c r="E7" i="6"/>
  <c r="E47" i="6" s="1"/>
  <c r="J14" i="6"/>
  <c r="J53" i="6"/>
  <c r="J16" i="6"/>
  <c r="E17" i="6"/>
  <c r="J17" i="6"/>
  <c r="J19" i="6"/>
  <c r="E20" i="6"/>
  <c r="F56" i="6" s="1"/>
  <c r="J20" i="6"/>
  <c r="E51" i="6"/>
  <c r="F53" i="6"/>
  <c r="J55" i="6"/>
  <c r="E85" i="6"/>
  <c r="E89" i="6"/>
  <c r="F91" i="6"/>
  <c r="J91" i="6"/>
  <c r="J93" i="6"/>
  <c r="J100" i="6"/>
  <c r="P100" i="6"/>
  <c r="R100" i="6"/>
  <c r="T100" i="6"/>
  <c r="T99" i="6" s="1"/>
  <c r="BE100" i="6"/>
  <c r="BF100" i="6"/>
  <c r="BG100" i="6"/>
  <c r="BH100" i="6"/>
  <c r="BI100" i="6"/>
  <c r="BK100" i="6"/>
  <c r="J104" i="6"/>
  <c r="P104" i="6"/>
  <c r="R104" i="6"/>
  <c r="T104" i="6"/>
  <c r="BE104" i="6"/>
  <c r="BF104" i="6"/>
  <c r="BG104" i="6"/>
  <c r="BH104" i="6"/>
  <c r="BI104" i="6"/>
  <c r="BK104" i="6"/>
  <c r="J108" i="6"/>
  <c r="P108" i="6"/>
  <c r="R108" i="6"/>
  <c r="T108" i="6"/>
  <c r="BE108" i="6"/>
  <c r="BF108" i="6"/>
  <c r="BG108" i="6"/>
  <c r="BH108" i="6"/>
  <c r="BI108" i="6"/>
  <c r="BK108" i="6"/>
  <c r="J112" i="6"/>
  <c r="P112" i="6"/>
  <c r="R112" i="6"/>
  <c r="T112" i="6"/>
  <c r="BE112" i="6"/>
  <c r="BF112" i="6"/>
  <c r="BG112" i="6"/>
  <c r="BH112" i="6"/>
  <c r="BI112" i="6"/>
  <c r="BK112" i="6"/>
  <c r="J117" i="6"/>
  <c r="P117" i="6"/>
  <c r="R117" i="6"/>
  <c r="T117" i="6"/>
  <c r="BE117" i="6"/>
  <c r="BF117" i="6"/>
  <c r="BG117" i="6"/>
  <c r="BH117" i="6"/>
  <c r="BI117" i="6"/>
  <c r="BK117" i="6"/>
  <c r="J121" i="6"/>
  <c r="P121" i="6"/>
  <c r="R121" i="6"/>
  <c r="T121" i="6"/>
  <c r="BE121" i="6"/>
  <c r="BF121" i="6"/>
  <c r="BG121" i="6"/>
  <c r="BH121" i="6"/>
  <c r="BI121" i="6"/>
  <c r="BK121" i="6"/>
  <c r="J129" i="6"/>
  <c r="P129" i="6"/>
  <c r="R129" i="6"/>
  <c r="T129" i="6"/>
  <c r="BE129" i="6"/>
  <c r="BF129" i="6"/>
  <c r="BG129" i="6"/>
  <c r="BH129" i="6"/>
  <c r="BI129" i="6"/>
  <c r="BK129" i="6"/>
  <c r="J133" i="6"/>
  <c r="P133" i="6"/>
  <c r="R133" i="6"/>
  <c r="T133" i="6"/>
  <c r="BE133" i="6"/>
  <c r="BF133" i="6"/>
  <c r="BG133" i="6"/>
  <c r="BH133" i="6"/>
  <c r="BI133" i="6"/>
  <c r="BK133" i="6"/>
  <c r="J137" i="6"/>
  <c r="P137" i="6"/>
  <c r="R137" i="6"/>
  <c r="T137" i="6"/>
  <c r="BE137" i="6"/>
  <c r="BF137" i="6"/>
  <c r="BG137" i="6"/>
  <c r="BH137" i="6"/>
  <c r="BI137" i="6"/>
  <c r="BK137" i="6"/>
  <c r="J141" i="6"/>
  <c r="P141" i="6"/>
  <c r="R141" i="6"/>
  <c r="T141" i="6"/>
  <c r="BE141" i="6"/>
  <c r="BF141" i="6"/>
  <c r="BG141" i="6"/>
  <c r="BH141" i="6"/>
  <c r="BI141" i="6"/>
  <c r="BK141" i="6"/>
  <c r="J148" i="6"/>
  <c r="BE148" i="6" s="1"/>
  <c r="P148" i="6"/>
  <c r="R148" i="6"/>
  <c r="T148" i="6"/>
  <c r="BF148" i="6"/>
  <c r="BG148" i="6"/>
  <c r="BH148" i="6"/>
  <c r="BI148" i="6"/>
  <c r="BK148" i="6"/>
  <c r="J152" i="6"/>
  <c r="P152" i="6"/>
  <c r="R152" i="6"/>
  <c r="T152" i="6"/>
  <c r="BE152" i="6"/>
  <c r="BF152" i="6"/>
  <c r="BG152" i="6"/>
  <c r="BH152" i="6"/>
  <c r="BI152" i="6"/>
  <c r="BK152" i="6"/>
  <c r="J156" i="6"/>
  <c r="P156" i="6"/>
  <c r="R156" i="6"/>
  <c r="T156" i="6"/>
  <c r="BE156" i="6"/>
  <c r="BF156" i="6"/>
  <c r="BG156" i="6"/>
  <c r="BH156" i="6"/>
  <c r="BI156" i="6"/>
  <c r="BK156" i="6"/>
  <c r="J160" i="6"/>
  <c r="P160" i="6"/>
  <c r="R160" i="6"/>
  <c r="T160" i="6"/>
  <c r="BE160" i="6"/>
  <c r="BF160" i="6"/>
  <c r="BG160" i="6"/>
  <c r="BH160" i="6"/>
  <c r="BI160" i="6"/>
  <c r="BK160" i="6"/>
  <c r="J167" i="6"/>
  <c r="P167" i="6"/>
  <c r="R167" i="6"/>
  <c r="T167" i="6"/>
  <c r="BE167" i="6"/>
  <c r="BF167" i="6"/>
  <c r="BG167" i="6"/>
  <c r="BH167" i="6"/>
  <c r="BI167" i="6"/>
  <c r="BK167" i="6"/>
  <c r="J171" i="6"/>
  <c r="P171" i="6"/>
  <c r="R171" i="6"/>
  <c r="T171" i="6"/>
  <c r="BE171" i="6"/>
  <c r="BF171" i="6"/>
  <c r="BG171" i="6"/>
  <c r="BH171" i="6"/>
  <c r="BI171" i="6"/>
  <c r="BK171" i="6"/>
  <c r="J175" i="6"/>
  <c r="P175" i="6"/>
  <c r="R175" i="6"/>
  <c r="T175" i="6"/>
  <c r="BE175" i="6"/>
  <c r="BF175" i="6"/>
  <c r="BG175" i="6"/>
  <c r="BH175" i="6"/>
  <c r="BI175" i="6"/>
  <c r="BK175" i="6"/>
  <c r="J184" i="6"/>
  <c r="P184" i="6"/>
  <c r="R184" i="6"/>
  <c r="T184" i="6"/>
  <c r="BE184" i="6"/>
  <c r="BF184" i="6"/>
  <c r="BG184" i="6"/>
  <c r="BH184" i="6"/>
  <c r="BI184" i="6"/>
  <c r="BK184" i="6"/>
  <c r="J189" i="6"/>
  <c r="P189" i="6"/>
  <c r="R189" i="6"/>
  <c r="T189" i="6"/>
  <c r="BE189" i="6"/>
  <c r="BF189" i="6"/>
  <c r="BG189" i="6"/>
  <c r="BH189" i="6"/>
  <c r="BI189" i="6"/>
  <c r="BK189" i="6"/>
  <c r="J192" i="6"/>
  <c r="P192" i="6"/>
  <c r="R192" i="6"/>
  <c r="T192" i="6"/>
  <c r="BE192" i="6"/>
  <c r="BF192" i="6"/>
  <c r="BG192" i="6"/>
  <c r="BH192" i="6"/>
  <c r="BI192" i="6"/>
  <c r="BK192" i="6"/>
  <c r="J197" i="6"/>
  <c r="P197" i="6"/>
  <c r="R197" i="6"/>
  <c r="T197" i="6"/>
  <c r="BE197" i="6"/>
  <c r="BF197" i="6"/>
  <c r="BG197" i="6"/>
  <c r="BH197" i="6"/>
  <c r="BI197" i="6"/>
  <c r="BK197" i="6"/>
  <c r="J200" i="6"/>
  <c r="P200" i="6"/>
  <c r="R200" i="6"/>
  <c r="T200" i="6"/>
  <c r="BE200" i="6"/>
  <c r="BF200" i="6"/>
  <c r="BG200" i="6"/>
  <c r="BH200" i="6"/>
  <c r="BI200" i="6"/>
  <c r="BK200" i="6"/>
  <c r="J204" i="6"/>
  <c r="P204" i="6"/>
  <c r="R204" i="6"/>
  <c r="T204" i="6"/>
  <c r="BE204" i="6"/>
  <c r="BF204" i="6"/>
  <c r="BG204" i="6"/>
  <c r="BH204" i="6"/>
  <c r="BI204" i="6"/>
  <c r="BK204" i="6"/>
  <c r="J209" i="6"/>
  <c r="P209" i="6"/>
  <c r="R209" i="6"/>
  <c r="T209" i="6"/>
  <c r="BE209" i="6"/>
  <c r="BF209" i="6"/>
  <c r="BG209" i="6"/>
  <c r="BH209" i="6"/>
  <c r="BI209" i="6"/>
  <c r="BK209" i="6"/>
  <c r="J212" i="6"/>
  <c r="P212" i="6"/>
  <c r="R212" i="6"/>
  <c r="T212" i="6"/>
  <c r="BE212" i="6"/>
  <c r="BF212" i="6"/>
  <c r="BG212" i="6"/>
  <c r="BH212" i="6"/>
  <c r="BI212" i="6"/>
  <c r="BK212" i="6"/>
  <c r="J216" i="6"/>
  <c r="BE216" i="6" s="1"/>
  <c r="P216" i="6"/>
  <c r="P215" i="6" s="1"/>
  <c r="R216" i="6"/>
  <c r="R215" i="6" s="1"/>
  <c r="T216" i="6"/>
  <c r="T215" i="6" s="1"/>
  <c r="BF216" i="6"/>
  <c r="BG216" i="6"/>
  <c r="BH216" i="6"/>
  <c r="BI216" i="6"/>
  <c r="BK216" i="6"/>
  <c r="BK215" i="6" s="1"/>
  <c r="J215" i="6" s="1"/>
  <c r="J63" i="6" s="1"/>
  <c r="J227" i="6"/>
  <c r="P227" i="6"/>
  <c r="P226" i="6" s="1"/>
  <c r="R227" i="6"/>
  <c r="T227" i="6"/>
  <c r="BE227" i="6"/>
  <c r="BF227" i="6"/>
  <c r="BG227" i="6"/>
  <c r="BH227" i="6"/>
  <c r="BI227" i="6"/>
  <c r="BK227" i="6"/>
  <c r="J237" i="6"/>
  <c r="BE237" i="6" s="1"/>
  <c r="P237" i="6"/>
  <c r="R237" i="6"/>
  <c r="T237" i="6"/>
  <c r="BF237" i="6"/>
  <c r="BG237" i="6"/>
  <c r="BH237" i="6"/>
  <c r="BI237" i="6"/>
  <c r="BK237" i="6"/>
  <c r="J243" i="6"/>
  <c r="P243" i="6"/>
  <c r="R243" i="6"/>
  <c r="T243" i="6"/>
  <c r="BE243" i="6"/>
  <c r="BF243" i="6"/>
  <c r="BG243" i="6"/>
  <c r="BH243" i="6"/>
  <c r="BI243" i="6"/>
  <c r="BK243" i="6"/>
  <c r="J247" i="6"/>
  <c r="P247" i="6"/>
  <c r="R247" i="6"/>
  <c r="T247" i="6"/>
  <c r="BE247" i="6"/>
  <c r="BF247" i="6"/>
  <c r="BG247" i="6"/>
  <c r="BH247" i="6"/>
  <c r="BI247" i="6"/>
  <c r="BK247" i="6"/>
  <c r="J252" i="6"/>
  <c r="P252" i="6"/>
  <c r="R252" i="6"/>
  <c r="T252" i="6"/>
  <c r="BE252" i="6"/>
  <c r="BF252" i="6"/>
  <c r="BG252" i="6"/>
  <c r="BH252" i="6"/>
  <c r="BI252" i="6"/>
  <c r="BK252" i="6"/>
  <c r="J255" i="6"/>
  <c r="P255" i="6"/>
  <c r="R255" i="6"/>
  <c r="T255" i="6"/>
  <c r="BE255" i="6"/>
  <c r="BF255" i="6"/>
  <c r="BG255" i="6"/>
  <c r="BH255" i="6"/>
  <c r="BI255" i="6"/>
  <c r="BK255" i="6"/>
  <c r="J260" i="6"/>
  <c r="BE260" i="6" s="1"/>
  <c r="P260" i="6"/>
  <c r="P259" i="6" s="1"/>
  <c r="R260" i="6"/>
  <c r="R259" i="6" s="1"/>
  <c r="T260" i="6"/>
  <c r="T259" i="6" s="1"/>
  <c r="BF260" i="6"/>
  <c r="BG260" i="6"/>
  <c r="BH260" i="6"/>
  <c r="BI260" i="6"/>
  <c r="BK260" i="6"/>
  <c r="BK259" i="6" s="1"/>
  <c r="J259" i="6" s="1"/>
  <c r="J65" i="6" s="1"/>
  <c r="J265" i="6"/>
  <c r="BE265" i="6" s="1"/>
  <c r="P265" i="6"/>
  <c r="P264" i="6" s="1"/>
  <c r="R265" i="6"/>
  <c r="R264" i="6" s="1"/>
  <c r="T265" i="6"/>
  <c r="BF265" i="6"/>
  <c r="BG265" i="6"/>
  <c r="BH265" i="6"/>
  <c r="BI265" i="6"/>
  <c r="BK265" i="6"/>
  <c r="J269" i="6"/>
  <c r="P269" i="6"/>
  <c r="R269" i="6"/>
  <c r="T269" i="6"/>
  <c r="BE269" i="6"/>
  <c r="BF269" i="6"/>
  <c r="BG269" i="6"/>
  <c r="BH269" i="6"/>
  <c r="BI269" i="6"/>
  <c r="BK269" i="6"/>
  <c r="J274" i="6"/>
  <c r="P274" i="6"/>
  <c r="P273" i="6"/>
  <c r="R274" i="6"/>
  <c r="T274" i="6"/>
  <c r="BE274" i="6"/>
  <c r="BF274" i="6"/>
  <c r="BG274" i="6"/>
  <c r="BH274" i="6"/>
  <c r="BI274" i="6"/>
  <c r="BK274" i="6"/>
  <c r="J278" i="6"/>
  <c r="P278" i="6"/>
  <c r="R278" i="6"/>
  <c r="T278" i="6"/>
  <c r="T273" i="6" s="1"/>
  <c r="BE278" i="6"/>
  <c r="BF278" i="6"/>
  <c r="BG278" i="6"/>
  <c r="BH278" i="6"/>
  <c r="BI278" i="6"/>
  <c r="BK278" i="6"/>
  <c r="J286" i="6"/>
  <c r="P286" i="6"/>
  <c r="R286" i="6"/>
  <c r="T286" i="6"/>
  <c r="BE286" i="6"/>
  <c r="BF286" i="6"/>
  <c r="BG286" i="6"/>
  <c r="BH286" i="6"/>
  <c r="BI286" i="6"/>
  <c r="BK286" i="6"/>
  <c r="J294" i="6"/>
  <c r="P294" i="6"/>
  <c r="R294" i="6"/>
  <c r="T294" i="6"/>
  <c r="BE294" i="6"/>
  <c r="BF294" i="6"/>
  <c r="BG294" i="6"/>
  <c r="BH294" i="6"/>
  <c r="BI294" i="6"/>
  <c r="BK294" i="6"/>
  <c r="J296" i="6"/>
  <c r="P296" i="6"/>
  <c r="R296" i="6"/>
  <c r="T296" i="6"/>
  <c r="BE296" i="6"/>
  <c r="BF296" i="6"/>
  <c r="BG296" i="6"/>
  <c r="BH296" i="6"/>
  <c r="BI296" i="6"/>
  <c r="BK296" i="6"/>
  <c r="J298" i="6"/>
  <c r="P298" i="6"/>
  <c r="R298" i="6"/>
  <c r="T298" i="6"/>
  <c r="BE298" i="6"/>
  <c r="BF298" i="6"/>
  <c r="BG298" i="6"/>
  <c r="BH298" i="6"/>
  <c r="BI298" i="6"/>
  <c r="BK298" i="6"/>
  <c r="J302" i="6"/>
  <c r="P302" i="6"/>
  <c r="R302" i="6"/>
  <c r="T302" i="6"/>
  <c r="BE302" i="6"/>
  <c r="BF302" i="6"/>
  <c r="BG302" i="6"/>
  <c r="BH302" i="6"/>
  <c r="BI302" i="6"/>
  <c r="BK302" i="6"/>
  <c r="J307" i="6"/>
  <c r="P307" i="6"/>
  <c r="R307" i="6"/>
  <c r="T307" i="6"/>
  <c r="BE307" i="6"/>
  <c r="BF307" i="6"/>
  <c r="BG307" i="6"/>
  <c r="BH307" i="6"/>
  <c r="BI307" i="6"/>
  <c r="BK307" i="6"/>
  <c r="J309" i="6"/>
  <c r="P309" i="6"/>
  <c r="R309" i="6"/>
  <c r="T309" i="6"/>
  <c r="BE309" i="6"/>
  <c r="BF309" i="6"/>
  <c r="BG309" i="6"/>
  <c r="BH309" i="6"/>
  <c r="BI309" i="6"/>
  <c r="BK309" i="6"/>
  <c r="J313" i="6"/>
  <c r="P313" i="6"/>
  <c r="R313" i="6"/>
  <c r="T313" i="6"/>
  <c r="BE313" i="6"/>
  <c r="BF313" i="6"/>
  <c r="BG313" i="6"/>
  <c r="BH313" i="6"/>
  <c r="BI313" i="6"/>
  <c r="BK313" i="6"/>
  <c r="J317" i="6"/>
  <c r="P317" i="6"/>
  <c r="R317" i="6"/>
  <c r="T317" i="6"/>
  <c r="BE317" i="6"/>
  <c r="BF317" i="6"/>
  <c r="BG317" i="6"/>
  <c r="BH317" i="6"/>
  <c r="BI317" i="6"/>
  <c r="BK317" i="6"/>
  <c r="J321" i="6"/>
  <c r="BE321" i="6" s="1"/>
  <c r="P321" i="6"/>
  <c r="R321" i="6"/>
  <c r="T321" i="6"/>
  <c r="BF321" i="6"/>
  <c r="BG321" i="6"/>
  <c r="BH321" i="6"/>
  <c r="BI321" i="6"/>
  <c r="BK321" i="6"/>
  <c r="J326" i="6"/>
  <c r="P326" i="6"/>
  <c r="R326" i="6"/>
  <c r="T326" i="6"/>
  <c r="BE326" i="6"/>
  <c r="BF326" i="6"/>
  <c r="BG326" i="6"/>
  <c r="BH326" i="6"/>
  <c r="BI326" i="6"/>
  <c r="BK326" i="6"/>
  <c r="J335" i="6"/>
  <c r="P335" i="6"/>
  <c r="R335" i="6"/>
  <c r="T335" i="6"/>
  <c r="BE335" i="6"/>
  <c r="BF335" i="6"/>
  <c r="BG335" i="6"/>
  <c r="BH335" i="6"/>
  <c r="BI335" i="6"/>
  <c r="BK335" i="6"/>
  <c r="J338" i="6"/>
  <c r="P338" i="6"/>
  <c r="R338" i="6"/>
  <c r="T338" i="6"/>
  <c r="BE338" i="6"/>
  <c r="BF338" i="6"/>
  <c r="BG338" i="6"/>
  <c r="BH338" i="6"/>
  <c r="BI338" i="6"/>
  <c r="BK338" i="6"/>
  <c r="J341" i="6"/>
  <c r="BE341" i="6" s="1"/>
  <c r="P341" i="6"/>
  <c r="R341" i="6"/>
  <c r="T341" i="6"/>
  <c r="BF341" i="6"/>
  <c r="BG341" i="6"/>
  <c r="BH341" i="6"/>
  <c r="BI341" i="6"/>
  <c r="BK341" i="6"/>
  <c r="J344" i="6"/>
  <c r="P344" i="6"/>
  <c r="R344" i="6"/>
  <c r="T344" i="6"/>
  <c r="BE344" i="6"/>
  <c r="BF344" i="6"/>
  <c r="BG344" i="6"/>
  <c r="BH344" i="6"/>
  <c r="BI344" i="6"/>
  <c r="BK344" i="6"/>
  <c r="J347" i="6"/>
  <c r="BE347" i="6" s="1"/>
  <c r="P347" i="6"/>
  <c r="R347" i="6"/>
  <c r="T347" i="6"/>
  <c r="BF347" i="6"/>
  <c r="BG347" i="6"/>
  <c r="BH347" i="6"/>
  <c r="BI347" i="6"/>
  <c r="BK347" i="6"/>
  <c r="J349" i="6"/>
  <c r="P349" i="6"/>
  <c r="R349" i="6"/>
  <c r="T349" i="6"/>
  <c r="BE349" i="6"/>
  <c r="BF349" i="6"/>
  <c r="BG349" i="6"/>
  <c r="BH349" i="6"/>
  <c r="BI349" i="6"/>
  <c r="BK349" i="6"/>
  <c r="J351" i="6"/>
  <c r="P351" i="6"/>
  <c r="R351" i="6"/>
  <c r="T351" i="6"/>
  <c r="BE351" i="6"/>
  <c r="BF351" i="6"/>
  <c r="BG351" i="6"/>
  <c r="BH351" i="6"/>
  <c r="BI351" i="6"/>
  <c r="BK351" i="6"/>
  <c r="J353" i="6"/>
  <c r="BE353" i="6" s="1"/>
  <c r="P353" i="6"/>
  <c r="R353" i="6"/>
  <c r="T353" i="6"/>
  <c r="BF353" i="6"/>
  <c r="BG353" i="6"/>
  <c r="BH353" i="6"/>
  <c r="BI353" i="6"/>
  <c r="BK353" i="6"/>
  <c r="J357" i="6"/>
  <c r="BE357" i="6" s="1"/>
  <c r="P357" i="6"/>
  <c r="R357" i="6"/>
  <c r="T357" i="6"/>
  <c r="BF357" i="6"/>
  <c r="BG357" i="6"/>
  <c r="BH357" i="6"/>
  <c r="BI357" i="6"/>
  <c r="BK357" i="6"/>
  <c r="J360" i="6"/>
  <c r="BE360" i="6" s="1"/>
  <c r="P360" i="6"/>
  <c r="R360" i="6"/>
  <c r="T360" i="6"/>
  <c r="BF360" i="6"/>
  <c r="BG360" i="6"/>
  <c r="BH360" i="6"/>
  <c r="BI360" i="6"/>
  <c r="BK360" i="6"/>
  <c r="J362" i="6"/>
  <c r="P362" i="6"/>
  <c r="R362" i="6"/>
  <c r="T362" i="6"/>
  <c r="BE362" i="6"/>
  <c r="BF362" i="6"/>
  <c r="BG362" i="6"/>
  <c r="BH362" i="6"/>
  <c r="BI362" i="6"/>
  <c r="BK362" i="6"/>
  <c r="J363" i="6"/>
  <c r="P363" i="6"/>
  <c r="R363" i="6"/>
  <c r="T363" i="6"/>
  <c r="BE363" i="6"/>
  <c r="BF363" i="6"/>
  <c r="BG363" i="6"/>
  <c r="BH363" i="6"/>
  <c r="BI363" i="6"/>
  <c r="BK363" i="6"/>
  <c r="J364" i="6"/>
  <c r="P364" i="6"/>
  <c r="R364" i="6"/>
  <c r="T364" i="6"/>
  <c r="BE364" i="6"/>
  <c r="BF364" i="6"/>
  <c r="BG364" i="6"/>
  <c r="BH364" i="6"/>
  <c r="BI364" i="6"/>
  <c r="BK364" i="6"/>
  <c r="J365" i="6"/>
  <c r="P365" i="6"/>
  <c r="R365" i="6"/>
  <c r="T365" i="6"/>
  <c r="BE365" i="6"/>
  <c r="BF365" i="6"/>
  <c r="BG365" i="6"/>
  <c r="BH365" i="6"/>
  <c r="BI365" i="6"/>
  <c r="BK365" i="6"/>
  <c r="J366" i="6"/>
  <c r="P366" i="6"/>
  <c r="R366" i="6"/>
  <c r="T366" i="6"/>
  <c r="BE366" i="6"/>
  <c r="BF366" i="6"/>
  <c r="BG366" i="6"/>
  <c r="BH366" i="6"/>
  <c r="BI366" i="6"/>
  <c r="BK366" i="6"/>
  <c r="J367" i="6"/>
  <c r="P367" i="6"/>
  <c r="R367" i="6"/>
  <c r="T367" i="6"/>
  <c r="BE367" i="6"/>
  <c r="BF367" i="6"/>
  <c r="BG367" i="6"/>
  <c r="BH367" i="6"/>
  <c r="BI367" i="6"/>
  <c r="BK367" i="6"/>
  <c r="J368" i="6"/>
  <c r="P368" i="6"/>
  <c r="R368" i="6"/>
  <c r="T368" i="6"/>
  <c r="BE368" i="6"/>
  <c r="BF368" i="6"/>
  <c r="BG368" i="6"/>
  <c r="BH368" i="6"/>
  <c r="BI368" i="6"/>
  <c r="BK368" i="6"/>
  <c r="J369" i="6"/>
  <c r="P369" i="6"/>
  <c r="R369" i="6"/>
  <c r="T369" i="6"/>
  <c r="BE369" i="6"/>
  <c r="BF369" i="6"/>
  <c r="BG369" i="6"/>
  <c r="BH369" i="6"/>
  <c r="BI369" i="6"/>
  <c r="BK369" i="6"/>
  <c r="J370" i="6"/>
  <c r="P370" i="6"/>
  <c r="R370" i="6"/>
  <c r="T370" i="6"/>
  <c r="BE370" i="6"/>
  <c r="BF370" i="6"/>
  <c r="BG370" i="6"/>
  <c r="BH370" i="6"/>
  <c r="BI370" i="6"/>
  <c r="BK370" i="6"/>
  <c r="J371" i="6"/>
  <c r="P371" i="6"/>
  <c r="R371" i="6"/>
  <c r="T371" i="6"/>
  <c r="BE371" i="6"/>
  <c r="BF371" i="6"/>
  <c r="BG371" i="6"/>
  <c r="BH371" i="6"/>
  <c r="BI371" i="6"/>
  <c r="BK371" i="6"/>
  <c r="J372" i="6"/>
  <c r="P372" i="6"/>
  <c r="R372" i="6"/>
  <c r="T372" i="6"/>
  <c r="BE372" i="6"/>
  <c r="BF372" i="6"/>
  <c r="BG372" i="6"/>
  <c r="BH372" i="6"/>
  <c r="BI372" i="6"/>
  <c r="BK372" i="6"/>
  <c r="J373" i="6"/>
  <c r="P373" i="6"/>
  <c r="R373" i="6"/>
  <c r="T373" i="6"/>
  <c r="BE373" i="6"/>
  <c r="BF373" i="6"/>
  <c r="BG373" i="6"/>
  <c r="BH373" i="6"/>
  <c r="BI373" i="6"/>
  <c r="BK373" i="6"/>
  <c r="J374" i="6"/>
  <c r="P374" i="6"/>
  <c r="R374" i="6"/>
  <c r="T374" i="6"/>
  <c r="BE374" i="6"/>
  <c r="BF374" i="6"/>
  <c r="BG374" i="6"/>
  <c r="BH374" i="6"/>
  <c r="BI374" i="6"/>
  <c r="BK374" i="6"/>
  <c r="J375" i="6"/>
  <c r="P375" i="6"/>
  <c r="R375" i="6"/>
  <c r="T375" i="6"/>
  <c r="BE375" i="6"/>
  <c r="BF375" i="6"/>
  <c r="BG375" i="6"/>
  <c r="BH375" i="6"/>
  <c r="BI375" i="6"/>
  <c r="BK375" i="6"/>
  <c r="J376" i="6"/>
  <c r="P376" i="6"/>
  <c r="R376" i="6"/>
  <c r="T376" i="6"/>
  <c r="BE376" i="6"/>
  <c r="BF376" i="6"/>
  <c r="BG376" i="6"/>
  <c r="BH376" i="6"/>
  <c r="BI376" i="6"/>
  <c r="BK376" i="6"/>
  <c r="J377" i="6"/>
  <c r="P377" i="6"/>
  <c r="R377" i="6"/>
  <c r="T377" i="6"/>
  <c r="BE377" i="6"/>
  <c r="BF377" i="6"/>
  <c r="BG377" i="6"/>
  <c r="BH377" i="6"/>
  <c r="BI377" i="6"/>
  <c r="BK377" i="6"/>
  <c r="J378" i="6"/>
  <c r="P378" i="6"/>
  <c r="R378" i="6"/>
  <c r="T378" i="6"/>
  <c r="BE378" i="6"/>
  <c r="BF378" i="6"/>
  <c r="BG378" i="6"/>
  <c r="BH378" i="6"/>
  <c r="BI378" i="6"/>
  <c r="BK378" i="6"/>
  <c r="J379" i="6"/>
  <c r="P379" i="6"/>
  <c r="R379" i="6"/>
  <c r="T379" i="6"/>
  <c r="BE379" i="6"/>
  <c r="BF379" i="6"/>
  <c r="BG379" i="6"/>
  <c r="BH379" i="6"/>
  <c r="BI379" i="6"/>
  <c r="BK379" i="6"/>
  <c r="J380" i="6"/>
  <c r="P380" i="6"/>
  <c r="R380" i="6"/>
  <c r="T380" i="6"/>
  <c r="BE380" i="6"/>
  <c r="BF380" i="6"/>
  <c r="BG380" i="6"/>
  <c r="BH380" i="6"/>
  <c r="BI380" i="6"/>
  <c r="BK380" i="6"/>
  <c r="J381" i="6"/>
  <c r="P381" i="6"/>
  <c r="R381" i="6"/>
  <c r="T381" i="6"/>
  <c r="BE381" i="6"/>
  <c r="BF381" i="6"/>
  <c r="BG381" i="6"/>
  <c r="BH381" i="6"/>
  <c r="BI381" i="6"/>
  <c r="BK381" i="6"/>
  <c r="J382" i="6"/>
  <c r="P382" i="6"/>
  <c r="R382" i="6"/>
  <c r="T382" i="6"/>
  <c r="BE382" i="6"/>
  <c r="BF382" i="6"/>
  <c r="BG382" i="6"/>
  <c r="BH382" i="6"/>
  <c r="BI382" i="6"/>
  <c r="BK382" i="6"/>
  <c r="J383" i="6"/>
  <c r="P383" i="6"/>
  <c r="R383" i="6"/>
  <c r="T383" i="6"/>
  <c r="BE383" i="6"/>
  <c r="BF383" i="6"/>
  <c r="BG383" i="6"/>
  <c r="BH383" i="6"/>
  <c r="BI383" i="6"/>
  <c r="BK383" i="6"/>
  <c r="J384" i="6"/>
  <c r="P384" i="6"/>
  <c r="R384" i="6"/>
  <c r="T384" i="6"/>
  <c r="BE384" i="6"/>
  <c r="BF384" i="6"/>
  <c r="BG384" i="6"/>
  <c r="BH384" i="6"/>
  <c r="BI384" i="6"/>
  <c r="BK384" i="6"/>
  <c r="J385" i="6"/>
  <c r="P385" i="6"/>
  <c r="R385" i="6"/>
  <c r="T385" i="6"/>
  <c r="BE385" i="6"/>
  <c r="BF385" i="6"/>
  <c r="BG385" i="6"/>
  <c r="BH385" i="6"/>
  <c r="BI385" i="6"/>
  <c r="BK385" i="6"/>
  <c r="J386" i="6"/>
  <c r="P386" i="6"/>
  <c r="R386" i="6"/>
  <c r="T386" i="6"/>
  <c r="BE386" i="6"/>
  <c r="BF386" i="6"/>
  <c r="BG386" i="6"/>
  <c r="BH386" i="6"/>
  <c r="BI386" i="6"/>
  <c r="BK386" i="6"/>
  <c r="J387" i="6"/>
  <c r="P387" i="6"/>
  <c r="R387" i="6"/>
  <c r="T387" i="6"/>
  <c r="BE387" i="6"/>
  <c r="BF387" i="6"/>
  <c r="BG387" i="6"/>
  <c r="BH387" i="6"/>
  <c r="BI387" i="6"/>
  <c r="BK387" i="6"/>
  <c r="J388" i="6"/>
  <c r="P388" i="6"/>
  <c r="R388" i="6"/>
  <c r="T388" i="6"/>
  <c r="BE388" i="6"/>
  <c r="BF388" i="6"/>
  <c r="BG388" i="6"/>
  <c r="BH388" i="6"/>
  <c r="BI388" i="6"/>
  <c r="BK388" i="6"/>
  <c r="J389" i="6"/>
  <c r="P389" i="6"/>
  <c r="R389" i="6"/>
  <c r="T389" i="6"/>
  <c r="BE389" i="6"/>
  <c r="BF389" i="6"/>
  <c r="BG389" i="6"/>
  <c r="BH389" i="6"/>
  <c r="BI389" i="6"/>
  <c r="BK389" i="6"/>
  <c r="J390" i="6"/>
  <c r="P390" i="6"/>
  <c r="R390" i="6"/>
  <c r="T390" i="6"/>
  <c r="BE390" i="6"/>
  <c r="BF390" i="6"/>
  <c r="BG390" i="6"/>
  <c r="BH390" i="6"/>
  <c r="BI390" i="6"/>
  <c r="BK390" i="6"/>
  <c r="J391" i="6"/>
  <c r="P391" i="6"/>
  <c r="R391" i="6"/>
  <c r="T391" i="6"/>
  <c r="BE391" i="6"/>
  <c r="BF391" i="6"/>
  <c r="BG391" i="6"/>
  <c r="BH391" i="6"/>
  <c r="BI391" i="6"/>
  <c r="BK391" i="6"/>
  <c r="J392" i="6"/>
  <c r="P392" i="6"/>
  <c r="R392" i="6"/>
  <c r="T392" i="6"/>
  <c r="BE392" i="6"/>
  <c r="BF392" i="6"/>
  <c r="BG392" i="6"/>
  <c r="BH392" i="6"/>
  <c r="BI392" i="6"/>
  <c r="BK392" i="6"/>
  <c r="J393" i="6"/>
  <c r="P393" i="6"/>
  <c r="R393" i="6"/>
  <c r="T393" i="6"/>
  <c r="BE393" i="6"/>
  <c r="BF393" i="6"/>
  <c r="BG393" i="6"/>
  <c r="BH393" i="6"/>
  <c r="BI393" i="6"/>
  <c r="BK393" i="6"/>
  <c r="J394" i="6"/>
  <c r="P394" i="6"/>
  <c r="R394" i="6"/>
  <c r="T394" i="6"/>
  <c r="BE394" i="6"/>
  <c r="BF394" i="6"/>
  <c r="BG394" i="6"/>
  <c r="BH394" i="6"/>
  <c r="BI394" i="6"/>
  <c r="BK394" i="6"/>
  <c r="J395" i="6"/>
  <c r="P395" i="6"/>
  <c r="R395" i="6"/>
  <c r="T395" i="6"/>
  <c r="BE395" i="6"/>
  <c r="BF395" i="6"/>
  <c r="BG395" i="6"/>
  <c r="BH395" i="6"/>
  <c r="BI395" i="6"/>
  <c r="BK395" i="6"/>
  <c r="J396" i="6"/>
  <c r="BE396" i="6" s="1"/>
  <c r="P396" i="6"/>
  <c r="R396" i="6"/>
  <c r="T396" i="6"/>
  <c r="BF396" i="6"/>
  <c r="BG396" i="6"/>
  <c r="BH396" i="6"/>
  <c r="BI396" i="6"/>
  <c r="BK396" i="6"/>
  <c r="J397" i="6"/>
  <c r="P397" i="6"/>
  <c r="R397" i="6"/>
  <c r="T397" i="6"/>
  <c r="BE397" i="6"/>
  <c r="BF397" i="6"/>
  <c r="BG397" i="6"/>
  <c r="BH397" i="6"/>
  <c r="BI397" i="6"/>
  <c r="BK397" i="6"/>
  <c r="J398" i="6"/>
  <c r="P398" i="6"/>
  <c r="R398" i="6"/>
  <c r="T398" i="6"/>
  <c r="BE398" i="6"/>
  <c r="BF398" i="6"/>
  <c r="BG398" i="6"/>
  <c r="BH398" i="6"/>
  <c r="BI398" i="6"/>
  <c r="BK398" i="6"/>
  <c r="J399" i="6"/>
  <c r="P399" i="6"/>
  <c r="R399" i="6"/>
  <c r="T399" i="6"/>
  <c r="BE399" i="6"/>
  <c r="BF399" i="6"/>
  <c r="BG399" i="6"/>
  <c r="BH399" i="6"/>
  <c r="BI399" i="6"/>
  <c r="BK399" i="6"/>
  <c r="J400" i="6"/>
  <c r="P400" i="6"/>
  <c r="R400" i="6"/>
  <c r="T400" i="6"/>
  <c r="BE400" i="6"/>
  <c r="BF400" i="6"/>
  <c r="BG400" i="6"/>
  <c r="BH400" i="6"/>
  <c r="BI400" i="6"/>
  <c r="BK400" i="6"/>
  <c r="J401" i="6"/>
  <c r="P401" i="6"/>
  <c r="R401" i="6"/>
  <c r="T401" i="6"/>
  <c r="BE401" i="6"/>
  <c r="BF401" i="6"/>
  <c r="BG401" i="6"/>
  <c r="BH401" i="6"/>
  <c r="BI401" i="6"/>
  <c r="BK401" i="6"/>
  <c r="J403" i="6"/>
  <c r="BE403" i="6" s="1"/>
  <c r="P403" i="6"/>
  <c r="R403" i="6"/>
  <c r="T403" i="6"/>
  <c r="BF403" i="6"/>
  <c r="BG403" i="6"/>
  <c r="BH403" i="6"/>
  <c r="BI403" i="6"/>
  <c r="BK403" i="6"/>
  <c r="J410" i="6"/>
  <c r="BE410" i="6" s="1"/>
  <c r="P410" i="6"/>
  <c r="R410" i="6"/>
  <c r="T410" i="6"/>
  <c r="BF410" i="6"/>
  <c r="BG410" i="6"/>
  <c r="BH410" i="6"/>
  <c r="BI410" i="6"/>
  <c r="BK410" i="6"/>
  <c r="J416" i="6"/>
  <c r="P416" i="6"/>
  <c r="R416" i="6"/>
  <c r="T416" i="6"/>
  <c r="BE416" i="6"/>
  <c r="BF416" i="6"/>
  <c r="BG416" i="6"/>
  <c r="BH416" i="6"/>
  <c r="BI416" i="6"/>
  <c r="BK416" i="6"/>
  <c r="J423" i="6"/>
  <c r="BE423" i="6" s="1"/>
  <c r="P423" i="6"/>
  <c r="R423" i="6"/>
  <c r="R402" i="6" s="1"/>
  <c r="T423" i="6"/>
  <c r="BF423" i="6"/>
  <c r="BG423" i="6"/>
  <c r="BH423" i="6"/>
  <c r="BI423" i="6"/>
  <c r="BK423" i="6"/>
  <c r="J429" i="6"/>
  <c r="P429" i="6"/>
  <c r="R429" i="6"/>
  <c r="T429" i="6"/>
  <c r="BE429" i="6"/>
  <c r="BF429" i="6"/>
  <c r="BG429" i="6"/>
  <c r="BH429" i="6"/>
  <c r="BI429" i="6"/>
  <c r="BK429" i="6"/>
  <c r="J432" i="6"/>
  <c r="P432" i="6"/>
  <c r="R432" i="6"/>
  <c r="T432" i="6"/>
  <c r="BE432" i="6"/>
  <c r="BF432" i="6"/>
  <c r="BG432" i="6"/>
  <c r="BH432" i="6"/>
  <c r="BI432" i="6"/>
  <c r="BK432" i="6"/>
  <c r="J435" i="6"/>
  <c r="P435" i="6"/>
  <c r="R435" i="6"/>
  <c r="T435" i="6"/>
  <c r="BE435" i="6"/>
  <c r="BF435" i="6"/>
  <c r="BG435" i="6"/>
  <c r="BH435" i="6"/>
  <c r="BI435" i="6"/>
  <c r="BK435" i="6"/>
  <c r="J440" i="6"/>
  <c r="P440" i="6"/>
  <c r="R440" i="6"/>
  <c r="R434" i="6" s="1"/>
  <c r="T440" i="6"/>
  <c r="BE440" i="6"/>
  <c r="BF440" i="6"/>
  <c r="BG440" i="6"/>
  <c r="BH440" i="6"/>
  <c r="BI440" i="6"/>
  <c r="BK440" i="6"/>
  <c r="J442" i="6"/>
  <c r="P442" i="6"/>
  <c r="R442" i="6"/>
  <c r="T442" i="6"/>
  <c r="BE442" i="6"/>
  <c r="BF442" i="6"/>
  <c r="BG442" i="6"/>
  <c r="BH442" i="6"/>
  <c r="BI442" i="6"/>
  <c r="BK442" i="6"/>
  <c r="J445" i="6"/>
  <c r="BE445" i="6" s="1"/>
  <c r="P445" i="6"/>
  <c r="R445" i="6"/>
  <c r="R444" i="6" s="1"/>
  <c r="T445" i="6"/>
  <c r="BF445" i="6"/>
  <c r="BG445" i="6"/>
  <c r="BH445" i="6"/>
  <c r="BI445" i="6"/>
  <c r="BK445" i="6"/>
  <c r="J446" i="6"/>
  <c r="P446" i="6"/>
  <c r="R446" i="6"/>
  <c r="T446" i="6"/>
  <c r="T444" i="6" s="1"/>
  <c r="BE446" i="6"/>
  <c r="BF446" i="6"/>
  <c r="BG446" i="6"/>
  <c r="BH446" i="6"/>
  <c r="BI446" i="6"/>
  <c r="BK446" i="6"/>
  <c r="J447" i="6"/>
  <c r="P447" i="6"/>
  <c r="R447" i="6"/>
  <c r="T447" i="6"/>
  <c r="BE447" i="6"/>
  <c r="BF447" i="6"/>
  <c r="BG447" i="6"/>
  <c r="BH447" i="6"/>
  <c r="BI447" i="6"/>
  <c r="BK447" i="6"/>
  <c r="J449" i="6"/>
  <c r="BE449" i="6" s="1"/>
  <c r="P449" i="6"/>
  <c r="P448" i="6" s="1"/>
  <c r="R449" i="6"/>
  <c r="R448" i="6" s="1"/>
  <c r="T449" i="6"/>
  <c r="T448" i="6" s="1"/>
  <c r="BF449" i="6"/>
  <c r="BG449" i="6"/>
  <c r="BH449" i="6"/>
  <c r="BI449" i="6"/>
  <c r="BK449" i="6"/>
  <c r="BK448" i="6" s="1"/>
  <c r="J448" i="6" s="1"/>
  <c r="J74" i="6" s="1"/>
  <c r="J451" i="6"/>
  <c r="BE451" i="6" s="1"/>
  <c r="P451" i="6"/>
  <c r="R451" i="6"/>
  <c r="T451" i="6"/>
  <c r="BF451" i="6"/>
  <c r="BG451" i="6"/>
  <c r="BH451" i="6"/>
  <c r="BI451" i="6"/>
  <c r="BK451" i="6"/>
  <c r="J452" i="6"/>
  <c r="P452" i="6"/>
  <c r="R452" i="6"/>
  <c r="T452" i="6"/>
  <c r="BE452" i="6"/>
  <c r="BF452" i="6"/>
  <c r="BG452" i="6"/>
  <c r="BH452" i="6"/>
  <c r="BI452" i="6"/>
  <c r="BK452" i="6"/>
  <c r="J453" i="6"/>
  <c r="P453" i="6"/>
  <c r="R453" i="6"/>
  <c r="T453" i="6"/>
  <c r="BE453" i="6"/>
  <c r="BF453" i="6"/>
  <c r="BG453" i="6"/>
  <c r="BH453" i="6"/>
  <c r="BI453" i="6"/>
  <c r="BK453" i="6"/>
  <c r="J462" i="6"/>
  <c r="P462" i="6"/>
  <c r="R462" i="6"/>
  <c r="T462" i="6"/>
  <c r="BE462" i="6"/>
  <c r="BF462" i="6"/>
  <c r="BG462" i="6"/>
  <c r="BH462" i="6"/>
  <c r="BI462" i="6"/>
  <c r="BK462" i="6"/>
  <c r="J468" i="6"/>
  <c r="P468" i="6"/>
  <c r="R468" i="6"/>
  <c r="T468" i="6"/>
  <c r="BE468" i="6"/>
  <c r="BF468" i="6"/>
  <c r="BG468" i="6"/>
  <c r="BH468" i="6"/>
  <c r="BI468" i="6"/>
  <c r="BK468" i="6"/>
  <c r="J473" i="6"/>
  <c r="P473" i="6"/>
  <c r="R473" i="6"/>
  <c r="T473" i="6"/>
  <c r="BE473" i="6"/>
  <c r="BF473" i="6"/>
  <c r="BG473" i="6"/>
  <c r="BH473" i="6"/>
  <c r="BI473" i="6"/>
  <c r="BK473" i="6"/>
  <c r="E7" i="7"/>
  <c r="E72" i="7" s="1"/>
  <c r="J12" i="7"/>
  <c r="J76" i="7" s="1"/>
  <c r="J49" i="7"/>
  <c r="J14" i="7"/>
  <c r="E15" i="7"/>
  <c r="J15" i="7"/>
  <c r="J17" i="7"/>
  <c r="E18" i="7"/>
  <c r="F52" i="7" s="1"/>
  <c r="J18" i="7"/>
  <c r="E45" i="7"/>
  <c r="E47" i="7"/>
  <c r="F49" i="7"/>
  <c r="F51" i="7"/>
  <c r="J51" i="7"/>
  <c r="E74" i="7"/>
  <c r="F76" i="7"/>
  <c r="F78" i="7"/>
  <c r="J78" i="7"/>
  <c r="J85" i="7"/>
  <c r="BE85" i="7" s="1"/>
  <c r="P85" i="7"/>
  <c r="R85" i="7"/>
  <c r="T85" i="7"/>
  <c r="BF85" i="7"/>
  <c r="BG85" i="7"/>
  <c r="BH85" i="7"/>
  <c r="BI85" i="7"/>
  <c r="BK85" i="7"/>
  <c r="J90" i="7"/>
  <c r="P90" i="7"/>
  <c r="R90" i="7"/>
  <c r="T90" i="7"/>
  <c r="BE90" i="7"/>
  <c r="BF90" i="7"/>
  <c r="BG90" i="7"/>
  <c r="BH90" i="7"/>
  <c r="BI90" i="7"/>
  <c r="BK90" i="7"/>
  <c r="J93" i="7"/>
  <c r="P93" i="7"/>
  <c r="R93" i="7"/>
  <c r="T93" i="7"/>
  <c r="BE93" i="7"/>
  <c r="BF93" i="7"/>
  <c r="BG93" i="7"/>
  <c r="BH93" i="7"/>
  <c r="BI93" i="7"/>
  <c r="BK93" i="7"/>
  <c r="J96" i="7"/>
  <c r="BE96" i="7" s="1"/>
  <c r="P96" i="7"/>
  <c r="R96" i="7"/>
  <c r="T96" i="7"/>
  <c r="BF96" i="7"/>
  <c r="BG96" i="7"/>
  <c r="BH96" i="7"/>
  <c r="BI96" i="7"/>
  <c r="BK96" i="7"/>
  <c r="J98" i="7"/>
  <c r="P98" i="7"/>
  <c r="R98" i="7"/>
  <c r="T98" i="7"/>
  <c r="BE98" i="7"/>
  <c r="BF98" i="7"/>
  <c r="BG98" i="7"/>
  <c r="BH98" i="7"/>
  <c r="BI98" i="7"/>
  <c r="BK98" i="7"/>
  <c r="J101" i="7"/>
  <c r="P101" i="7"/>
  <c r="R101" i="7"/>
  <c r="T101" i="7"/>
  <c r="BE101" i="7"/>
  <c r="BF101" i="7"/>
  <c r="BG101" i="7"/>
  <c r="BH101" i="7"/>
  <c r="BI101" i="7"/>
  <c r="BK101" i="7"/>
  <c r="J115" i="7"/>
  <c r="P115" i="7"/>
  <c r="R115" i="7"/>
  <c r="T115" i="7"/>
  <c r="BE115" i="7"/>
  <c r="BF115" i="7"/>
  <c r="BG115" i="7"/>
  <c r="BH115" i="7"/>
  <c r="BI115" i="7"/>
  <c r="BK115" i="7"/>
  <c r="J116" i="7"/>
  <c r="P116" i="7"/>
  <c r="R116" i="7"/>
  <c r="T116" i="7"/>
  <c r="BE116" i="7"/>
  <c r="BF116" i="7"/>
  <c r="BG116" i="7"/>
  <c r="BH116" i="7"/>
  <c r="BI116" i="7"/>
  <c r="BK116" i="7"/>
  <c r="J119" i="7"/>
  <c r="P119" i="7"/>
  <c r="R119" i="7"/>
  <c r="T119" i="7"/>
  <c r="BE119" i="7"/>
  <c r="BF119" i="7"/>
  <c r="BG119" i="7"/>
  <c r="BH119" i="7"/>
  <c r="BI119" i="7"/>
  <c r="BK119" i="7"/>
  <c r="J122" i="7"/>
  <c r="P122" i="7"/>
  <c r="R122" i="7"/>
  <c r="T122" i="7"/>
  <c r="BE122" i="7"/>
  <c r="BF122" i="7"/>
  <c r="BG122" i="7"/>
  <c r="BH122" i="7"/>
  <c r="BI122" i="7"/>
  <c r="BK122" i="7"/>
  <c r="J124" i="7"/>
  <c r="P124" i="7"/>
  <c r="R124" i="7"/>
  <c r="T124" i="7"/>
  <c r="BE124" i="7"/>
  <c r="BF124" i="7"/>
  <c r="BG124" i="7"/>
  <c r="BH124" i="7"/>
  <c r="BI124" i="7"/>
  <c r="BK124" i="7"/>
  <c r="J129" i="7"/>
  <c r="P129" i="7"/>
  <c r="R129" i="7"/>
  <c r="T129" i="7"/>
  <c r="BE129" i="7"/>
  <c r="BF129" i="7"/>
  <c r="BG129" i="7"/>
  <c r="BH129" i="7"/>
  <c r="BI129" i="7"/>
  <c r="BK129" i="7"/>
  <c r="J132" i="7"/>
  <c r="P132" i="7"/>
  <c r="R132" i="7"/>
  <c r="T132" i="7"/>
  <c r="BE132" i="7"/>
  <c r="BF132" i="7"/>
  <c r="BG132" i="7"/>
  <c r="BH132" i="7"/>
  <c r="BI132" i="7"/>
  <c r="BK132" i="7"/>
  <c r="J136" i="7"/>
  <c r="P136" i="7"/>
  <c r="R136" i="7"/>
  <c r="T136" i="7"/>
  <c r="BE136" i="7"/>
  <c r="BF136" i="7"/>
  <c r="BG136" i="7"/>
  <c r="BH136" i="7"/>
  <c r="BI136" i="7"/>
  <c r="BK136" i="7"/>
  <c r="J138" i="7"/>
  <c r="P138" i="7"/>
  <c r="R138" i="7"/>
  <c r="T138" i="7"/>
  <c r="BE138" i="7"/>
  <c r="BF138" i="7"/>
  <c r="BG138" i="7"/>
  <c r="BH138" i="7"/>
  <c r="BI138" i="7"/>
  <c r="BK138" i="7"/>
  <c r="J140" i="7"/>
  <c r="BE140" i="7" s="1"/>
  <c r="P140" i="7"/>
  <c r="R140" i="7"/>
  <c r="T140" i="7"/>
  <c r="BF140" i="7"/>
  <c r="BG140" i="7"/>
  <c r="BH140" i="7"/>
  <c r="BI140" i="7"/>
  <c r="BK140" i="7"/>
  <c r="J148" i="7"/>
  <c r="BE148" i="7" s="1"/>
  <c r="P148" i="7"/>
  <c r="R148" i="7"/>
  <c r="T148" i="7"/>
  <c r="BF148" i="7"/>
  <c r="BG148" i="7"/>
  <c r="BH148" i="7"/>
  <c r="BI148" i="7"/>
  <c r="BK148" i="7"/>
  <c r="J154" i="7"/>
  <c r="P154" i="7"/>
  <c r="R154" i="7"/>
  <c r="T154" i="7"/>
  <c r="BE154" i="7"/>
  <c r="BF154" i="7"/>
  <c r="BG154" i="7"/>
  <c r="BH154" i="7"/>
  <c r="BI154" i="7"/>
  <c r="BK154" i="7"/>
  <c r="J156" i="7"/>
  <c r="BE156" i="7" s="1"/>
  <c r="P156" i="7"/>
  <c r="R156" i="7"/>
  <c r="T156" i="7"/>
  <c r="BF156" i="7"/>
  <c r="BG156" i="7"/>
  <c r="BH156" i="7"/>
  <c r="BI156" i="7"/>
  <c r="BK156" i="7"/>
  <c r="J160" i="7"/>
  <c r="P160" i="7"/>
  <c r="P159" i="7"/>
  <c r="R160" i="7"/>
  <c r="R159" i="7" s="1"/>
  <c r="T160" i="7"/>
  <c r="BE160" i="7"/>
  <c r="BF160" i="7"/>
  <c r="BG160" i="7"/>
  <c r="BH160" i="7"/>
  <c r="BI160" i="7"/>
  <c r="BK160" i="7"/>
  <c r="J162" i="7"/>
  <c r="P162" i="7"/>
  <c r="R162" i="7"/>
  <c r="T162" i="7"/>
  <c r="T159" i="7" s="1"/>
  <c r="BE162" i="7"/>
  <c r="BF162" i="7"/>
  <c r="BG162" i="7"/>
  <c r="BH162" i="7"/>
  <c r="BI162" i="7"/>
  <c r="BK162" i="7"/>
  <c r="J164" i="7"/>
  <c r="BE164" i="7" s="1"/>
  <c r="P164" i="7"/>
  <c r="P163" i="7" s="1"/>
  <c r="R164" i="7"/>
  <c r="R163" i="7" s="1"/>
  <c r="T164" i="7"/>
  <c r="T163" i="7" s="1"/>
  <c r="BF164" i="7"/>
  <c r="BG164" i="7"/>
  <c r="BH164" i="7"/>
  <c r="BI164" i="7"/>
  <c r="BK164" i="7"/>
  <c r="BK163" i="7" s="1"/>
  <c r="J163" i="7" s="1"/>
  <c r="J60" i="7" s="1"/>
  <c r="J166" i="7"/>
  <c r="P166" i="7"/>
  <c r="P165" i="7" s="1"/>
  <c r="R166" i="7"/>
  <c r="T166" i="7"/>
  <c r="BE166" i="7"/>
  <c r="BF166" i="7"/>
  <c r="BG166" i="7"/>
  <c r="BH166" i="7"/>
  <c r="BI166" i="7"/>
  <c r="BK166" i="7"/>
  <c r="J170" i="7"/>
  <c r="BE170" i="7" s="1"/>
  <c r="P170" i="7"/>
  <c r="R170" i="7"/>
  <c r="T170" i="7"/>
  <c r="BF170" i="7"/>
  <c r="BG170" i="7"/>
  <c r="BH170" i="7"/>
  <c r="BI170" i="7"/>
  <c r="BK170" i="7"/>
  <c r="J174" i="7"/>
  <c r="P174" i="7"/>
  <c r="P169" i="7" s="1"/>
  <c r="R174" i="7"/>
  <c r="T174" i="7"/>
  <c r="BE174" i="7"/>
  <c r="BF174" i="7"/>
  <c r="BG174" i="7"/>
  <c r="BH174" i="7"/>
  <c r="BI174" i="7"/>
  <c r="BK174" i="7"/>
  <c r="J176" i="7"/>
  <c r="BE176" i="7" s="1"/>
  <c r="P176" i="7"/>
  <c r="R176" i="7"/>
  <c r="T176" i="7"/>
  <c r="BF176" i="7"/>
  <c r="BG176" i="7"/>
  <c r="BH176" i="7"/>
  <c r="BI176" i="7"/>
  <c r="BK176" i="7"/>
  <c r="L41" i="1"/>
  <c r="L42" i="1"/>
  <c r="L44" i="1"/>
  <c r="AM44" i="1"/>
  <c r="L46" i="1"/>
  <c r="AM46" i="1"/>
  <c r="L47" i="1"/>
  <c r="AS52" i="1"/>
  <c r="AS51" i="1" s="1"/>
  <c r="AX53" i="1"/>
  <c r="AY53" i="1"/>
  <c r="AX54" i="1"/>
  <c r="AY54" i="1"/>
  <c r="AX55" i="1"/>
  <c r="AY55" i="1"/>
  <c r="AX56" i="1"/>
  <c r="AY56" i="1"/>
  <c r="AX57" i="1"/>
  <c r="AY57" i="1"/>
  <c r="AX58" i="1"/>
  <c r="AY58" i="1"/>
  <c r="F56" i="3"/>
  <c r="F89" i="3"/>
  <c r="R1835" i="2"/>
  <c r="R328" i="5"/>
  <c r="P331" i="4"/>
  <c r="P330" i="4" s="1"/>
  <c r="BK441" i="3"/>
  <c r="J441" i="3" s="1"/>
  <c r="J64" i="3" s="1"/>
  <c r="P441" i="3"/>
  <c r="P94" i="3"/>
  <c r="T1889" i="2"/>
  <c r="P450" i="6"/>
  <c r="R226" i="6"/>
  <c r="F93" i="6"/>
  <c r="F55" i="6"/>
  <c r="F90" i="5"/>
  <c r="R127" i="4"/>
  <c r="R590" i="3"/>
  <c r="R467" i="3"/>
  <c r="R1962" i="2"/>
  <c r="P434" i="6"/>
  <c r="R228" i="5"/>
  <c r="BK167" i="4"/>
  <c r="P167" i="4"/>
  <c r="P95" i="4"/>
  <c r="P497" i="3"/>
  <c r="BK2386" i="2"/>
  <c r="J2386" i="2" s="1"/>
  <c r="J69" i="2" s="1"/>
  <c r="R369" i="5"/>
  <c r="R368" i="5" s="1"/>
  <c r="T167" i="4"/>
  <c r="T664" i="3"/>
  <c r="T441" i="3"/>
  <c r="R2332" i="2"/>
  <c r="J53" i="2"/>
  <c r="J86" i="2"/>
  <c r="T331" i="4"/>
  <c r="T330" i="4" s="1"/>
  <c r="P220" i="4"/>
  <c r="T95" i="4"/>
  <c r="T497" i="3"/>
  <c r="T94" i="3"/>
  <c r="E80" i="3"/>
  <c r="E47" i="3"/>
  <c r="T2181" i="2"/>
  <c r="BK169" i="7" l="1"/>
  <c r="F32" i="7"/>
  <c r="BB58" i="1" s="1"/>
  <c r="J31" i="7"/>
  <c r="AW58" i="1" s="1"/>
  <c r="BK273" i="6"/>
  <c r="J273" i="6" s="1"/>
  <c r="J67" i="6" s="1"/>
  <c r="BK99" i="6"/>
  <c r="J99" i="6" s="1"/>
  <c r="J62" i="6" s="1"/>
  <c r="BK420" i="5"/>
  <c r="J420" i="5" s="1"/>
  <c r="J71" i="5" s="1"/>
  <c r="BK262" i="5"/>
  <c r="J262" i="5" s="1"/>
  <c r="J67" i="5" s="1"/>
  <c r="BK196" i="5"/>
  <c r="J196" i="5" s="1"/>
  <c r="J65" i="5" s="1"/>
  <c r="BK331" i="4"/>
  <c r="J331" i="4" s="1"/>
  <c r="J70" i="4" s="1"/>
  <c r="BK95" i="4"/>
  <c r="J95" i="4" s="1"/>
  <c r="J62" i="4" s="1"/>
  <c r="BK270" i="4"/>
  <c r="J270" i="4" s="1"/>
  <c r="J68" i="4" s="1"/>
  <c r="F33" i="4"/>
  <c r="BA55" i="1" s="1"/>
  <c r="J706" i="3"/>
  <c r="J70" i="3" s="1"/>
  <c r="BK497" i="3"/>
  <c r="J497" i="3" s="1"/>
  <c r="J66" i="3" s="1"/>
  <c r="F32" i="3"/>
  <c r="AZ54" i="1" s="1"/>
  <c r="F35" i="2"/>
  <c r="BC53" i="1" s="1"/>
  <c r="F94" i="6"/>
  <c r="R169" i="7"/>
  <c r="R165" i="7" s="1"/>
  <c r="T169" i="7"/>
  <c r="BK84" i="7"/>
  <c r="J84" i="7" s="1"/>
  <c r="J58" i="7" s="1"/>
  <c r="T450" i="6"/>
  <c r="BK450" i="6"/>
  <c r="J450" i="6" s="1"/>
  <c r="J75" i="6" s="1"/>
  <c r="BK444" i="6"/>
  <c r="J444" i="6" s="1"/>
  <c r="J73" i="6" s="1"/>
  <c r="P444" i="6"/>
  <c r="BK434" i="6"/>
  <c r="J434" i="6" s="1"/>
  <c r="J72" i="6" s="1"/>
  <c r="J33" i="6"/>
  <c r="AW57" i="1" s="1"/>
  <c r="R273" i="6"/>
  <c r="BK95" i="5"/>
  <c r="J95" i="5" s="1"/>
  <c r="J62" i="5" s="1"/>
  <c r="P95" i="5"/>
  <c r="F55" i="5"/>
  <c r="E47" i="5"/>
  <c r="P389" i="4"/>
  <c r="T247" i="4"/>
  <c r="T590" i="3"/>
  <c r="P361" i="6"/>
  <c r="BK94" i="3"/>
  <c r="J94" i="3" s="1"/>
  <c r="J62" i="3" s="1"/>
  <c r="T2332" i="2"/>
  <c r="BK1962" i="2"/>
  <c r="J1962" i="2" s="1"/>
  <c r="J66" i="2" s="1"/>
  <c r="P1962" i="2"/>
  <c r="P1889" i="2"/>
  <c r="BK1835" i="2"/>
  <c r="J1835" i="2" s="1"/>
  <c r="J64" i="2" s="1"/>
  <c r="P1835" i="2"/>
  <c r="T1835" i="2"/>
  <c r="F36" i="6"/>
  <c r="BD57" i="1" s="1"/>
  <c r="R99" i="6"/>
  <c r="R420" i="5"/>
  <c r="BK166" i="5"/>
  <c r="J166" i="5" s="1"/>
  <c r="J64" i="5" s="1"/>
  <c r="P166" i="5"/>
  <c r="T95" i="5"/>
  <c r="BK389" i="4"/>
  <c r="J389" i="4" s="1"/>
  <c r="J71" i="4" s="1"/>
  <c r="P192" i="4"/>
  <c r="BK192" i="4"/>
  <c r="J192" i="4" s="1"/>
  <c r="J65" i="4" s="1"/>
  <c r="T192" i="4"/>
  <c r="BK590" i="3"/>
  <c r="J590" i="3" s="1"/>
  <c r="J67" i="3" s="1"/>
  <c r="P590" i="3"/>
  <c r="BK467" i="3"/>
  <c r="J467" i="3" s="1"/>
  <c r="J65" i="3" s="1"/>
  <c r="P467" i="3"/>
  <c r="R1889" i="2"/>
  <c r="J32" i="2"/>
  <c r="AV53" i="1" s="1"/>
  <c r="BK94" i="2"/>
  <c r="J94" i="2" s="1"/>
  <c r="J62" i="2" s="1"/>
  <c r="P94" i="2"/>
  <c r="P369" i="5"/>
  <c r="P368" i="5" s="1"/>
  <c r="T328" i="5"/>
  <c r="J30" i="7"/>
  <c r="AV58" i="1" s="1"/>
  <c r="F34" i="7"/>
  <c r="BD58" i="1" s="1"/>
  <c r="BK285" i="6"/>
  <c r="J285" i="6" s="1"/>
  <c r="J69" i="6" s="1"/>
  <c r="T285" i="6"/>
  <c r="T264" i="6"/>
  <c r="T226" i="6"/>
  <c r="T98" i="6" s="1"/>
  <c r="F35" i="6"/>
  <c r="BC57" i="1" s="1"/>
  <c r="P99" i="6"/>
  <c r="P98" i="6" s="1"/>
  <c r="P420" i="5"/>
  <c r="BK228" i="5"/>
  <c r="J228" i="5" s="1"/>
  <c r="J66" i="5" s="1"/>
  <c r="P228" i="5"/>
  <c r="T228" i="5"/>
  <c r="F34" i="5"/>
  <c r="BB56" i="1" s="1"/>
  <c r="R196" i="5"/>
  <c r="T166" i="5"/>
  <c r="BK141" i="5"/>
  <c r="J141" i="5" s="1"/>
  <c r="J63" i="5" s="1"/>
  <c r="BK247" i="4"/>
  <c r="J247" i="4" s="1"/>
  <c r="J67" i="4" s="1"/>
  <c r="P247" i="4"/>
  <c r="R220" i="4"/>
  <c r="R192" i="4"/>
  <c r="R167" i="4"/>
  <c r="BK127" i="4"/>
  <c r="J127" i="4" s="1"/>
  <c r="J63" i="4" s="1"/>
  <c r="P127" i="4"/>
  <c r="BK2181" i="2"/>
  <c r="J2181" i="2" s="1"/>
  <c r="J67" i="2" s="1"/>
  <c r="T1962" i="2"/>
  <c r="F33" i="5"/>
  <c r="BA56" i="1" s="1"/>
  <c r="BK402" i="6"/>
  <c r="J402" i="6" s="1"/>
  <c r="J71" i="6" s="1"/>
  <c r="F32" i="6"/>
  <c r="AZ57" i="1" s="1"/>
  <c r="F36" i="5"/>
  <c r="BD56" i="1" s="1"/>
  <c r="J32" i="5"/>
  <c r="AV56" i="1" s="1"/>
  <c r="F32" i="5"/>
  <c r="AZ56" i="1" s="1"/>
  <c r="BK664" i="3"/>
  <c r="F33" i="3"/>
  <c r="BA54" i="1" s="1"/>
  <c r="P664" i="3"/>
  <c r="T262" i="5"/>
  <c r="P262" i="5"/>
  <c r="F35" i="5"/>
  <c r="BC56" i="1" s="1"/>
  <c r="F55" i="3"/>
  <c r="F88" i="3"/>
  <c r="J167" i="4"/>
  <c r="J64" i="4" s="1"/>
  <c r="R450" i="6"/>
  <c r="F33" i="7"/>
  <c r="BC58" i="1" s="1"/>
  <c r="T84" i="7"/>
  <c r="F34" i="6"/>
  <c r="BB57" i="1" s="1"/>
  <c r="T369" i="5"/>
  <c r="T368" i="5" s="1"/>
  <c r="F34" i="4"/>
  <c r="BB55" i="1" s="1"/>
  <c r="F32" i="4"/>
  <c r="AZ55" i="1" s="1"/>
  <c r="J32" i="4"/>
  <c r="AV55" i="1" s="1"/>
  <c r="J32" i="3"/>
  <c r="AV54" i="1" s="1"/>
  <c r="R94" i="3"/>
  <c r="P2181" i="2"/>
  <c r="F33" i="2"/>
  <c r="BA53" i="1" s="1"/>
  <c r="J33" i="2"/>
  <c r="AW53" i="1" s="1"/>
  <c r="T165" i="7"/>
  <c r="BK226" i="6"/>
  <c r="T389" i="4"/>
  <c r="R664" i="3"/>
  <c r="F32" i="2"/>
  <c r="AZ53" i="1" s="1"/>
  <c r="R94" i="2"/>
  <c r="F55" i="2"/>
  <c r="F88" i="2"/>
  <c r="P93" i="3"/>
  <c r="P92" i="3" s="1"/>
  <c r="AU54" i="1" s="1"/>
  <c r="R98" i="6"/>
  <c r="F36" i="4"/>
  <c r="BD55" i="1" s="1"/>
  <c r="F36" i="3"/>
  <c r="BD54" i="1" s="1"/>
  <c r="J169" i="7"/>
  <c r="J62" i="7" s="1"/>
  <c r="BK165" i="7"/>
  <c r="J165" i="7" s="1"/>
  <c r="J61" i="7" s="1"/>
  <c r="BK159" i="7"/>
  <c r="J159" i="7" s="1"/>
  <c r="J59" i="7" s="1"/>
  <c r="P402" i="6"/>
  <c r="BK361" i="6"/>
  <c r="J361" i="6" s="1"/>
  <c r="J70" i="6" s="1"/>
  <c r="T361" i="6"/>
  <c r="J32" i="6"/>
  <c r="AV57" i="1" s="1"/>
  <c r="T420" i="5"/>
  <c r="T196" i="5"/>
  <c r="P196" i="5"/>
  <c r="P141" i="5"/>
  <c r="T141" i="5"/>
  <c r="R95" i="5"/>
  <c r="P270" i="4"/>
  <c r="P94" i="4" s="1"/>
  <c r="P93" i="4" s="1"/>
  <c r="AU55" i="1" s="1"/>
  <c r="F35" i="4"/>
  <c r="BC55" i="1" s="1"/>
  <c r="T220" i="4"/>
  <c r="BK220" i="4"/>
  <c r="J220" i="4" s="1"/>
  <c r="J66" i="4" s="1"/>
  <c r="J33" i="4"/>
  <c r="AW55" i="1" s="1"/>
  <c r="R497" i="3"/>
  <c r="J33" i="3"/>
  <c r="AW54" i="1" s="1"/>
  <c r="F35" i="3"/>
  <c r="BC54" i="1" s="1"/>
  <c r="F36" i="2"/>
  <c r="BD53" i="1" s="1"/>
  <c r="R84" i="7"/>
  <c r="R83" i="7" s="1"/>
  <c r="R82" i="7" s="1"/>
  <c r="F31" i="7"/>
  <c r="BA58" i="1" s="1"/>
  <c r="P84" i="7"/>
  <c r="P83" i="7" s="1"/>
  <c r="P82" i="7" s="1"/>
  <c r="AU58" i="1" s="1"/>
  <c r="T402" i="6"/>
  <c r="P285" i="6"/>
  <c r="BK264" i="6"/>
  <c r="J264" i="6" s="1"/>
  <c r="J66" i="6" s="1"/>
  <c r="BK369" i="5"/>
  <c r="BK328" i="5"/>
  <c r="J328" i="5" s="1"/>
  <c r="J68" i="5" s="1"/>
  <c r="P328" i="5"/>
  <c r="R270" i="4"/>
  <c r="R95" i="4"/>
  <c r="R94" i="4" s="1"/>
  <c r="T467" i="3"/>
  <c r="T93" i="3" s="1"/>
  <c r="T92" i="3" s="1"/>
  <c r="F34" i="3"/>
  <c r="BB54" i="1" s="1"/>
  <c r="BK1889" i="2"/>
  <c r="J1889" i="2" s="1"/>
  <c r="J65" i="2" s="1"/>
  <c r="T94" i="2"/>
  <c r="T93" i="2" s="1"/>
  <c r="T92" i="2" s="1"/>
  <c r="F30" i="7"/>
  <c r="AZ58" i="1" s="1"/>
  <c r="T434" i="6"/>
  <c r="R361" i="6"/>
  <c r="R285" i="6"/>
  <c r="R284" i="6" s="1"/>
  <c r="F33" i="6"/>
  <c r="BA57" i="1" s="1"/>
  <c r="R262" i="5"/>
  <c r="J33" i="5"/>
  <c r="AW56" i="1" s="1"/>
  <c r="R331" i="4"/>
  <c r="R330" i="4" s="1"/>
  <c r="T127" i="4"/>
  <c r="T94" i="4" s="1"/>
  <c r="T93" i="4" s="1"/>
  <c r="BK2332" i="2"/>
  <c r="J2332" i="2" s="1"/>
  <c r="J68" i="2" s="1"/>
  <c r="P2332" i="2"/>
  <c r="R2181" i="2"/>
  <c r="F34" i="2"/>
  <c r="BB53" i="1" s="1"/>
  <c r="F89" i="2"/>
  <c r="F79" i="7"/>
  <c r="AT58" i="1" l="1"/>
  <c r="AT57" i="1"/>
  <c r="BK330" i="4"/>
  <c r="J330" i="4" s="1"/>
  <c r="J69" i="4" s="1"/>
  <c r="AT53" i="1"/>
  <c r="T284" i="6"/>
  <c r="T97" i="6" s="1"/>
  <c r="R97" i="6"/>
  <c r="BK94" i="5"/>
  <c r="J94" i="5" s="1"/>
  <c r="J61" i="5" s="1"/>
  <c r="T83" i="7"/>
  <c r="T82" i="7" s="1"/>
  <c r="AT55" i="1"/>
  <c r="T94" i="5"/>
  <c r="T93" i="5" s="1"/>
  <c r="P93" i="2"/>
  <c r="P92" i="2" s="1"/>
  <c r="AU53" i="1" s="1"/>
  <c r="AU52" i="1" s="1"/>
  <c r="AU51" i="1" s="1"/>
  <c r="BK284" i="6"/>
  <c r="J284" i="6" s="1"/>
  <c r="J68" i="6" s="1"/>
  <c r="P284" i="6"/>
  <c r="P97" i="6" s="1"/>
  <c r="AU57" i="1" s="1"/>
  <c r="BC52" i="1"/>
  <c r="AY52" i="1" s="1"/>
  <c r="BB52" i="1"/>
  <c r="R93" i="4"/>
  <c r="BK368" i="5"/>
  <c r="J368" i="5" s="1"/>
  <c r="J69" i="5" s="1"/>
  <c r="J369" i="5"/>
  <c r="J70" i="5" s="1"/>
  <c r="R94" i="5"/>
  <c r="R93" i="5" s="1"/>
  <c r="R93" i="2"/>
  <c r="R92" i="2" s="1"/>
  <c r="J226" i="6"/>
  <c r="J64" i="6" s="1"/>
  <c r="BK98" i="6"/>
  <c r="BA52" i="1"/>
  <c r="R93" i="3"/>
  <c r="R92" i="3" s="1"/>
  <c r="BK83" i="7"/>
  <c r="P94" i="5"/>
  <c r="P93" i="5" s="1"/>
  <c r="AU56" i="1" s="1"/>
  <c r="BD52" i="1"/>
  <c r="BD51" i="1" s="1"/>
  <c r="W30" i="1" s="1"/>
  <c r="J664" i="3"/>
  <c r="J68" i="3" s="1"/>
  <c r="BK93" i="3"/>
  <c r="AZ52" i="1"/>
  <c r="BK93" i="2"/>
  <c r="AT54" i="1"/>
  <c r="BK94" i="4"/>
  <c r="AT56" i="1"/>
  <c r="BC51" i="1" l="1"/>
  <c r="W29" i="1" s="1"/>
  <c r="J93" i="3"/>
  <c r="J61" i="3" s="1"/>
  <c r="BK92" i="3"/>
  <c r="J92" i="3" s="1"/>
  <c r="BK93" i="5"/>
  <c r="J93" i="5" s="1"/>
  <c r="J93" i="2"/>
  <c r="J61" i="2" s="1"/>
  <c r="BK92" i="2"/>
  <c r="J92" i="2" s="1"/>
  <c r="AW52" i="1"/>
  <c r="BA51" i="1"/>
  <c r="BB51" i="1"/>
  <c r="AX52" i="1"/>
  <c r="J94" i="4"/>
  <c r="J61" i="4" s="1"/>
  <c r="BK93" i="4"/>
  <c r="J93" i="4" s="1"/>
  <c r="J83" i="7"/>
  <c r="J57" i="7" s="1"/>
  <c r="BK82" i="7"/>
  <c r="J82" i="7" s="1"/>
  <c r="AZ51" i="1"/>
  <c r="AV52" i="1"/>
  <c r="J98" i="6"/>
  <c r="J61" i="6" s="1"/>
  <c r="BK97" i="6"/>
  <c r="J97" i="6" s="1"/>
  <c r="AT52" i="1" l="1"/>
  <c r="AY51" i="1"/>
  <c r="J60" i="4"/>
  <c r="J29" i="4"/>
  <c r="J29" i="2"/>
  <c r="J60" i="2"/>
  <c r="AV51" i="1"/>
  <c r="W26" i="1"/>
  <c r="AX51" i="1"/>
  <c r="W28" i="1"/>
  <c r="J29" i="6"/>
  <c r="J60" i="6"/>
  <c r="J27" i="7"/>
  <c r="J56" i="7"/>
  <c r="W27" i="1"/>
  <c r="AW51" i="1"/>
  <c r="AK27" i="1" s="1"/>
  <c r="J29" i="5"/>
  <c r="J60" i="5"/>
  <c r="J29" i="3"/>
  <c r="J60" i="3"/>
  <c r="J38" i="3" l="1"/>
  <c r="AG54" i="1"/>
  <c r="AN54" i="1" s="1"/>
  <c r="J38" i="6"/>
  <c r="AG57" i="1"/>
  <c r="AN57" i="1" s="1"/>
  <c r="AT51" i="1"/>
  <c r="AK26" i="1"/>
  <c r="AG56" i="1"/>
  <c r="AN56" i="1" s="1"/>
  <c r="J38" i="5"/>
  <c r="J36" i="7"/>
  <c r="AG58" i="1"/>
  <c r="AN58" i="1" s="1"/>
  <c r="J38" i="2"/>
  <c r="AG53" i="1"/>
  <c r="J38" i="4"/>
  <c r="AG55" i="1"/>
  <c r="AN55" i="1" s="1"/>
  <c r="AN53" i="1" l="1"/>
  <c r="AG52" i="1"/>
  <c r="AN52" i="1" l="1"/>
  <c r="AG51" i="1"/>
  <c r="AK23" i="1" l="1"/>
  <c r="AK32" i="1" s="1"/>
  <c r="AN51" i="1"/>
</calcChain>
</file>

<file path=xl/sharedStrings.xml><?xml version="1.0" encoding="utf-8"?>
<sst xmlns="http://schemas.openxmlformats.org/spreadsheetml/2006/main" count="34236" uniqueCount="3375">
  <si>
    <t>Export VZ</t>
  </si>
  <si>
    <t>List obsahuje:</t>
  </si>
  <si>
    <t>3.0</t>
  </si>
  <si>
    <t>ZAMOK</t>
  </si>
  <si>
    <t>False</t>
  </si>
  <si>
    <t>{0435AA33-C7BA-4E68-956F-C40BDD0CB6BD}</t>
  </si>
  <si>
    <t>0,01</t>
  </si>
  <si>
    <t>21</t>
  </si>
  <si>
    <t>15</t>
  </si>
  <si>
    <t>REKAPITULACE STAVBY</t>
  </si>
  <si>
    <t>v ---  níže se nacházejí doplnkové a pomocné údaje k sestavám  --- v</t>
  </si>
  <si>
    <t>Návod na vyplnění</t>
  </si>
  <si>
    <t>0,001</t>
  </si>
  <si>
    <t>Kód:</t>
  </si>
  <si>
    <t>I107731-1403-K</t>
  </si>
  <si>
    <t>Měnit lze pouze buňky se žlutým podbarvením!
1) v Rekapitulaci stavby vyplňte údaje o Uchazeči (přenesou se do ostatních sestav i v jiných listech)
2) na vybraných listech vyplňte v sestavě Soupis prací ceny u položek
Podrobnosti k vyplnění naleznete na poslední záložce s Pokyny pro vyplnění</t>
  </si>
  <si>
    <t>Stavba:</t>
  </si>
  <si>
    <t>Kanalizace v obci Město Libavá</t>
  </si>
  <si>
    <t>0,1</t>
  </si>
  <si>
    <t>KSO:</t>
  </si>
  <si>
    <t>827 21</t>
  </si>
  <si>
    <t>CC-CZ:</t>
  </si>
  <si>
    <t>Místo:</t>
  </si>
  <si>
    <t>Město Libavá</t>
  </si>
  <si>
    <t>Datum:</t>
  </si>
  <si>
    <t>08.06.2015</t>
  </si>
  <si>
    <t>Zadavatel:</t>
  </si>
  <si>
    <t>IČ:</t>
  </si>
  <si>
    <t>60460580</t>
  </si>
  <si>
    <t>Armádní Servisní, příspěvková organizace</t>
  </si>
  <si>
    <t>DIČ:</t>
  </si>
  <si>
    <t>CZ60460580</t>
  </si>
  <si>
    <t>Uchazeč:</t>
  </si>
  <si>
    <t>Vyplň údaj</t>
  </si>
  <si>
    <t>Projektant:</t>
  </si>
  <si>
    <t>IDOP Olomouc a.s., Ing Jan Rozsíval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</si>
  <si>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</si>
  <si>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</si>
  <si>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</si>
  <si>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</si>
  <si>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</si>
  <si>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</si>
  <si>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</si>
  <si>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</si>
  <si>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</si>
  <si>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</si>
  <si>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</si>
  <si>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</si>
  <si>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</si>
  <si>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</si>
  <si>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</si>
  <si>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</si>
  <si>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</si>
  <si>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</si>
  <si>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</si>
  <si>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</si>
  <si>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</si>
  <si>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</si>
  <si>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</si>
  <si>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</si>
  <si>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</si>
  <si>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</si>
  <si>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</si>
  <si>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</si>
  <si>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</si>
  <si>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</si>
  <si>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</si>
  <si>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</si>
  <si>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</si>
  <si>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</si>
  <si>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</si>
  <si>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</si>
  <si>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</si>
  <si>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</si>
  <si>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</si>
  <si>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</si>
  <si>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1</t>
  </si>
  <si>
    <t>Kanalizace</t>
  </si>
  <si>
    <t>STA</t>
  </si>
  <si>
    <t>{74FE56A0-40A6-4161-A858-CBCAD0512495}</t>
  </si>
  <si>
    <t>2</t>
  </si>
  <si>
    <t>1-1</t>
  </si>
  <si>
    <t>FS 01 Gravitační kanalizace</t>
  </si>
  <si>
    <t>Soupis</t>
  </si>
  <si>
    <t>{D4C0B371-7C44-4C4A-AAC5-29C8233A95F1}</t>
  </si>
  <si>
    <t>1-2</t>
  </si>
  <si>
    <t>FS 01 Gravitační kanalizace - Vs1</t>
  </si>
  <si>
    <t>{F0F97463-8867-49B0-B26F-3063D4904C67}</t>
  </si>
  <si>
    <t>1-3</t>
  </si>
  <si>
    <t>Rozvody NN</t>
  </si>
  <si>
    <t>{BF4C7352-686E-49B1-96DB-B937BC7A203F}</t>
  </si>
  <si>
    <t>1-4</t>
  </si>
  <si>
    <t>Rozvody NN - Vs1</t>
  </si>
  <si>
    <t>{01320C0C-10B1-4F4E-B69C-2CE35D10378C}</t>
  </si>
  <si>
    <t>1-5</t>
  </si>
  <si>
    <t>Úpravy ČOV, včetně bouracích a demontážních prací, odvoz suti na skládku a uložení</t>
  </si>
  <si>
    <t>{A898768C-A1B1-43D2-8211-2E79813B50E6}</t>
  </si>
  <si>
    <t>Vedlejší a ostatní rozpočtové náklady</t>
  </si>
  <si>
    <t>VON</t>
  </si>
  <si>
    <t>{CA3A6CF6-F0BF-4D1A-94A3-FCF133AB9DDD}</t>
  </si>
  <si>
    <t>Zpět na list:</t>
  </si>
  <si>
    <t>KRYCÍ LIST SOUPISU</t>
  </si>
  <si>
    <t>Objekt:</t>
  </si>
  <si>
    <t>1 - Kanalizace</t>
  </si>
  <si>
    <t>Soupis:</t>
  </si>
  <si>
    <t>1-1 - FS 01 Gravitační kanalizace</t>
  </si>
  <si>
    <t>IDOP Olomouc a.s.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</si>
  <si>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</si>
  <si>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</si>
  <si>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</si>
  <si>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</si>
  <si>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</si>
  <si>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</si>
  <si>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</si>
  <si>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</si>
  <si>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</si>
  <si>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t>
  </si>
  <si>
    <t xml:space="preserve">    8 - Trubní vedení</t>
  </si>
  <si>
    <t xml:space="preserve">    9 - Ostatní konstrukce a práce-bourání</t>
  </si>
  <si>
    <t xml:space="preserve">    99 - Přesuny hmot a sutí</t>
  </si>
  <si>
    <t>M - Práce a dodávky M</t>
  </si>
  <si>
    <t xml:space="preserve">    23-M - Montáže potrubí</t>
  </si>
  <si>
    <t>SOUPIS PRACÍ</t>
  </si>
  <si>
    <t>PČ</t>
  </si>
  <si>
    <t>Popis</t>
  </si>
  <si>
    <t>MJ</t>
  </si>
  <si>
    <t>Množství</t>
  </si>
  <si>
    <t>J.cena [CZK]</t>
  </si>
  <si>
    <t>Cena celkem
[CZK]</t>
  </si>
  <si>
    <t>Cenová soustava</t>
  </si>
  <si>
    <t>Poznámka</t>
  </si>
  <si>
    <t>J. Nh [h]</t>
  </si>
  <si>
    <t>Nh celkem [h]</t>
  </si>
  <si>
    <t>J. hmotnost
[t]</t>
  </si>
  <si>
    <t>Hmotnost
celkem [t]</t>
  </si>
  <si>
    <t>J. suť [t]</t>
  </si>
  <si>
    <t>Suť Celkem [t]</t>
  </si>
  <si>
    <t>HSV</t>
  </si>
  <si>
    <t>Práce a dodávky HSV</t>
  </si>
  <si>
    <t>ROZPOCET</t>
  </si>
  <si>
    <t>Zemní práce</t>
  </si>
  <si>
    <t>K</t>
  </si>
  <si>
    <t>112101102</t>
  </si>
  <si>
    <t>Kácení stromů listnatých D kmene do 500 mm</t>
  </si>
  <si>
    <t>kus</t>
  </si>
  <si>
    <t>CS ÚRS 2014 01</t>
  </si>
  <si>
    <t>4</t>
  </si>
  <si>
    <t>-2135591345</t>
  </si>
  <si>
    <t>PP</t>
  </si>
  <si>
    <t>Kácení stromů s odřezáním kmene a s odvětvením listnatých, průměru kmene přes 300 do 500 mm</t>
  </si>
  <si>
    <t>PSC</t>
  </si>
  <si>
    <t xml:space="preserve">Poznámka k souboru cen: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t>
  </si>
  <si>
    <t>VV</t>
  </si>
  <si>
    <t xml:space="preserve">"dle předpokladu projektanta"      </t>
  </si>
  <si>
    <t>"12 ks stromů průměru 20 - 50 cm"       12,0</t>
  </si>
  <si>
    <t>112201102</t>
  </si>
  <si>
    <t>Odstranění pařezů D do 500 mm</t>
  </si>
  <si>
    <t>134597001</t>
  </si>
  <si>
    <t>Odstranění pařezů s jejich vykopáním, vytrháním nebo odstřelením, s přesekáním kořenů průměru přes 300 do 500 mm</t>
  </si>
  <si>
    <t xml:space="preserve">Poznámka k souboru cen: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</si>
  <si>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"viz pol. 112101102"     12,0</t>
  </si>
  <si>
    <t>3</t>
  </si>
  <si>
    <t>113106121</t>
  </si>
  <si>
    <t>Rozebrání dlažeb komunikací pro pěší z betonových nebo kamenných dlaždic</t>
  </si>
  <si>
    <t>m2</t>
  </si>
  <si>
    <t>-1635121785</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</si>
  <si>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</si>
  <si>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</si>
  <si>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"dle výkresů podélných profilů a viz pol. 132201204"</t>
  </si>
  <si>
    <t>"stoka C"</t>
  </si>
  <si>
    <t>"dlažba 30 x 30 cm - st. 291,70-294,90"         3,20*1,20</t>
  </si>
  <si>
    <t>113106123</t>
  </si>
  <si>
    <t>Rozebrání dlažeb komunikací pro pěší ze zámkových dlaždic</t>
  </si>
  <si>
    <t>1401810736</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</si>
  <si>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</si>
  <si>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"stoka S5"</t>
  </si>
  <si>
    <t>"zámková dlažba - st. 73,40-98,00"         (24,60*1,20+0,80*2,0*1)</t>
  </si>
  <si>
    <t xml:space="preserve">"odbočky"        </t>
  </si>
  <si>
    <t>"zámková dlažba"        253,20*1,00</t>
  </si>
  <si>
    <t>Součet</t>
  </si>
  <si>
    <t>5</t>
  </si>
  <si>
    <t>113106241</t>
  </si>
  <si>
    <t>Rozebrání vozovek ze silničních dílců</t>
  </si>
  <si>
    <t>-1095615847</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</si>
  <si>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</si>
  <si>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"stoka A"</t>
  </si>
  <si>
    <t>"panely - st. 246,10-300,00"      (53,90*1,20+0,80*2,0*1)</t>
  </si>
  <si>
    <t>6</t>
  </si>
  <si>
    <t>113107132</t>
  </si>
  <si>
    <t>Odstranění podkladu pl do 50 m2 z betonu prostého tl 300 mm</t>
  </si>
  <si>
    <t>-1500750182</t>
  </si>
  <si>
    <t>Odstranění podkladů nebo krytů s přemístěním hmot na skládku na vzdálenost do 3 m nebo s naložením na dopravní prostředek v ploše jednotlivě do 50 m2 z betonu prostého, o tl. vrstvy přes 150 do 300 mm</t>
  </si>
  <si>
    <t xml:space="preserve">Poznámka k souboru cen: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</si>
  <si>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"stoka A-3"</t>
  </si>
  <si>
    <t>"betonový vjezd - st. 29,90-31,57"       (1,67*1,20+0,80*2,0*1)</t>
  </si>
  <si>
    <t>"bet. cesta - st. 0,00-1,90"        (1,90*1,20+0,80*2,0*1)</t>
  </si>
  <si>
    <t>"stoka D-2"</t>
  </si>
  <si>
    <t>"betonová plocha - st. 421,10-429,70"       8,60*1,20</t>
  </si>
  <si>
    <t>"beton"       253,25*1,00</t>
  </si>
  <si>
    <t>7</t>
  </si>
  <si>
    <t>113107222</t>
  </si>
  <si>
    <t>Odstranění podkladu pl přes 200 m2 z kameniva drceného tl 200 mm</t>
  </si>
  <si>
    <t>1568735963</t>
  </si>
  <si>
    <t>Odstranění podkladů nebo krytů s přemístěním hmot na skládku na vzdálenost do 20 m nebo s naložením na dopravní prostředek v ploše jednotlivě přes 200 m2 z kameniva hrubého drceného, o tl. vrstvy přes 100 do 200 mm</t>
  </si>
  <si>
    <t>"viz pol. 113106121 - dlažba 30 x 30 cm"     3,840</t>
  </si>
  <si>
    <t>"viz pol. 113106123 - zámková dlažba"      284,320</t>
  </si>
  <si>
    <t>"viz pol. 113106241 - bet. panely"       66,280</t>
  </si>
  <si>
    <t>"viz pol. 113107132 - beton"      271,054</t>
  </si>
  <si>
    <t>Mezisoučet</t>
  </si>
  <si>
    <t>"-------------------------------------------------------------------------------------"</t>
  </si>
  <si>
    <t>"štěrková cesta, štěrk tl. 200 mm"</t>
  </si>
  <si>
    <t>"stoka B"</t>
  </si>
  <si>
    <t>"štěrková cesta - st. 688,70-800,00"       (111,30*1,20+0,80*2,0*4)</t>
  </si>
  <si>
    <t>"štěrk - st. 197,40-204,30"       6,90*1,20</t>
  </si>
  <si>
    <t>8</t>
  </si>
  <si>
    <t>113107223</t>
  </si>
  <si>
    <t>Odstranění podkladu pl přes 200 m2 z kameniva drceného tl 300 mm</t>
  </si>
  <si>
    <t>-1919416327</t>
  </si>
  <si>
    <t>Odstranění podkladů nebo krytů s přemístěním hmot na skládku na vzdálenost do 20 m nebo s naložením na dopravní prostředek v ploše jednotlivě přes 200 m2 z kameniva hrubého drceného, o tl. vrstvy přes 200 do 300 mm</t>
  </si>
  <si>
    <t>"viz pol. 113107241 - asf. komunikace (stoky A a D)"      1569,396</t>
  </si>
  <si>
    <t>"viz pol. 113107242 - asf. komunikace"       3151,036</t>
  </si>
  <si>
    <t>"viz pol. 113107242 - penetrační makadam"        9,040</t>
  </si>
  <si>
    <t>9</t>
  </si>
  <si>
    <t>113107241</t>
  </si>
  <si>
    <t>Odstranění podkladu pl přes 200 m2 živičných tl 50 mm</t>
  </si>
  <si>
    <t>933236888</t>
  </si>
  <si>
    <t>Odstranění podkladů nebo krytů s přemístěním hmot na skládku na vzdálenost do 20 m nebo s naložením na dopravní prostředek v ploše jednotlivě přes 200 m2 živičných, o tl. vrstvy do 50 mm</t>
  </si>
  <si>
    <t>"asf. komunikace - st. 80,90-101,90"      21,00*1,20</t>
  </si>
  <si>
    <t>"asf. komunikace - st. 105,50-246,10"       (140,60*1,20+0,80*2,0*5)</t>
  </si>
  <si>
    <t>"asf. komunikace - st. 310,00-764,63"      (454,63*1,20+0,80*2,00*14)</t>
  </si>
  <si>
    <t>"stoka D"</t>
  </si>
  <si>
    <t>"asf. komunikace - st. 108,40-752,00"       (643,60*1,20+0,80*2,0*17)</t>
  </si>
  <si>
    <t>10</t>
  </si>
  <si>
    <t>113107242</t>
  </si>
  <si>
    <t>Odstranění podkladu pl přes 200 m2 živičných tl 100 mm</t>
  </si>
  <si>
    <t>1007590460</t>
  </si>
  <si>
    <t>Odstranění podkladů nebo krytů s přemístěním hmot na skládku na vzdálenost do 20 m nebo s naložením na dopravní prostředek v ploše jednotlivě přes 200 m2 živičných, o tl. vrstvy přes 50 do 100 mm</t>
  </si>
  <si>
    <t>"stoka A-1"</t>
  </si>
  <si>
    <t>"asf. komunikace - st. 22,40-32,00"      (9,60*1,20+0,80*2,0*1)</t>
  </si>
  <si>
    <t>"stoka A-2"</t>
  </si>
  <si>
    <t>"asf. komunikace - st. 0,00-258,18"          (258,18*1,20+0,80*2,0*10)</t>
  </si>
  <si>
    <t>"asf. komunikace - st. 0,00-29,90"       (29,90*1,20+0,80*2,0*2)</t>
  </si>
  <si>
    <t>"asf. komunikace - st. 146,30-320,00"       (173,70*1,20+0,80*2,0*4)</t>
  </si>
  <si>
    <t>"asf. komunikace - st. 401,00-414,30"     (13,30*1,20)</t>
  </si>
  <si>
    <t>"asf. komunikace - st. 626,50-667,00"      (66,00*1,20+0,80*2,0*2)</t>
  </si>
  <si>
    <t>"asf. komunikace - st. 800,00-913,30"       (113,30*1,20+0,80*2,0*3)</t>
  </si>
  <si>
    <t>"asf. komunikace - st. 16,20-24,50"        8,30*1,20</t>
  </si>
  <si>
    <t>"asf. komunikace - st. 33,70-44,80"            11,30*1,20</t>
  </si>
  <si>
    <t>"asf. komunikace - st. 75,60-82,04"       (6,44*1,20+0,80*2,0*1)</t>
  </si>
  <si>
    <t>"asf. komunikace - st. 241,50-246,10"       4,60*1,20</t>
  </si>
  <si>
    <t>"asf. komunikace - st. 294,90-455,48"        (160,580*1,20+0,80*2,0*5)</t>
  </si>
  <si>
    <t>"výtlak Vs2"</t>
  </si>
  <si>
    <t>"asf. komunikace - st. 8,50-18,40"      9,90*0,90</t>
  </si>
  <si>
    <t>"stoka C-4"</t>
  </si>
  <si>
    <t>"asf. komunikace - st. 45,90-258,32"        (212,42*1,20+0,80*2,0*7)</t>
  </si>
  <si>
    <t>"stoka D-1"</t>
  </si>
  <si>
    <t>"asf. komunikace - st. 0,00-185,08"        (185,08*1,20+0,80*2,0*7)</t>
  </si>
  <si>
    <t>"asf. komunikace - st. 0,00-167,50"        (167,50*1,20+0,80*2,0*6)</t>
  </si>
  <si>
    <t>"asf. komunikace - st. 255,42-387,42"          (132,00*1,20+0,80*2,0*5)</t>
  </si>
  <si>
    <t>"stoka D-2-1"</t>
  </si>
  <si>
    <t>"asf. komunikace - st. 0,00-109,90"       (109,90*1,20+0,80*2,0*4)</t>
  </si>
  <si>
    <t>"stoka D-2-2"</t>
  </si>
  <si>
    <t>"asf. komunikace - st. 0,00-95,73"        (95,73*1,20+0,80*2,0*4)</t>
  </si>
  <si>
    <t>"stoka D-2-3"</t>
  </si>
  <si>
    <t>"asf. komunikace - st. 0,00-2,60"       (2,60*1,20+0,80*2,0*1)</t>
  </si>
  <si>
    <t>"stoka D-2-4"</t>
  </si>
  <si>
    <t>"asf. komunikace - st. 0,00-5,80"       (5,80*1,20+0,80*2,0*1)</t>
  </si>
  <si>
    <t>"stoka D-2-5"</t>
  </si>
  <si>
    <t>"asf. komunikace - st. 0,00-14,50"           (14,50*1,20+0,80*2,0*2)</t>
  </si>
  <si>
    <t>"stoka S1"</t>
  </si>
  <si>
    <t>"asfalt - st. 0,00-65,90"       (65,90*1,20+0,80*2,0*2)</t>
  </si>
  <si>
    <t>"stoka S2"</t>
  </si>
  <si>
    <t>"asfalt - st. 0,00-109,82"        (109,82*1,20+0,80*2,0*3)</t>
  </si>
  <si>
    <t>"stoka S4"</t>
  </si>
  <si>
    <t>"asfalt - st. 0,00-141,28"        (141,28*1,20+0,80*2,0*4)</t>
  </si>
  <si>
    <t xml:space="preserve">"odbočky"       </t>
  </si>
  <si>
    <t>"asf. komunikace"         506,45*1,00</t>
  </si>
  <si>
    <t>"----------------------------------------------------------------------"</t>
  </si>
  <si>
    <t>"penetřační makadam"</t>
  </si>
  <si>
    <t>"penetrační makadam - st. 682,50-688,70"       (6,20*1,20+0,80*2,0*1)</t>
  </si>
  <si>
    <t>11</t>
  </si>
  <si>
    <t>113154463</t>
  </si>
  <si>
    <t>Frézování živičného krytu tl 50 mm pruh š 2 m pl přes 10000 m2 s překážkami v trase</t>
  </si>
  <si>
    <t>1756390665</t>
  </si>
  <si>
    <t>Frézování živičného podkladu nebo krytu s naložením na dopravní prostředek plochy přes 10 000 m2 s překážkami v trase pruhu šířky do 2 m, tloušťky vrstvy 50 mm</t>
  </si>
  <si>
    <t xml:space="preserve">Poznámka k souboru cen: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</si>
  <si>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"rozšíření 0,50 m na každou stranu rýhy výkopu"</t>
  </si>
  <si>
    <t>"asf. komunikace - st. 80,90-101,90"      21,00*2,20</t>
  </si>
  <si>
    <t>"asf. komunikace - st. 105,50-246,10"       140,60*2,20</t>
  </si>
  <si>
    <t>"asf. komunikace - st. 310,00-764,63"      454,63*2,20</t>
  </si>
  <si>
    <t>"asf. komunikace - st. 108,40-752,00"       643,60*2,20</t>
  </si>
  <si>
    <t>12</t>
  </si>
  <si>
    <t>115001101</t>
  </si>
  <si>
    <t>Převedení vody potrubím DN do 100</t>
  </si>
  <si>
    <t>m</t>
  </si>
  <si>
    <t>-1519596444</t>
  </si>
  <si>
    <t>Převedení vody potrubím průměru DN do 100</t>
  </si>
  <si>
    <t xml:space="preserve">Poznámka k souboru cen: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</si>
  <si>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"předpoklad projektanta"      14*50,0</t>
  </si>
  <si>
    <t>13</t>
  </si>
  <si>
    <t>115101201</t>
  </si>
  <si>
    <t>Čerpání vody na dopravní výšku do 10 m průměrný přítok do 500 l/min</t>
  </si>
  <si>
    <t>hod</t>
  </si>
  <si>
    <t>1557831517</t>
  </si>
  <si>
    <t>Čerpání vody na dopravní výšku do 10 m s uvažovaným průměrným přítokem do 500 l/min</t>
  </si>
  <si>
    <t xml:space="preserve">Poznámka k souboru cen: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</si>
  <si>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"předpoklad projektanta"</t>
  </si>
  <si>
    <t>"200 dní x 10 hod"      200,0*10,0</t>
  </si>
  <si>
    <t>14</t>
  </si>
  <si>
    <t>115101301</t>
  </si>
  <si>
    <t>Pohotovost čerpací soupravy pro dopravní výšku do 10 m přítok do 500 l/min</t>
  </si>
  <si>
    <t>den</t>
  </si>
  <si>
    <t>-1445354019</t>
  </si>
  <si>
    <t>Pohotovost záložní čerpací soupravy pro dopravní výšku do 10 m s uvažovaným průměrným přítokem do 500 l/min</t>
  </si>
  <si>
    <t xml:space="preserve">Poznámka k souboru cen: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</si>
  <si>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 xml:space="preserve">"předpoklad projektanta - 200 dní"   </t>
  </si>
  <si>
    <t>200,0</t>
  </si>
  <si>
    <t>119001401</t>
  </si>
  <si>
    <t>Dočasné zajištění potrubí ocelového nebo litinového DN do 200</t>
  </si>
  <si>
    <t>550601771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</si>
  <si>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</si>
  <si>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 xml:space="preserve">Poznámka k souboru cen: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</si>
  <si>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 xml:space="preserve">"dle výkresů podélných profilů"           </t>
  </si>
  <si>
    <t>"vodovod"      1,20*7</t>
  </si>
  <si>
    <t>"vodovod"        1,20*2</t>
  </si>
  <si>
    <t>"vodovod"        1,20*4</t>
  </si>
  <si>
    <t>"vodovod"        1,20*7</t>
  </si>
  <si>
    <t>"stoka C4"</t>
  </si>
  <si>
    <t>"vodovod"        1,20*6</t>
  </si>
  <si>
    <t>"vodovod"        1,20*1</t>
  </si>
  <si>
    <t>"stoka D-2-2-"</t>
  </si>
  <si>
    <t>"nezjištěné"      120,0</t>
  </si>
  <si>
    <t>16</t>
  </si>
  <si>
    <t>119001412</t>
  </si>
  <si>
    <t>Dočasné zajištění potrubí betonového, ŽB nebo kameninového DN do 500</t>
  </si>
  <si>
    <t>1955942776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</si>
  <si>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</si>
  <si>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 xml:space="preserve">"dle výkresů podélných profilů"       </t>
  </si>
  <si>
    <t>"kanalizace DN 500"      1,20*2</t>
  </si>
  <si>
    <t>"kanalizace DN 400"     1,20*3</t>
  </si>
  <si>
    <t>"kanalizace DN 200"      1,20</t>
  </si>
  <si>
    <t>"kanalizace DN 150"      1,20</t>
  </si>
  <si>
    <t>"teplovod DN 200"      1,20</t>
  </si>
  <si>
    <t>"přípojka od UV - DN 200"     1,20</t>
  </si>
  <si>
    <t>"kanalizace DN 400"     1,20*2+23,0</t>
  </si>
  <si>
    <t>"kanalizace DN 400"     1,20*6</t>
  </si>
  <si>
    <t>"kanalizace DN 500"     1,20</t>
  </si>
  <si>
    <t>"kanalizace DN 400"      1,20*4</t>
  </si>
  <si>
    <t>"kanalizace DN 300"      1,20</t>
  </si>
  <si>
    <t xml:space="preserve">"stoka D-1"      </t>
  </si>
  <si>
    <t>"kanalizace DN 500"      1,20</t>
  </si>
  <si>
    <t xml:space="preserve">"stoka D-2"      </t>
  </si>
  <si>
    <t>"kanalizace DN 400"     1,20*2</t>
  </si>
  <si>
    <t>"kanalizace DN 300"      1,20*3</t>
  </si>
  <si>
    <t>"kanalizace DN 200"     1,20</t>
  </si>
  <si>
    <t>"kanalizace DN 150"      1,20*2</t>
  </si>
  <si>
    <t>"kanalizace DN 300"     1,20</t>
  </si>
  <si>
    <t>"kanalizace DN 400"      1,20</t>
  </si>
  <si>
    <t>"kanalizace DN 400"      1,20*2</t>
  </si>
  <si>
    <t>"nezjištěné"       120,0</t>
  </si>
  <si>
    <t>17</t>
  </si>
  <si>
    <t>119001421</t>
  </si>
  <si>
    <t>Dočasné zajištění kabelů a kabelových tratí ze 3 volně ložených kabelů</t>
  </si>
  <si>
    <t>-58790564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</si>
  <si>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</si>
  <si>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"sdělovací kabely"       1,20*9</t>
  </si>
  <si>
    <t>"NN kabel"       1,20*1</t>
  </si>
  <si>
    <t>"sdělovací kabel"     1,20*1</t>
  </si>
  <si>
    <t>"sdělovací kabel"      1,20*4+17,0</t>
  </si>
  <si>
    <t>"sdělovací vedení"        1,20*6</t>
  </si>
  <si>
    <t>"sdělovací kabel"     1,20*6</t>
  </si>
  <si>
    <t>"sdělovací vedení"     1,20*2</t>
  </si>
  <si>
    <t>"sdělovací vedení"     1,20*4</t>
  </si>
  <si>
    <t>"p.el. vedení"      1,20*2</t>
  </si>
  <si>
    <t>"sdělovací kabel"      1,20*3</t>
  </si>
  <si>
    <t>"sdělovací kabel"      1,20*1</t>
  </si>
  <si>
    <t>"kabely VO a NN"      1,20*1</t>
  </si>
  <si>
    <t>18</t>
  </si>
  <si>
    <t>121101101</t>
  </si>
  <si>
    <t>Sejmutí ornice s přemístěním na vzdálenost do 50 m</t>
  </si>
  <si>
    <t>m3</t>
  </si>
  <si>
    <t>1724925742</t>
  </si>
  <si>
    <t>Sejmutí ornice nebo lesní půdy s vodorovným přemístěním na hromady v místě upotřebení nebo na dočasné či trvalé skládky se složením, na vzdálenost do 50 m</t>
  </si>
  <si>
    <t xml:space="preserve">Poznámka k souboru cen: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</si>
  <si>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"dle pol. 132201204"</t>
  </si>
  <si>
    <t>"dle výkresů podélných profilů"</t>
  </si>
  <si>
    <t>"zeleň - st. 0,00-80,90"        (80,90*1,20+0,80*2,0*3)*0,150</t>
  </si>
  <si>
    <t>"zeleň - st. 101,90-105,50"       (3,60*1,20+0,80*2,0*1)*0,150</t>
  </si>
  <si>
    <t>"zeleň - st. 300,00-310,00"       (10,0*1,20+0,80*2,0*1)*0,150</t>
  </si>
  <si>
    <t>"zeleň - st. 0,00-22,40"       (22,40*1,20+0,80*2,0*1)*0,150</t>
  </si>
  <si>
    <t>"zeleň - st. 0,00-28,50"       (28,50*1,20+0,80*2,0*1)*0,150</t>
  </si>
  <si>
    <t>"zeleň - st. 127,70-146,30"       (18,60*1,20)*0,150</t>
  </si>
  <si>
    <t>"zeleň - st. 320,00-401,00"         (81,00*1,20+0,80*2,0*2)*0,150</t>
  </si>
  <si>
    <t>"zeleň - st. 414,30-438,10"        (23,80*1,20+0,80*2,0*1)*0,150</t>
  </si>
  <si>
    <t>"zahrada - st. 438,10-626,50"       (188,40*1,20+0,80*2,0*5)*0,30</t>
  </si>
  <si>
    <t>"zeleň - st. 667,00-682,50"        (15,50*1,20+0,80*2,0*1)*0,150</t>
  </si>
  <si>
    <t>"zeleň - st. 913,30-1026,45"       (113,15*1,20+0,80*2,0*3)*0,150</t>
  </si>
  <si>
    <t>"zeleň - st. 1,90-16,20"       (14,30*1,20+0,80*2,0*1)*0,150</t>
  </si>
  <si>
    <t>"zeleň - st. 24,50-33,70"        (9,20*1,20+0,80*2,0*1)*0,150</t>
  </si>
  <si>
    <t>"zeleň - st. 44,80-75,60"       (30,80*1,20+0,80*2,0*1)*0,150</t>
  </si>
  <si>
    <t>"zeleň - st. 82,04-197,40"       (115,36*1,20+0,80*2,0*3)*0,150</t>
  </si>
  <si>
    <t>"zeleň - st. 204,30-241,50"      (37,20*1,20+0,80*2,0*2)*0,150</t>
  </si>
  <si>
    <t>"zeleň - st. 246,10-291,70"        (45,60*1,20+0,80*2,0*1)*0,150</t>
  </si>
  <si>
    <t>"zeleň - st. 0,00-8,50"        8,50*0,90*0,150</t>
  </si>
  <si>
    <t>"zeleň - st. 18,40-26,47"         8,07*0,90*0,150</t>
  </si>
  <si>
    <t>"zeleň - st. 26,47-45,90"       (19,43*1,20+0,80*2,0*1)*0,150</t>
  </si>
  <si>
    <t>"zeleň - park - st. 0,00-108,40"       (108,40*1,20+0,80*2,0*2)*0,150</t>
  </si>
  <si>
    <t>"zeleň - st. 167,50-255,42"        (87,92*1,20+0,80*2,0*5)*0,150</t>
  </si>
  <si>
    <t>"zeleň - st. 387,42-421,10"        (33,680*1,20+0,80*2,0*2)*0,150</t>
  </si>
  <si>
    <t>"zeleň - st. 429,70-449,77"       (20,07*1,20+0,80*2,0*2)*0,150</t>
  </si>
  <si>
    <t>"zeleň - st. 129,50-151,00"      (21,50*1,20)*0,150</t>
  </si>
  <si>
    <t>"zahrada - st. 151,00-178,00"      (27,00*1,20+0,80*2,0*1)*0,30</t>
  </si>
  <si>
    <t>"zeleň - st. 2,60-45,86"       (43,26*1,20+0,80*2,0*2)*0,150</t>
  </si>
  <si>
    <t>"zeleň - st. 5,80-35,00"        (18,80*1,20+0,80*2,0*1)*0,150</t>
  </si>
  <si>
    <t>"zeleň - st. 0,00-73,40"        (73,40*1,20+0,80*2,0*4)*0,150</t>
  </si>
  <si>
    <t>"zeleň"      1012,90*1,00*0,150</t>
  </si>
  <si>
    <t>"ČS2"</t>
  </si>
  <si>
    <t>"zeleň"       3,040*3,040*0,150</t>
  </si>
  <si>
    <t>"ČS3"</t>
  </si>
  <si>
    <t>19</t>
  </si>
  <si>
    <t>122101402</t>
  </si>
  <si>
    <t>Vykopávky v zemníku na suchu v hornině tř. 1 a 2 objem do 1000 m3</t>
  </si>
  <si>
    <t>992434277</t>
  </si>
  <si>
    <t>Vykopávky v zemnících na suchu s přehozením výkopku na vzdálenost do 3 m nebo s naložením na dopravní prostředek v horninách tř. 1 a 2 přes 100 do 1 000 m3</t>
  </si>
  <si>
    <t xml:space="preserve">Poznámka k souboru cen: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</si>
  <si>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"viz pol. 121101101"</t>
  </si>
  <si>
    <t xml:space="preserve">"zemina pro ohumusování"      </t>
  </si>
  <si>
    <t>441,195</t>
  </si>
  <si>
    <t>20</t>
  </si>
  <si>
    <t>122201104</t>
  </si>
  <si>
    <t>Odkopávky a prokopávky nezapažené v hornině tř. 3 objem přes 5000 m3</t>
  </si>
  <si>
    <t>-1306977978</t>
  </si>
  <si>
    <t>Odkopávky a prokopávky nezapažené s přehozením výkopku na vzdálenost do 3 m nebo s naložením na dopravní prostředek v hornině tř. 3 přes 5 000 m3</t>
  </si>
  <si>
    <t xml:space="preserve">Poznámka k souboru cen: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</si>
  <si>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"zemina použitá do zásypu - viz pol. 174101101"</t>
  </si>
  <si>
    <t>(4663,786+69,0+56,406)</t>
  </si>
  <si>
    <t>130001101</t>
  </si>
  <si>
    <t>Příplatek za ztížení vykopávky v blízkosti podzemního vedení</t>
  </si>
  <si>
    <t>2133081399</t>
  </si>
  <si>
    <t>Příplatek k cenám hloubených vykopávek za ztížení vykopávky v blízkosti podzemního vedení nebo výbušnin pro jakoukoliv třídu horniny</t>
  </si>
  <si>
    <t xml:space="preserve">Poznámka k souboru cen: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</si>
  <si>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"viz pol. 119001401 a podélných profilů stok"</t>
  </si>
  <si>
    <t>"vodovod"      1,20*3,0*(3,33+2,98+2,89+3,10+3,09+2,31+3,05)</t>
  </si>
  <si>
    <t>"vodovod"        1,20*3,0*(2,33+2,30)</t>
  </si>
  <si>
    <t>"vodovod"        1,20*3,0*(2,70+2,65+2,76+2,83)</t>
  </si>
  <si>
    <t>"vodovod"        1,20*3,0*(2,26+2,46+2,55+2,25+2,58+2,25+2,46+2,47+2,48+2,44)</t>
  </si>
  <si>
    <t>"vodovod"        1,20*3,0*(1,86+3,56+3,0+2,51+2,49+2,46)</t>
  </si>
  <si>
    <t>"vodovod"        1,20*3,0*(2,60+2,87)</t>
  </si>
  <si>
    <t>"vodovod"        1,20*3,0*3,18</t>
  </si>
  <si>
    <t>"vodovod"        1,20*3,0*(2,65+2,46)</t>
  </si>
  <si>
    <t>"vodovod"        1,20*3,0*2,99</t>
  </si>
  <si>
    <t>"vodovod"        1,20*3,0*2,56</t>
  </si>
  <si>
    <t>"nezjištěné"      120,0*3,0*2,50</t>
  </si>
  <si>
    <t>"viz pol. 119001412 a podélných profilů stok"</t>
  </si>
  <si>
    <t>"kanalizace DN 500"      1,20*3,0*(2,94+2,90)</t>
  </si>
  <si>
    <t>"kanalizace DN 400"     1,20*3,0*(2,93+3,09+2,11)</t>
  </si>
  <si>
    <t>"kanalizace DN 200"      1,20*3,0*3,04</t>
  </si>
  <si>
    <t>"kanalizace DN 150"      1,20*3,0*2,32</t>
  </si>
  <si>
    <t>"teplovod DN 200"      1,20*3,0*2,32</t>
  </si>
  <si>
    <t>"přípojka od UV - DN 200"     1,20*3,0*2,65</t>
  </si>
  <si>
    <t>"kanalizace DN 400"     1,20*3,0*(2,75+2,89)+23,0*1,20*(3,05+2,33)/2</t>
  </si>
  <si>
    <t>"kanalizace DN 150"      1,20*3,0*2,42</t>
  </si>
  <si>
    <t>"kanalizace DN 400"     1,20*3,0*(2,73+2,84+2,87+2,75+2,82+2,95)</t>
  </si>
  <si>
    <t>"kanalizace DN 500"     1,20*3,0*2,80</t>
  </si>
  <si>
    <t>"kanalizace DN 400"      1,20*3,0*(2,18+2,77+2,75+3,10)</t>
  </si>
  <si>
    <t>"kanalizace DN 300"      1,20*3,0*2,68</t>
  </si>
  <si>
    <t>"kanalizace DN 500"      1,20*3,0*(1,85+3,30)</t>
  </si>
  <si>
    <t>"kanalizace DN 500"     1,20*3,0*3,12</t>
  </si>
  <si>
    <t>"kanalizace DN 500"      1,20*3,0*3,21</t>
  </si>
  <si>
    <t>"kanalizace DN 400"     1,20*3,0*(3,16+3,14)</t>
  </si>
  <si>
    <t>"kanalizace DN 300"      1,20*33,0*(3,12+2,70+3,04)</t>
  </si>
  <si>
    <t>"kanalizace DN 200"     1,20*3,0*2,75</t>
  </si>
  <si>
    <t>"kanalizace DN 300"      1,20*3,0*(3,21+3,12+2,71)</t>
  </si>
  <si>
    <t>"kanalizace DN 150"      1,20*3,0*(2,82+2,99)</t>
  </si>
  <si>
    <t>"kanalizace DN 300"     1,20*3,0*2,57</t>
  </si>
  <si>
    <t>"kanalizace DN 400"      1,20*3,0*2,50</t>
  </si>
  <si>
    <t>"kanalizace DN 400"      1,20*3,0*(2,79+2,61)</t>
  </si>
  <si>
    <t>"nezjištěné"       120,0*3,0*2,50</t>
  </si>
  <si>
    <t>"viz pol. 119001421 a podélných profilů stok"</t>
  </si>
  <si>
    <t>"sdělovací kabely"       1,20*3,0*(2,52+2,97+2,94+2,74+2,28+2,28+2,17+2,32+2,33)</t>
  </si>
  <si>
    <t>"NN kabel"       1,20*3,0*3,16</t>
  </si>
  <si>
    <t>"sdělovací kabel"     1,20*3,0*2,32</t>
  </si>
  <si>
    <t>"sdělovací kabel"      1,20*3,0*(2,75+2,76+2,87+2,93)+17,0*1,20*(2,68+2,39)/2</t>
  </si>
  <si>
    <t>"sdělovací vedení"        1,20*3,0*(2,64+2,59+2,28+2,38+2,46+2,30)</t>
  </si>
  <si>
    <t>"sdělovací kabel"     1,20*3,0*(1,95+1,94+1,93+1,90+1,89+3,06)</t>
  </si>
  <si>
    <t>"sdělovací vedení"     1,20*3,0*(2,61+2,94)</t>
  </si>
  <si>
    <t>"sdělovací vedení"     1,20*3,0*(2,72+2,83+2,83+3,02)</t>
  </si>
  <si>
    <t>"p.el. vedení"      1,20*3,0*3,19*2</t>
  </si>
  <si>
    <t>"sdělovací kabel"      1,20*3,0*(2,70+2,72+2,71)</t>
  </si>
  <si>
    <t>"sdělovací kabel"     1,20*3,0*2,55</t>
  </si>
  <si>
    <t>"sdělovací kabel"      1,20*3,0*2,73</t>
  </si>
  <si>
    <t>"kabely VO a NN"      1,20*3,0*2,32</t>
  </si>
  <si>
    <t>22</t>
  </si>
  <si>
    <t>132201204</t>
  </si>
  <si>
    <t>Hloubení rýh š do 2000 mm v hornině tř. 3 objemu přes 5000 m3</t>
  </si>
  <si>
    <t>-1120756500</t>
  </si>
  <si>
    <t>Hloubení zapažených i nezapažených rýh šířky přes 600 do 2 000 mm s urovnáním dna do předepsaného profilu a spádu v hornině tř. 3 přes 5 000 m3</t>
  </si>
  <si>
    <t xml:space="preserve">Poznámka k souboru cen: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popsané v poznámce č. 1 v horninách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</si>
  <si>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"st. 0,00-11,40"      11,40*1,20*(3,65+3,32)/2</t>
  </si>
  <si>
    <t>"st. 11,40-41,30"      29,90*1,20*(3,32+3,69)/2</t>
  </si>
  <si>
    <t>"st. 41,30-74,20"      32,90*1,20*(3,69+2,31)/2</t>
  </si>
  <si>
    <t>"st. 74,20-80,90"      6,70*1,20*(2,31+2,51)/2</t>
  </si>
  <si>
    <t>"st. 80,90-101,90"       21,00*1,20*(2,51+2,97)/2</t>
  </si>
  <si>
    <t>"st. 101,90-105,50"      3,60*1,20*(2,97+2,99)/2</t>
  </si>
  <si>
    <t>"st. 105,50-176,68"      71,180*1,20*(2,99+2,23)/2</t>
  </si>
  <si>
    <t>"st. 176,68-246,10"      69,420*1,20*(2,23+3,10)/2</t>
  </si>
  <si>
    <t>"st. 246,10-300,00"      53,90*1,20*(3,10+2,60)/2</t>
  </si>
  <si>
    <t>"st. 300,00-310,00"       10,0*1,20*(2,60+3,02)/2</t>
  </si>
  <si>
    <t>"st. 310,00-334,00"       24,00*1,20*(3,02+3,17)/2</t>
  </si>
  <si>
    <t>"st. 334,00-338,90"       4,90*1,20*(3,17+2,87)/2</t>
  </si>
  <si>
    <t>"st. 338,90-373,10"       34,20*1,20*(2,87+3,08)/2</t>
  </si>
  <si>
    <t>"st. 373,10-447,23"       74,130*1,20*(3,08+2,63)/2</t>
  </si>
  <si>
    <t>"st. 447,23-501,40"       54,170*1,20*(2,63+3,12)/2</t>
  </si>
  <si>
    <t>"st. 501,40-563,25"       61,850*1,20*(3,12+2,16)/2</t>
  </si>
  <si>
    <t>"st. 563,25-665,11"       101,860*1,20*(2,16+3,39)/2</t>
  </si>
  <si>
    <t>"st. 665,11-739,85"       74,74*1,20*(3,39+2,02)/2</t>
  </si>
  <si>
    <t>"st. 739,85-764,63"       24,780*1,20*(2,02+2,33)/2</t>
  </si>
  <si>
    <t>"dopočet šachet"        0,80*2,0*(4,76+3,69+2,43+3,03+3,03+2,23+2,31+2,80+3,12+2,43+2,62+2,93+3,03+2,93+2,63+2,96+3,12+2,33*3+2,78+3,39+2,33*3)</t>
  </si>
  <si>
    <t>"odpočet povrchů"</t>
  </si>
  <si>
    <t>"zeleň - st. 0,00-80,90"        -(80,90*1,20+0,80*2,0*3)*0,150</t>
  </si>
  <si>
    <t>"asf. komunikace - st. 80,90-101,90"      -21,00*1,20*0,40</t>
  </si>
  <si>
    <t>"zeleň - st. 101,90-105,50"       -(3,60*1,20+0,80*2,0*1)*0,150</t>
  </si>
  <si>
    <t>"asf. komunikace - st. 105,50-246,10"       -(140,60*1,20+0,80*2,0*5)*0,40</t>
  </si>
  <si>
    <t>"panely - st. 246,10-300,00"      -(53,90*1,20+0,80*2,0*1)*0,40</t>
  </si>
  <si>
    <t>"zeleň - st. 300,00-310,00"       -(10,0*1,20+0,80*2,0*1)*0,150</t>
  </si>
  <si>
    <t>"asf. komunikace - st. 310,00-764,63"      -(454,63*1,20+0,80*2,00*14)*0,40</t>
  </si>
  <si>
    <t>"st. 0,00-22,40"      22,40*1,20*(2,53+2,27)/2</t>
  </si>
  <si>
    <t>"st. 22,40-32,00"      9,60*1,20*(2,27+2,13)/2</t>
  </si>
  <si>
    <t>"dopočet šachet"        0,80*2,0*(3,03+2,13)</t>
  </si>
  <si>
    <t>"zeleň - st. 0,00-22,40"       -(22,40*1,20+0,80*2,0*1)*0,150</t>
  </si>
  <si>
    <t>"asf. komunikace - st. 22,40-32,00"      -(9,60*1,20+0,80*2,0*1)*0,40</t>
  </si>
  <si>
    <t>"st. 0,00-38,01"      38,01*1,20*(2,67+2,33)/2</t>
  </si>
  <si>
    <t>"st. 38,01-105,00"      66,99*1,20*(2,33+2,43)/2</t>
  </si>
  <si>
    <t>"st. 105,00-145,00"       40,00*1,20*(2,43+2,29)/2</t>
  </si>
  <si>
    <t>"st. 145,00-191,18"       46,180*1,20*(2,29+2,33)/2</t>
  </si>
  <si>
    <t>"st. 191,18-258,18"        67,00*1,20*(2,33+2,43)/2</t>
  </si>
  <si>
    <t>"dopočet šachet"           0,80*2,0*(2,80+2,33*8+2,43)</t>
  </si>
  <si>
    <t>"asf. komunikace - st. 0,00-258,18"          -(258,18*1,20+0,80*2,0*10)*0,40</t>
  </si>
  <si>
    <t>"st. 0,00-8,57"       8,57*1,20*(2,83+3,05)/2</t>
  </si>
  <si>
    <t>"st. 8,57-31,57"      23,00*1,20*(2,75+2,33)/2</t>
  </si>
  <si>
    <t>"dopočet šachet"       0,80*2,0*(2,83+3,05+2,33)</t>
  </si>
  <si>
    <t>"asf. komunikace - st. 0,00-29,90"       -(29,90*1,20+0,80*2,0*2)*0,40</t>
  </si>
  <si>
    <t>"betonový vjezd - st. 29,90-31,57"       -(1,67*1,20+0,80*2,0*1)*0,40</t>
  </si>
  <si>
    <t>"st. 0,00-3,00"         3,00*1,20*(2,94+1,83)/2</t>
  </si>
  <si>
    <t>"st. 3,00-4,80"      1,80*1,20*(1,83+2,18)/2</t>
  </si>
  <si>
    <t>"st. 4,80-12,80"        8,00*1,20*(2,18+3,73)/2</t>
  </si>
  <si>
    <t>"st. 12,80-16,40"      3,60*1,20*(3,73+1,75)/2</t>
  </si>
  <si>
    <t>"st. 16,40-21,20"      4,80*1,20*(1,75+1,35)/2</t>
  </si>
  <si>
    <t>"st. 21,20-26,00"      4,80*1,20*(1,35+3,65)/2</t>
  </si>
  <si>
    <t>"st. 26,00-28,50"        2,50*1,20*(3,65+3,59)/2</t>
  </si>
  <si>
    <t>"st. 28,50-73,96"        45,46*1,20*(3,59+2,67)/2</t>
  </si>
  <si>
    <t>"st. 73,96-83,30"       9,34*1,20*(2,67+2,80)/2</t>
  </si>
  <si>
    <t>"st. 83,30-127,70"       44,40*1,20*(2,80+2,66)/2</t>
  </si>
  <si>
    <t>"st. 127,70-146,30"      18,60*1,20*(2,66+2,80)/2</t>
  </si>
  <si>
    <t>"st. 146,30-286,10"        139,80*1,20*(2,80+2,41)/2</t>
  </si>
  <si>
    <t>"st. 286,10-320,00"       33,90*1,20*(2,41+2,48)/2</t>
  </si>
  <si>
    <t>"st. 320,00-344,80"       24,80*1,20*(2,48+2,50)/2</t>
  </si>
  <si>
    <t>"st. 344,80-369,80"       25,00*1,20*(2,50+2,44)/2</t>
  </si>
  <si>
    <t>"st. 369,80-401,00"       31,20*1,20*(2,44+2,65)/2</t>
  </si>
  <si>
    <t>"st. 401,00-414,30"      13,30*1,20*(2,65+2,93)/2</t>
  </si>
  <si>
    <t>"st. 414,30-453,60"      39,30*1,20*(2,93+2,61)/2</t>
  </si>
  <si>
    <t>"st. 453,60-467,00"       13,40*1,20*(2,61+2,72)/2</t>
  </si>
  <si>
    <t>"st. 467,00-473,59"        6,59*1,20*(2,72+2,60)/2</t>
  </si>
  <si>
    <t>"st. 473,59-488,40"       14,81*1,20*(2,60+2,70)/2</t>
  </si>
  <si>
    <t>"st. 488,40-494,70"        6,30*1,20*(2,70+2,34)/2</t>
  </si>
  <si>
    <t>"st. 494,70-512,68"        17,98*1,20*(2,34+2,93)/2</t>
  </si>
  <si>
    <t>"st. 512,68-532,10"        19,42*1,20*(2,93+2,35)/2</t>
  </si>
  <si>
    <t>"st. 532,10-578,30"       46,20*1,20*(2,35+2,31)/2</t>
  </si>
  <si>
    <t>"st. 578,30-606,57"       28,27*1,20*(2,31+3,09)/2</t>
  </si>
  <si>
    <t>"st. 606,57-626,50"       19,93*1,20*(3,09+2,91)/2</t>
  </si>
  <si>
    <t>"st. 626,50-667,00"       40,50*1,20*(2,91+2,74)/2</t>
  </si>
  <si>
    <t>"st. 667,00-682,50"       15,50*1,20*(2,74+2,81)/2</t>
  </si>
  <si>
    <t>"st. 682,50-688,70"       6,20*1,20*(2,81+2,77)/2</t>
  </si>
  <si>
    <t>"st. 688,70-701,51"       12,81*1,20*(2,77+2,93)/2</t>
  </si>
  <si>
    <t>"st. 701,51-720,59"       19,08*1,20*(2,93+2,63)/2</t>
  </si>
  <si>
    <t>"st. 720,59-767,59"       47,00*1,20*(2,63+3,04)/2</t>
  </si>
  <si>
    <t>"st. 767,59-772,70"       5,31*1,20*(3,04+2,86)/2</t>
  </si>
  <si>
    <t>"st. 772,70-800,00"       27,30*1,20*(2,86+2,94)/2</t>
  </si>
  <si>
    <t>"st. 800,00-851,40"       51,40*1,20*(2,94+2,46)/2</t>
  </si>
  <si>
    <t>"st. 851,40-866,70"       15,30*1,20*(2,46+2,53)/2</t>
  </si>
  <si>
    <t>"st. 866,70-913,30"       46,60*1,20*(2,53+2,57)/2</t>
  </si>
  <si>
    <t>"st. 913,30-950,70"       37,40*1,20*(2,57+2,67)/2</t>
  </si>
  <si>
    <t>"st. 950,70-1026,45"      75,75*1,20*(2,67+2,36)/2</t>
  </si>
  <si>
    <t>"dopočet šachet"         0,80*2,0*(3,55+2,67+2,70+2,67+2,55+2,43+2,50+2,46+2,53+2,80+2,60+2,93+2,58+2,31+3,09+2,82+2,76+2,79+2,73+2,93+2,63+3,04+2,86)</t>
  </si>
  <si>
    <t>0,80*2,0*(2,92+2,53+2,45+2,62+2,63+2,36)</t>
  </si>
  <si>
    <t>"zeleň - st. 0,00-28,50"       -(28,50*1,20+0,80*2,0*1)*0,150</t>
  </si>
  <si>
    <t>"polní cesta nezpevněná - st. 28,50-127,70"</t>
  </si>
  <si>
    <t>"zeleň - st. 127,70-146,30"       -(18,60*1,20)*0,150</t>
  </si>
  <si>
    <t>"asf. komunikace - st. 146,30-320,00"       -(173,70*1,20+0,80*2,0*4)*0,40</t>
  </si>
  <si>
    <t>"zeleň - st. 320,00-401,00"         -(81,00*1,20+0,80*2,0*2)*0,150</t>
  </si>
  <si>
    <t>"asf. komunikace - st. 401,00-414,30"     -(13,30*1,20)*0,40</t>
  </si>
  <si>
    <t>"zeleň - st. 414,30-438,10"        -(23,80*1,20+0,80*2,0*1)*0,150</t>
  </si>
  <si>
    <t>"zahrada - st. 438,10-626,50"       -(188,40*1,20+0,80*2,0*5)*0,30</t>
  </si>
  <si>
    <t>"asf. komunikace - st. 626,50-667,00"      -(66,00*1,20+0,80*2,0*2)*0,40</t>
  </si>
  <si>
    <t>"zeleň - st. 667,00-682,50"        -(15,50*1,20+0,80*2,0*1)*0,150</t>
  </si>
  <si>
    <t>"penetrační makadam - st. 682,50-688,70"       -(6,20*1,20+0,80*2,0*1)*0,40</t>
  </si>
  <si>
    <t>"štěrková cesta - st. 688,70-800,00"       -(111,30*1,20+0,80*2,0*4)*0,20</t>
  </si>
  <si>
    <t>"asf. komunikace - st. 800,00-913,30"       -(113,30*1,20+0,80*2,0*3)*0,40</t>
  </si>
  <si>
    <t>"zeleň - st. 913,30-1026,45"       -(113,15*1,20+0,80*2,0*3)*0,150</t>
  </si>
  <si>
    <t>"st. 0,00-1,90"        1,90*1,20*(2,87+2,76)/2</t>
  </si>
  <si>
    <t>"st. 1,90-16,20"      14,30*1,20*(2,76+2,18)/2</t>
  </si>
  <si>
    <t>"st. 16,20-24,50"       8,30*1,20*(2,17+2,17)/2</t>
  </si>
  <si>
    <t>"st. 24,50-26,14"        1,64*1,20*(2,17+2,03)/2</t>
  </si>
  <si>
    <t>"st. 26,14-33,70"        7,56*1,20*(2,03+2,45)/2</t>
  </si>
  <si>
    <t>"st. 33,70-44,80"       11,10*1,20*(2,45+2,47)/2</t>
  </si>
  <si>
    <t>"st. 44,80-45,90"       1,10*1,20*(2,47+2,14)/2</t>
  </si>
  <si>
    <t>"st. 45,90-52,70"       6,80*1,20*(2,14+4,44)/2</t>
  </si>
  <si>
    <t>"st. 52,70-58,80"       6,10*1,20*(4,44+4,16)/2</t>
  </si>
  <si>
    <t>"st. 58,80-75,60"      16,80*1,20*(4,16+2,61)/2</t>
  </si>
  <si>
    <t>"st. 75,60-82,04"       6,44*1,20*(2,61+2,34)/2</t>
  </si>
  <si>
    <t>"st. 82,04-87,50"       5,46*1,20*(2,34+2,79)/2</t>
  </si>
  <si>
    <t>"st. 87,50-95,04"       7,54*1,20*(2,79+2,63)/2</t>
  </si>
  <si>
    <t>"st. 95,04-112,70"      17,66*1,20*(2,63+2,09)/2</t>
  </si>
  <si>
    <t>"st. 112,70-138,60"      25,90*1,20*(2,09+2,45)/2</t>
  </si>
  <si>
    <t>"st. 138,60-164,34"       25,74*1,20*(2,45+2,13)/2</t>
  </si>
  <si>
    <t>"st. 164,34-197,40"       33,06*1,20*(2,13+2,67)/2</t>
  </si>
  <si>
    <t>"st. 197,40-204,30"       6,90*1,20*(2,67+2,77)/2</t>
  </si>
  <si>
    <t>"st. 204,30-216,90"       12,60*1,20*(2,77+3,17)/2</t>
  </si>
  <si>
    <t>"st. 216,90-229,80"       12,90*1,20*(3,17+2,75)/2</t>
  </si>
  <si>
    <t>"st. 229,80-235,70"       5,90*1,20*(2,75+2,85)/2</t>
  </si>
  <si>
    <t>"st. 235,70-240,24"       4,54*1,20*(2,85+2,63)/2</t>
  </si>
  <si>
    <t>"st. 240,24-246,10"       5,86*1,20*(2,63+2,18)/2</t>
  </si>
  <si>
    <t>"st. 246,10-291,70"       45,60*1,20*(2,18+2,46)/2</t>
  </si>
  <si>
    <t>"st. 291,70-294,90"       3,20*1,20*(2,46+2,49)/2</t>
  </si>
  <si>
    <t>"st. 294,90-331,10"       36,20*1,20*(2,49+2,28)/2</t>
  </si>
  <si>
    <t>"st. 331,10-380,00"       48,90*1,20*(2,28+2,37)/2</t>
  </si>
  <si>
    <t>"st. 380,00-416,50"       36,50*1,20*(2,37+2,27)/2</t>
  </si>
  <si>
    <t>"st. 416,50-427,50"       11,00*1,20*(2,27+2,73)/2</t>
  </si>
  <si>
    <t>"st. 427,50-431,10"       3,60*1,20*(2,73+2,61)/2</t>
  </si>
  <si>
    <t>"st. 431,10-455,48"       24,38*1,20*(2,61+2,53)/2</t>
  </si>
  <si>
    <t>"dopočet šachet"          0,80*2,0*(2,31+2,03+3,63+2,34+2,63+2,33+2,13+2,73+2,63+2,43+2,43+2,23+2,33+2,73+2,53)</t>
  </si>
  <si>
    <t>"bet. cesta - st. 0,00-1,90"        -(1,90*1,20+0,80*2,0*1)*0,40</t>
  </si>
  <si>
    <t>"zeleň - st. 1,90-16,20"       -(14,30*1,20+0,80*2,0*1)*0,150</t>
  </si>
  <si>
    <t>"asf. komunikace - st. 16,20-24,50"        -8,30*1,20*0,40</t>
  </si>
  <si>
    <t>"zeleň - st. 24,50-33,70"        -(9,20*1,20+0,80*2,0*1)*0,150</t>
  </si>
  <si>
    <t>"asf. komunikace - st. 33,70-44,80"            -11,30*1,20*0,40</t>
  </si>
  <si>
    <t>"zeleň - st. 44,80-75,60"       -(30,80*1,20+0,80*2,0*1)*0,150</t>
  </si>
  <si>
    <t>"asf. komunikace - st. 75,60-82,04"       -(6,44*1,20+0,80*2,0*1)*0,40</t>
  </si>
  <si>
    <t>"zeleň - st. 82,04-197,40"       -(115,36*1,20+0,80*2,0*3)*0,150</t>
  </si>
  <si>
    <t>"štěrk - st. 197,40-204,30"       -6,90*1,20*0,20</t>
  </si>
  <si>
    <t>"zeleň - st. 204,30-241,50"      -(37,20*1,20+0,80*2,0*2)*0,150</t>
  </si>
  <si>
    <t>"asf. komunikace - st. 241,50-246,10"       -4,60*1,20*0,40</t>
  </si>
  <si>
    <t>"zeleň - st. 246,10-291,70"        -(45,60*1,20+0,80*2,0*1)*0,150</t>
  </si>
  <si>
    <t>"dlažba 30 x 30 cm - st. 291,70-294,90"         -3,20*1,20*0,30</t>
  </si>
  <si>
    <t>"asf. komunikace - st. 294,90-455,48"        -(160,580*1,20+0,80*2,0*5)*0,40</t>
  </si>
  <si>
    <t>"st. 0,00-8,50"      8,50*0,90*(1,98+1,83)/2</t>
  </si>
  <si>
    <t>"st. 8,50-18,40"       9,90*0,90*(1,83+1,95)/2</t>
  </si>
  <si>
    <t>"st. 18,40-26,47"        8,07*0,90*(1,95+1,61)/2</t>
  </si>
  <si>
    <t>"zeleň - st. 0,00-8,50"        -8,50*0,90*0,150</t>
  </si>
  <si>
    <t>"asf. komunikace - st. 8,50-18,40"      -9,90*0,90*0,40</t>
  </si>
  <si>
    <t>"zeleň - st. 18,40-26,47"         -8,07*0,90*0,150</t>
  </si>
  <si>
    <t>"st. 26,47-32,00"        5,530*1,20*(3,88+3,33)/2</t>
  </si>
  <si>
    <t>"st. 32,00-34,40"        2,40*1,20*(1,67+1,65)/2</t>
  </si>
  <si>
    <t>"st. 34,40-41,57"       7,17*1,20*(3,28+3,83)/2</t>
  </si>
  <si>
    <t>"st. 41,57-45,90"        4,33*1,20*(3,83+3,69)/2</t>
  </si>
  <si>
    <t>"st. 45,90-121,00"      75,10*1,20*(3,69+2,25)/2</t>
  </si>
  <si>
    <t>"st. 121,00-165,40"      44,40*1,20*(2,25+2,71)/2</t>
  </si>
  <si>
    <t>"st. 165,40-258,32"        92,92*1,20*(2,71+2,43)/2</t>
  </si>
  <si>
    <t>"dopočet šachet"       0,80*2,0*(3,83+3,33+3,28+2,53+2,43+2,43+2,43+2,43)</t>
  </si>
  <si>
    <t>"zeleň - st. 26,47-45,90"       -(19,43*1,20+0,80*2,0*1)*0,150</t>
  </si>
  <si>
    <t>"asf. komunikace - st. 45,90-258,32"        -(212,42*1,20+0,80*2,0*7)*0,40</t>
  </si>
  <si>
    <t>"st. 0,00-58,60"       58,60*1,20*(2,88+2,50)/2</t>
  </si>
  <si>
    <t>"st. 58,60-78,00"      19,40*1,20*(2,50+2,75)/2</t>
  </si>
  <si>
    <t>"st. 78,00-99,10"       21,10*1,20*(2,75+2,63)/2</t>
  </si>
  <si>
    <t>"st. 99,10-100,00"      0,90*1,20*(2,63+2,73)/2</t>
  </si>
  <si>
    <t>"st. 100,00-108,40"      8,40*1,20*(2,73+2,67)/2</t>
  </si>
  <si>
    <t>"st. 108,40-185,00"      76,60*1,20*(2,67+2,37)/2</t>
  </si>
  <si>
    <t>"st. 185,00-274,00"       89,00*1,20*(2,37+3,11)/2</t>
  </si>
  <si>
    <t>"st. 274,00-304,50"       30,50*1,20*(3,11+2,33)/2</t>
  </si>
  <si>
    <t>"st. 304,50-396,40"        91,90*1,20*(2,33+2,19)/2</t>
  </si>
  <si>
    <t>"st. 396,40-404,50"        8,10*1,20*(2,19+2,23)/2</t>
  </si>
  <si>
    <t>"st. 404,50-420,40"       15,90*1,20*(2,23+2,13)/2</t>
  </si>
  <si>
    <t>"st. 420,40-511,20"       90,80*1,20*(2,13+2,95)/2</t>
  </si>
  <si>
    <t>"st. 511,20-632,00"        120,80*1,20*(2,95+2,33)/2</t>
  </si>
  <si>
    <t>"st. 632,00-676,40"       44,40*1,20*(2,33+2,84)/2</t>
  </si>
  <si>
    <t>"st. 676,40-720,20"       43,80*1,20*(2,84+2,58)/2</t>
  </si>
  <si>
    <t>"st. 720,20-752,00"       31,80*1,20*(2,58+2,69)/2</t>
  </si>
  <si>
    <t>"dopočet šachet"       0,80*2,0*(2,58+2,73+2,55+2,33+2,33+3,00+3,11+2,74+2,33+2,33+2,23+2,36+2,77+2,71+2,50+2,40+2,67+2,65+2,69)</t>
  </si>
  <si>
    <t>"zeleň - park - st. 0,00-108,40"       -(108,40*1,20+0,80*2,0*2)*0,150</t>
  </si>
  <si>
    <t>"asf. komunikace - st. 108,40-752,00"       -(643,60*1,20+0,80*2,0*17)*0,40</t>
  </si>
  <si>
    <t>"st. 0,00-8,14"      8,14*1,20*(3,11+3,25)/2</t>
  </si>
  <si>
    <t>"st. 8,14-75,40"      67,26*1,20*(3,25+2,13)/2</t>
  </si>
  <si>
    <t>"st. 75,40-87,83"       12,43*1,20*(2,13+2,23)/2</t>
  </si>
  <si>
    <t>"st. 87,83-100,80"       12,97*1,20*(2,23+2,15)/2</t>
  </si>
  <si>
    <t>"st. 100,80-134,62"      33,82*1,20*(2,15+3,03)/2</t>
  </si>
  <si>
    <t>"st. 134,62-185,08"        50,46*1,20*(3,03+2,23)/2</t>
  </si>
  <si>
    <t>"dopočet šachet"       0,80*2,0*(3,25+2,23+2,23+2,23+3,03+2,23)</t>
  </si>
  <si>
    <t>"asf. komunikace - st. 0,00-185,08"        -(185,08*1,20+0,80*2,0*7)*0,40</t>
  </si>
  <si>
    <t>"st. 0,00-9,00"       9,00*1,20*(3,25+3,20)/2</t>
  </si>
  <si>
    <t>"st. 9,00-54,00"      45,00*1,20*(2,26+2,63)/2</t>
  </si>
  <si>
    <t>"st. 54,00-70,70"      16,70*1,20*(2,63+2,47)/2</t>
  </si>
  <si>
    <t>"st. 70,70-85,70"       15,00*1,20*(2,47+2,63)/2</t>
  </si>
  <si>
    <t>"st. 85,70-128,30"      42,60*1,20*(2,63+2,51)/2</t>
  </si>
  <si>
    <t>"st. 128,30-164,03"       35,73*1,20*(2,51+3,13)/2</t>
  </si>
  <si>
    <t>"st. 164,03-167,50"       3,47*1,20*(3,13+3,10)/2</t>
  </si>
  <si>
    <t>"st. 167,50-171,03"       3,53*1,20*(3,10+3,03)/2</t>
  </si>
  <si>
    <t>"st. 171,03-179,60"        8,57*1,20*(2,09+2,00)/2</t>
  </si>
  <si>
    <t>"st. 179,60-182,03"        2,43*1,20*(2,00+2,83)/2</t>
  </si>
  <si>
    <t>"st. 182,03-183,00"        0,97*1,20*(1,83+2,37)/2</t>
  </si>
  <si>
    <t>"st. 183,00-197,50"       14,50*1,20*(2,37+2,26)/2</t>
  </si>
  <si>
    <t>"st. 197,50-221,10"        23,60*1,20*(2,26+3,53)/2</t>
  </si>
  <si>
    <t>"st. 221,10-244,92"        23,82*1,20*(2,00+3,13)/2</t>
  </si>
  <si>
    <t>"st. 244,92-255,42"        10,50*1,20*(2,13+3,43)/2</t>
  </si>
  <si>
    <t>"st. 255,42-268,50"       13,08*1,20*(2,23+3,16)/2</t>
  </si>
  <si>
    <t>"st. 268,50-313,20"       44,70*1,20*(3,16+2,39)/2</t>
  </si>
  <si>
    <t>"st. 313,20-354,05"       40,85*1,20*(2,39+2,83)*2</t>
  </si>
  <si>
    <t>"st. 354,05-387,42"       33,37*1,20*(2,83+2,73)/2</t>
  </si>
  <si>
    <t>"st. 387,42-421,10"       33,68*1,20*(2,73+3,20)/2</t>
  </si>
  <si>
    <t>"st. 421,10-429,70"       8,60*1,20*(3,20+3,07)/2</t>
  </si>
  <si>
    <t>"st. 429,70-449,77"       20,07*1,20*(3,07+2,33)/2</t>
  </si>
  <si>
    <t>"dopočet šachet"       0,80*2,0*(3,20+2,63+2,63+2,63+3,13+3,03+2,83+3,53+3,13+3,43+3,13+2,43+2,77+2,80+2,83+2,43+3,09+2,87+2,33)</t>
  </si>
  <si>
    <t>"asf. komunikace - st. 0,00-167,50"        -(167,50*1,20+0,80*2,0*6)*0,40</t>
  </si>
  <si>
    <t>"zeleň - st. 167,50-255,42"        -(87,92*1,20+0,80*2,0*5)*0,150</t>
  </si>
  <si>
    <t>"asf. komunikace - st. 255,42-387,42"          -(132,00*1,20+0,80*2,0*5)*0,40</t>
  </si>
  <si>
    <t>"zeleň - st. 387,42-421,10"        -(33,680*1,20+0,80*2,0*2)*0,150</t>
  </si>
  <si>
    <t>"betonová plocha - st. 421,10-429,70"       -8,60*1,20*0,40</t>
  </si>
  <si>
    <t>"zeleň - st. 429,70-449,77"       -(20,07*1,20+0,80*2,0*2)*0,150</t>
  </si>
  <si>
    <t>"st. 0,00-8,90"       8,90*1,20*(3,13+3,28)/2</t>
  </si>
  <si>
    <t>"st. 8,90-32,16"        23,26*1,20*(3,28+3,13)/2</t>
  </si>
  <si>
    <t>"st. 32,16-82,16"      50,00*1,20*(3,13+2,13)/2</t>
  </si>
  <si>
    <t>"st. 82,16-135,70"       53,54*1,20*(2,13+2,94)/2</t>
  </si>
  <si>
    <t>"st. 135,70-144,70"        9,00*1,20*(2,94+3,18)/2</t>
  </si>
  <si>
    <t>"st. 144,70-178,00"        33,30*1,20*(3,18+2,13)/2</t>
  </si>
  <si>
    <t>"dopočet šachet"           0,80*2,0*(3,17+3,13+2,13+2,62+2,83+2,13)</t>
  </si>
  <si>
    <t>"asf. komunikace - st. 0,00-109,90"       -(109,90*1,20+0,80*2,0*4)*0,40</t>
  </si>
  <si>
    <t>"štěrková cesta - st. 109,90-129,50"      -(19,60*1,20+0,80*2,0*2)*0,20</t>
  </si>
  <si>
    <t>"zeleň - st. 129,50-151,00"      -(21,50*1,20)*0,150</t>
  </si>
  <si>
    <t>"zahrada - st. 151,00-178,00"      -(27,00*1,20+0,80*2,0*1)*0,30</t>
  </si>
  <si>
    <t>"st. 0,00-6,89"       6,89*1,20*(3,13+2,73)/2</t>
  </si>
  <si>
    <t>"st. 6,89-32,00"     25,11*1,20*(2,73+2,66)/2</t>
  </si>
  <si>
    <t>"st. 32,00-77,00"      45,00*1,20*(2,66+2,85)/2</t>
  </si>
  <si>
    <t>"st. 77,00-95,73"      18,73*1,20*(2,85+2,53)/2</t>
  </si>
  <si>
    <t>"dopočet šachet"        0,80*2,0*(3,13+2,73+2,82+2,53)</t>
  </si>
  <si>
    <t>"asf. komunikace - st. 0,00-95,73"        -(95,73*1,20+0,80*2,0*4)*0,40</t>
  </si>
  <si>
    <t>"st. 0,00-2,60"      2,60*1,20*(2,77+2,49)/2</t>
  </si>
  <si>
    <t>"st. 2,60-7,80"       5,20*1,20*(2,49+2,60)/2</t>
  </si>
  <si>
    <t>"st. 7,80-35,20"       27,40*1,20*(2,60+2,09)/2</t>
  </si>
  <si>
    <t>"st. 35,20-45,86"       10,66*1,20*(2,09+1,23)/2</t>
  </si>
  <si>
    <t>"dopočet šachet"         0,80*2,0*(2,43+2,13)</t>
  </si>
  <si>
    <t>"asf. komunikace - st. 0,00-2,60"       -(2,60*1,20+0,80*2,0*1)*0,40</t>
  </si>
  <si>
    <t>"zeleň - st. 2,60-45,86"       -(43,26*1,20+0,80*2,0*2)*0,150</t>
  </si>
  <si>
    <t>"st. 0,00-5,80"       5,80*1,20*(2,80+2,33)/2</t>
  </si>
  <si>
    <t>"st. 5,80-26,50"       20,70*1,20*(2,33+2,07)/2</t>
  </si>
  <si>
    <t>"st. 26,50-35,00"       8,50*1,20*(2,07+2,32)/2</t>
  </si>
  <si>
    <t>"dopočet šachet"        0,80*2,0*(2,32)</t>
  </si>
  <si>
    <t>"asf. komunikace - st. 0,00-5,80"       -(5,80*1,20+0,80*2,0*1)*0,40</t>
  </si>
  <si>
    <t>"zeleň - st. 5,80-35,00"        -(18,80*1,20+0,80*2,0*1)*0,150</t>
  </si>
  <si>
    <t>"st. 0,00-8,39"       8,39*1,20*(2,83+2,33)/2</t>
  </si>
  <si>
    <t>"st. 8,39-14,50"      6,11*1,20*(2,33+2,57)/2</t>
  </si>
  <si>
    <t>"st. 14,50-42,42"       27,92*1,20*(2,57+2,23)/2</t>
  </si>
  <si>
    <t>"dopočet šachet"        0,80*2,0*(2,33+2,23)</t>
  </si>
  <si>
    <t>"asf. komunikace - st. 0,00-14,50"           -(14,50*1,20+0,80*2,0*2)*0,40</t>
  </si>
  <si>
    <t>"štěrková cesta - st. 14,50-42,42"        -(27,92*1,20+0,80*2,0*1)*0,20</t>
  </si>
  <si>
    <t>"st. 0,00-65,90"        65,90*1,20*3,0</t>
  </si>
  <si>
    <t>"dopočet šachet"         0,80*2,0*3,0*2</t>
  </si>
  <si>
    <t>"asfalt - st. 0,00-65,90"       -(65,90*1,20+0,80*2,0*2)*0,40</t>
  </si>
  <si>
    <t>"st. 0,00-109,82"       109,82*1,20*3,0</t>
  </si>
  <si>
    <t>"dopočet šachet"       0,80*2,0*3,0*3</t>
  </si>
  <si>
    <t>"asfalt - st. 0,00-109,82"        -(109,82*1,20+0,80*2,0*3)*0,40</t>
  </si>
  <si>
    <t>"st. 0,00-141,28"          141,28*1,20*3,0</t>
  </si>
  <si>
    <t>"dopočet šachet"       0,80*2,0*3,0*4</t>
  </si>
  <si>
    <t>"asfalt - st. 0,00-141,28"        -(141,28*1,20+0,80*2,0*4)*0,40</t>
  </si>
  <si>
    <t>"st. 0,00-9,30"      9,30*1,20*(2,63+2,99)/2</t>
  </si>
  <si>
    <t>"st. 9,30-14,30"      5,00*1,20*(2,99+2,71)/2</t>
  </si>
  <si>
    <t>"st. 14,30-27,70"      13,40*1,20*(2,71+2,89)/2</t>
  </si>
  <si>
    <t>"st. 27,70-35,00"      7,30*1,20*(2,89+2,79)/2</t>
  </si>
  <si>
    <t>"st. 35,00-49,09"       14,090*1,20*(2,79+2,83)/2</t>
  </si>
  <si>
    <t>"st. 49,09-53,80"       4,71*1,20*(1,70+3,02)/2</t>
  </si>
  <si>
    <t>"st. 53,80-64,10"       10,30*1,20*(3,02+1,64)/2</t>
  </si>
  <si>
    <t>"st. 64,10-64,15"       0,05*1,20+(1,64+4,74)/2</t>
  </si>
  <si>
    <t>"st. 64,15-66,06"       1,91*1,20*(4,74+4,53)/2</t>
  </si>
  <si>
    <t>"st. 66,06-73,40"       7,34*1,20*(2,95+2,99)/2</t>
  </si>
  <si>
    <t>"st. 73,40-85,80"       12,40*1,20*(2,99+2,43)/2</t>
  </si>
  <si>
    <t>"st. 85,80-98,00"       12,20*1,20*(2,43+2,23)/2</t>
  </si>
  <si>
    <t>"dopočet šachet"      0,80*2,0*(2,63+2,83+4,53+2,23)</t>
  </si>
  <si>
    <t>"zeleň - st. 0,00-73,40"        -(73,40*1,20+0,80*2,0*4)*0,150</t>
  </si>
  <si>
    <t>"zámková dlažba - st. 73,40-98,00"         -(24,60*1,20+0,80*2,0*1)*0,30</t>
  </si>
  <si>
    <t xml:space="preserve">"výtlak Vs3"        </t>
  </si>
  <si>
    <t>"st. 0,00-1,00"      1,00*0,90*2,0</t>
  </si>
  <si>
    <t>"odbočky"        2025,80*1,00*2,50</t>
  </si>
  <si>
    <t>"zeleň"      -1012,90*1,00*0,150</t>
  </si>
  <si>
    <t>"asf. komunikace"         -506,45*1,00*0,40</t>
  </si>
  <si>
    <t>"zámková dlažba"        -253,20*1,00*0,30</t>
  </si>
  <si>
    <t>"beton"       -253,25*1,00*0,40</t>
  </si>
  <si>
    <t>"podíl zeminy 50%"        19579,759*0,50</t>
  </si>
  <si>
    <t>23</t>
  </si>
  <si>
    <t>132202201</t>
  </si>
  <si>
    <t>Hloubení rýh š přes 600 do 2000 mm ručním nebo pneum nářadím v soudržných horninách tř. 3</t>
  </si>
  <si>
    <t>574799318</t>
  </si>
  <si>
    <t>Hloubení zapažených i nezapažených rýh šířky přes 600 do 2 000 mm ručním nebo pneumatickým nářadím s urovnáním dna do předepsaného profilu a spádu v horninách tř. 3 soudržných</t>
  </si>
  <si>
    <t xml:space="preserve">Poznámka k souboru cen:
1. V cenách jsou započteny i náklady na přehození výkopku na přilehlém terénu na vzdálenost do 5 m     od podélné osy rýhy nebo naložení výkopku na dopravní prostředek. 2. V cenách 10-2201 až 40-2202 je započítán i svislý přesun horniny po házečkách do 2 metrů </t>
  </si>
  <si>
    <t>"sondy pro ověření polohy kan. stok"        2,0*0,60*2,0*22</t>
  </si>
  <si>
    <t>"sondy pro ověření polohy inž. sítí"      1,50*0,60*1,50*12</t>
  </si>
  <si>
    <t>24</t>
  </si>
  <si>
    <t>132301204</t>
  </si>
  <si>
    <t>Hloubení rýh š do 2000 mm v hornině tř. 4 objemu přes 5000 m3</t>
  </si>
  <si>
    <t>-1420841057</t>
  </si>
  <si>
    <t>Hloubení zapažených i nezapažených rýh šířky přes 600 do 2 000 mm s urovnáním dna do předepsaného profilu a spádu v hornině tř. 4 přes 5 000 m3</t>
  </si>
  <si>
    <t>"viz pol. 132201204"</t>
  </si>
  <si>
    <t>"podíl zeminy 25%"        19579,759*0,25</t>
  </si>
  <si>
    <t>25</t>
  </si>
  <si>
    <t>132401201</t>
  </si>
  <si>
    <t>Hloubení rýh š do 2000 mm v hornině tř. 5</t>
  </si>
  <si>
    <t>-1797623914</t>
  </si>
  <si>
    <t>Hloubení zapažených i nezapažených rýh šířky přes 600 do 2 000 mm s urovnáním dna do předepsaného profilu a spádu v hornině tř. 5 pro jakékoliv množství</t>
  </si>
  <si>
    <t>"podíl zeminy 15%"        19579,759*0,15</t>
  </si>
  <si>
    <t>26</t>
  </si>
  <si>
    <t>132501201</t>
  </si>
  <si>
    <t>Hloubení rýh š do 2000 mm v hornině tř. 6</t>
  </si>
  <si>
    <t>780163621</t>
  </si>
  <si>
    <t>Hloubení zapažených i nezapažených rýh šířky přes 600 do 2 000 mm s urovnáním dna do předepsaného profilu a spádu v hornině 6 pro jakékoliv množství</t>
  </si>
  <si>
    <t>"podíl zeminy 10%"        19579,759*0,10</t>
  </si>
  <si>
    <t>27</t>
  </si>
  <si>
    <t>133201102</t>
  </si>
  <si>
    <t>Hloubení šachet v hornině tř. 3 objemu přes 100 m3</t>
  </si>
  <si>
    <t>1341258290</t>
  </si>
  <si>
    <t>Hloubení zapažených i nezapažených šachet s případným nutným přemístěním výkopku ve výkopišti v hornině tř. 3 přes 100 m3</t>
  </si>
  <si>
    <t xml:space="preserve">Poznámka k souboru cen: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</si>
  <si>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"dle výkresů čerpací stanice"</t>
  </si>
  <si>
    <t>3,040*3,040*5,580</t>
  </si>
  <si>
    <t>"zeleň"     -3,040*3,040*0,150</t>
  </si>
  <si>
    <t>"podíl zeminy 50%"      100,364*0,50</t>
  </si>
  <si>
    <t>28</t>
  </si>
  <si>
    <t>133301102</t>
  </si>
  <si>
    <t>Hloubení šachet v hornině tř. 4 objemu přes 100 m3</t>
  </si>
  <si>
    <t>1645575700</t>
  </si>
  <si>
    <t>Hloubení zapažených i nezapažených šachet s případným nutným přemístěním výkopku ve výkopišti v hornině tř. 4 přes 100 m3</t>
  </si>
  <si>
    <t>"viz pol. 133201102"</t>
  </si>
  <si>
    <t>"podíl zeminy 25%"      100,364*0,25</t>
  </si>
  <si>
    <t>29</t>
  </si>
  <si>
    <t>133401101</t>
  </si>
  <si>
    <t>Hloubení šachet v hornině tř. 5</t>
  </si>
  <si>
    <t>-2094356653</t>
  </si>
  <si>
    <t>Hloubení zapažených i nezapažených šachet s případným nutným přemístěním výkopku ve výkopišti v hornině tř. 5 pro jakýkoliv objem výkopu</t>
  </si>
  <si>
    <t>"podíl zeminy 15%"      100,364*0,15</t>
  </si>
  <si>
    <t>30</t>
  </si>
  <si>
    <t>133501101</t>
  </si>
  <si>
    <t>Hloubení šachet v hornině tř. 6</t>
  </si>
  <si>
    <t>-1154194870</t>
  </si>
  <si>
    <t>Hloubení zapažených i nezapažených šachet s případným nutným přemístěním výkopku ve výkopišti v hornině tř. 6 pro jakýkoliv objem výkopu</t>
  </si>
  <si>
    <t>"podíl zeminy 10%"      100,364*0,10</t>
  </si>
  <si>
    <t>31</t>
  </si>
  <si>
    <t>151821111</t>
  </si>
  <si>
    <t>Osazení a odstranění pažicího boxu středního hl výkopu do 3,5 m š do 1,2 m</t>
  </si>
  <si>
    <t>1112533894</t>
  </si>
  <si>
    <t>Pažicí boxy pro pažení a rozepření stěn rýh podzemního vedení střední osazení a odstranění hloubka výkopu do 3,5 m, šířka do 1,2 m</t>
  </si>
  <si>
    <t xml:space="preserve">Poznámka k souboru cen:
1. Množství měrných jednotek pažicích boxů se určuje v m2 obou ploch stěn výkopu, které je třeba     pažit. 2. Množství měrných jednotek příplatku odpovídá výměře stanovené pro položky pažicích boxů. Tato     výměra se násobí počtem dnů, po které je průměrně zapažen 1 m2 výkopu (nejedná se o celkový počet     dní pažení výkopu). </t>
  </si>
  <si>
    <t>"st. 0,00-11,40"      47,675/1,20*2</t>
  </si>
  <si>
    <t>"st. 11,40-41,30"      125,759/1,20*2</t>
  </si>
  <si>
    <t>"st. 41,30-74,20"      118,440/1,20*2</t>
  </si>
  <si>
    <t>"st. 74,20-80,90"      19,376/1,20*2</t>
  </si>
  <si>
    <t>"st. 80,90-101,90"       69,048/1,20*2</t>
  </si>
  <si>
    <t>"st. 101,90-105,50"      12,874/1,20*2</t>
  </si>
  <si>
    <t>"st. 105,50-176,68"      222,936/1,20*2</t>
  </si>
  <si>
    <t>"st. 176,68-246,10"      222,005/1,20*2</t>
  </si>
  <si>
    <t>"st. 246,10-300,00"      184,338/1,20*2</t>
  </si>
  <si>
    <t>"st. 300,00-310,00"       33,720/1,20*2</t>
  </si>
  <si>
    <t>"st. 310,00-334,00"       89,136/1,20*2</t>
  </si>
  <si>
    <t>"st. 334,00-338,90"       17,758/1,20*2</t>
  </si>
  <si>
    <t>"st. 338,90-373,10"       122,094/1,20*2</t>
  </si>
  <si>
    <t>"st. 373,10-447,23"       253,969/1,20*2</t>
  </si>
  <si>
    <t>"st. 447,23-501,40"        186,887/1,20*2</t>
  </si>
  <si>
    <t>"st. 501,40-563,25"        195,941/1,20*2</t>
  </si>
  <si>
    <t>"st. 563,25-665,11"        339,194/1,20*2</t>
  </si>
  <si>
    <t>"st. 665,11-739,85"         242,606/1,20*2</t>
  </si>
  <si>
    <t>"st. 739,85-764,63"         64,676/1,20*2</t>
  </si>
  <si>
    <t>"dopočet šachet"        0,80*2*(4,76+3,69+2,43+3,03+3,03+2,23+2,31+2,80+3,12+2,43+2,62+2,93+3,03+2,93+2,63+2,96+3,12+2,33*3+2,78+3,39+2,33*3)</t>
  </si>
  <si>
    <t>"st. 0,00-22,40"      64,512/1,20*2</t>
  </si>
  <si>
    <t>"st. 22,40-32,00"      25,344/1,20*2</t>
  </si>
  <si>
    <t>"dopočet šachet"        0,80*2*(3,03+2,13)</t>
  </si>
  <si>
    <t>"st. 0,00-38,01"       114,030/1,20*2</t>
  </si>
  <si>
    <t>"st. 38,01-105,00"      191,323/1,20*2</t>
  </si>
  <si>
    <t>"st. 105,00-145,00"       113,280/1,20*2</t>
  </si>
  <si>
    <t>"st. 145,00-191,18"       128,011/1,20*2</t>
  </si>
  <si>
    <t>"st. 191,18-258,18"        191,352/1,20*2</t>
  </si>
  <si>
    <t>"dopočet šachet"           0,80*2*(2,80+2,33*8+2,43)</t>
  </si>
  <si>
    <t>"st. 0,00-8,57"        30,235/1,20*2</t>
  </si>
  <si>
    <t>"st. 8,57-31,57"      70,104/1,20*2</t>
  </si>
  <si>
    <t>"dopočet šachet"       0,80*2*(2,83+3,05+2,33)</t>
  </si>
  <si>
    <t>"st. 0,00-3,00"         8,586/1,20*2</t>
  </si>
  <si>
    <t>"st. 3,00-4,80"        4,331/1,20*2</t>
  </si>
  <si>
    <t>"st. 4,80-12,80"        28,368/1,20*2</t>
  </si>
  <si>
    <t>"st. 12,80-16,40"      11,837/1,20*2</t>
  </si>
  <si>
    <t>"st. 16,40-21,20"      8,928/1,20*2</t>
  </si>
  <si>
    <t>"st. 21,20-26,00"       14,40/1,20*2</t>
  </si>
  <si>
    <t>"st. 26,00-28,50"        10,860/1,20*2</t>
  </si>
  <si>
    <t>"st. 28,50-73,96"        170,748/1,20*2</t>
  </si>
  <si>
    <t>"st. 73,96-83,30"         30,654/1,20*2</t>
  </si>
  <si>
    <t>"st. 83,30-127,70"       145,454/1,20*2</t>
  </si>
  <si>
    <t>"st. 127,70-146,30"      60,934/1,20*2</t>
  </si>
  <si>
    <t>"st. 146,30-286,10"        437,015/1,20*2</t>
  </si>
  <si>
    <t>"st. 286,10-320,00"       99,463/1,20*2</t>
  </si>
  <si>
    <t>"st. 320,00-344,80"       74,102/1,20*2</t>
  </si>
  <si>
    <t>"st. 344,80-369,80"       74,10/1,20*2</t>
  </si>
  <si>
    <t>"st. 369,80-401,00"       95,285/1,20*2</t>
  </si>
  <si>
    <t>"st. 401,00-414,30"       44,528/1,20*2</t>
  </si>
  <si>
    <t>"st. 414,30-453,60"        130,633/1,20*2</t>
  </si>
  <si>
    <t>"st. 453,60-467,00"        42,853/1,20*2</t>
  </si>
  <si>
    <t>"st. 467,00-473,59"        21,035/1,20*2</t>
  </si>
  <si>
    <t>"st. 473,59-488,40"        47,096/1,20*2</t>
  </si>
  <si>
    <t>"st. 488,40-494,70"        19,051/1,20*2</t>
  </si>
  <si>
    <t>"st. 494,70-512,68"        56,853/1,20*2</t>
  </si>
  <si>
    <t>"st. 512,68-532,10"        61,523/1,20*2</t>
  </si>
  <si>
    <t>"st. 532,10-578,30"        129,175/1,20*2</t>
  </si>
  <si>
    <t>"st. 578,30-606,57"        91,595/1,20*2</t>
  </si>
  <si>
    <t>"st. 606,57-626,50"        71,748/1,20*2</t>
  </si>
  <si>
    <t>"st. 626,50-667,00"        137,295/1,20*2</t>
  </si>
  <si>
    <t>"st. 667,00-682,50"        51,615/1,20*2</t>
  </si>
  <si>
    <t>"st. 682,50-688,70"        20,758/1,20*2</t>
  </si>
  <si>
    <t>"st. 688,70-701,51"        43,810/1,20*2</t>
  </si>
  <si>
    <t>"st. 701,51-720,59"        63,651/1,20*2</t>
  </si>
  <si>
    <t>"st. 720,59-767,59"         159,894/1,20*2</t>
  </si>
  <si>
    <t>"st. 767,59-772,70"         18,797/1,20*2</t>
  </si>
  <si>
    <t>"st. 772,70-800,00"        95,004/1,20*2</t>
  </si>
  <si>
    <t>"st. 800,00-851,40"         166,536/1,20*2</t>
  </si>
  <si>
    <t>"st. 851,40-866,70"        45,808/1,20*2</t>
  </si>
  <si>
    <t>"st. 866,70-913,30"         142,596/1,20*2</t>
  </si>
  <si>
    <t>"st. 913,30-950,70"          117,586/1,20*2</t>
  </si>
  <si>
    <t>"st. 950,70-1026,45"       228,614/1,20*2</t>
  </si>
  <si>
    <t>"dopočet šachet"         0,80*2*(3,55+2,67+2,70+2,67+2,55+2,43+2,50+2,46+2,53+2,80+2,60+2,93+2,58+2,31+3,09+2,82+2,76+2,79+2,73+2,93+2,63+3,04+2,86)</t>
  </si>
  <si>
    <t>0,80*2*(2,92+2,53+2,45+2,62+2,63+2,36)</t>
  </si>
  <si>
    <t>"st. 0,00-1,90"        6,418/1,20*2</t>
  </si>
  <si>
    <t>"st. 1,90-16,20"        42,385/1,20*2</t>
  </si>
  <si>
    <t>"st. 16,20-24,50"       21,613/1,20*2</t>
  </si>
  <si>
    <t>"st. 24,50-26,14"        4,133/1,20*2</t>
  </si>
  <si>
    <t>"st. 26,14-33,70"        20,321/1,20*2</t>
  </si>
  <si>
    <t>"st. 33,70-44,80"         32,767/1,20*2</t>
  </si>
  <si>
    <t>"st. 44,80-45,90"         3,043/1,20*2</t>
  </si>
  <si>
    <t>"st. 45,90-52,70"        26,846/1,20*2</t>
  </si>
  <si>
    <t>"st. 52,70-58,80"       31,476/1,20*2</t>
  </si>
  <si>
    <t>"st. 58,80-75,60"      68,242/1,20*2</t>
  </si>
  <si>
    <t>"st. 75,60-82,04"       19,127/1,20*2</t>
  </si>
  <si>
    <t>"st. 82,04-87,50"       16,806/1,20*2</t>
  </si>
  <si>
    <t>"st. 87,50-95,04"        24,520/1,20*2</t>
  </si>
  <si>
    <t>"st. 95,04-112,70"      50,013/1,20*2</t>
  </si>
  <si>
    <t>"st. 112,70-138,60"       70,552/1,20*2</t>
  </si>
  <si>
    <t>"st. 138,60-164,34"       70,734/1,20*2</t>
  </si>
  <si>
    <t>"st. 164,34-197,40"       95,213/1,20*2</t>
  </si>
  <si>
    <t>"st. 197,40-204,30"       22,522/1,20*2</t>
  </si>
  <si>
    <t>"st. 204,30-216,90"       44,906/1,20*2</t>
  </si>
  <si>
    <t>"st. 216,90-229,80"       45,821/1,20*2</t>
  </si>
  <si>
    <t>"st. 229,80-235,70"       19,824/1,20*2</t>
  </si>
  <si>
    <t>"st. 235,70-240,24"       14,928/1,20*2</t>
  </si>
  <si>
    <t>"st. 240,24-246,10"       16,912/1,20*2</t>
  </si>
  <si>
    <t>"st. 246,10-291,70"       126,950/1,20*2</t>
  </si>
  <si>
    <t>"st. 291,70-294,90"       9,504/1,20*2</t>
  </si>
  <si>
    <t>"st. 294,90-331,10"       103,604/1,20*2</t>
  </si>
  <si>
    <t>"st. 331,10-380,00"       136,431/1,20*2</t>
  </si>
  <si>
    <t>"st. 380,00-416,50"       101,616/1,20*2</t>
  </si>
  <si>
    <t>"st. 416,50-427,50"       33,00/1,20*2</t>
  </si>
  <si>
    <t>"st. 427,50-431,10"       11,534/1,20*2</t>
  </si>
  <si>
    <t>"st. 431,10-455,48"       75,188/1,20*2</t>
  </si>
  <si>
    <t>"dopočet šachet"          0,80*2*(2,31+2,03+3,63+2,34+2,63+2,33+2,13+2,73+2,63+2,43+2,43+2,23+2,33+2,73+2,53)</t>
  </si>
  <si>
    <t>"st. 0,00-8,50"      14,573/0,90*2</t>
  </si>
  <si>
    <t>"st. 8,50-18,40"       16,840/0,90*2</t>
  </si>
  <si>
    <t>"st. 18,40-26,47"        12,928/0,90*2</t>
  </si>
  <si>
    <t>"st. 26,47-32,00"        23,923/1,20*2</t>
  </si>
  <si>
    <t>"st. 32,00-34,40"        4,781/1,20*2</t>
  </si>
  <si>
    <t>"st. 34,40-41,57"       30,587/1,20*2</t>
  </si>
  <si>
    <t>"st. 41,57-45,90"        19,537/1,20*2</t>
  </si>
  <si>
    <t>"st. 45,90-121,00"       267,656/1,20*2</t>
  </si>
  <si>
    <t>"st. 121,00-165,40"      132,134/1,20*2</t>
  </si>
  <si>
    <t>"st. 165,40-258,32"        286,565/1,20*2</t>
  </si>
  <si>
    <t>"dopočet šachet"       0,80*2*(3,83+3,33+3,28+2,53+2,43+2,43+2,43+2,43)</t>
  </si>
  <si>
    <t>"st. 0,00-58,60"          189,161/1,20*2</t>
  </si>
  <si>
    <t>"st. 58,60-78,00"        61,11/1,20*2</t>
  </si>
  <si>
    <t>"st. 78,00-99,10"        68,111/1,20*2</t>
  </si>
  <si>
    <t>"st. 99,10-100,00"        2,894/1,20*2</t>
  </si>
  <si>
    <t>"st. 100,00-108,40"      27,216/1,20*2</t>
  </si>
  <si>
    <t>"st. 108,40-185,00"      231,638/1,20*2</t>
  </si>
  <si>
    <t>"st. 185,00-274,00"       292,632/1,20*2</t>
  </si>
  <si>
    <t>"st. 274,00-304,50"       99,552/1,20*2</t>
  </si>
  <si>
    <t>"st. 304,50-396,40"        249,233/1,20*2</t>
  </si>
  <si>
    <t>"st. 396,40-404,50"        21,481/1,20*2</t>
  </si>
  <si>
    <t>"st. 404,50-420,40"        41,594/1,20*2</t>
  </si>
  <si>
    <t>"st. 420,40-511,20"        276,758/1,20*2</t>
  </si>
  <si>
    <t>"st. 511,20-632,00"        382,694/1,20*2</t>
  </si>
  <si>
    <t>"st. 632,00-676,40"        137,729/1,20*2</t>
  </si>
  <si>
    <t>"st. 676,40-720,20"       142,438/1,20*2</t>
  </si>
  <si>
    <t>"st. 720,20-752,00"        100,552/1,20*2</t>
  </si>
  <si>
    <t>"dopočet šachet"       0,80*2*(2,58+2,73+2,55+2,33+2,33+3,00+3,11+2,74+2,33+2,33+2,23+2,36+2,77+2,71+2,50+2,40+2,67+2,65+2,69)</t>
  </si>
  <si>
    <t>"st. 0,00-8,14"        31,062/1,20*2</t>
  </si>
  <si>
    <t>"st. 8,14-75,40"      217,115/1,20*2</t>
  </si>
  <si>
    <t>"st. 75,40-87,83"       32,517/1,20*2</t>
  </si>
  <si>
    <t>"st. 87,83-100,80"       34,085/1,20*2</t>
  </si>
  <si>
    <t>"st. 100,80-134,62"      105,113/1,20*2</t>
  </si>
  <si>
    <t>"st. 134,62-185,08"        159,252/1,20*2</t>
  </si>
  <si>
    <t>"dopočet šachet"       0,80*2*(3,25+2,23+2,23+2,23+3,03+2,23)</t>
  </si>
  <si>
    <t>"st. 0,00-9,00"       34,830/1,20*2</t>
  </si>
  <si>
    <t>"st. 9,00-54,00"      132,030/1,20*2</t>
  </si>
  <si>
    <t>"st. 54,00-70,70"      51,102/1,20*2</t>
  </si>
  <si>
    <t>"st. 70,70-85,70"       45,90/1,20*2</t>
  </si>
  <si>
    <t>"st. 85,70-128,30"      131,378/1,20*2</t>
  </si>
  <si>
    <t>"st. 128,30-164,03"       120,910/1,20*2</t>
  </si>
  <si>
    <t>"st. 164,03-167,50"       12,971/1,20*2</t>
  </si>
  <si>
    <t>"st. 167,50-171,03"       12,983/1,20*2</t>
  </si>
  <si>
    <t>"st. 171,03-179,60"        21,031/1,20*2</t>
  </si>
  <si>
    <t>"st. 179,60-182,03"        7,042/1,20*2</t>
  </si>
  <si>
    <t>"st. 182,03-183,00"        2,444/1,20*2</t>
  </si>
  <si>
    <t>"st. 183,00-197,50"       40,281/1,20*2</t>
  </si>
  <si>
    <t>"st. 197,50-221,10"        81,986/1,20*2</t>
  </si>
  <si>
    <t>"st. 221,10-244,92"        73,318/1,20*2</t>
  </si>
  <si>
    <t>"st. 244,92-255,42"        35,028/1,20*2</t>
  </si>
  <si>
    <t>"st. 255,42-268,50"        42,301/1,20*2</t>
  </si>
  <si>
    <t>"st. 268,50-313,20"        148,851/1,20*2</t>
  </si>
  <si>
    <t>"st. 313,20-354,05"        511,769/1,20*2</t>
  </si>
  <si>
    <t>"st. 354,05-387,42"         111,322/1,20*2</t>
  </si>
  <si>
    <t>"st. 387,42-421,10"       119,833/1,20*2</t>
  </si>
  <si>
    <t>"st. 421,10-429,70"        32,353/1,20*2</t>
  </si>
  <si>
    <t>"st. 429,70-449,77"        65,027/1,20*2</t>
  </si>
  <si>
    <t>"dopočet šachet"       0,80*2*(3,20+2,63+2,63+2,63+3,13+3,03+2,83+3,53+3,13+3,43+3,13+2,43+2,77+2,80+2,83+2,43+3,09+2,87+2,33)</t>
  </si>
  <si>
    <t>"st. 0,00-8,90"       34,229/1,20*2</t>
  </si>
  <si>
    <t>"st. 8,90-32,16"        89,458/1,20*2</t>
  </si>
  <si>
    <t>"st. 32,16-82,16"      157,80/1,20*2</t>
  </si>
  <si>
    <t>"st. 82,16-135,70"       162,869/1,20*2</t>
  </si>
  <si>
    <t>"st. 135,70-144,70"        33,048/1,20*2</t>
  </si>
  <si>
    <t>"st. 144,70-178,00"        106,094/1,20*2</t>
  </si>
  <si>
    <t>"dopočet šachet"           0,80*2*(3,17+3,13+2,13+2,62+2,83+2,13)</t>
  </si>
  <si>
    <t>"st. 0,00-6,89"       24,225/1,20*2</t>
  </si>
  <si>
    <t>"st. 6,89-32,00"     81,206/1,20*2</t>
  </si>
  <si>
    <t>"st. 32,00-77,00"      148,770/1,20*2</t>
  </si>
  <si>
    <t>"st. 77,00-95,73"       60,460/1,20*2</t>
  </si>
  <si>
    <t>"dopočet šachet"        0,80*2*(3,13+2,73+2,82+2,53)</t>
  </si>
  <si>
    <t>"st. 0,00-2,60"      8,206/1,20*2</t>
  </si>
  <si>
    <t>"st. 2,60-7,80"       15,881/1,20*2</t>
  </si>
  <si>
    <t>"st. 7,80-35,20"       77,104/1,20*2</t>
  </si>
  <si>
    <t>"st. 35,20-45,86"       21,235/1,20*2</t>
  </si>
  <si>
    <t>"dopočet šachet"         0,80*2*(2,43+2,13)</t>
  </si>
  <si>
    <t>"st. 0,00-5,80"       17,852/1,20*2</t>
  </si>
  <si>
    <t>"st. 5,80-26,50"        54,648/1,20*2</t>
  </si>
  <si>
    <t>"st. 26,50-35,00"       22,389/1,20*2</t>
  </si>
  <si>
    <t>"dopočet šachet"        0,80*2*(2,32)</t>
  </si>
  <si>
    <t>"st. 0,00-8,39"       25,975/1,20*2</t>
  </si>
  <si>
    <t>"st. 8,39-14,50"      17,963/1,20*2</t>
  </si>
  <si>
    <t>"st. 14,50-42,42"       80,410/1,20*2</t>
  </si>
  <si>
    <t>"dopočet šachet"        0,80*2*(2,33+2,23)</t>
  </si>
  <si>
    <t>"st. 0,00-65,90"        237,240/1,20*2</t>
  </si>
  <si>
    <t>"dopočet šachet"         0,80*2*3,0*2</t>
  </si>
  <si>
    <t>"st. 0,00-109,82"       395,352/1,20*2</t>
  </si>
  <si>
    <t>"dopočet šachet"       0,80*2*3,0*3</t>
  </si>
  <si>
    <t>"st. 0,00-141,28"          508,608/1,20*2</t>
  </si>
  <si>
    <t>"dopočet šachet"       0,80*2*3,0*4</t>
  </si>
  <si>
    <t>"st. 0,00-9,30"        31,360/1,20*2</t>
  </si>
  <si>
    <t>"st. 9,30-14,30"       17,10/1,20*2</t>
  </si>
  <si>
    <t>"st. 14,30-27,70"      45,024/1,20*2</t>
  </si>
  <si>
    <t>"st. 27,70-35,00"       24,878/1,20*2</t>
  </si>
  <si>
    <t>"st. 35,00-49,09"       47,511/1,20*2</t>
  </si>
  <si>
    <t>"st. 49,09-53,80"       13,339/1,20*2</t>
  </si>
  <si>
    <t>"st. 53,80-64,10"       28,799/1,20*2</t>
  </si>
  <si>
    <t>"st. 64,10-64,15"       3,250/1,20*2</t>
  </si>
  <si>
    <t>"st. 64,15-66,06"       10,623/1,20*2</t>
  </si>
  <si>
    <t>"st. 66,06-73,40"        26,160/1,20*2</t>
  </si>
  <si>
    <t>"st. 73,40-85,80"        40,325/1,20*2</t>
  </si>
  <si>
    <t>"st. 85,80-98,00"        34,111/1,20*2</t>
  </si>
  <si>
    <t>"dopočet šachet"      0,80*2*(2,63+2,83+4,53+2,23)</t>
  </si>
  <si>
    <t>"st. 0,00-1,00"      1,80/0,90*2</t>
  </si>
  <si>
    <t>5064,5/1*2</t>
  </si>
  <si>
    <t>32</t>
  </si>
  <si>
    <t>151821121</t>
  </si>
  <si>
    <t>Osazení a odstranění pažicího boxu středního hl výkopu do 5 m š do 1,2 m</t>
  </si>
  <si>
    <t>240143584</t>
  </si>
  <si>
    <t>Pažicí boxy pro pažení a rozepření stěn rýh podzemního vedení střední osazení a odstranění hloubka výkopu přes 3,5 do 5 m, šířka do 1,2 m</t>
  </si>
  <si>
    <t>3,040*4*5,580</t>
  </si>
  <si>
    <t>33</t>
  </si>
  <si>
    <t>151821211</t>
  </si>
  <si>
    <t>Příplatek k pažicímu boxu střednímu hl výkopu do 3,5 m š do 1,2 m za první a ZKD den zapažení</t>
  </si>
  <si>
    <t>1748265607</t>
  </si>
  <si>
    <t>Pažicí boxy pro pažení a rozepření stěn rýh podzemního vedení střední Příplatek za první a každý další den zapažení 1 m2 výkopu k ceně 151 82-1111</t>
  </si>
  <si>
    <t>"viz pol. 151821111"      38196,921</t>
  </si>
  <si>
    <t>34</t>
  </si>
  <si>
    <t>151821221</t>
  </si>
  <si>
    <t>Příplatek k pažicímu boxu střednímu hl výkopu do 5 m š do 1,2 m za první a ZKD den zapažení</t>
  </si>
  <si>
    <t>535586541</t>
  </si>
  <si>
    <t>Pažicí boxy pro pažení a rozepření stěn rýh podzemního vedení střední Příplatek za první a každý další den zapažení 1 m2 výkopu k ceně 151 82-1121</t>
  </si>
  <si>
    <t>"viz pol. 151821121"      135,706</t>
  </si>
  <si>
    <t>35</t>
  </si>
  <si>
    <t>161101102</t>
  </si>
  <si>
    <t>Svislé přemístění výkopku z horniny tř. 1 až 4 hl výkopu do 4 m</t>
  </si>
  <si>
    <t>327678585</t>
  </si>
  <si>
    <t>Svislé přemístění výkopku bez naložení do dopravní nádoby avšak s vyprázdněním dopravní nádoby na hromadu nebo do dopravního prostředku z horniny tř. 1 až 4, při hloubce výkopu přes 2,5 do 4 m</t>
  </si>
  <si>
    <t xml:space="preserve">Poznámka k souboru cen: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</si>
  <si>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"výkopy rýh - viz pol. 132201204"       19579,759</t>
  </si>
  <si>
    <t>"výkop šachet - viz pol. 133201102"      100,364</t>
  </si>
  <si>
    <t>36</t>
  </si>
  <si>
    <t>162301102</t>
  </si>
  <si>
    <t>Vodorovné přemístění do 1000 m výkopku/sypaniny z horniny tř. 1 až 4</t>
  </si>
  <si>
    <t>354562442</t>
  </si>
  <si>
    <t>Vodorovné přemístění výkopku nebo sypaniny po suchu na obvyklém dopravním prostředku, bez naložení výkopku, avšak se složením bez rozhrnutí z horniny tř. 1 až 4 na vzdálenost přes 500 do 1 000 m</t>
  </si>
  <si>
    <t xml:space="preserve">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</si>
  <si>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"viz položka 174101101"</t>
  </si>
  <si>
    <t>"odvoz na meziskládku - zemina použitá do zásypu"         (4663,786+69,0+56,406)</t>
  </si>
  <si>
    <t>"odvoz z meziskládky - zemina použitá do zásypu"       (4663,786+69,0+56,406)</t>
  </si>
  <si>
    <t>37</t>
  </si>
  <si>
    <t>162601102</t>
  </si>
  <si>
    <t>Vodorovné přemístění do 5000 m výkopku/sypaniny z horniny tř. 1 až 4</t>
  </si>
  <si>
    <t>1068313897</t>
  </si>
  <si>
    <t>Vodorovné přemístění výkopku nebo sypaniny po suchu na obvyklém dopravním prostředku, bez naložení výkopku, avšak se složením bez rozhrnutí z horniny tř. 1 až 4 na vzdálenost přes 4 000 do 5 000 m</t>
  </si>
  <si>
    <t>"uložení přebytečné zeminy nebude zpoplatněno, úložiště určí investor, zemina bude ukládána jako výplňový mat. tankových cest ve voj. prostoru Libavá"</t>
  </si>
  <si>
    <t>"výkopy pro sondy - viz pol. 132202201"           69,0</t>
  </si>
  <si>
    <t>"zásyp zeminou - viz pol. 174101101"      -(4663,786+69,0+56,406)</t>
  </si>
  <si>
    <t>38</t>
  </si>
  <si>
    <t>171201201</t>
  </si>
  <si>
    <t>Uložení sypaniny na skládky</t>
  </si>
  <si>
    <t>-1119637324</t>
  </si>
  <si>
    <t xml:space="preserve">Poznámka k souboru cen: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</si>
  <si>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"viz položka 162601102"</t>
  </si>
  <si>
    <t>14959,931</t>
  </si>
  <si>
    <t>39</t>
  </si>
  <si>
    <t>174101101</t>
  </si>
  <si>
    <t>Zásyp jam, šachet rýh nebo kolem objektů sypaninou se zhutněním</t>
  </si>
  <si>
    <t>-562016849</t>
  </si>
  <si>
    <t>Zásyp sypaninou z jakékoliv horniny s uložením výkopku ve vrstvách se zhutněním jam, šachet, rýh nebo kolem objektů v těchto vykopávkách</t>
  </si>
  <si>
    <t xml:space="preserve">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</si>
  <si>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zeminou"</t>
  </si>
  <si>
    <t>"odpočet neměnné části"</t>
  </si>
  <si>
    <t>-32,00*1,20*0,545</t>
  </si>
  <si>
    <t>"odpočet objemu šachet"        -3,14*0,62*0,62*(3,03+2,13)</t>
  </si>
  <si>
    <t>"--------------------------------------------------------------------------------------------"</t>
  </si>
  <si>
    <t>-1026,450*1,20*0,610</t>
  </si>
  <si>
    <t>"odpočet objemu šachet"</t>
  </si>
  <si>
    <t>-3,14*0,62*0,62*(3,55+2,67+2,70+2,67+2,55+2,43+2,50+2,46+2,53+2,80+2,60+2,93+2,58+2,31+3,09+2,82+2,76+2,79+2,73+2,93+2,63+3,04+2,86)</t>
  </si>
  <si>
    <t>-3,14*0,62*0,62*(2,92+2,53+2,45+2,62+2,63+2,36)</t>
  </si>
  <si>
    <t>"---------------------------------------------------------------------------------"</t>
  </si>
  <si>
    <t>-26,47*0,90*(0,00636+0,09+0,216)</t>
  </si>
  <si>
    <t>"-------------------------------------------------------------"</t>
  </si>
  <si>
    <t xml:space="preserve">"odpočet neměnné části"      </t>
  </si>
  <si>
    <t>-45,860*1,20*0,545</t>
  </si>
  <si>
    <t>"odpočet objemu šachet"      -3,14*0,62*0,62*(2,43+2,13)</t>
  </si>
  <si>
    <t>"--------------------------------------------------------"</t>
  </si>
  <si>
    <t>-98,00*1,20*0,454</t>
  </si>
  <si>
    <t>"odpočet objemu šachet"        -3,14*0,62*0,62*(2,63+2,83+4,53+2,23)</t>
  </si>
  <si>
    <t>"-----------------------------------------------------------------"</t>
  </si>
  <si>
    <t>"odpočet neměnné části"           -1,0*0,90*(0,0636+0,09+0,216)</t>
  </si>
  <si>
    <t>"odbočky"        1012,90*1,00*2,50</t>
  </si>
  <si>
    <t>"odpočet neměnné části"              -1012,90*1,00*0,367</t>
  </si>
  <si>
    <t>"-----------------------------------------------------"</t>
  </si>
  <si>
    <t>"zásyp ŠD"</t>
  </si>
  <si>
    <t>"specifikace materiálu - viz příloha K-04/2-01/30 - Seznam strojů a zařízení a technické specifikace - 1.2.3 Štěrkopísek"</t>
  </si>
  <si>
    <t>-764,63*1,20*0,610</t>
  </si>
  <si>
    <t>-3,14*0,62*0,62*(4,76+3,69+2,43+3,03+3,03+2,23+2,31+2,80+3,12+2,43+2,62+2,93+3,03+2,93+2,63+2,96+3,12+2,33*3+2,78+3,39+2,33*3)</t>
  </si>
  <si>
    <t>"---------------------------------------------------------------------------"</t>
  </si>
  <si>
    <t>-258,18*1,20*0,610</t>
  </si>
  <si>
    <t>-3,14*0,62*0,62*(2,80+2,33*8+2,43)</t>
  </si>
  <si>
    <t>"------------------------------------------------------------"</t>
  </si>
  <si>
    <t>-31,57*1,20*0,545</t>
  </si>
  <si>
    <t>"odpočet objemu šachet"           -3,14*0,62*0,62*(2,83+3,05+2,33)</t>
  </si>
  <si>
    <t xml:space="preserve">"odpočet neměnné části"         </t>
  </si>
  <si>
    <t>-455,48*1,20*0,610</t>
  </si>
  <si>
    <t xml:space="preserve">"odpočet objemu šachet" </t>
  </si>
  <si>
    <t>-3,14*0,62*0,62*(2,31+2,03+3,63+2,34+2,63+2,33+2,13+2,73+2,63+2,43+2,43+2,23+2,33+2,73+2,53)</t>
  </si>
  <si>
    <t>-258,320*1,20*0,610</t>
  </si>
  <si>
    <t>-3,14*0,62*0,62*(3,83+3,33+3,28+2,53+2,43+2,43+2,43+2,43)</t>
  </si>
  <si>
    <t>"------------------------------------------------------------------------"</t>
  </si>
  <si>
    <t>-752,00*1,20*0,610</t>
  </si>
  <si>
    <t>-3,14*0,62*0,62*(2,58+2,73+2,55+2,33+2,33+3,00+3,11+2,74+2,33+2,33+2,23+2,36+2,77+2,71+2,50+2,40+2,67+2,65+2,69)</t>
  </si>
  <si>
    <t>"--------------------------------------------------------------"</t>
  </si>
  <si>
    <t xml:space="preserve">"odpočet neměnné části"  </t>
  </si>
  <si>
    <t>-185,08*1,20*0,610</t>
  </si>
  <si>
    <t xml:space="preserve">"odpočet objemu šachet"                </t>
  </si>
  <si>
    <t>-3,14*0,62*0,62*(3,25+2,23+2,23+2,23+3,03+2,23)</t>
  </si>
  <si>
    <t>"--------------------------------------------------------------------"</t>
  </si>
  <si>
    <t>-449,77*1,20*0,610</t>
  </si>
  <si>
    <t>-3,14*0,62*0,62*(3,20+2,63+2,63+2,63+3,13+3,03+2,83+3,53+3,13+3,43+3,13+2,43+2,77+2,80+2,83+2,43+3,09+2,87+2,33)</t>
  </si>
  <si>
    <t>"----------------------------------------------------------"</t>
  </si>
  <si>
    <t>-95,730*1,20*0,610</t>
  </si>
  <si>
    <t>-3,14*0,62*0,62*(3,13+2,73+2,82+2,53)</t>
  </si>
  <si>
    <t>-35,00*1,20*0,545</t>
  </si>
  <si>
    <t>-3,14*0,62*0,62*2,32</t>
  </si>
  <si>
    <t>-42,42*1,20*0,545</t>
  </si>
  <si>
    <t>-3,14*0,62*0,62*(2,33+2,23)</t>
  </si>
  <si>
    <t>-65,90*1,20*0,545</t>
  </si>
  <si>
    <t>-3,14*0,62*0,62*(3,0*2)</t>
  </si>
  <si>
    <t>-109,820*1,20*0,545</t>
  </si>
  <si>
    <t>-3,14*0,62*0,62*3,0*3</t>
  </si>
  <si>
    <t>-141,28*1,20*0,545</t>
  </si>
  <si>
    <t>-3,14*0,62*0,62*3,0*4</t>
  </si>
  <si>
    <t>"odbočky"        (2025,80-1012,90)*1,00*2,50</t>
  </si>
  <si>
    <t>-(2025,80-1012,90)*1,00*0,367</t>
  </si>
  <si>
    <t>"zásyp zeminou sond - viz pol. 132201202"         69,00</t>
  </si>
  <si>
    <t>"odpočet objemu ČS2"         -3,14*1,12*1,12*5,58</t>
  </si>
  <si>
    <t>"-------------------------------------------------"</t>
  </si>
  <si>
    <t>"odpočet objemu ČS3"         -3,14*1,12*1,12*5,58</t>
  </si>
  <si>
    <t>"-------------------------------------------------------"</t>
  </si>
  <si>
    <t>40</t>
  </si>
  <si>
    <t>M</t>
  </si>
  <si>
    <t>583441550</t>
  </si>
  <si>
    <t>štěrkodrť frakce 0-22</t>
  </si>
  <si>
    <t>t</t>
  </si>
  <si>
    <t>-1860319707</t>
  </si>
  <si>
    <t>kamenivo přírodní drcené hutné pro stavební účely PDK (drobné, hrubé a štěrkodrť) štěrkodrtě ČSN EN 13043 frakce   0-32 MN  Luleč</t>
  </si>
  <si>
    <t xml:space="preserve">"viz položka 174101101"  </t>
  </si>
  <si>
    <t>9624,302*2,05</t>
  </si>
  <si>
    <t>41</t>
  </si>
  <si>
    <t>175101101</t>
  </si>
  <si>
    <t>Obsypání potrubí bez prohození sypaniny z hornin tř. 1 až 4 uloženým do 3 m od kraje výkopu</t>
  </si>
  <si>
    <t>401964853</t>
  </si>
  <si>
    <t>Obsypání potrubí sypaninou z vhodných hornin tř. 1 až 4 nebo materiálem připraveným podél výkopu ve vzdálenosti do 3 m od jeho kraje, pro jakoukoliv hloubku výkopu a míru zhutnění bez prohození sypaniny</t>
  </si>
  <si>
    <t xml:space="preserve">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</si>
  <si>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"specifikace materiálu - viz příloha K-04/2-01/30 - Seznam strojů a zařízení a technické specifikace - 1.2.1 Štěrkopísek"</t>
  </si>
  <si>
    <t>"specifikace materiálu - viz příloha K-04/2-01/30 - Seznam strojů a zařízení a technické specifikace - 1.2.2 Štěrkopísek"</t>
  </si>
  <si>
    <t>"viz výkresy vzorového uložení"</t>
  </si>
  <si>
    <t>"stoka A - DN 300"         764,630*0,487</t>
  </si>
  <si>
    <t>"stoka A-1 - DN 250"        32,0*0,461</t>
  </si>
  <si>
    <t>"stoka A-2 - DN 300"       258,18*0,487</t>
  </si>
  <si>
    <t>"stoka A-3 - DN 300"      31,570*0,487</t>
  </si>
  <si>
    <t>"stoka B - DN 300"       1026,450*0,487</t>
  </si>
  <si>
    <t>"stoka C - DN 300"      455,480*0,487</t>
  </si>
  <si>
    <t>"stoka C-4 - DN 300"       231,850*0,487</t>
  </si>
  <si>
    <t>"stoka D - DN 300"       752,000*0,487</t>
  </si>
  <si>
    <t>"stoka D-1 - DN 300"      185,080*0,487</t>
  </si>
  <si>
    <t>"stoka D-2 - DN 300"      449,770*0,487</t>
  </si>
  <si>
    <t>"stoka D-2-1 - DN 250"       178,000*0,461</t>
  </si>
  <si>
    <t>"stoka D-2-2 - DN 300"      95,730*0,487</t>
  </si>
  <si>
    <t>"stoka D-2-3 - DN 250"      45,860*0,461</t>
  </si>
  <si>
    <t>"stoka D-2-4 - DN 250"      35,000*0,461</t>
  </si>
  <si>
    <t>"stoka D-2-5 - DN 250"       42,420*0,461</t>
  </si>
  <si>
    <t>"stoka S1 - DN 250"      65,90*0,461</t>
  </si>
  <si>
    <t>"stoka S2 - DN 250"       109,820*0,461</t>
  </si>
  <si>
    <t>"stoka S3 - DN 250"       67,050*0,461</t>
  </si>
  <si>
    <t>"stoka S4 - DN 250"       141,280*0,461</t>
  </si>
  <si>
    <t>"stoka S5 - DN 250"       98,000*0,461</t>
  </si>
  <si>
    <t>"Vs2 - DN 80"      26,470*0,216</t>
  </si>
  <si>
    <t>"Vs3 - DN 80"       1,000*0,216</t>
  </si>
  <si>
    <t>"odbočky - DN 150"      2025,80*0,245</t>
  </si>
  <si>
    <t>42</t>
  </si>
  <si>
    <t>583373030</t>
  </si>
  <si>
    <t>štěrkopísek frakce 0-8</t>
  </si>
  <si>
    <t>-1100532632</t>
  </si>
  <si>
    <t>kamenivo přírodní těžené pro stavební účely  PTK  (drobné, hrubé, štěrkopísky) štěrkopísky ČSN 72  1511-2 frakce   0-8</t>
  </si>
  <si>
    <t xml:space="preserve">"viz pol. 175101101" </t>
  </si>
  <si>
    <t>"dle vzorového uložení kanalizačního potrubí"</t>
  </si>
  <si>
    <t>"-------------------------------------------------------------------------------"</t>
  </si>
  <si>
    <t>2445,979*2,05</t>
  </si>
  <si>
    <t>43</t>
  </si>
  <si>
    <t>583373020</t>
  </si>
  <si>
    <t>štěrkopísek frakce 0-16</t>
  </si>
  <si>
    <t>441082911</t>
  </si>
  <si>
    <t>kamenivo přírodní těžené pro stavební účely  PTK  (drobné, hrubé, štěrkopísky) štěrkopísky ČSN 72  1511-2 frakce   0-16</t>
  </si>
  <si>
    <t>"viz pol. 175101101"</t>
  </si>
  <si>
    <t xml:space="preserve">"dle vzorového uložení výtlačného potrubí a kanalizačních odboček"          </t>
  </si>
  <si>
    <t>502,255*2,05</t>
  </si>
  <si>
    <t>44</t>
  </si>
  <si>
    <t>181301112</t>
  </si>
  <si>
    <t>Rozprostření ornice tl vrstvy do 150 mm pl přes 500 m2 v rovině nebo ve svahu do 1:5</t>
  </si>
  <si>
    <t>-1553761153</t>
  </si>
  <si>
    <t>Rozprostření a urovnání ornice v rovině nebo ve svahu sklonu do 1:5 při souvislé ploše přes 500 m2, tl. vrstvy přes 100 do 150 mm</t>
  </si>
  <si>
    <t xml:space="preserve">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</si>
  <si>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"zeleň - st. 0,00-80,90"        (80,90*1,20+0,80*2,0*3)</t>
  </si>
  <si>
    <t>"zeleň - st. 101,90-105,50"       (3,60*1,20+0,80*2,0*1)</t>
  </si>
  <si>
    <t>"zeleň - st. 300,00-310,00"       (10,0*1,20+0,80*2,0*1)</t>
  </si>
  <si>
    <t>"zeleň - st. 0,00-22,40"       (22,40*1,20+0,80*2,0*1)</t>
  </si>
  <si>
    <t>"zeleň - st. 0,00-28,50"       (28,50*1,20+0,80*2,0*1)</t>
  </si>
  <si>
    <t>"zeleň - st. 127,70-146,30"       (18,60*1,20)</t>
  </si>
  <si>
    <t>"zeleň - st. 320,00-401,00"         (81,00*1,20+0,80*2,0*2)</t>
  </si>
  <si>
    <t>"zeleň - st. 414,30-438,10"        (23,80*1,20+0,80*2,0*1)</t>
  </si>
  <si>
    <t>"zeleň - st. 667,00-682,50"        (15,50*1,20+0,80*2,0*1)</t>
  </si>
  <si>
    <t>"zeleň - st. 913,30-1026,45"       (113,15*1,20+0,80*2,0*3)</t>
  </si>
  <si>
    <t>"zeleň - st. 1,90-16,20"       (14,30*1,20+0,80*2,0*1)</t>
  </si>
  <si>
    <t>"zeleň - st. 24,50-33,70"        (9,20*1,20+0,80*2,0*1)</t>
  </si>
  <si>
    <t>"zeleň - st. 44,80-75,60"       (30,80*1,20+0,80*2,0*1)</t>
  </si>
  <si>
    <t>"zeleň - st. 82,04-197,40"       (115,36*1,20+0,80*2,0*3)</t>
  </si>
  <si>
    <t>"zeleň - st. 204,30-241,50"      (37,20*1,20+0,80*2,0*2)</t>
  </si>
  <si>
    <t>"zeleň - st. 246,10-291,70"        (45,60*1,20+0,80*2,0*1)</t>
  </si>
  <si>
    <t>"zeleň - st. 0,00-8,50"        8,50*0,90</t>
  </si>
  <si>
    <t>"zeleň - st. 18,40-26,47"         8,07*0,90</t>
  </si>
  <si>
    <t>"zeleň - st. 26,47-45,90"       (19,43*1,20+0,80*2,0*1)</t>
  </si>
  <si>
    <t>"zeleň - park - st. 0,00-108,40"       (108,40*1,20+0,80*2,0*2)</t>
  </si>
  <si>
    <t>"zeleň - st. 167,50-255,42"        (87,92*1,20+0,80*2,0*5)</t>
  </si>
  <si>
    <t>"zeleň - st. 387,42-421,10"        (33,680*1,20+0,80*2,0*2)</t>
  </si>
  <si>
    <t>"zeleň - st. 429,70-449,77"       (20,07*1,20+0,80*2,0*2)</t>
  </si>
  <si>
    <t>"zeleň - st. 129,50-151,00"      (21,50*1,20)</t>
  </si>
  <si>
    <t>"zeleň - st. 2,60-45,86"       (43,26*1,20+0,80*2,0*2)</t>
  </si>
  <si>
    <t>"zeleň - st. 5,80-35,00"        (18,80*1,20+0,80*2,0*1)</t>
  </si>
  <si>
    <t>"zeleň - st. 0,00-73,40"        (73,40*1,20+0,80*2,0*4)</t>
  </si>
  <si>
    <t>"zeleň"      1012,90*1,00</t>
  </si>
  <si>
    <t>"zeleň"       3,040*3,040</t>
  </si>
  <si>
    <t>45</t>
  </si>
  <si>
    <t>181301115</t>
  </si>
  <si>
    <t>Rozprostření ornice tl vrstvy do 300 mm pl přes 500 m2 v rovině nebo ve svahu do 1:5</t>
  </si>
  <si>
    <t>-833204655</t>
  </si>
  <si>
    <t>"zahrada - st. 438,10-626,50"       (188,40*1,20+0,80*2,0*5)</t>
  </si>
  <si>
    <t>"zahrada - st. 151,00-178,00"      (27,00*1,20+0,80*2,0*1)</t>
  </si>
  <si>
    <t>46</t>
  </si>
  <si>
    <t>181411131</t>
  </si>
  <si>
    <t>Založení parkového trávníku výsevem plochy do 1000 m2 v rovině a ve svahu do 1:5</t>
  </si>
  <si>
    <t>906320526</t>
  </si>
  <si>
    <t>Založení trávníku na půdě předem připravené plochy do 1000 m2 výsevem včetně utažení parkového v rovině nebo na svahu do 1:5</t>
  </si>
  <si>
    <t xml:space="preserve">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</si>
  <si>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"viz pol. 181301112"</t>
  </si>
  <si>
    <t>2405,141</t>
  </si>
  <si>
    <t>47</t>
  </si>
  <si>
    <t>005724100</t>
  </si>
  <si>
    <t>osivo směs travní parková</t>
  </si>
  <si>
    <t>kg</t>
  </si>
  <si>
    <t>-2145091956</t>
  </si>
  <si>
    <t>osiva pícnin směsi travní balení obvykle 25 kg parková</t>
  </si>
  <si>
    <t>"viz pol. 181411131"</t>
  </si>
  <si>
    <t>"0,20 - 0,030 kg/m2"</t>
  </si>
  <si>
    <t>2405,141*0,025</t>
  </si>
  <si>
    <t>48</t>
  </si>
  <si>
    <t>182201101</t>
  </si>
  <si>
    <t>Svahování násypů</t>
  </si>
  <si>
    <t>-1926631440</t>
  </si>
  <si>
    <t>Svahování trvalých svahů do projektovaných profilů s potřebným přemístěním výkopku při svahování násypů v jakékoliv hornině</t>
  </si>
  <si>
    <t xml:space="preserve">Poznámka k souboru cen: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</si>
  <si>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"viz položka 181301112"</t>
  </si>
  <si>
    <t>"viz položka 181301115"</t>
  </si>
  <si>
    <t>268,080</t>
  </si>
  <si>
    <t>49</t>
  </si>
  <si>
    <t>184807111</t>
  </si>
  <si>
    <t>Zřízení ochrany stromu bedněním</t>
  </si>
  <si>
    <t>318006023</t>
  </si>
  <si>
    <t>Ochrana kmene bedněním před poškozením stavebním provozem zřízení</t>
  </si>
  <si>
    <t xml:space="preserve">Poznámka k souboru cen:
1. V cenách jsou započteny i náklady na řezivo. 2. Množství jednotek se určuje v m2 rozvinuté plochy bednění. </t>
  </si>
  <si>
    <t>"dle předpokladu projektanta - 20 stromů"</t>
  </si>
  <si>
    <t>(1,0*2,0)*4*20</t>
  </si>
  <si>
    <t>50</t>
  </si>
  <si>
    <t>184807112</t>
  </si>
  <si>
    <t>Odstranění ochrany stromu bedněním</t>
  </si>
  <si>
    <t>-454981899</t>
  </si>
  <si>
    <t>Ochrana kmene bedněním před poškozením stavebním provozem odstranění</t>
  </si>
  <si>
    <t>"viz pol. 184807111"      160,0</t>
  </si>
  <si>
    <t>51</t>
  </si>
  <si>
    <t>185804312</t>
  </si>
  <si>
    <t>Zalití rostlin vodou plocha přes 20 m2</t>
  </si>
  <si>
    <t>-69094081</t>
  </si>
  <si>
    <t>Zalití rostlin vodou plochy záhonů jednotlivě přes 20 m2</t>
  </si>
  <si>
    <t>"viz položka 181301112 a položka 181301115"</t>
  </si>
  <si>
    <t>"10 l / m2"</t>
  </si>
  <si>
    <t>(2405,141+268,080)*10/1000</t>
  </si>
  <si>
    <t>52</t>
  </si>
  <si>
    <t>185851121</t>
  </si>
  <si>
    <t>Dovoz vody pro zálivku rostlin za vzdálenost do 1000 m</t>
  </si>
  <si>
    <t>-805009917</t>
  </si>
  <si>
    <t>Dovoz vody pro zálivku rostlin na vzdálenost do 1000 m</t>
  </si>
  <si>
    <t xml:space="preserve">Poznámka k souboru cen:
1. Ceny lze použít pouze tehdy, když není voda dostupná z vodovodního řádu. 2. V cenách jsou započteny i náklady na čerpání vody do cisterny. 3. V cenách nejsou započteny náklady na dodání vody. Tyto náklady se oceňují individuálně. </t>
  </si>
  <si>
    <t>"viz pol. 185804312"      26,732</t>
  </si>
  <si>
    <t>53</t>
  </si>
  <si>
    <t>185851129</t>
  </si>
  <si>
    <t>Příplatek k dovozu vody pro zálivku rostlin do 1000 m ZKD 1000 m</t>
  </si>
  <si>
    <t>300479233</t>
  </si>
  <si>
    <t>Dovoz vody pro zálivku rostlin Příplatek k ceně za každých dalších i započatých 1000 m</t>
  </si>
  <si>
    <t>"viz pol. 185851121"      26,732</t>
  </si>
  <si>
    <t>Zakládání</t>
  </si>
  <si>
    <t>54</t>
  </si>
  <si>
    <t>212752212</t>
  </si>
  <si>
    <t>Trativod z drenážních trubek plastových flexibilních D do 100 mm včetně lože otevřený výkop</t>
  </si>
  <si>
    <t>1316905446</t>
  </si>
  <si>
    <t>Trativody z drenážních trubek se zřízením štěrkopískového lože pod trubky a s jejich obsypem v průměrném celkovém množství do 0,15 m3/m v otevřeném výkopu z trubek plastových flexibilních D přes 65 do 100 mm</t>
  </si>
  <si>
    <t>"délky dle podélných profilů a TZ"</t>
  </si>
  <si>
    <t>"stoka A - DN 300"         764,630</t>
  </si>
  <si>
    <t>"stoka A-1 - DN 250"        32,0</t>
  </si>
  <si>
    <t>"stoka A-2 - DN 300"       258,18</t>
  </si>
  <si>
    <t>"stoka A-3 - DN 300"      31,570</t>
  </si>
  <si>
    <t>"stoka B - DN 300"       1026,450</t>
  </si>
  <si>
    <t>"stoka C - DN 300"      455,480</t>
  </si>
  <si>
    <t>"stoka C-4 - DN 300"       231,850</t>
  </si>
  <si>
    <t>"stoka D - DN 300"       752,000</t>
  </si>
  <si>
    <t>"stoka D-1 - DN 300"      185,080</t>
  </si>
  <si>
    <t>"stoka D-2 - DN 300"      449,770</t>
  </si>
  <si>
    <t>"stoka D-2-1 - DN 250"       178,000</t>
  </si>
  <si>
    <t>"stoka D-2-2 - DN 300"      95,730</t>
  </si>
  <si>
    <t>"stoka D-2-3 - DN 250"      45,860</t>
  </si>
  <si>
    <t>"stoka D-2-4 - DN 250"      35,000</t>
  </si>
  <si>
    <t>"stoka D-2-5 - DN 250"       42,420</t>
  </si>
  <si>
    <t>"stoka S1 - DN 250"      65,90</t>
  </si>
  <si>
    <t>"stoka S2 - DN 250"       109,820</t>
  </si>
  <si>
    <t>"stoka S3 - DN 250"       67,050</t>
  </si>
  <si>
    <t>"stoka S4 - DN 250"       141,280</t>
  </si>
  <si>
    <t>"stoka S5 - DN 250"       98,000</t>
  </si>
  <si>
    <t>"Vs2 - DN 80"      26,470</t>
  </si>
  <si>
    <t>"Vs3 - DN 80"       1,000</t>
  </si>
  <si>
    <t>Vodorovné konstrukce</t>
  </si>
  <si>
    <t>55</t>
  </si>
  <si>
    <t>451573111</t>
  </si>
  <si>
    <t>Lože pod potrubí otevřený výkop ze štěrkopísku</t>
  </si>
  <si>
    <t>-1549403029</t>
  </si>
  <si>
    <t>Lože pod potrubí, stoky a drobné objekty v otevřeném výkopu z písku a štěrkopísku do 63 mm</t>
  </si>
  <si>
    <t xml:space="preserve">Poznámka k souboru cen:
1. Ceny -1111 a -1192 lze použít i pro zřízení sběrných vrstev nad drenážními trubkami. 2. V cenách -5111 a -1192 jsou započteny i náklady na prohození výkopku získaného při zemních     pracích. </t>
  </si>
  <si>
    <t>"specifikace materiálu - viz příloha K-04/2-01/30 - Seznam strojů a zařízení a technické specifikace - 1.1.1 Písek"</t>
  </si>
  <si>
    <t>"stoka A - DN 300"         764,630*0,156</t>
  </si>
  <si>
    <t>"stoka A-1 - DN 250"        32,0*0,144</t>
  </si>
  <si>
    <t>"stoka A-2 - DN 300"       258,18*0,156</t>
  </si>
  <si>
    <t>"stoka A-3 - DN 300"      31,570*0,156</t>
  </si>
  <si>
    <t>"stoka B - DN 300"       1026,450*0,156</t>
  </si>
  <si>
    <t>"stoka C - DN 300"      455,480*0,156</t>
  </si>
  <si>
    <t>"stoka C-4 - DN 300"       231,850*0,156</t>
  </si>
  <si>
    <t>"stoka D - DN 300"       752,000*0,156</t>
  </si>
  <si>
    <t>"stoka D-1 - DN 300"      185,080*0,156</t>
  </si>
  <si>
    <t>"stoka D-2 - DN 300"      449,770*0,156</t>
  </si>
  <si>
    <t>"stoka D-2-1 - DN 250"       178,000*0,144</t>
  </si>
  <si>
    <t>"stoka D-2-2 - DN 300"      95,730*0,156</t>
  </si>
  <si>
    <t>"stoka D-2-3 - DN 250"      45,860*0,144</t>
  </si>
  <si>
    <t>"stoka D-2-4 - DN 250"      35,000*0,144</t>
  </si>
  <si>
    <t>"stoka D-2-5 - DN 250"       42,420*0,144</t>
  </si>
  <si>
    <t>"stoka S1 - DN 250"      65,90*0,144</t>
  </si>
  <si>
    <t>"stoka S2 - DN 250"       109,820*0,144</t>
  </si>
  <si>
    <t>"stoka S3 - DN 250"       67,050*0,144</t>
  </si>
  <si>
    <t>"stoka S4 - DN 250"       141,280*0,144</t>
  </si>
  <si>
    <t>"stoka S5 - DN 250"       98,000*0,144</t>
  </si>
  <si>
    <t>"Vs2 - DN 80"      26,470*0,090</t>
  </si>
  <si>
    <t>"Vs3 - DN 80"       1,000*0,090</t>
  </si>
  <si>
    <t>"odbočky - DN 150"         2025,800*0,100</t>
  </si>
  <si>
    <t xml:space="preserve">"pod ČS2 + ČS3"          </t>
  </si>
  <si>
    <t>(3,14*1,52*1,52*0,30)*2</t>
  </si>
  <si>
    <t>56</t>
  </si>
  <si>
    <t>452311131</t>
  </si>
  <si>
    <t>Podkladní desky z betonu prostého tř. C 12/15 otevřený výkop</t>
  </si>
  <si>
    <t>219750958</t>
  </si>
  <si>
    <t>Podkladní a zajišťovací konstrukce z betonu prostého v otevřeném výkopu desky pod potrubí, stoky a drobné objekty z betonu tř. C 12/15</t>
  </si>
  <si>
    <t xml:space="preserve">Poznámka k souboru cen:
1. Ceny -1121 až -1181 a -1192 lze použít i pro ochrannou vrstvu pod železobetonové konstrukce. 2. Ceny -2121 až -2181 a -2192 jsou určeny pro jakékoliv úkosy sedel. </t>
  </si>
  <si>
    <t>"viz výkres ČS"</t>
  </si>
  <si>
    <t>"ČS2 + ČS3"</t>
  </si>
  <si>
    <t>3,14*1,52*1,52*0,10</t>
  </si>
  <si>
    <t>57</t>
  </si>
  <si>
    <t>452312131</t>
  </si>
  <si>
    <t>Sedlové lože z betonu prostého tř. C 12/15 otevřený výkop</t>
  </si>
  <si>
    <t>-70458400</t>
  </si>
  <si>
    <t>Podkladní a zajišťovací konstrukce z betonu prostého v otevřeném výkopu sedlové lože pod potrubí z betonu tř. C 12/15</t>
  </si>
  <si>
    <t>"spádový beton v šachtě otěruvzdorný"        3,14*2,0*(0,50*0,60/2)*2</t>
  </si>
  <si>
    <t>58</t>
  </si>
  <si>
    <t>463211152</t>
  </si>
  <si>
    <t>Rovnanina objemu nad 3 m3 z lomového kamene záhozového hmotnosti do 200 kg s urovnáním líce</t>
  </si>
  <si>
    <t>550064954</t>
  </si>
  <si>
    <t>Rovnanina z lomového kamene neupraveného pro podélné i příčné objekty objemu přes 3 m3, z kamene tříděného, s urovnáním líce a vyklínováním spár úlomky kamene hmotnost jednotlivých kamenů přes 80 do 200 kg</t>
  </si>
  <si>
    <t xml:space="preserve">Poznámka k souboru cen:
1. V cenách -1144, -1145, -1146, -1154, -1155 a -1156 jsou započteny i náklady na uložení klestu a     na vykopávku hlíny a její přemístění ze vzdálenosti do 20 m. </t>
  </si>
  <si>
    <t>"stoka B"       5,0*6,0*0,30</t>
  </si>
  <si>
    <t>"stoka C-4"        3,0*6,0*0,30</t>
  </si>
  <si>
    <t>Komunikace</t>
  </si>
  <si>
    <t>59</t>
  </si>
  <si>
    <t>564831111</t>
  </si>
  <si>
    <t>Podklad ze štěrkodrtě ŠD tl 100 mm</t>
  </si>
  <si>
    <t>-871807960</t>
  </si>
  <si>
    <t>Podklad ze štěrkodrti ŠD s rozprostřením a zhutněním, po zhutnění tl. 100 mm</t>
  </si>
  <si>
    <t>60</t>
  </si>
  <si>
    <t>564861111</t>
  </si>
  <si>
    <t>Podklad ze štěrkodrtě ŠD tl 200 mm</t>
  </si>
  <si>
    <t>1659811378</t>
  </si>
  <si>
    <t>Podklad ze štěrkodrti ŠD s rozprostřením a zhutněním, po zhutnění tl. 200 mm</t>
  </si>
  <si>
    <t>"viz pol. 113107222 - štěrková cesta, štěrk"      148,240</t>
  </si>
  <si>
    <t>61</t>
  </si>
  <si>
    <t>565145111</t>
  </si>
  <si>
    <t>Asfaltový beton vrstva podkladní ACP 16 (obalované kamenivo OKS) tl 60 mm š do 3 m</t>
  </si>
  <si>
    <t>-1936728580</t>
  </si>
  <si>
    <t>Asfaltový beton vrstva podkladní ACP 16 (obalované kamenivo střednězrnné - OKS) s rozprostřením a zhutněním v pruhu šířky do 3 m, po zhutnění tl. 60 mm</t>
  </si>
  <si>
    <t xml:space="preserve">Poznámka k souboru cen:
1. ČSN EN 13108-1 připouští pro ACP 16 pouze tl. 50 až 80 mm. </t>
  </si>
  <si>
    <t>62</t>
  </si>
  <si>
    <t>573111112</t>
  </si>
  <si>
    <t>Postřik živičný infiltrační s posypem z asfaltu množství 1 kg/m2</t>
  </si>
  <si>
    <t>802364696</t>
  </si>
  <si>
    <t>Postřik živičný infiltrační z asfaltu silničního s posypem kamenivem, v množství 1,00 kg/m2</t>
  </si>
  <si>
    <t>63</t>
  </si>
  <si>
    <t>573211111</t>
  </si>
  <si>
    <t>Postřik živičný spojovací z asfaltu v množství do 0,70 kg/m2</t>
  </si>
  <si>
    <t>376402932</t>
  </si>
  <si>
    <t>Postřik živičný spojovací bez posypu kamenivem z asfaltu silničního, v množství od 0,50 do 0,70 kg/m2</t>
  </si>
  <si>
    <t>"viz pol. 577134131"      5922,662</t>
  </si>
  <si>
    <t>64</t>
  </si>
  <si>
    <t>574381112</t>
  </si>
  <si>
    <t>Penetrační makadam hrubý PMH tl 100 mm</t>
  </si>
  <si>
    <t>-1272178428</t>
  </si>
  <si>
    <t>Penetrační makadam PM s rozprostřením kameniva na sucho, s postřikem živicí, s posypem drtí a se zhutněním hrubý (PMH) z kameniva hrubého drceného, po zhutnění tl. 100 mm</t>
  </si>
  <si>
    <t>65</t>
  </si>
  <si>
    <t>577134131</t>
  </si>
  <si>
    <t>Asfaltový beton vrstva obrusná ACO 11 (ABS) tř. I tl 40 mm š do 3 m z modifikovaného asfaltu</t>
  </si>
  <si>
    <t>728206894</t>
  </si>
  <si>
    <t>Asfaltový beton vrstva obrusná ACO 11 (ABS) s rozprostřením a se zhutněním z modifikovaného asfaltu v pruhu šířky do 3 m, po zhutnění tl. 40 mm</t>
  </si>
  <si>
    <t xml:space="preserve">Poznámka k souboru cen:
1. ČSN EN 13108-1 připouští pro ACO 11 pouze tl. 35 až 50 mm. </t>
  </si>
  <si>
    <t>"--------------------------------------------------------------------------------------"</t>
  </si>
  <si>
    <t>"viz pol. 113154463"</t>
  </si>
  <si>
    <t>66</t>
  </si>
  <si>
    <t>581131211</t>
  </si>
  <si>
    <t>Kryt cementobetonový vozovek skupiny CB II tl 200 mm</t>
  </si>
  <si>
    <t>-235916180</t>
  </si>
  <si>
    <t>Kryt cementobetonový silničních komunikací skupiny CB II tl. 200 mm</t>
  </si>
  <si>
    <t xml:space="preserve">Poznámka k souboru cen: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</si>
  <si>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67</t>
  </si>
  <si>
    <t>584121111</t>
  </si>
  <si>
    <t>Osazení silničních dílců z ŽB do lože z kameniva těženého tl 40 mm</t>
  </si>
  <si>
    <t>-1011515145</t>
  </si>
  <si>
    <t>Osazení silničních dílců ze železového betonu s podkladem z kameniva těženého do tl. 40 mm jakéhokoliv druhu a velikosti</t>
  </si>
  <si>
    <t xml:space="preserve">Poznámka k souboru cen: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</si>
  <si>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"boudou použity stávající panely"</t>
  </si>
  <si>
    <t>68</t>
  </si>
  <si>
    <t>596211110</t>
  </si>
  <si>
    <t>Kladení zámkové dlažby komunikací pro pěší tl 60 mm skupiny A pl do 50 m2</t>
  </si>
  <si>
    <t>1980587738</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</si>
  <si>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</si>
  <si>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</si>
  <si>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"bude použita stávající dlažba"</t>
  </si>
  <si>
    <t>69</t>
  </si>
  <si>
    <t>596811121</t>
  </si>
  <si>
    <t>Kladení betonové dlažby komunikací pro pěší do lože z kameniva vel do 0,09 m2 plochy do 100 m2</t>
  </si>
  <si>
    <t>1039717381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</si>
  <si>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</si>
  <si>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 xml:space="preserve">Poznámka k souboru cen: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</si>
  <si>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</si>
  <si>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70</t>
  </si>
  <si>
    <t>871-R-001</t>
  </si>
  <si>
    <t>Osazení ocelové chráničky profilu 359 x 9,0</t>
  </si>
  <si>
    <t>1412817872</t>
  </si>
  <si>
    <t>P</t>
  </si>
  <si>
    <t xml:space="preserve">Poznámka k položce:
Včetně pomocných konstrukcí a prací.
Popisy prací zahrnují veškerý materiál, výrobky a polotovary, včetně mimostaveništní a vnitrostaveništní dopravy (rovněž přesuny), včetně naložení a složení,případně s uložením.
</t>
  </si>
  <si>
    <t>"Vs2"       11,20</t>
  </si>
  <si>
    <t>71</t>
  </si>
  <si>
    <t>142-R-001</t>
  </si>
  <si>
    <t>trubka ocelová bezešvá hladká kruhová ČSN 411353.1 D359 tl 9,0 mm</t>
  </si>
  <si>
    <t>-1655865448</t>
  </si>
  <si>
    <t>Poznámka k položce:
Hmotnost: 81,678 kg/m</t>
  </si>
  <si>
    <t>"ztratné 3%"      11,20*1,03</t>
  </si>
  <si>
    <t>72</t>
  </si>
  <si>
    <t>871-R-101</t>
  </si>
  <si>
    <t>Montáž kanalizačního potrubí ze sklolaminátových trub DN 250 SN 12500 se spojkami v otevřeném výkopu</t>
  </si>
  <si>
    <t>1846193189</t>
  </si>
  <si>
    <t>"specifikace materiálu - viz příloha K-04/2-01/30 - Seznam strojů a zařízení a technické specifikace - 5. - Trubní materiál"</t>
  </si>
  <si>
    <t>73</t>
  </si>
  <si>
    <t>286-R-001</t>
  </si>
  <si>
    <t>roury z odstředivě litého laminátu DN 250 SN 12500, specifikace v PD</t>
  </si>
  <si>
    <t>-539489870</t>
  </si>
  <si>
    <t>"viz pol. 871-R-101"</t>
  </si>
  <si>
    <t>"ztratné 1,50%"</t>
  </si>
  <si>
    <t>815,330*1,015</t>
  </si>
  <si>
    <t>74</t>
  </si>
  <si>
    <t>871-R-102</t>
  </si>
  <si>
    <t>Montáž kanalizačního potrubí ze sklolaminátových trub DN 300 SN 12500 se spojkami v otevřeném výkopu</t>
  </si>
  <si>
    <t>-950998961</t>
  </si>
  <si>
    <t>75</t>
  </si>
  <si>
    <t>286-R-002</t>
  </si>
  <si>
    <t>roury z odstředivě litého laminátu DN 300 SN 12500, specifikace v PD</t>
  </si>
  <si>
    <t>1834912537</t>
  </si>
  <si>
    <t xml:space="preserve">"viz pol. 871-R-102"  </t>
  </si>
  <si>
    <t>4250,740*1,015</t>
  </si>
  <si>
    <t>76</t>
  </si>
  <si>
    <t>871-R-103</t>
  </si>
  <si>
    <t>Montáž kanalizačního potrubí z PVC DN 150 se spojkami v otevřeném výkopu</t>
  </si>
  <si>
    <t>-636365550</t>
  </si>
  <si>
    <t>"odbočky - DN 150"         2025,800</t>
  </si>
  <si>
    <t>77</t>
  </si>
  <si>
    <t>286-R-003</t>
  </si>
  <si>
    <t>roury z PP žebronvaného DN 150, specifikace v PD</t>
  </si>
  <si>
    <t>2019982582</t>
  </si>
  <si>
    <t>"viz pol. 871-R-103"</t>
  </si>
  <si>
    <t>2025,80*1,015</t>
  </si>
  <si>
    <t>78</t>
  </si>
  <si>
    <t>871-R-105</t>
  </si>
  <si>
    <t>Montáž kanalizačního potrubí z PE DN 80 SDR 17 se spojkami v otevřeném výkopu</t>
  </si>
  <si>
    <t>604839346</t>
  </si>
  <si>
    <t>79</t>
  </si>
  <si>
    <t>286-R-005</t>
  </si>
  <si>
    <t>roury z PE DN 80 SDR 17, specifikace v PD</t>
  </si>
  <si>
    <t>2085169218</t>
  </si>
  <si>
    <t>"viz pol. 871-R-105"</t>
  </si>
  <si>
    <t>26,470*1,015</t>
  </si>
  <si>
    <t>80</t>
  </si>
  <si>
    <t>871-R-106</t>
  </si>
  <si>
    <t>Montáž kanalizačního potrubí nerezového DN 80 se spojkami v otevřeném výkopu</t>
  </si>
  <si>
    <t>-1572282877</t>
  </si>
  <si>
    <t>81</t>
  </si>
  <si>
    <t>286-R-006</t>
  </si>
  <si>
    <t>roury z nerezu DN 80, specifikace v PD</t>
  </si>
  <si>
    <t>1429477034</t>
  </si>
  <si>
    <t>"viz pol. 871-R-106"</t>
  </si>
  <si>
    <t>1,00*1,015</t>
  </si>
  <si>
    <t>82</t>
  </si>
  <si>
    <t>888-R-001</t>
  </si>
  <si>
    <t>Přepojení kanalizačních odboček</t>
  </si>
  <si>
    <t>-857840048</t>
  </si>
  <si>
    <t>"včetně výkopu pro ověření polohy odbočky, zpětného zásypu"</t>
  </si>
  <si>
    <t>"včetně potřebných tvarovek"</t>
  </si>
  <si>
    <t>"není znám ani profil ani materiál stávajících přípojek"</t>
  </si>
  <si>
    <t>"vždy bude použita přechodka nebo převlečná manžeta a nějaké dotěsnění spoje"</t>
  </si>
  <si>
    <t>"uchazeč ocení tuto položku s využitím odborných zkušeností z obdobných staveb"</t>
  </si>
  <si>
    <t>"napojení pomocí odbočného sedla DN 250/150"      23,0</t>
  </si>
  <si>
    <t>"napojení pomocí odbočného sedla DN 300/150"      82,0</t>
  </si>
  <si>
    <t>83</t>
  </si>
  <si>
    <t>892372121</t>
  </si>
  <si>
    <t>Tlaková zkouška vzduchem potrubí DN 300 těsnícím vakem ucpávkovým</t>
  </si>
  <si>
    <t>úsek</t>
  </si>
  <si>
    <t>-1873614367</t>
  </si>
  <si>
    <t>Tlakové zkoušky vzduchem těsnícími vaky ucpávkovými DN 300</t>
  </si>
  <si>
    <t xml:space="preserve">Poznámka k souboru cen: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</si>
  <si>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"úsek = mezi šachtami"</t>
  </si>
  <si>
    <t>"spočítáno dle podélných profilů"</t>
  </si>
  <si>
    <t>"stoky A"       36,0+1</t>
  </si>
  <si>
    <t>"stoky B"       29,0+1</t>
  </si>
  <si>
    <t>"stoky C"       23,0+1</t>
  </si>
  <si>
    <t>"stoky D"       52,0+1</t>
  </si>
  <si>
    <t>"stoky S"       3,0+9,0+1</t>
  </si>
  <si>
    <t xml:space="preserve">Součet </t>
  </si>
  <si>
    <t>84</t>
  </si>
  <si>
    <t>894411311</t>
  </si>
  <si>
    <t>Osazení železobetonových dílců pro šachty skruží rovných</t>
  </si>
  <si>
    <t>1922532045</t>
  </si>
  <si>
    <t xml:space="preserve">Poznámka k souboru cen:
1. V cenách nejsou započteny náklady na dodání železobetonových dílců; dodání těchto dílců se     oceňuje ve specifikaci. </t>
  </si>
  <si>
    <t>"specifikace materiálu - viz příloha K-04/2-01/30 - Seznam strojů a zařízení a technické specifikace - 2.2. - Prefabrikované čerpací stanice"</t>
  </si>
  <si>
    <t>"skruž výšky 500 mm"       1,0+1,0</t>
  </si>
  <si>
    <t>"skruž výšky 1000 mm"       1,0+1,0</t>
  </si>
  <si>
    <t>"skruž výšky 1500 mm"       1,0+1,0</t>
  </si>
  <si>
    <t>85</t>
  </si>
  <si>
    <t>592-R-302</t>
  </si>
  <si>
    <t>skruž kruhové nádrže 2000 x 500 mm</t>
  </si>
  <si>
    <t>1059231637</t>
  </si>
  <si>
    <t>2*1,01 'Přepočtené koeficientem množství</t>
  </si>
  <si>
    <t>86</t>
  </si>
  <si>
    <t>592-R-303</t>
  </si>
  <si>
    <t>skruž kruhové nádrže 2000 x 1000 mm</t>
  </si>
  <si>
    <t>2001479242</t>
  </si>
  <si>
    <t>87</t>
  </si>
  <si>
    <t>592-R-304</t>
  </si>
  <si>
    <t>skruž kruhové nádrže 2000 x 1500 mm</t>
  </si>
  <si>
    <t>1732761281</t>
  </si>
  <si>
    <t>88</t>
  </si>
  <si>
    <t>894412411</t>
  </si>
  <si>
    <t>Osazení železobetonových dílců pro šachty skruží přechodových</t>
  </si>
  <si>
    <t>-1269262708</t>
  </si>
  <si>
    <t>1,0+1,0</t>
  </si>
  <si>
    <t>89</t>
  </si>
  <si>
    <t>592-R-306</t>
  </si>
  <si>
    <t>zákrytová deska 2000/2 x 625/700 x 255 Z</t>
  </si>
  <si>
    <t>930879479</t>
  </si>
  <si>
    <t>90</t>
  </si>
  <si>
    <t>894414111</t>
  </si>
  <si>
    <t>Osazení železobetonových dílců pro šachty skruží základových</t>
  </si>
  <si>
    <t>-635151068</t>
  </si>
  <si>
    <t>91</t>
  </si>
  <si>
    <t>592-R-301</t>
  </si>
  <si>
    <t>dno kruhové nádrže 2000 x 2240 mm</t>
  </si>
  <si>
    <t>-1866154070</t>
  </si>
  <si>
    <t>92</t>
  </si>
  <si>
    <t>894-R-001</t>
  </si>
  <si>
    <t>Zřízení šachet kanalizačních z betonových dílců na potrubí DN nad 200 do 300 dno beton tř. C 25/30</t>
  </si>
  <si>
    <t>435710556</t>
  </si>
  <si>
    <t>Zřízení šachet kanalizačních z betonových dílců výšky vstupu do 1,50 m s obložením dna betonem tř. C 25/30, na potrubí DN přes 200 do 300</t>
  </si>
  <si>
    <t>4,76+3,69+2,43+3,03+3,03+2,23+2,31+2,80+3,12+2,43+2,62+2,93+3,03+2,93+2,63+2,96+3,12+2,33*3+2,78+3,39+2,33*3</t>
  </si>
  <si>
    <t>3,03+2,13</t>
  </si>
  <si>
    <t>2,80+2,33*8+2,43</t>
  </si>
  <si>
    <t>2,83+3,05+2,33</t>
  </si>
  <si>
    <t>3,55+2,67+2,70+2,67+2,55+2,43+2,50+2,46+2,53+2,80+2,60+2,93+2,58+2,31+3,09+2,82+2,76+2,79+2,73+2,93+2,63+3,04+2,86</t>
  </si>
  <si>
    <t>2,92+2,53+2,45+2,62+2,63+2,36</t>
  </si>
  <si>
    <t>2,31+2,03+3,63+2,34+2,63+2,33+2,13+2,73+2,63+2,43+2,43+2,23+2,33+2,73+2,53</t>
  </si>
  <si>
    <t>3,83+3,33+3,28+2,53+2,43+2,43+2,43+2,43</t>
  </si>
  <si>
    <t>2,58+2,73+2,55+2,33+2,33+3,00+3,11+2,74+2,33+2,33+2,23+2,36+2,77+2,71+2,50+2,40+2,67+2,65+2,69</t>
  </si>
  <si>
    <t>3,25+2,23+2,23+2,23+3,03+2,23</t>
  </si>
  <si>
    <t>3,20+2,63+2,63+2,63+3,13+3,03+2,83+3,53+3,13+3,43+3,13+2,43+2,77+2,80+2,83+2,43+3,09+2,87+2,33</t>
  </si>
  <si>
    <t>3,17+3,13+2,13+2,62+2,83+2,13</t>
  </si>
  <si>
    <t>3,13+2,73+2,82+2,53</t>
  </si>
  <si>
    <t>2,43+2,13</t>
  </si>
  <si>
    <t>2,32</t>
  </si>
  <si>
    <t>2,33+2,23</t>
  </si>
  <si>
    <t>3,0*2</t>
  </si>
  <si>
    <t>3,0*3</t>
  </si>
  <si>
    <t>3,0*4</t>
  </si>
  <si>
    <t>2,63+2,83+4,53+2,23</t>
  </si>
  <si>
    <t>"stoka S3"</t>
  </si>
  <si>
    <t>93</t>
  </si>
  <si>
    <t>894-R-002</t>
  </si>
  <si>
    <t>dodávka prefabrikovaných dílů pro šachty DN 1000, včetně ztratného 1%</t>
  </si>
  <si>
    <t>-44957429</t>
  </si>
  <si>
    <t>dodávka prefabrikovaných dílů pro šachty, včetně ztratného 1%</t>
  </si>
  <si>
    <t>"specifikace materiálu - viz příloha K-04/2-01/30 - Seznam strojů a zařízení a technické specifikace - 2.1 - Prefabrikované kanalizační šachty"</t>
  </si>
  <si>
    <t>"viz pol. 894-R-001"      451,950</t>
  </si>
  <si>
    <t>94</t>
  </si>
  <si>
    <t>894-R-801</t>
  </si>
  <si>
    <t>Montáž revizní šachty DN 400 plast, včetně poklopu</t>
  </si>
  <si>
    <t>1108667774</t>
  </si>
  <si>
    <t>"počet viz TZ"</t>
  </si>
  <si>
    <t>"specifikace materiálu - viz příloha K-04/2-01/30 - Seznam strojů a zařízení a technické specifikace - 3.1. - Kanalizační šachty"</t>
  </si>
  <si>
    <t>"dle počtu odboček"       105,0*2,0</t>
  </si>
  <si>
    <t>95</t>
  </si>
  <si>
    <t>894-R-802</t>
  </si>
  <si>
    <t>plastová revizní šachta DN 400, včetně poklopu - dodávka</t>
  </si>
  <si>
    <t>931857754</t>
  </si>
  <si>
    <t>"šachtové dno DN 400 - 105 ks"</t>
  </si>
  <si>
    <t>"šachtové roury délka max. 2,0 m na šachtu - 105 ks"</t>
  </si>
  <si>
    <t>"teleskop - 35 ks"</t>
  </si>
  <si>
    <t>"poklop 40t - 35 ks"</t>
  </si>
  <si>
    <t>"poklop 12,5 t - 70 ks"</t>
  </si>
  <si>
    <t>"viz pol. 894-R-801"      210,0</t>
  </si>
  <si>
    <t>96</t>
  </si>
  <si>
    <t>899104111</t>
  </si>
  <si>
    <t>Osazení poklopů litinových nebo ocelových včetně rámů hmotnosti nad 150 kg</t>
  </si>
  <si>
    <t>1349156813</t>
  </si>
  <si>
    <t>Osazení poklopů litinových a ocelových včetně rámů hmotnosti jednotlivě přes 150 kg</t>
  </si>
  <si>
    <t xml:space="preserve">Poznámka k souboru cen:
1. Cena -1111 lze použít i pro osazení rektifikačních kroužků nebo rámečků. 2. V cenách nejsou započteny náklady na dodání poklopů včetně rámů; tyto náklady se oceňují ve     specifikaci. </t>
  </si>
  <si>
    <t>"specifikace materiálu - viz příloha K-04/2-01/30 - Seznam strojů a zařízení a technické specifikace - 4.1. - Poklopy litinové"</t>
  </si>
  <si>
    <t>"dle výpisu šachet"</t>
  </si>
  <si>
    <t>"stoky A"       36,0</t>
  </si>
  <si>
    <t>"stoky B"       29,0</t>
  </si>
  <si>
    <t>"stoky C"       23,0</t>
  </si>
  <si>
    <t>"stoky D"       52,0</t>
  </si>
  <si>
    <t>"stoky S"       3,0+9,0+3,0</t>
  </si>
  <si>
    <t>97</t>
  </si>
  <si>
    <t>592-R-003</t>
  </si>
  <si>
    <t>poklop šachtový /betonová výplň+ litina/ D 400, bez odvětrání</t>
  </si>
  <si>
    <t>-1824020970</t>
  </si>
  <si>
    <t>"viz pol. 899104111"      155,0</t>
  </si>
  <si>
    <t>98</t>
  </si>
  <si>
    <t>899623141</t>
  </si>
  <si>
    <t>Obetonování potrubí nebo zdiva stok betonem prostým tř. C 12/15 otevřený výkop</t>
  </si>
  <si>
    <t>1811167652</t>
  </si>
  <si>
    <t>Obetonování potrubí nebo zdiva stok betonem prostým v otevřeném výkopu, beton tř. C 12/15</t>
  </si>
  <si>
    <t xml:space="preserve">Poznámka k souboru cen:
1. Obetonování zdiva stok ve štole se oceňuje cenami souboru cen 359 31-02 Výplň za rubem cihelného     zdiva stok části A 03 tohoto katalogu. </t>
  </si>
  <si>
    <t>"obetonování dna proti vyplavení"</t>
  </si>
  <si>
    <t>"Spojení monolitického betonu se dnem bude zajištěno navrtáním dostatečným množstvím ocelových kotev do šachtového dna."</t>
  </si>
  <si>
    <t>"kotvy prům. 10 mm, délky 100 mm - počet kotev pro jednu ČS 40 ks"</t>
  </si>
  <si>
    <t>(3,14*2,24*0,80*0,30)*2</t>
  </si>
  <si>
    <t>99</t>
  </si>
  <si>
    <t>899643111</t>
  </si>
  <si>
    <t>Bednění pro obetonování potrubí otevřený výkop</t>
  </si>
  <si>
    <t>-109150719</t>
  </si>
  <si>
    <t>Bednění pro obetonování potrubí v otevřeném výkopu</t>
  </si>
  <si>
    <t>(3,14*2,84*0,80)*2</t>
  </si>
  <si>
    <t>100</t>
  </si>
  <si>
    <t>899913164</t>
  </si>
  <si>
    <t>Uzavírací manžeta chráničky potrubí DN 300 x 400</t>
  </si>
  <si>
    <t>-308029291</t>
  </si>
  <si>
    <t>Koncové uzavírací manžety chrániček DN potrubí x DN chráničky DN 300 x 400</t>
  </si>
  <si>
    <t xml:space="preserve">Poznámka k souboru cen:
1. V cenách jsou započteny i náklady na nerezové upínací pásky daných průměrů. </t>
  </si>
  <si>
    <t>"manžeta pryžová 324 x 426 mm"</t>
  </si>
  <si>
    <t>"Vs2"      2,0</t>
  </si>
  <si>
    <t>Ostatní konstrukce a práce-bourání</t>
  </si>
  <si>
    <t>101</t>
  </si>
  <si>
    <t>901-R-001</t>
  </si>
  <si>
    <t>Demontáž a zpětná montáž oplocení, včetně provedení nových základů</t>
  </si>
  <si>
    <t>300168728</t>
  </si>
  <si>
    <t>"jedná se o vedení trasy kolmo pod stávajícím pletivovým plotem"</t>
  </si>
  <si>
    <t>"budou rozebrány a odstraněny stávající ocelové sloupky"</t>
  </si>
  <si>
    <t>"po záhozu rýhy se zpětně sloupky osadí a bude nataženo nové pletivo (možnost zpětného použití stávajícího pletiva se nepředpokládá)"</t>
  </si>
  <si>
    <t>"stoka B"      5*10,0</t>
  </si>
  <si>
    <t>"stoka D-2-1"      1*10,0</t>
  </si>
  <si>
    <t>102</t>
  </si>
  <si>
    <t>901-R-003</t>
  </si>
  <si>
    <t>Zajištění sloupů NN a VO v blízkosti výkopů</t>
  </si>
  <si>
    <t>2132940076</t>
  </si>
  <si>
    <t>"sloupy budou staticky zajištěny ocelovými lany s kotvením do terénu"</t>
  </si>
  <si>
    <t>"dle předpokladu projektanta"      15,0</t>
  </si>
  <si>
    <t>103</t>
  </si>
  <si>
    <t>901-R-004</t>
  </si>
  <si>
    <t>Zajištění obvodového zdiva v blízkosti výkopů</t>
  </si>
  <si>
    <t>1129768275</t>
  </si>
  <si>
    <t>"trasa rýhy vede blízko kamenné opěrné stěny, během výkopu zhotovitel zeď zajistí zapřením"</t>
  </si>
  <si>
    <t>"u opěrné stěny na stoce D-1"       30,0</t>
  </si>
  <si>
    <t>104</t>
  </si>
  <si>
    <t>919112221</t>
  </si>
  <si>
    <t>Řezání spár pro vytvoření komůrky š 15 mm hl 20 mm pro těsnící zálivku v živičném krytu</t>
  </si>
  <si>
    <t>-581071543</t>
  </si>
  <si>
    <t>Řezání dilatačních spár v živičném krytu vytvoření komůrky pro těsnící zálivku šířky 15 mm, hloubky 20 mm</t>
  </si>
  <si>
    <t xml:space="preserve">Poznámka k souboru cen:
1. V cenách jsou započteny i náklady na vyčištění spár po řezání. </t>
  </si>
  <si>
    <t>"viz pol. 919731121"      2519,660</t>
  </si>
  <si>
    <t>"viz pol. 919735114"       5346,560</t>
  </si>
  <si>
    <t>105</t>
  </si>
  <si>
    <t>919121221</t>
  </si>
  <si>
    <t>Těsnění spár zálivkou za studena pro komůrky š 15 mm hl 20 mm bez těsnicího profilu</t>
  </si>
  <si>
    <t>2119421997</t>
  </si>
  <si>
    <t>Utěsnění dilatačních spár zálivkou za studena v cementobetonovém nebo živičném krytu včetně adhezního nátěru bez těsnicího profilu pod zálivkou, pro komůrky šířky 15 mm, hloubky 20 mm</t>
  </si>
  <si>
    <t xml:space="preserve">Poznámka k souboru cen:
1. V cenách jsou započteny i náklady na vyčištění spár před těsněním a zalitím a náklady na     impregnaci, těsnění a zalití spár včetně dodání hmot. </t>
  </si>
  <si>
    <t>106</t>
  </si>
  <si>
    <t>919731121</t>
  </si>
  <si>
    <t>Zarovnání styčné plochy podkladu nebo krytu živičného tl do 50 mm</t>
  </si>
  <si>
    <t>-819239611</t>
  </si>
  <si>
    <t>Zarovnání styčné plochy podkladu nebo krytu podél vybourané části komunikace nebo zpevněné plochy živičné tl. do 50 mm</t>
  </si>
  <si>
    <t xml:space="preserve">Poznámka k souboru cen: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</si>
  <si>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"asf. komunikace - st. 80,90-101,90"      21,00*2</t>
  </si>
  <si>
    <t>"asf. komunikace - st. 105,50-246,10"       140,60*2</t>
  </si>
  <si>
    <t>"asf. komunikace - st. 310,00-764,63"      454,63*2</t>
  </si>
  <si>
    <t>"asf. komunikace - st. 108,40-752,00"       643,60*2</t>
  </si>
  <si>
    <t>107</t>
  </si>
  <si>
    <t>919735114</t>
  </si>
  <si>
    <t>Řezání stávajícího živičného krytu hl do 200 mm</t>
  </si>
  <si>
    <t>456435459</t>
  </si>
  <si>
    <t>Řezání stávajícího živičného krytu nebo podkladu hloubky přes 150 do 200 mm</t>
  </si>
  <si>
    <t xml:space="preserve">Poznámka k souboru cen:
1. V cenách jsou započteny i náklady na spotřebu vody. </t>
  </si>
  <si>
    <t>"viz pol. 113107242"</t>
  </si>
  <si>
    <t>"asf. komunikace - st. 22,40-32,00"      (9,60*2+0,80*2*1)</t>
  </si>
  <si>
    <t>"asf. komunikace - st. 0,00-258,18"          (258,18*2+0,80*2,0*10)</t>
  </si>
  <si>
    <t>"asf. komunikace - st. 0,00-29,90"       (29,90*2+0,80*2,0*2)</t>
  </si>
  <si>
    <t>"asf. komunikace - st. 146,30-320,00"       (173,70*2+0,80*2,0*4)</t>
  </si>
  <si>
    <t>"asf. komunikace - st. 401,00-414,30"     (13,30*2)</t>
  </si>
  <si>
    <t>"asf. komunikace - st. 626,50-667,00"      (66,00*2+0,80*2,0*2)</t>
  </si>
  <si>
    <t>"asf. komunikace - st. 800,00-913,30"       (113,30*2+0,80*2,0*3)</t>
  </si>
  <si>
    <t>"asf. komunikace - st. 16,20-24,50"        8,30*2</t>
  </si>
  <si>
    <t>"asf. komunikace - st. 33,70-44,80"            11,30*2</t>
  </si>
  <si>
    <t>"asf. komunikace - st. 75,60-82,04"       (6,44*2+0,80*2,0*1)</t>
  </si>
  <si>
    <t>"asf. komunikace - st. 241,50-246,10"       4,60*2</t>
  </si>
  <si>
    <t>"asf. komunikace - st. 294,90-455,48"        (160,580*2+0,80*2,0*5)</t>
  </si>
  <si>
    <t>"asf. komunikace - st. 8,50-18,40"      9,90*2</t>
  </si>
  <si>
    <t>"asf. komunikace - st. 45,90-258,32"        (212,42*2+0,80*2,0*7)</t>
  </si>
  <si>
    <t>"asf. komunikace - st. 0,00-185,08"        (185,08*2+0,80*2,0*7)</t>
  </si>
  <si>
    <t>"asf. komunikace - st. 0,00-167,50"        (167,50*2+0,80*2,0*6)</t>
  </si>
  <si>
    <t>"asf. komunikace - st. 255,42-387,42"          (132,00*2+0,80*2,0*5)</t>
  </si>
  <si>
    <t>"asf. komunikace - st. 0,00-109,90"       (109,90*2+0,80*2,0*4)</t>
  </si>
  <si>
    <t>"asf. komunikace - st. 0,00-95,73"        (95,73*2+0,80*2,0*4)</t>
  </si>
  <si>
    <t>"asf. komunikace - st. 0,00-2,60"       (2,60*2+0,80*2,0*1)</t>
  </si>
  <si>
    <t>"asf. komunikace - st. 0,00-5,80"       (5,80*2+0,80*2,0*1)</t>
  </si>
  <si>
    <t>"asf. komunikace - st. 0,00-14,50"           (14,50*2+0,80*2,0*2)</t>
  </si>
  <si>
    <t>"asfalt - st. 0,00-65,90"       (65,90*2+0,80*2,0*2)</t>
  </si>
  <si>
    <t>"asfalt - st. 0,00-109,82"        (109,82*2+0,80*2,0*3)</t>
  </si>
  <si>
    <t>"asfalt - st. 0,00-141,28"        (141,28*2+0,80*2,0*4)</t>
  </si>
  <si>
    <t>"asf. komunikace"         506,45*2</t>
  </si>
  <si>
    <t>108</t>
  </si>
  <si>
    <t>933901111</t>
  </si>
  <si>
    <t>Provedení zkoušky vodotěsnosti nádrže do 1000 m3</t>
  </si>
  <si>
    <t>833727681</t>
  </si>
  <si>
    <t>Zkoušky objektů a vymývání provedení zkoušky vodotěsnosti betonové nádrže jakéhokoliv druhu a tvaru, o obsahu do 1000 m3</t>
  </si>
  <si>
    <t xml:space="preserve">Poznámka k souboru cen:
1. Ceny -1111 a -1112 jsou určeny pro provedení zkoušky vodotěsnosti nádrží, které neslouží k     výrobě kalového plynu. 2. V cenách -1311 a -1312 jsou započteny i náklady na dodání vody. Naplnění a vyprázdnění nádrže se     oceňuje jen tehdy, jsou-li tyto výkony předepsány investorem. 3. V cenách -1111 a -1112, -1511 a -1512 jsou započteny i náklady na napuštění a vypuštění vody z     nádrže po skončení zkoušky. 4. V cenách -1111 a -1112, -1511 a -1512 nejsou započteny náklady na dodání vody pro zkoušku;     dodání vody se oceňuje ve specifikaci a nezapočítává se do celkové hmotnosti pro oceňování přesunu     hmot. 5. Množství měrných jednotek se určuje pro cenu     a) -1311 a -1312 v m3 vody v nádrži;     b) -1111, -1112, -1511 a -1512 v m3 vody, která se určí z objemu nádrže s přihlédnutím ke         předepsané zkušební hladině vody, z vody potřebné pro nasycení pláště a udržení zkušební hladiny.         Ztratné lze dohodnout ve výši 3 %. </t>
  </si>
  <si>
    <t>"ČS2"         3,14*1,0*1,0*5,580</t>
  </si>
  <si>
    <t>"ČS3"         3,14*1,0*1,0*5,580</t>
  </si>
  <si>
    <t>109</t>
  </si>
  <si>
    <t>953171024</t>
  </si>
  <si>
    <t>Osazování poklopů litinových nebo ocelových hmotnosti přes 150 kg</t>
  </si>
  <si>
    <t>32762426</t>
  </si>
  <si>
    <t>Osazování kovových předmětů poklopů litinových nebo ocelových včetně rámů, hmotnosti přes 150 kg</t>
  </si>
  <si>
    <t>(2,0+1,0)*2</t>
  </si>
  <si>
    <t>110</t>
  </si>
  <si>
    <t>999-R-001</t>
  </si>
  <si>
    <t>poklop šachtový "D" s rámem prům. 600 mm</t>
  </si>
  <si>
    <t>1889182143</t>
  </si>
  <si>
    <t>Z/1 - poklop - dodávka</t>
  </si>
  <si>
    <t>2,0+2,0</t>
  </si>
  <si>
    <t>111</t>
  </si>
  <si>
    <t>999-R-011</t>
  </si>
  <si>
    <t>poklop šachtový "D" s rámem prům. 700 mm</t>
  </si>
  <si>
    <t>-1864288217</t>
  </si>
  <si>
    <t>112</t>
  </si>
  <si>
    <t>999-R-002</t>
  </si>
  <si>
    <t>Vstupní žebřík - montáž</t>
  </si>
  <si>
    <t>-1347683642</t>
  </si>
  <si>
    <t>Z/2 - Vstupní žebřík - montáž</t>
  </si>
  <si>
    <t>113</t>
  </si>
  <si>
    <t>999-R-003</t>
  </si>
  <si>
    <t>Vstupní žebřík - dodávka</t>
  </si>
  <si>
    <t>-104966963</t>
  </si>
  <si>
    <t>66,17+66,17</t>
  </si>
  <si>
    <t>114</t>
  </si>
  <si>
    <t>999-R-008</t>
  </si>
  <si>
    <t>Montáž technologického zařízení</t>
  </si>
  <si>
    <t>1804198051</t>
  </si>
  <si>
    <t>115</t>
  </si>
  <si>
    <t>999-R-009</t>
  </si>
  <si>
    <t>Dodávka technologického zařízení</t>
  </si>
  <si>
    <t>1546876559</t>
  </si>
  <si>
    <t>"specifikace materiálu - viz příloha K-04/2-01/30 - Seznam strojů a zařízení a technické specifikace - 6. Technologické soubory a komponenty"</t>
  </si>
  <si>
    <t xml:space="preserve">"ČS1"   </t>
  </si>
  <si>
    <t>1,0</t>
  </si>
  <si>
    <t>116</t>
  </si>
  <si>
    <t>999-R-021</t>
  </si>
  <si>
    <t>Montáž zámečnických výrobků ČS</t>
  </si>
  <si>
    <t>-151488003</t>
  </si>
  <si>
    <t>"viz výkres Zámečnické výrobky ČS"</t>
  </si>
  <si>
    <t>117</t>
  </si>
  <si>
    <t>999-R-022</t>
  </si>
  <si>
    <t>Dodávka zámečnických výrobků ČS</t>
  </si>
  <si>
    <t>1132690796</t>
  </si>
  <si>
    <t>111,30*2</t>
  </si>
  <si>
    <t>118</t>
  </si>
  <si>
    <t>999-R-101</t>
  </si>
  <si>
    <t>Demontáž stávajícího a montáž nového technologického zařízení pro ČS1</t>
  </si>
  <si>
    <t>1819975140</t>
  </si>
  <si>
    <t>"demontáž ocelového potrubí DN 80 mm, čerpadla HIDROSTAL Q 5 l*s-1  H=9 m v. sl. a elektrovýzbroje z ČS 1 (o celk. hmotnosti 200 kg)"</t>
  </si>
  <si>
    <t>"ekologickou likvidaci zařízení ocenit v položce č. 18 části VRN - Náklady vzniklé v souvislosti s realizací stavby"</t>
  </si>
  <si>
    <t>"montáž nového tlg. zařízení pro ČS 1 - viz výkres nových ČS"</t>
  </si>
  <si>
    <t>Přesuny hmot a sutí</t>
  </si>
  <si>
    <t>119</t>
  </si>
  <si>
    <t>997221551</t>
  </si>
  <si>
    <t>Vodorovná doprava suti ze sypkých materiálů do 1 km</t>
  </si>
  <si>
    <t>1618425506</t>
  </si>
  <si>
    <t>Vodorovná doprava suti bez naložení, ale se složením a s hrubým urovnáním ze sypkých materiálů, na vzdálenost do 1 km</t>
  </si>
  <si>
    <t xml:space="preserve">Poznámka k souboru cen: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</si>
  <si>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"viz pol. 113106121 - bet. dlažba"     3,840*0,255</t>
  </si>
  <si>
    <t>"viz pol. 113106123 - zámková dlažba"     284,320*0,260</t>
  </si>
  <si>
    <t>"viz pol. 113106241 - panely"       66,280*0,408</t>
  </si>
  <si>
    <t>"viz pol. 113107222 - kamenivo drcené tl. 200 mm"      773,734*0,235</t>
  </si>
  <si>
    <t>"viz pol. 113107223 - kamenivo drcené tl. 300 mm"      4729,472*0,40</t>
  </si>
  <si>
    <t>"viz pol. 113107232 - bet. prostý tl. do 300 mm"      271,054*0,50</t>
  </si>
  <si>
    <t>"viz pol. 113107241 - asf. tl. do 50 mm"     1569,396*0,098</t>
  </si>
  <si>
    <t>"viz pol. 113107242 - asf. tl. do 100 mm"     3160,076*0,181</t>
  </si>
  <si>
    <t>"viz pol. 113154463 - fréz. asf. tl. do 500 mm"     2771,626*0,128</t>
  </si>
  <si>
    <t>120</t>
  </si>
  <si>
    <t>997221559</t>
  </si>
  <si>
    <t>Příplatek ZKD 1 km u vodorovné dopravy suti ze sypkých materiálů</t>
  </si>
  <si>
    <t>-203784889</t>
  </si>
  <si>
    <t>Vodorovná doprava suti bez naložení, ale se složením a s hrubým urovnáním Příplatek k ceně za každý další i započatý 1 km přes 1 km</t>
  </si>
  <si>
    <t>"vzdálenost skládky do 35 km"</t>
  </si>
  <si>
    <t>"viz pol. 997221551"      3391,630*(35-1)</t>
  </si>
  <si>
    <t>121</t>
  </si>
  <si>
    <t>997221815</t>
  </si>
  <si>
    <t>Poplatek za uložení betonového odpadu na skládce (skládkovné)</t>
  </si>
  <si>
    <t>1081298634</t>
  </si>
  <si>
    <t>Poplatek za uložení stavebního odpadu na skládce (skládkovné) betonového</t>
  </si>
  <si>
    <t xml:space="preserve">Poznámka k souboru cen: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</si>
  <si>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122</t>
  </si>
  <si>
    <t>997221845</t>
  </si>
  <si>
    <t>Poplatek za uložení odpadu z asfaltových povrchů na skládce (skládkovné)</t>
  </si>
  <si>
    <t>-1418705804</t>
  </si>
  <si>
    <t>Poplatek za uložení stavebního odpadu na skládce (skládkovné) z asfaltových povrchů</t>
  </si>
  <si>
    <t>123</t>
  </si>
  <si>
    <t>997221855</t>
  </si>
  <si>
    <t>Poplatek za uložení odpadu z kameniva na skládce (skládkovné)</t>
  </si>
  <si>
    <t>1068023571</t>
  </si>
  <si>
    <t>Poplatek za uložení stavebního odpadu na skládce (skládkovné) z kameniva</t>
  </si>
  <si>
    <t>124</t>
  </si>
  <si>
    <t>998225111</t>
  </si>
  <si>
    <t>Přesun hmot pro pozemní komunikace s krytem z kamene, monolitickým betonovým nebo živičným</t>
  </si>
  <si>
    <t>1037147513</t>
  </si>
  <si>
    <t>Přesun hmot pro komunikace s krytem z kameniva, monolitickým betonovým nebo živičným dopravní vzdálenost do 200 m jakékoliv délky objektu</t>
  </si>
  <si>
    <t xml:space="preserve">Poznámka k souboru cen:
1. Ceny lze použít i pro plochy letišť s krytem monolitickým betonovým nebo živičným. </t>
  </si>
  <si>
    <t xml:space="preserve">"dodávka kameniva"      </t>
  </si>
  <si>
    <t>"viz pol. 583441550"     19729,819</t>
  </si>
  <si>
    <t>"viz pol. 583373020"      1029,623</t>
  </si>
  <si>
    <t>"viz pol. 583373030"      5014,257</t>
  </si>
  <si>
    <t>125</t>
  </si>
  <si>
    <t>998276101</t>
  </si>
  <si>
    <t>Přesun hmot pro trubní vedení z trub z plastických hmot otevřený výkop</t>
  </si>
  <si>
    <t>-418725876</t>
  </si>
  <si>
    <t>Přesun hmot pro trubní vedení hloubené z trub z plastických hmot nebo sklolaminátových pro vodovody nebo kanalizace v otevřeném výkopu dopravní vzdálenost do 15 m</t>
  </si>
  <si>
    <t>"celková hmotnost stavby - hmotnost kameniva"</t>
  </si>
  <si>
    <t>"celková hmotnost stavby = počítané programem"           28181,803</t>
  </si>
  <si>
    <t>"hmotnost kameniva - viz pol. 998225111"      -25773,699</t>
  </si>
  <si>
    <t>Práce a dodávky M</t>
  </si>
  <si>
    <t>23-M</t>
  </si>
  <si>
    <t>Montáže potrubí</t>
  </si>
  <si>
    <t>126</t>
  </si>
  <si>
    <t>230200122</t>
  </si>
  <si>
    <t>Nasunutí potrubní sekce do ocelové chráničky DN 250</t>
  </si>
  <si>
    <t>1675430503</t>
  </si>
  <si>
    <t>Nasunutí potrubní sekce do ocelové chráničky jmenovitá světlost nasouvaného potrubí DN 250</t>
  </si>
  <si>
    <t xml:space="preserve">Poznámka k souboru cen:
1. .V cenách jsou započteny i náklady na středící objímky. 2. .V cenách není započten materiál na utěsnění konců. </t>
  </si>
  <si>
    <t xml:space="preserve">"položka obsahuje i středící objímky"    </t>
  </si>
  <si>
    <t>"Vs2"      11,20</t>
  </si>
  <si>
    <t>1-2 - FS 01 Gravitační kanalizace - Vs1</t>
  </si>
  <si>
    <t xml:space="preserve">"výtlak Vs1"    </t>
  </si>
  <si>
    <t>"beton - st. 55,00-58,00"      3,00*1,00</t>
  </si>
  <si>
    <t>"štěrkový povrch - st. 510,280-657,03"      146,75*1,00</t>
  </si>
  <si>
    <t>"ČS4"</t>
  </si>
  <si>
    <t>"štěrkový povrch"     3,040*3,040</t>
  </si>
  <si>
    <t>"asf. komunikace - st. 102,80-115,30"       12,50*1,00</t>
  </si>
  <si>
    <t>"200 dní x 10 hod"      20,0*10,0</t>
  </si>
  <si>
    <t>"předpoklad projektanta - 20 dní"</t>
  </si>
  <si>
    <t>20,0</t>
  </si>
  <si>
    <t>"dle podélného profilu Vs1"</t>
  </si>
  <si>
    <t>"vodovod"      1,0*1</t>
  </si>
  <si>
    <t>"sděl. kabel"      1,0*4</t>
  </si>
  <si>
    <t>"zeleň - st. 0,00-55,00"       55,00*1,0*0,150</t>
  </si>
  <si>
    <t>"zeleň - st. 58,00-102,80"         44,80*1,00*0,150</t>
  </si>
  <si>
    <t>"zeleň - st. 115,30-510,280"         (394,980*1,00+1,00*2,00*2)*0,150</t>
  </si>
  <si>
    <t>74,817</t>
  </si>
  <si>
    <t>"viz pol. 174101101"</t>
  </si>
  <si>
    <t xml:space="preserve">"zemina použitá do zásypu"       </t>
  </si>
  <si>
    <t>849,714</t>
  </si>
  <si>
    <t>"viz pol. 119001401"</t>
  </si>
  <si>
    <t>"vodovod"      1,0*3,0*1,77</t>
  </si>
  <si>
    <t>"viz pol. 119001421"</t>
  </si>
  <si>
    <t>"sděl. kabel"      1,0*3,0*(1,77+1,77+1,79+2,47)</t>
  </si>
  <si>
    <t>"dle podélného profilu"</t>
  </si>
  <si>
    <t>"st. 0,00-13,050"      13,05*1,0*(1,78+1,72)/2</t>
  </si>
  <si>
    <t>"st. 13,050-102,80"      89,750*1,00*(1,72+1,92)/2</t>
  </si>
  <si>
    <t>"st. 102,80-115,30"       12,50*1,00*(1,92+1,91)/2</t>
  </si>
  <si>
    <t>"st. 115,30-168,60"       53,30*1,00*(1,91+1,78)/2</t>
  </si>
  <si>
    <t>"st. 168,60-175,80"       7,20*1,00*(1,78+1,91)/2</t>
  </si>
  <si>
    <t>"st. 175,80-204,25"      28,450*1,00*(1,91+1,78)/2</t>
  </si>
  <si>
    <t>"st. 204,25-231,90"       27,65*1,00*(1,78+1,84)/2</t>
  </si>
  <si>
    <t>"st. 231,90-348,20"       116,30*1,00*(1,84+1,71)/2</t>
  </si>
  <si>
    <t>"st. 348,20-432,70"       84,50*1,00*(1,71+1,84)/2</t>
  </si>
  <si>
    <t>"st. 432,70-457,80"        25,10*1,00*(1,84+1,77)/2</t>
  </si>
  <si>
    <t>"st. 457,80-484,50"        26,70*1,00*(1,77+1,95)/2</t>
  </si>
  <si>
    <t>"st. 484,50-491,80"        7,30*1,00*(1,95+1,78)/2</t>
  </si>
  <si>
    <t>"st. 491,80-495,80"         4,00*1,00*(1,78+3,45)/2</t>
  </si>
  <si>
    <t>"st. 495,80-500,20"        4,40*1,00*(3,45+1,45)/2</t>
  </si>
  <si>
    <t>"st. 500,20-502,60"        2,40*1,00*(1,45+1,38)/2</t>
  </si>
  <si>
    <t>"st. 502,60-505,80"        3,20*1,00*(1,38+3,52)/2</t>
  </si>
  <si>
    <t>"st. 505,80-510,28"         4,48*1,00*(3,52+1,82)/2</t>
  </si>
  <si>
    <t>"st. 510,28-657,03"         146,750*1,00*(1,82+1,73)/2</t>
  </si>
  <si>
    <t>"dopočet šachet"        1,00*2,00*(1,79+1,78)</t>
  </si>
  <si>
    <t>"zeleň - st. 0,00-55,00"       -(55,00*1,0)*0,150</t>
  </si>
  <si>
    <t>"beton - st. 55,00-58,00"      -3,00*1,00*0,40</t>
  </si>
  <si>
    <t>"zeleň - st. 58,00-102,80"         -44,80*1,00*0,150</t>
  </si>
  <si>
    <t>"asf. komunikace - st. 102,80-115,30"       -12,50*1,00*0,40</t>
  </si>
  <si>
    <t>"zeleň - st. 115,30-510,280"         -(394,980*1,00+1,00*2,00*2)*0,150</t>
  </si>
  <si>
    <t>"štěrkový povrch - st. 510,280-657,03"      -146,75*1,00*0,20</t>
  </si>
  <si>
    <t>"podíl zeminy 50%"       1090,977*0,50</t>
  </si>
  <si>
    <t>"podíl zeminy 25%"        1090,977*0,25</t>
  </si>
  <si>
    <t>"podíl zeminy 15%"        1090,977*0,15</t>
  </si>
  <si>
    <t>"podíl zeminy 10%"        1090,977*0,10</t>
  </si>
  <si>
    <t>3,040*3,040*4,080</t>
  </si>
  <si>
    <t>"štěrkový povrch"     -3,040*3,040*0,20</t>
  </si>
  <si>
    <t>"podíl zeminy 50%"      35,858*0,50</t>
  </si>
  <si>
    <t>"podíl zeminy 25%"      35,858*0,25</t>
  </si>
  <si>
    <t>"podíl zeminy 15%"      35,858*0,15</t>
  </si>
  <si>
    <t>"podíl zeminy 10%"      35,858*0,10</t>
  </si>
  <si>
    <t>"st. 0,00-13,050"        22,838/1,00*2</t>
  </si>
  <si>
    <t>"st. 13,050-102,80"      163,345/1,00*2</t>
  </si>
  <si>
    <t>"st. 102,80-115,30"       23,938/1,00*2</t>
  </si>
  <si>
    <t>"st. 115,30-168,60"       98,339/1,00*2</t>
  </si>
  <si>
    <t>"st. 168,60-175,80"       13,284/1,00*2</t>
  </si>
  <si>
    <t>"st. 175,80-204,25"        52,490/1,00*2</t>
  </si>
  <si>
    <t>"st. 204,25-231,90"        50,047/1,00*2</t>
  </si>
  <si>
    <t>"st. 231,90-348,20"        206,433/1,00*2</t>
  </si>
  <si>
    <t>"st. 348,20-432,70"        149,988/1,00*2</t>
  </si>
  <si>
    <t>"st. 432,70-457,80"        45,306/1,00*2</t>
  </si>
  <si>
    <t>"st. 457,80-484,50"        49,662/1,00*2</t>
  </si>
  <si>
    <t>"st. 484,50-491,80"        13,615/1,00*2</t>
  </si>
  <si>
    <t>"st. 491,80-495,80"         10,460/1,00*2</t>
  </si>
  <si>
    <t>"st. 495,80-500,20"        10,78/1,00*2</t>
  </si>
  <si>
    <t>"st. 500,20-502,60"        3,396/1,00*2</t>
  </si>
  <si>
    <t>"st. 502,60-505,80"        7,84/1,00*2</t>
  </si>
  <si>
    <t>"st. 505,80-510,28"         11,962/1,00*2</t>
  </si>
  <si>
    <t>"st. 510,28-657,03"         260,481/1,00*2</t>
  </si>
  <si>
    <t>"dopočet šachet"        1,00*2*(1,79+1,78)</t>
  </si>
  <si>
    <t>"dle pol. 133201102"</t>
  </si>
  <si>
    <t>3,040*4*4,080</t>
  </si>
  <si>
    <t>"viz pol. 151821111"      2395,548</t>
  </si>
  <si>
    <t>"viz pol. 151821121"      49,613</t>
  </si>
  <si>
    <t>"výkopy pro rýhy - viz pol. 132201204"      1090,977</t>
  </si>
  <si>
    <t>"výkopy pro šachty - viz pol. 133201102"      35,858</t>
  </si>
  <si>
    <t>"odvoz na meziskládku - zemina použitá do zásypu"         849,714</t>
  </si>
  <si>
    <t>"odvoz z meziskládky - zemina použitá do zásypu"       849,714</t>
  </si>
  <si>
    <t>"zásyp zeminou - viz pol. 174101101"      -849,714</t>
  </si>
  <si>
    <t>"viz pol. 162601102 - rozprostření na trvalou skládku"      277,121</t>
  </si>
  <si>
    <t>"výkopy"</t>
  </si>
  <si>
    <t>"Mezisoučet = 1072,039 m3"</t>
  </si>
  <si>
    <t>"------------------------------------------------------"</t>
  </si>
  <si>
    <t xml:space="preserve">"výkopy + dopočet šachet - odpočty povrchů"            </t>
  </si>
  <si>
    <t>"st. 0,00-102,80"        -102,80*1,00*(0,01227+0,10+0,26273)</t>
  </si>
  <si>
    <t>"st. 115,30-657,03"       -541,730*1,00*(0,001227+0,10+0,26273)</t>
  </si>
  <si>
    <t>"odpočet objemu šachet"        -3,14*0,62*0,62*(1,79+1,78)</t>
  </si>
  <si>
    <t>"-----------------------------------------------------------"</t>
  </si>
  <si>
    <t>"odpočet objemu ČS4"        -3,14*1,120*1,120*(4,080+0,30+0,10+0,130)</t>
  </si>
  <si>
    <t>"------------------------------------------------------------------------------------------------------"</t>
  </si>
  <si>
    <t>"specifikace materiálu - viz příloha K-04/2-01/30 - Seznam strojů a zařízení a technické specifikace - 1.2.3. - Štěrkopísek"</t>
  </si>
  <si>
    <t>"Mezisoučet = 18,938 m3"</t>
  </si>
  <si>
    <t>"st. 102,80-115,30"        -12,50*1,00*(0,001227+0,10+0,26273)</t>
  </si>
  <si>
    <t xml:space="preserve">"viz pol. 174101101"    </t>
  </si>
  <si>
    <t>"zásyp ŠD"      14,389*2,05</t>
  </si>
  <si>
    <t>"specifikace materiálu - viz příloha K-04/2-01/30 - Seznam strojů a zařízení a technické specifikace - 1.2.2. - Štěrkopísek"</t>
  </si>
  <si>
    <t>"specifikace materiálu - viz příloha K-04/2-01/30 - Seznam strojů a zařízení a technické specifikace - 1.2.1. - Štěrkopísek"</t>
  </si>
  <si>
    <t>"Vs1 - DN 100"       657,030*0,26273</t>
  </si>
  <si>
    <t>"dle vzorového uložení výtlačného potrubí"</t>
  </si>
  <si>
    <t>172,621*2,05</t>
  </si>
  <si>
    <t>"zeleň - st. 0,00-55,00"       55,00*1,0</t>
  </si>
  <si>
    <t>"zeleň - st. 58,00-102,80"         44,80*1,00</t>
  </si>
  <si>
    <t>"zeleň - st. 115,30-510,280"         (394,980*1,00+1,00*2,00*2)</t>
  </si>
  <si>
    <t>498,780</t>
  </si>
  <si>
    <t>498,780*0,0250</t>
  </si>
  <si>
    <t>"předpoklad projektanta - 54 stromů"</t>
  </si>
  <si>
    <t>(1,0*2,0)*4*5</t>
  </si>
  <si>
    <t>"viz pol. 184807111"      40,0</t>
  </si>
  <si>
    <t>498,780*10/1000</t>
  </si>
  <si>
    <t>"viz pol. 185804312"      4,988</t>
  </si>
  <si>
    <t>"viz pol. 185851121"     4,988</t>
  </si>
  <si>
    <t>"délka dle podélného profilu a TZ"</t>
  </si>
  <si>
    <t>"Vs1 - DN 100"       657,030</t>
  </si>
  <si>
    <t>"specifikace materiálu - viz příloha K-04/2-01/30 - Seznam strojů a zařízení a technické specifikace - 1.1.1. - Písek"</t>
  </si>
  <si>
    <t>"Vs1 - DN 100"       657,030*0,10</t>
  </si>
  <si>
    <t>"lože pod ČS4"</t>
  </si>
  <si>
    <t>3,14*1,52*1,52*0,30</t>
  </si>
  <si>
    <t>-499955194</t>
  </si>
  <si>
    <t>-844538195</t>
  </si>
  <si>
    <t>"spádový beton v šachtě otěruvzdorný"        3,14*2,0*(0,50*0,60/2)</t>
  </si>
  <si>
    <t>"Vs1"        3,0*6,0*0,30</t>
  </si>
  <si>
    <t>"dle pol. 113107242"</t>
  </si>
  <si>
    <t>"viz pol. 111107132 - beton"      3,0</t>
  </si>
  <si>
    <t>"viz pol. 113107242 - asf. komunikace"     12,50</t>
  </si>
  <si>
    <t>"viz pol. 113107222 - štěrk. povrch"       155,992</t>
  </si>
  <si>
    <t>871-R-0011</t>
  </si>
  <si>
    <t>Osazení ocelové chráničky profilu 219 x 10,0</t>
  </si>
  <si>
    <t>"Vs1"       10,0+13,50</t>
  </si>
  <si>
    <t>142-R-0011</t>
  </si>
  <si>
    <t>trubka ocelová bezešvá hladká kruhová ČSN 411353.1 D219 tl 10,0 mm</t>
  </si>
  <si>
    <t>"viz pol. 871-R-0011"</t>
  </si>
  <si>
    <t>"ztratné 3%"      23,50*1,03</t>
  </si>
  <si>
    <t>871-R-104</t>
  </si>
  <si>
    <t>Montáž kanalizačního potrubí z PE DN 100 SDR 17 se spojkami v otevřeném výkopu</t>
  </si>
  <si>
    <t>685774042</t>
  </si>
  <si>
    <t>"Vs1"      657,030</t>
  </si>
  <si>
    <t>286-R-004</t>
  </si>
  <si>
    <t>roury z PE DN 100 SDR 17, specifikace v PD</t>
  </si>
  <si>
    <t>1806217906</t>
  </si>
  <si>
    <t>"viz pol. 871-R-104"</t>
  </si>
  <si>
    <t>"ztratné 1,50%"              657,030*1,015</t>
  </si>
  <si>
    <t>892312121</t>
  </si>
  <si>
    <t>Tlaková zkouška vzduchem potrubí DN 150 těsnícím vakem ucpávkovým</t>
  </si>
  <si>
    <t>Tlakové zkoušky vzduchem těsnícími vaky ucpávkovými DN 150</t>
  </si>
  <si>
    <t>3,0</t>
  </si>
  <si>
    <t>-1666489581</t>
  </si>
  <si>
    <t>"skruž výšky 1500 mm"       1,0</t>
  </si>
  <si>
    <t>1584111591</t>
  </si>
  <si>
    <t>1*1,01 'Přepočtené koeficientem množství</t>
  </si>
  <si>
    <t>1951095745</t>
  </si>
  <si>
    <t>1542853615</t>
  </si>
  <si>
    <t>-638617172</t>
  </si>
  <si>
    <t>372269643</t>
  </si>
  <si>
    <t>894-R-003</t>
  </si>
  <si>
    <t xml:space="preserve">Zřízení šachet kanalizačních z betonových dílců DN 1200 </t>
  </si>
  <si>
    <t>1397836442</t>
  </si>
  <si>
    <t>"jedná se o dvě šachty na výtlaku z vojenského areálu, každá o hloubce 1,80 m"</t>
  </si>
  <si>
    <t>"skladba každé šachty:"</t>
  </si>
  <si>
    <t>"prefabrikované dno DN 1200"</t>
  </si>
  <si>
    <t>"přechodová deska"</t>
  </si>
  <si>
    <t>"betonové prstence 2 ks"</t>
  </si>
  <si>
    <t>"litinový poklop s betonovou výplní 12,5 t"</t>
  </si>
  <si>
    <t>"čistící šachta - Vs1"       1,80+1,80</t>
  </si>
  <si>
    <t>894-R-004</t>
  </si>
  <si>
    <t>dodávka prefabrikovaných dílů pro šachty DN 1200, včetně ztratného 1%</t>
  </si>
  <si>
    <t>514624383</t>
  </si>
  <si>
    <t>"viz pol. 894-R-002"      3,570</t>
  </si>
  <si>
    <t>"specifikace materiálu - viz příloha K-04/2-01/30 - Seznam strojů a zařízení a technické specifikace - 4. Poklopy"</t>
  </si>
  <si>
    <t>"čistící šachta - Vs1"        2,0</t>
  </si>
  <si>
    <t>poklop šachtový D2 /betonová výplň+ litina/ D 400, bez odvětrání</t>
  </si>
  <si>
    <t>"viz pol. 899104111"       2,0</t>
  </si>
  <si>
    <t>-1162807550</t>
  </si>
  <si>
    <t>3,14*2,24*0,80*0,30</t>
  </si>
  <si>
    <t>-11134560</t>
  </si>
  <si>
    <t>3,14*2,84*0,80</t>
  </si>
  <si>
    <t>"Vs1"      2,0</t>
  </si>
  <si>
    <t>899-R-001</t>
  </si>
  <si>
    <t>Orientační tabulky na sloupku ocelovém, včetně zemních prací, základu, nátěru sloupu</t>
  </si>
  <si>
    <t>2057532878</t>
  </si>
  <si>
    <t>"Vs1"     2,0</t>
  </si>
  <si>
    <t>"Vs1"       10,0</t>
  </si>
  <si>
    <t>"dle předpokladu projektanta"      2,0</t>
  </si>
  <si>
    <t>"viz pol. 919121221"      25,0</t>
  </si>
  <si>
    <t>"asf. komunikace - st. 102,80-115,30"       12,50*2</t>
  </si>
  <si>
    <t>-35141142</t>
  </si>
  <si>
    <t>"ČS4"         3,14*1,0*1,0*4,080</t>
  </si>
  <si>
    <t>26305522</t>
  </si>
  <si>
    <t>121923510</t>
  </si>
  <si>
    <t>"ČS4</t>
  </si>
  <si>
    <t>2,0</t>
  </si>
  <si>
    <t>-1600909762</t>
  </si>
  <si>
    <t>-792508478</t>
  </si>
  <si>
    <t>1040881704</t>
  </si>
  <si>
    <t>26,380</t>
  </si>
  <si>
    <t>125250548</t>
  </si>
  <si>
    <t>124431423</t>
  </si>
  <si>
    <t>-376024682</t>
  </si>
  <si>
    <t>1698260933</t>
  </si>
  <si>
    <t>111,30</t>
  </si>
  <si>
    <t>"viz pol. 113107222 - kamenivo drcené tl. 200 mm"      158,992*0,235</t>
  </si>
  <si>
    <t>"viz pol. 113107223 - kamenivo drcené tl. 300 mm"      12,50*0,40</t>
  </si>
  <si>
    <t>"viz pol. 113107232 - bet. prostý tl. do 300 mm"      3,0*0,50</t>
  </si>
  <si>
    <t>"viz pol. 113107242 - asf. tl. do 100 mm"     12,50*0,181</t>
  </si>
  <si>
    <t>"viz pol. 997221551"</t>
  </si>
  <si>
    <t>"vzdálenost skládky do 35 km"       46,126*(35-1)</t>
  </si>
  <si>
    <t xml:space="preserve">"dodávka kameniva"     </t>
  </si>
  <si>
    <t>"viz pol. 583441550"      29,497</t>
  </si>
  <si>
    <t>"viz pol. 583373020"      353,873</t>
  </si>
  <si>
    <t>"celková hmotnost pro přesun hmot - dodávka kameniva"</t>
  </si>
  <si>
    <t>"hmotnost pro přesun hmot = výpočet programem"      583,938</t>
  </si>
  <si>
    <t>"dodávka kameniva - viz pol. 998225111"      -383,370</t>
  </si>
  <si>
    <t>"Vs1"      10,0</t>
  </si>
  <si>
    <t>1-3 - Rozvody NN</t>
  </si>
  <si>
    <t>PSV - Práce a dodávky PSV</t>
  </si>
  <si>
    <t xml:space="preserve">    74-P - Přípojka NN</t>
  </si>
  <si>
    <t xml:space="preserve">    74-ČS - Čerpací stanice</t>
  </si>
  <si>
    <t xml:space="preserve">    74-IP - Indukční průtokoměr</t>
  </si>
  <si>
    <t xml:space="preserve">    NM - Nosný materiál</t>
  </si>
  <si>
    <t xml:space="preserve">    NM-ČS - Nosný materiál - Čerpací stanice</t>
  </si>
  <si>
    <t xml:space="preserve">    NM-IP - Nosný materiál - Indukční průtokoměr</t>
  </si>
  <si>
    <t xml:space="preserve">    D - Dodávka</t>
  </si>
  <si>
    <t xml:space="preserve">    46-M - Zemní práce při extr.mont.pracích</t>
  </si>
  <si>
    <t>HZS - Hodinové zúčtovací sazby</t>
  </si>
  <si>
    <t>PSV</t>
  </si>
  <si>
    <t>Práce a dodávky PSV</t>
  </si>
  <si>
    <t>74-P</t>
  </si>
  <si>
    <t>Přípojka NN</t>
  </si>
  <si>
    <t>744431400</t>
  </si>
  <si>
    <t>Montáž kabel Cu sk.1 do 1 kV do 1,60 kg uložený volně</t>
  </si>
  <si>
    <t>-879326978</t>
  </si>
  <si>
    <t>Montáž kabelů měděných do l kV bez ukončení, uložených volně sk. 1 - CYKY, NYM, NYY, YSLY, počtu a průřezu žil 3x25 až 35 mm2, 4x16 až 25 mm2, 5x16 mm2, 24x2,5 mm2, 37x1,5 mm2, 48x1,5 mm2</t>
  </si>
  <si>
    <t>"výměry viz Situace"</t>
  </si>
  <si>
    <t>"ČS2"     14,50</t>
  </si>
  <si>
    <t>"ČS3"       116,0</t>
  </si>
  <si>
    <t>746413440</t>
  </si>
  <si>
    <t>Ukončení kabelů 4x16 mm2 smršťovací záklopkou nebo páskem bez letování</t>
  </si>
  <si>
    <t>1981950064</t>
  </si>
  <si>
    <t>Ukončení kabelů smršťovací záklopkou nebo páskou se zapojením bez letování, počtu a průřezu žil 4x16 mm2</t>
  </si>
  <si>
    <t>8,0</t>
  </si>
  <si>
    <t>743123118</t>
  </si>
  <si>
    <t>Mtž trubka pancéřová D 42 mm uložená pevně do tuhých závitových kovových krabic</t>
  </si>
  <si>
    <t>1796646602</t>
  </si>
  <si>
    <t>Montáž trubek pancéřových elektroinstalačních s nasunutím nebo našroubováním do krabic kovových tuhých závitových, typ 60.., PG, uložených pevně, D 42 mm</t>
  </si>
  <si>
    <t>743131216</t>
  </si>
  <si>
    <t>Montáž trubka ochranná do krabic plastová tuhá D do 75 mm uložená volně</t>
  </si>
  <si>
    <t>-2071313349</t>
  </si>
  <si>
    <t>Montáž trubek ochranných s nasunutím nebo našroubováním do krabic plastových tuhých, uložených volně, vnitřního D do 75 mm</t>
  </si>
  <si>
    <t>10,0</t>
  </si>
  <si>
    <t>743612111</t>
  </si>
  <si>
    <t>Montáž vodič uzemňovací FeZn pásek průřezu do 120 mm2v městské zástavbě v zemi</t>
  </si>
  <si>
    <t>-729872523</t>
  </si>
  <si>
    <t>Montáž uzemňovacího vedení s upevněním, propojením a připojením pomocí svorek v zemi s izolací spojů vodičů FeZn pásku průřezu do 120 mm2 v městské zástavbě</t>
  </si>
  <si>
    <t>783903510</t>
  </si>
  <si>
    <t>Nátěry elektrických zařízení systémy jednosložkovými zemnicích pásků 1x krycí s proužky</t>
  </si>
  <si>
    <t>-1784332919</t>
  </si>
  <si>
    <t>Provedení povrchových úprav elektrických zařízení nátěrovými systémy jednosložkovými zemnicích pásků na povrchu 1x krycí s proužky</t>
  </si>
  <si>
    <t>783903610</t>
  </si>
  <si>
    <t>Nátěry elektrických zařízení systémy jednosložkovými svodových vodičů základní a 2x krycí</t>
  </si>
  <si>
    <t>-2021380856</t>
  </si>
  <si>
    <t>Provedení povrchových úprav elektrických zařízení nátěrovými systémy jednosložkovými svodových vodičů základní a 2x krycí</t>
  </si>
  <si>
    <t>4,0</t>
  </si>
  <si>
    <t>7423111R</t>
  </si>
  <si>
    <t>Montáž skříň pojistková přípojková (HDS)</t>
  </si>
  <si>
    <t>1584013315</t>
  </si>
  <si>
    <t>7423113R</t>
  </si>
  <si>
    <t>Montáž skříň pojistková pilíř ER</t>
  </si>
  <si>
    <t>-1703748559</t>
  </si>
  <si>
    <t>74-ČS</t>
  </si>
  <si>
    <t>Čerpací stanice</t>
  </si>
  <si>
    <t>1066681968</t>
  </si>
  <si>
    <t>"dle výkazu projektanta"           160,0</t>
  </si>
  <si>
    <t>746413110</t>
  </si>
  <si>
    <t>Ukončení kabelů 2x1,5 až 4 mm2 smršťovací záklopkou nebo páskem bez letování</t>
  </si>
  <si>
    <t>2043131115</t>
  </si>
  <si>
    <t>Ukončení kabelů smršťovací záklopkou nebo páskou se zapojením bez letování, počtu a průřezu žil 2x1,5 až 4 mm2</t>
  </si>
  <si>
    <t>"dle výakzu projektanta"           32,0</t>
  </si>
  <si>
    <t>743121115</t>
  </si>
  <si>
    <t>Mtž trubka pancéřová D 23 mm pevně uložená do tuhých plast krabic</t>
  </si>
  <si>
    <t>-821656090</t>
  </si>
  <si>
    <t>Montáž trubek pancéřových elektroinstalačních s nasunutím nebo našroubováním do krabic plastových tuhých, typ 80.., uložených pevně, D 23 mm</t>
  </si>
  <si>
    <t>"dle výakzu projektanta"           60,0</t>
  </si>
  <si>
    <t>365631359</t>
  </si>
  <si>
    <t>"dle výakzu projektanta"           180,0</t>
  </si>
  <si>
    <t>1439138547</t>
  </si>
  <si>
    <t>"dle výakzu projektanta"           30,0</t>
  </si>
  <si>
    <t>-855015539</t>
  </si>
  <si>
    <t>"dle výakzu projektanta"           2,0</t>
  </si>
  <si>
    <t>-1578529979</t>
  </si>
  <si>
    <t>"dle výakzu projektanta"           4,0</t>
  </si>
  <si>
    <t>743619241</t>
  </si>
  <si>
    <t>Montáž pospojování ochranné konstrukce ostatní vodičem do 16 mm2 uloženým volně nebo pod omítku</t>
  </si>
  <si>
    <t>-1526708275</t>
  </si>
  <si>
    <t>Montáž uzemňovacího vedení s upevněním, propojením a připojením pomocí svorek doplňků ochranného pospojování ostatních konstrukcí vodičem průřezu do 16 mm2 uloženým volně nebo pod omítkou</t>
  </si>
  <si>
    <t>"dle výakzu projektanta"           270,0</t>
  </si>
  <si>
    <t>7423113R1</t>
  </si>
  <si>
    <t xml:space="preserve">Montáž skříň pojistková pilíř pro skříň </t>
  </si>
  <si>
    <t>772818774</t>
  </si>
  <si>
    <t>360841111</t>
  </si>
  <si>
    <t>Montáž přístroje do provozu, hmotnost do 2 kg</t>
  </si>
  <si>
    <t>1987238734</t>
  </si>
  <si>
    <t>Montáž přístroje do provozu Montáž přístroje do provozu, hmotnost do 2 kg</t>
  </si>
  <si>
    <t>"dle výakzu projektanta"           16,0</t>
  </si>
  <si>
    <t>361410231R</t>
  </si>
  <si>
    <t>Montáž plovákového spínače hladiny</t>
  </si>
  <si>
    <t>1216890047</t>
  </si>
  <si>
    <t>3604100R1</t>
  </si>
  <si>
    <t>Montáž snímače tlaku - snímač hladiny (BL1)</t>
  </si>
  <si>
    <t>-204661189</t>
  </si>
  <si>
    <t>3600203R1</t>
  </si>
  <si>
    <t>Montáž konzoly koncového spínače</t>
  </si>
  <si>
    <t>303165093</t>
  </si>
  <si>
    <t>3604100R2</t>
  </si>
  <si>
    <t>Montáž koncového spínače</t>
  </si>
  <si>
    <t>1217571424</t>
  </si>
  <si>
    <t>74341432R</t>
  </si>
  <si>
    <t>Montáž rozvodka nástěnná plast čtyřhranná vodič D do 4mm2</t>
  </si>
  <si>
    <t>132127981</t>
  </si>
  <si>
    <t>"dle výakzu projektanta"           48,0</t>
  </si>
  <si>
    <t>74-IP</t>
  </si>
  <si>
    <t>Indukční průtokoměr</t>
  </si>
  <si>
    <t>1800006436</t>
  </si>
  <si>
    <t>1524231862</t>
  </si>
  <si>
    <t>970297763</t>
  </si>
  <si>
    <t>"dle výakzu projektanta"           102,0</t>
  </si>
  <si>
    <t>1982036637</t>
  </si>
  <si>
    <t>"dle výakzu projektanta"           90,0</t>
  </si>
  <si>
    <t>-2119031162</t>
  </si>
  <si>
    <t>"dle výakzu projektanta"           18,0</t>
  </si>
  <si>
    <t>747231110</t>
  </si>
  <si>
    <t>Montáž jistič jednopólový nn do 25 A bez krytu</t>
  </si>
  <si>
    <t>-331541840</t>
  </si>
  <si>
    <t>Montáž jističů se zapojením vodičů jednopólových nn do 25 A bez krytu</t>
  </si>
  <si>
    <t>"dle výakzu projektanta"           6,0</t>
  </si>
  <si>
    <t>743312110</t>
  </si>
  <si>
    <t>Montáž lišta a kanálek vkládací šířky do 20 mm s víčkem</t>
  </si>
  <si>
    <t>41033673</t>
  </si>
  <si>
    <t>Montáž lišt a kanálků elektroinstalačních se spojkami, ohyby a rohy a s nasunutím do krabic vkládacích s víčkem, šířky do 20 mm</t>
  </si>
  <si>
    <t>-942916209</t>
  </si>
  <si>
    <t>NM</t>
  </si>
  <si>
    <t>Nosný materiál</t>
  </si>
  <si>
    <t>R-NM-001</t>
  </si>
  <si>
    <t>CYKY 4J (B) * 16</t>
  </si>
  <si>
    <t>128</t>
  </si>
  <si>
    <t>-556297589</t>
  </si>
  <si>
    <t>R-NM-002</t>
  </si>
  <si>
    <t>páska zem. FeZn 30 x 4 (0,95 kg)</t>
  </si>
  <si>
    <t>895819543</t>
  </si>
  <si>
    <t>R-NM-003</t>
  </si>
  <si>
    <t>kabelový štítek</t>
  </si>
  <si>
    <t>-1421620949</t>
  </si>
  <si>
    <t>R-NM-004</t>
  </si>
  <si>
    <t>SR03 svorka spojovaci-lit.</t>
  </si>
  <si>
    <t>-1076831845</t>
  </si>
  <si>
    <t>R-NM-006</t>
  </si>
  <si>
    <t>výstražná fólie rudá, š.33cm</t>
  </si>
  <si>
    <t>-1759178211</t>
  </si>
  <si>
    <t>R-NM-005</t>
  </si>
  <si>
    <t>trubka KF 09063 (63/52mm)</t>
  </si>
  <si>
    <t>-1167259436</t>
  </si>
  <si>
    <t>R-NM-007</t>
  </si>
  <si>
    <t>trubka 6042 (prům 54/51) ocelová závitová ZNM (3m)</t>
  </si>
  <si>
    <t>1081828663</t>
  </si>
  <si>
    <t>R-NM-008</t>
  </si>
  <si>
    <t>koleno 6142 ZN</t>
  </si>
  <si>
    <t>-347091911</t>
  </si>
  <si>
    <t>R-NM-101</t>
  </si>
  <si>
    <t>Přirážka na podružný materiál 3%</t>
  </si>
  <si>
    <t>Kč</t>
  </si>
  <si>
    <t>-242767049</t>
  </si>
  <si>
    <t>R-NM-102</t>
  </si>
  <si>
    <t>Prořez 5%</t>
  </si>
  <si>
    <t>-1843212780</t>
  </si>
  <si>
    <t>NM-ČS</t>
  </si>
  <si>
    <t>Nosný materiál - Čerpací stanice</t>
  </si>
  <si>
    <t>R-NM-201</t>
  </si>
  <si>
    <t>kabel JYTY-J 4x1</t>
  </si>
  <si>
    <t>-1142825388</t>
  </si>
  <si>
    <t>"dle výkazu projektanta"          30,0</t>
  </si>
  <si>
    <t>R-NM-202</t>
  </si>
  <si>
    <t>páska zem. FeZn 30 x  (0,95 kg/m)</t>
  </si>
  <si>
    <t>-1002725162</t>
  </si>
  <si>
    <t>"dle výkazu projektanta"          5,0</t>
  </si>
  <si>
    <t>R-NM-203</t>
  </si>
  <si>
    <t>ks</t>
  </si>
  <si>
    <t>-849182971</t>
  </si>
  <si>
    <t>"dle výkazu projektanta"          32,0</t>
  </si>
  <si>
    <t>R-NM-204</t>
  </si>
  <si>
    <t>399018900</t>
  </si>
  <si>
    <t>"dle výkazu projektanta"          4,0</t>
  </si>
  <si>
    <t>R-NM-205</t>
  </si>
  <si>
    <t>trubka KF 09063 (63/52 mm)</t>
  </si>
  <si>
    <t>-516345798</t>
  </si>
  <si>
    <t>"dle výkazu projektanta"          60,0</t>
  </si>
  <si>
    <t>R-NM-206</t>
  </si>
  <si>
    <t>krabice s průchodkami, IP55, IK07, v/š/h=105/105/55</t>
  </si>
  <si>
    <t>-1168467692</t>
  </si>
  <si>
    <t>"dle výkazu projektanta"          16,0</t>
  </si>
  <si>
    <t>R-NM-207</t>
  </si>
  <si>
    <t>trubka tuhá 320 N PVC</t>
  </si>
  <si>
    <t>-1460796464</t>
  </si>
  <si>
    <t>"dle výkazu projektanta"          20,0</t>
  </si>
  <si>
    <t>R-NM-208</t>
  </si>
  <si>
    <t>vodic CY 6 z/z</t>
  </si>
  <si>
    <t>1001368293</t>
  </si>
  <si>
    <t>"dle výkazu projektanta"          90,0</t>
  </si>
  <si>
    <t>R-NM-209</t>
  </si>
  <si>
    <t>svorka spojovací FeZn SR02-M8</t>
  </si>
  <si>
    <t>-1514391461</t>
  </si>
  <si>
    <t>R-NM-210</t>
  </si>
  <si>
    <t>industrol zelený</t>
  </si>
  <si>
    <t>190054293</t>
  </si>
  <si>
    <t>"dle výkazu projektanta"          2,0</t>
  </si>
  <si>
    <t>R-NM-211</t>
  </si>
  <si>
    <t>barva synt. zákl. antikorozní</t>
  </si>
  <si>
    <t>1077363569</t>
  </si>
  <si>
    <t>R-NM-212</t>
  </si>
  <si>
    <t>ředidlo S 6006</t>
  </si>
  <si>
    <t>-1313849274</t>
  </si>
  <si>
    <t>R-NM-213</t>
  </si>
  <si>
    <t>lak asfaltový A 1999 černý</t>
  </si>
  <si>
    <t>231970559</t>
  </si>
  <si>
    <t>"dle výkazu projektanta"          1,0</t>
  </si>
  <si>
    <t>NM-IP</t>
  </si>
  <si>
    <t>Nosný materiál - Indukční průtokoměr</t>
  </si>
  <si>
    <t>R-NM-301</t>
  </si>
  <si>
    <t>páska zem. FeZn 30 x 4 (0,95 kg/m)</t>
  </si>
  <si>
    <t>756706436</t>
  </si>
  <si>
    <t>"dle výkazu projektanta"              34,0</t>
  </si>
  <si>
    <t>R-NM-302</t>
  </si>
  <si>
    <t>1170054562</t>
  </si>
  <si>
    <t>"dle výkazu projektanta"              8,0</t>
  </si>
  <si>
    <t>R-NM-303</t>
  </si>
  <si>
    <t>329717895</t>
  </si>
  <si>
    <t>"dle výkazu projektanta"              4,0</t>
  </si>
  <si>
    <t>R-NM-304</t>
  </si>
  <si>
    <t>-697692562</t>
  </si>
  <si>
    <t>"dle výkazu projektanta"              30,0</t>
  </si>
  <si>
    <t>R-NM-305</t>
  </si>
  <si>
    <t>-360583887</t>
  </si>
  <si>
    <t>R-NM-306</t>
  </si>
  <si>
    <t>-982729897</t>
  </si>
  <si>
    <t>"dle výkazu projektanta"              6,0</t>
  </si>
  <si>
    <t>R-NM-307</t>
  </si>
  <si>
    <t>1685633860</t>
  </si>
  <si>
    <t>"dle výkazu projektanta"              2,0</t>
  </si>
  <si>
    <t>R-NM-308</t>
  </si>
  <si>
    <t>jistič  6A/B (do stáv. rozváděče ČOV)</t>
  </si>
  <si>
    <t>49163829</t>
  </si>
  <si>
    <t>R-NM-309</t>
  </si>
  <si>
    <t>CYKY 3J(C)*1.5</t>
  </si>
  <si>
    <t>337760284</t>
  </si>
  <si>
    <t>"dle výkazu projektanta"              60,0</t>
  </si>
  <si>
    <t>R-NM-310</t>
  </si>
  <si>
    <t>lišta vkládací (LH 15X10)</t>
  </si>
  <si>
    <t>1829277831</t>
  </si>
  <si>
    <t>R-NM-311</t>
  </si>
  <si>
    <t>-1142959581</t>
  </si>
  <si>
    <t>"dle výkazu projektanta"              10,0</t>
  </si>
  <si>
    <t>Dodávka</t>
  </si>
  <si>
    <t>HDS</t>
  </si>
  <si>
    <t>Plastová skříň na sloup (standard ČEZ)</t>
  </si>
  <si>
    <t>-757912026</t>
  </si>
  <si>
    <t>"In=50-60A, 50Hz, Ik 40kA, IP44, Ik 10"</t>
  </si>
  <si>
    <t>"instalační sada montáže na sloup"</t>
  </si>
  <si>
    <t>"krycí deska kabel. prostoru"</t>
  </si>
  <si>
    <t>"odpínač pojistek 14x51, In pojistek 3*40A"</t>
  </si>
  <si>
    <t>"š/v/h=324/283/122"</t>
  </si>
  <si>
    <t>RE</t>
  </si>
  <si>
    <t>Elektroměrová rozvodnice v pilíři (standard ČEZ)</t>
  </si>
  <si>
    <t>895127053</t>
  </si>
  <si>
    <t>"In=do 40A, 50Hz, Ik 40kA, IP44, Ik 10"</t>
  </si>
  <si>
    <t>"jednosazbový 3.fazový elektroměr"</t>
  </si>
  <si>
    <t>"In jističe před elektroměrem 25A/B"</t>
  </si>
  <si>
    <t>"ochrana při poruše:"</t>
  </si>
  <si>
    <t>"  -automatické odpojení od zdroje"</t>
  </si>
  <si>
    <t>"průřez vodičů-přívod/odvod=do 16 mm2"</t>
  </si>
  <si>
    <t>"PEN svorkovnice, řadové svorky"</t>
  </si>
  <si>
    <t>"š/v/h=320/1815/250"</t>
  </si>
  <si>
    <t>RČ1</t>
  </si>
  <si>
    <t>Technologický rozváděč ČS</t>
  </si>
  <si>
    <t>-236997057</t>
  </si>
  <si>
    <t>" -skříň polyester s podstavcem; IP43/20"</t>
  </si>
  <si>
    <t>"v/š/h=1000/750/420+1000/750/300"</t>
  </si>
  <si>
    <t>" -přepěťová ochrana I, II + III stupeň"</t>
  </si>
  <si>
    <t>" -proudový chránič 25A/4/0,03"</t>
  </si>
  <si>
    <t>" -jistič 1F=3*6B/1, 1*4C/1, 1*10B/1"</t>
  </si>
  <si>
    <t>" -jistič 3F=1*16B/3"</t>
  </si>
  <si>
    <t>" -kombinace stykač+motor spouštěč 16A/3"</t>
  </si>
  <si>
    <t>"  cívka 24V-AC, 4Z+1Z+1V, "</t>
  </si>
  <si>
    <t>"  +příslušenství-pom. kontakty, montážní sada"</t>
  </si>
  <si>
    <t>'" -relé-výpadku fáze, +relé 3*4P/230V, 3*4P" /24V</t>
  </si>
  <si>
    <t>' -řídicí relé programovatelné-7*DI; 3*DO; 24V-DC</t>
  </si>
  <si>
    <t>" -GSM modul, zálohový zdroj, trafo 230/24V -630 'VA"</t>
  </si>
  <si>
    <t>' -zdroj 230/24V-DC, trafo 230/15V-AC</t>
  </si>
  <si>
    <t>' -topné těleso 230V/20W+termostat, 2*hlídací relé čerpadel</t>
  </si>
  <si>
    <t>'-2* 'hlídací relé čerpadel</t>
  </si>
  <si>
    <t>'-2* 'ovl. tlačítkov; 2*ovl.-3.pol; 1*ovl.-2.pol.</t>
  </si>
  <si>
    <t>'-2* 'signálka 230V/žlutá;1*signálka 24V/žlutá</t>
  </si>
  <si>
    <t>'-2* 'signálka 24V/zelená</t>
  </si>
  <si>
    <t>'" -výkonový vypínač 40A/3; zásuvka 1P+N+PE" , 16A</t>
  </si>
  <si>
    <t>'" -zásuvka 3P+N+PE" , 16A</t>
  </si>
  <si>
    <t>SL1,2</t>
  </si>
  <si>
    <t>Plovákový spínač</t>
  </si>
  <si>
    <t>625041557</t>
  </si>
  <si>
    <t>'mechanický spínač (250V, 16A) v plas. pouzdře</t>
  </si>
  <si>
    <t>'"kabel 13 (6, 13, 20 nebo"  50)</t>
  </si>
  <si>
    <t>'"pro ostatní hustoty pouze s"  20 m</t>
  </si>
  <si>
    <t>"pro tekutiny se specifickou hustotou mezi 0,95 a 1,10 g/cm 3"</t>
  </si>
  <si>
    <t>"odolává teplotě max. do  60  '°C"</t>
  </si>
  <si>
    <t>BL1</t>
  </si>
  <si>
    <t>Tlakový snímač hladiny ponorný</t>
  </si>
  <si>
    <t>-560530394</t>
  </si>
  <si>
    <t>"kabel  15"</t>
  </si>
  <si>
    <t>'"rozsah 0-5m , 0-10m"</t>
  </si>
  <si>
    <t>'"Un=" 12-30 "V_DC; výstup= 4-20 'mA"</t>
  </si>
  <si>
    <t>"teplota media=  0  °C až  +70  '°C"</t>
  </si>
  <si>
    <t>SQ1</t>
  </si>
  <si>
    <t>Koncový spínač</t>
  </si>
  <si>
    <t>-1769197708</t>
  </si>
  <si>
    <t>'"spínač 230V, 50 Hz , 3 A"</t>
  </si>
  <si>
    <t>"krytí-IP 65"</t>
  </si>
  <si>
    <t>'montážní poloha libovolná"</t>
  </si>
  <si>
    <t>"teplota okolí -25°C až  +70  '°C"</t>
  </si>
  <si>
    <t>46-M</t>
  </si>
  <si>
    <t>Zemní práce při extr.mont.pracích</t>
  </si>
  <si>
    <t>460010023</t>
  </si>
  <si>
    <t>Vytyčení trasy vedení kabelového podzemního v terénu volném</t>
  </si>
  <si>
    <t>km</t>
  </si>
  <si>
    <t>-289529435</t>
  </si>
  <si>
    <t>Vytyčení trasy vedení kabelového (podzemního) ve volném terénu</t>
  </si>
  <si>
    <t xml:space="preserve">Poznámka k souboru cen:
1. V cenách jsou zahrnuty i náklady na:     a) pochůzky projektovanou tratí     b) vyznačení budoucí trasy     c) rozmístění, očíslování a označení opěrných bodů,     d) označení překážek a míst pro kabelové prostupy a podchodové štoly </t>
  </si>
  <si>
    <t>"ČS2"     14,50*0,001</t>
  </si>
  <si>
    <t>"ČS3"       116,0*0,001</t>
  </si>
  <si>
    <t>"pro ČSa indukční průtokoměr"          34,0*0,001</t>
  </si>
  <si>
    <t>460030011</t>
  </si>
  <si>
    <t>Sejmutí drnu jakékoliv tloušťky</t>
  </si>
  <si>
    <t>-1975401301</t>
  </si>
  <si>
    <t>Přípravné terénní práce sejmutí drnu včetně nařezání a uložení na hromady nebo naložení na dopravní prostředek jakékoliv tloušťky</t>
  </si>
  <si>
    <t xml:space="preserve">Poznámka k souboru cen: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</si>
  <si>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"ČS2"     14,50*0,80</t>
  </si>
  <si>
    <t>"ČS3"       116,0*0,80</t>
  </si>
  <si>
    <t>"pro ČSa indukční průtokoměr"          34,0*0,80</t>
  </si>
  <si>
    <t>460080013</t>
  </si>
  <si>
    <t>Základové konstrukce z monolitického betonu C 12/15 bez bednění</t>
  </si>
  <si>
    <t>-956641608</t>
  </si>
  <si>
    <t>Základové konstrukce základ bez bednění do rostlé zeminy z monolitického betonu tř. C 12/15</t>
  </si>
  <si>
    <t>"základová kce"      2,0</t>
  </si>
  <si>
    <t>460200843</t>
  </si>
  <si>
    <t>Hloubení kabelových nezapažených rýh ručně š 80 cm, hl 80 cm, v hornině tř 3</t>
  </si>
  <si>
    <t>-592463940</t>
  </si>
  <si>
    <t>Hloubení kabelových rýh ručně včetně urovnání dna s přemístěním výkopku do vzdálenosti 3 m od okraje jámy nebo naložením na dopravní prostředek šířky 80 cm, hloubky 80 cm, v hornině třídy 3</t>
  </si>
  <si>
    <t xml:space="preserve">Poznámka k souboru cen:
1. Ceny hloubení rýh ručně v hornině třídy 6 a 7 jsou stanoveny za použití pneumatického kladiva. </t>
  </si>
  <si>
    <t>"pro ČSa indukční průtokoměr"          34,0</t>
  </si>
  <si>
    <t>460421182</t>
  </si>
  <si>
    <t>Lože kabelů z písku nebo štěrkopísku tl 10 cm nad kabel, kryté plastovou folií, š lože do 50 cm</t>
  </si>
  <si>
    <t>-2053726501</t>
  </si>
  <si>
    <t>Kabelové lože včetně podsypu, zhutnění a urovnání povrchu z písku nebo štěrkopísku tloušťky 10 cm nad kabel zakryté plastovou fólií, šířky lože přes 25 do 50 cm</t>
  </si>
  <si>
    <t xml:space="preserve">Poznámka k souboru cen:
1. V cenách -1021 až -1072, -1121 až -1172 a -1221 až -1272 nejsou započteny náklady na dodávku     betonových a plastových desek. Tato dodávka se oceňuje ve specifikaci. </t>
  </si>
  <si>
    <t>460490013</t>
  </si>
  <si>
    <t>Krytí kabelů výstražnou fólií šířky 34 cm</t>
  </si>
  <si>
    <t>-163588938</t>
  </si>
  <si>
    <t>Krytí kabelů, spojek, koncovek a odbočnic kabelů výstražnou fólií z PVC včetně vyrovnání povrchu rýhy, rozvinutí a uložení fólie do rýhy, fólie šířky do 34cm</t>
  </si>
  <si>
    <t>460560843</t>
  </si>
  <si>
    <t>Zásyp rýh ručně šířky 80 cm, hloubky 80 cm, z horniny třídy 3</t>
  </si>
  <si>
    <t>-457088841</t>
  </si>
  <si>
    <t>Zásyp kabelových rýh ručně šířky 40 cm šířky 80 cm hloubky 80 cm, v hornině třídy 3</t>
  </si>
  <si>
    <t>460620002</t>
  </si>
  <si>
    <t>Položení drnu včetně zalití vodou na rovině</t>
  </si>
  <si>
    <t>1121769704</t>
  </si>
  <si>
    <t>Úprava terénu položení drnu, včetně zalití vodou na rovině</t>
  </si>
  <si>
    <t xml:space="preserve">Poznámka k souboru cen:
1. V cenách -0002 až -0003 nejsou zahrnuty dodávku drnů. Tato se oceňuje ve specifikaci. 2. V cenách -0022 až -0028 nejsou zahrnuty náklady na dodávku obrubníků. Tato dodávka se oceňuje ve     specifikaci. </t>
  </si>
  <si>
    <t>HZS</t>
  </si>
  <si>
    <t>Hodinové zúčtovací sazby</t>
  </si>
  <si>
    <t>HZS-1</t>
  </si>
  <si>
    <t>Vyhotovení revizní zprávy</t>
  </si>
  <si>
    <t>512</t>
  </si>
  <si>
    <t>2051777363</t>
  </si>
  <si>
    <t>6,0+12,0</t>
  </si>
  <si>
    <t>HZS-2</t>
  </si>
  <si>
    <t>HZS nedefinovatelné položky z mont.ceníku</t>
  </si>
  <si>
    <t>-330053201</t>
  </si>
  <si>
    <t>16,0+24,0</t>
  </si>
  <si>
    <t>HZS-3</t>
  </si>
  <si>
    <t>HZS komplexní zkoušky, zkuš.provoz</t>
  </si>
  <si>
    <t>1305174869</t>
  </si>
  <si>
    <t>1-4 - Rozvody NN - Vs1</t>
  </si>
  <si>
    <t>-160385361</t>
  </si>
  <si>
    <t>"dle výakzu projektanta"           1,0</t>
  </si>
  <si>
    <t>958799792</t>
  </si>
  <si>
    <t>1515974383</t>
  </si>
  <si>
    <t>1717047803</t>
  </si>
  <si>
    <t>"dle výakzu projektanta"           8,0</t>
  </si>
  <si>
    <t>1294612236</t>
  </si>
  <si>
    <t>-956832792</t>
  </si>
  <si>
    <t>1612345871</t>
  </si>
  <si>
    <t>-768868051</t>
  </si>
  <si>
    <t>-1471391754</t>
  </si>
  <si>
    <t>"dle výakzu projektanta"           24,0</t>
  </si>
  <si>
    <t>-1199572124</t>
  </si>
  <si>
    <t>"dle výakzu projektanta"           15,0</t>
  </si>
  <si>
    <t>-1562186093</t>
  </si>
  <si>
    <t>"dle výakzu projektanta"           135,0</t>
  </si>
  <si>
    <t>1221525444</t>
  </si>
  <si>
    <t>"dle výkazu projektanta"           80,0</t>
  </si>
  <si>
    <t>23832742</t>
  </si>
  <si>
    <t>614508023</t>
  </si>
  <si>
    <t>1438051945</t>
  </si>
  <si>
    <t>-1481164735</t>
  </si>
  <si>
    <t>"dle výakzu projektanta"           9,0</t>
  </si>
  <si>
    <t>-1565945361</t>
  </si>
  <si>
    <t>"dle výakzu projektanta"           45,0</t>
  </si>
  <si>
    <t>-815275360</t>
  </si>
  <si>
    <t>-308888356</t>
  </si>
  <si>
    <t>"dle výakzu projektanta"           51,0</t>
  </si>
  <si>
    <t>1137125856</t>
  </si>
  <si>
    <t>-2118048799</t>
  </si>
  <si>
    <t>1646178499</t>
  </si>
  <si>
    <t>1298454455</t>
  </si>
  <si>
    <t>"dle výakzu projektanta"           3,0</t>
  </si>
  <si>
    <t>-914168339</t>
  </si>
  <si>
    <t>25588762</t>
  </si>
  <si>
    <t>-961410580</t>
  </si>
  <si>
    <t>376231100</t>
  </si>
  <si>
    <t>5,0</t>
  </si>
  <si>
    <t>-1055148178</t>
  </si>
  <si>
    <t>"ČS4"        13,0</t>
  </si>
  <si>
    <t>590913691</t>
  </si>
  <si>
    <t>"ČS4"      13,0</t>
  </si>
  <si>
    <t>1126934695</t>
  </si>
  <si>
    <t>-1147645708</t>
  </si>
  <si>
    <t>2022249613</t>
  </si>
  <si>
    <t>-1243521971</t>
  </si>
  <si>
    <t>1118497648</t>
  </si>
  <si>
    <t>1715492342</t>
  </si>
  <si>
    <t>36890826</t>
  </si>
  <si>
    <t>244293496</t>
  </si>
  <si>
    <t>357629134</t>
  </si>
  <si>
    <t>-1804952592</t>
  </si>
  <si>
    <t>-1482680482</t>
  </si>
  <si>
    <t>667584151</t>
  </si>
  <si>
    <t>1590709587</t>
  </si>
  <si>
    <t>-1276395356</t>
  </si>
  <si>
    <t>"dle výkazu projektanta"              17,0</t>
  </si>
  <si>
    <t>296074825</t>
  </si>
  <si>
    <t>1723730918</t>
  </si>
  <si>
    <t>-2125769353</t>
  </si>
  <si>
    <t>"dle výkazu projektanta"              15,0</t>
  </si>
  <si>
    <t>-681021954</t>
  </si>
  <si>
    <t>613207348</t>
  </si>
  <si>
    <t>"dle výkazu projektanta"              3,0</t>
  </si>
  <si>
    <t>1979205856</t>
  </si>
  <si>
    <t>"dle výkazu projektanta"              1,0</t>
  </si>
  <si>
    <t>1943791981</t>
  </si>
  <si>
    <t>815343944</t>
  </si>
  <si>
    <t>362222889</t>
  </si>
  <si>
    <t>5808443</t>
  </si>
  <si>
    <t>"dle výkazu projektanta"              5,0</t>
  </si>
  <si>
    <t>-550624612</t>
  </si>
  <si>
    <t>2111921421</t>
  </si>
  <si>
    <t>-5866577</t>
  </si>
  <si>
    <t>-407552336</t>
  </si>
  <si>
    <t>1639248223</t>
  </si>
  <si>
    <t>54465341</t>
  </si>
  <si>
    <t>1577777644</t>
  </si>
  <si>
    <t>"dle výkazu projektanta"          15,0</t>
  </si>
  <si>
    <t>-1582246852</t>
  </si>
  <si>
    <t>"dle výkazu projektanta"          3,0</t>
  </si>
  <si>
    <t>-100163484</t>
  </si>
  <si>
    <t>975987808</t>
  </si>
  <si>
    <t>-711981597</t>
  </si>
  <si>
    <t>830277935</t>
  </si>
  <si>
    <t>"dle výkazu projektanta"          8,0</t>
  </si>
  <si>
    <t>-796795491</t>
  </si>
  <si>
    <t>"dle výkazu projektanta"          10,0</t>
  </si>
  <si>
    <t>940047389</t>
  </si>
  <si>
    <t>"dle výkazu projektanta"          45,0</t>
  </si>
  <si>
    <t>131525874</t>
  </si>
  <si>
    <t>-1159689563</t>
  </si>
  <si>
    <t>285476909</t>
  </si>
  <si>
    <t>-1112070174</t>
  </si>
  <si>
    <t>1008145833</t>
  </si>
  <si>
    <t>"dle výkazu projektanta"          0,50</t>
  </si>
  <si>
    <t>-2042944163</t>
  </si>
  <si>
    <t>"ČS4"      13,0*0,001</t>
  </si>
  <si>
    <t>"pro ČSa indukční průtokoměr"          17,0*0,001</t>
  </si>
  <si>
    <t>113958828</t>
  </si>
  <si>
    <t>"ČS4"      13,0*0,80</t>
  </si>
  <si>
    <t>"pro ČSa indukční průtokoměr"          17,0*0,80</t>
  </si>
  <si>
    <t>-1128781318</t>
  </si>
  <si>
    <t>-1205585377</t>
  </si>
  <si>
    <t>"pro ČSa indukční průtokoměr"          17,0</t>
  </si>
  <si>
    <t>543178517</t>
  </si>
  <si>
    <t>-318653385</t>
  </si>
  <si>
    <t>1638844600</t>
  </si>
  <si>
    <t>-541000830</t>
  </si>
  <si>
    <t>1583847758</t>
  </si>
  <si>
    <t>-316786789</t>
  </si>
  <si>
    <t>1761256492</t>
  </si>
  <si>
    <t>1-5 - Úpravy ČOV, včetně bouracích a demontážních prací, odvoz suti na skládku a uložení</t>
  </si>
  <si>
    <t>T - Technologie</t>
  </si>
  <si>
    <t xml:space="preserve">    T1 - Stroje a zařízení</t>
  </si>
  <si>
    <t xml:space="preserve">    T2 - Potrubí a armatury</t>
  </si>
  <si>
    <t xml:space="preserve">    T3 - Elektrorozvody - rozvod po strojích a zařízeních</t>
  </si>
  <si>
    <t xml:space="preserve">    T4 - Měření a regulace</t>
  </si>
  <si>
    <t xml:space="preserve">    T5 - Doprovodné konstrukce</t>
  </si>
  <si>
    <t xml:space="preserve">    T6 - Nátěry</t>
  </si>
  <si>
    <t xml:space="preserve">    T7 - Ostatní práce - zednické výpomoce</t>
  </si>
  <si>
    <t>-1896716063</t>
  </si>
  <si>
    <t>"viz Tabulka výměr"</t>
  </si>
  <si>
    <t>"2 dny x 10 hod"      2,0*10,0</t>
  </si>
  <si>
    <t>-432830480</t>
  </si>
  <si>
    <t>-635989254</t>
  </si>
  <si>
    <t>400,0*0,10</t>
  </si>
  <si>
    <t>1858507771</t>
  </si>
  <si>
    <t>250,0*0,10</t>
  </si>
  <si>
    <t>-2059419133</t>
  </si>
  <si>
    <t>11,342</t>
  </si>
  <si>
    <t>-1988322006</t>
  </si>
  <si>
    <t>"výkopy pro potrubí"      10,125</t>
  </si>
  <si>
    <t>"výkopy pro dávk. potrubí"       7,20</t>
  </si>
  <si>
    <t>"výkopy pro kabely"       5,60+2,940</t>
  </si>
  <si>
    <t>"podíl zeminy 50%"        25,865*0,50</t>
  </si>
  <si>
    <t>1454226899</t>
  </si>
  <si>
    <t>"podíl zeminy 25%"        25,865*0,25</t>
  </si>
  <si>
    <t>-1231815951</t>
  </si>
  <si>
    <t>"podíl zeminy 15%"        25,865*0,15</t>
  </si>
  <si>
    <t>925786903</t>
  </si>
  <si>
    <t>"podíl zeminy 10%"        25,865*0,10</t>
  </si>
  <si>
    <t>-1524330770</t>
  </si>
  <si>
    <t>"výkopy pro nádrž"       6,5835</t>
  </si>
  <si>
    <t>"výkop pro základ"       2,645</t>
  </si>
  <si>
    <t>"podíl zeminy 50%"      9,229*0,50</t>
  </si>
  <si>
    <t>-685085953</t>
  </si>
  <si>
    <t>"podíl zeminy 25%"      9,229*0,25</t>
  </si>
  <si>
    <t>89265984</t>
  </si>
  <si>
    <t>"podíl zeminy 15%"      9,229*0,15</t>
  </si>
  <si>
    <t>1943773255</t>
  </si>
  <si>
    <t>"podíl zeminy 10%"      9,229*0,10</t>
  </si>
  <si>
    <t>-37530892</t>
  </si>
  <si>
    <t>"odvoz na meziskládku - zemina použitá do zásypu"         11,342</t>
  </si>
  <si>
    <t>"odvoz z meziskládky - zemina použitá do zásypu"       11,342</t>
  </si>
  <si>
    <t>"odvoz z meziskládky - zemina použitá do násypu"       (446,490-11,342)</t>
  </si>
  <si>
    <t>171101101</t>
  </si>
  <si>
    <t>Uložení sypaniny z hornin soudržných do násypů zhutněných na 95 % PS</t>
  </si>
  <si>
    <t>1483095588</t>
  </si>
  <si>
    <t>"obsyp zeminou pro nádrž - bude použit vytěžený materiál"       446,490</t>
  </si>
  <si>
    <t>-1371255875</t>
  </si>
  <si>
    <t>-1991355313</t>
  </si>
  <si>
    <t>"specifikace materiálu - viz příloha ČOV / 03 - Seznam strojů a zařízení a technické specifikace - 1.2.1 Štěrkopísek"</t>
  </si>
  <si>
    <t>"obsyp potrubí"</t>
  </si>
  <si>
    <t>"pro dávk. potrubí"       2,10</t>
  </si>
  <si>
    <t>"pro potrubí"     2,961</t>
  </si>
  <si>
    <t>"pro kabely"     3,20+1,680</t>
  </si>
  <si>
    <t>-1536210175</t>
  </si>
  <si>
    <t>9,941*1,80</t>
  </si>
  <si>
    <t>181411133</t>
  </si>
  <si>
    <t>Založení parkového trávníku výsevem plochy do 1000 m2 ve svahu do 1:1</t>
  </si>
  <si>
    <t>1405210432</t>
  </si>
  <si>
    <t>"viz pol. 182301121"      250,0</t>
  </si>
  <si>
    <t>1646489554</t>
  </si>
  <si>
    <t>"viz pol. 181411133"</t>
  </si>
  <si>
    <t>250,0*0,025</t>
  </si>
  <si>
    <t>-1601698492</t>
  </si>
  <si>
    <t>"viz pol. 181411133"        250,0</t>
  </si>
  <si>
    <t>182301121</t>
  </si>
  <si>
    <t>Rozprostření ornice pl do 500 m2 ve svahu přes 1:5 tl vrstvy do 100 mm</t>
  </si>
  <si>
    <t>-405178601</t>
  </si>
  <si>
    <t>250,0</t>
  </si>
  <si>
    <t>-1850648219</t>
  </si>
  <si>
    <t>"viz položka 182301121"</t>
  </si>
  <si>
    <t>250,0*10/1000</t>
  </si>
  <si>
    <t>-1789408922</t>
  </si>
  <si>
    <t>"viz pol. 185804312"      2,50</t>
  </si>
  <si>
    <t>1641123093</t>
  </si>
  <si>
    <t>"viz pol. 185851121"      2,50</t>
  </si>
  <si>
    <t>242-R-001</t>
  </si>
  <si>
    <t>Montáž prefabrikovaných nádrží pomocí jeřábu</t>
  </si>
  <si>
    <t>-270447643</t>
  </si>
  <si>
    <t>"viz výkres Úpravy ČOV"</t>
  </si>
  <si>
    <t>"specifikace materiálu - viz příloha ČOV / 03 - Seznam strojů a zařízení a technické specifikace - 2.1 - Prefabrikované obdélníkové nádrže"</t>
  </si>
  <si>
    <t>"nádrž se skládá z:"</t>
  </si>
  <si>
    <t>"montáž dna 4800/2400/2380 mm (17860 kg)"</t>
  </si>
  <si>
    <t>"montáž nástavce ATYP 4800/2400/1000 mm"</t>
  </si>
  <si>
    <t>"montáž zákrytová deska dělená 2680/2540/200 mm (3230 kg)"</t>
  </si>
  <si>
    <t>"montáž zákrytová deska dělená 2680/2540/200 mm s kruhovým vstupem DN 600 mm (3370 kg)"</t>
  </si>
  <si>
    <t>-835238867</t>
  </si>
  <si>
    <t>"specifikace materiálu - viz příloha ČOV / 03 - Seznam strojů a zařízení a technické specifikace - 1.1.1 Písek"</t>
  </si>
  <si>
    <t>"podsyp písek potrubí"       2,666</t>
  </si>
  <si>
    <t>"podsyp štěrk hutněný"</t>
  </si>
  <si>
    <t>"pro nádrž"     2,8215</t>
  </si>
  <si>
    <t>"pro základ"      1,587</t>
  </si>
  <si>
    <t>452321161</t>
  </si>
  <si>
    <t>Podkladní desky ze ŽB tř. C 25/30 otevřený výkop</t>
  </si>
  <si>
    <t>-1678727162</t>
  </si>
  <si>
    <t>"pod nádrž"       2,916</t>
  </si>
  <si>
    <t>"základ"     1,20</t>
  </si>
  <si>
    <t>452323161</t>
  </si>
  <si>
    <t>Podkladní bloky ze ŽB tř. C 25/30 otevřený výkop</t>
  </si>
  <si>
    <t>1053884962</t>
  </si>
  <si>
    <t>"základ čerpadla"        0,198</t>
  </si>
  <si>
    <t>452351101</t>
  </si>
  <si>
    <t>Bednění podkladních desek nebo bloků nebo sedlového lože otevřený výkop</t>
  </si>
  <si>
    <t>-988989113</t>
  </si>
  <si>
    <t>"pod nádrž"       (5,40+3,0)*2*0,180</t>
  </si>
  <si>
    <t>"základ"      2,0*4*0,30</t>
  </si>
  <si>
    <t>452353101</t>
  </si>
  <si>
    <t>Bednění podkladních bloků otevřený výkop</t>
  </si>
  <si>
    <t>359513207</t>
  </si>
  <si>
    <t>"základ čerpadla"      0,60*4*0,550</t>
  </si>
  <si>
    <t>452368211</t>
  </si>
  <si>
    <t>Výztuž podkladních desek nebo bloků nebo pražců otevřený výkop ze svařovaných sítí Kari</t>
  </si>
  <si>
    <t>-216573560</t>
  </si>
  <si>
    <t>0,65592</t>
  </si>
  <si>
    <t>894205161</t>
  </si>
  <si>
    <t>Dlažba šachet čtyř a vícehranných z betonu prostého tř. C 25/30</t>
  </si>
  <si>
    <t>944139332</t>
  </si>
  <si>
    <t>"spádový beton v nádrži"     1,152</t>
  </si>
  <si>
    <t>977151113</t>
  </si>
  <si>
    <t>Jádrové vrty diamantovými korunkami do D 50 mm do stavebních materiálů</t>
  </si>
  <si>
    <t>-850734869</t>
  </si>
  <si>
    <t>4,0*0,20</t>
  </si>
  <si>
    <t>977151118</t>
  </si>
  <si>
    <t>Jádrové vrty diamantovými korunkami do D 100 mm do stavebních materiálů</t>
  </si>
  <si>
    <t>1666099696</t>
  </si>
  <si>
    <t>1,0*0,20</t>
  </si>
  <si>
    <t>1176163781</t>
  </si>
  <si>
    <t>"viz pol. 583373020"      17,894</t>
  </si>
  <si>
    <t>714791841</t>
  </si>
  <si>
    <t>"celková hmotnost stavby = počítané programem"           18,662</t>
  </si>
  <si>
    <t>"hmotnost kameniva - viz pol. 998225111"      -17,894</t>
  </si>
  <si>
    <t>T</t>
  </si>
  <si>
    <t>Technologie</t>
  </si>
  <si>
    <t>T1</t>
  </si>
  <si>
    <t>Stroje a zařízení</t>
  </si>
  <si>
    <t>T1-001</t>
  </si>
  <si>
    <t>Kalové čerpadlo</t>
  </si>
  <si>
    <t>kpl</t>
  </si>
  <si>
    <t>-76565947</t>
  </si>
  <si>
    <t>"Kalové čerpadlo se šroubovým odstředivým kolem s prodlouženým sacím trychtýřem,"</t>
  </si>
  <si>
    <t>"na spouštěcím zařízení, zaplavitelný motor, Q = 8 l/s, H=5,5 m.v.sl, P=1,5 kW"</t>
  </si>
  <si>
    <t>"motor v provedení řízením FM , nerezový řetěz 4 m, ocelová kotvící konstrukce materiálové provedení AISI 304, včetně:"</t>
  </si>
  <si>
    <t>"1 sada náhradních dílů"</t>
  </si>
  <si>
    <t>"elektropříslušenství a kabelu "</t>
  </si>
  <si>
    <t>"pomocných a doprovodných konstrukcí"</t>
  </si>
  <si>
    <t>T1-002</t>
  </si>
  <si>
    <t>Vodící tyče AISI 304</t>
  </si>
  <si>
    <t>1142902278</t>
  </si>
  <si>
    <t>14,0</t>
  </si>
  <si>
    <t>T1-003</t>
  </si>
  <si>
    <t>Rozpěra vodících tyčí včetně ukotvení</t>
  </si>
  <si>
    <t>1390961697</t>
  </si>
  <si>
    <t>T1-004</t>
  </si>
  <si>
    <t>Ultrazvukový hladinoměr</t>
  </si>
  <si>
    <t>1663810366</t>
  </si>
  <si>
    <t>"včetně přístrojové skříně, kabeláže a detekce prázdného potrubí"</t>
  </si>
  <si>
    <t>"uložení a pomocných a doprovodných konstrukcí"</t>
  </si>
  <si>
    <t>T1-005</t>
  </si>
  <si>
    <t>aerační systém jemnobublinný, pevně kotvená verze, elementy vybaveny ručním odvodněním s ventilem nad úroveň nádrže</t>
  </si>
  <si>
    <t>1962004230</t>
  </si>
  <si>
    <t>" izolovaný vzduchový rozvaděč , jedna sada aeračního elementu se skládá z PP ventilu DN 25"</t>
  </si>
  <si>
    <t>"přívodní potrubí HDPE DN 25 : l= 4m, earační element DN 50 s manuálním odvodněním l= 4000 mm,"</t>
  </si>
  <si>
    <t>"9 ks úchytek elementu s ochranným kroužkem DN 75 "</t>
  </si>
  <si>
    <t>T1-006</t>
  </si>
  <si>
    <t>dmychadlo pro venkovní provedení s protihlukovým krytem Q =66m/3/hod , výška vodního sloupce 3,5 m, p =2,2 kW</t>
  </si>
  <si>
    <t>1376720618</t>
  </si>
  <si>
    <t>T1-007</t>
  </si>
  <si>
    <t>Úprava prostupů nádrží pro instalaci bionosyčů</t>
  </si>
  <si>
    <t>360235523</t>
  </si>
  <si>
    <t>" Popis : provzdušněné česle s přepadovou přelivnou hranou na prostupy DN 200, včetně hrabla a kotvení."</t>
  </si>
  <si>
    <t>"Specifikace dle výrobní dokumentace zhotovitele"</t>
  </si>
  <si>
    <t>T1-008</t>
  </si>
  <si>
    <t>Intenzifikace čistícího procesu náplň</t>
  </si>
  <si>
    <t>1645545474</t>
  </si>
  <si>
    <t>"fluidizovaný polyuretanovový nosič s impregnovanými absorpčními pigmenty ( aktivní uhlí ), Objem 13 % nitrifikace ( 66 m/3 )"</t>
  </si>
  <si>
    <t>"rezerva 10% pro doplnění systému během zkušebního provozu "</t>
  </si>
  <si>
    <t>T1-009</t>
  </si>
  <si>
    <t>separátor vláknitých nečistot s instalací na potrubí vratného kalu</t>
  </si>
  <si>
    <t>-258376125</t>
  </si>
  <si>
    <t>"specifikace : PP deska s tyčovitou vestavbou pro zachycení vláknitých nečistot, stárací deska, záchytná okapová vana, zateplené provedení."</t>
  </si>
  <si>
    <t>"Rozměry zařízení : 600x310 mm, výška 220 mm. Nátok DN 150, odtok DN 150. Upřesnění dle výrobní dokumentace"</t>
  </si>
  <si>
    <t>T1-010</t>
  </si>
  <si>
    <t>úprava zábradlí a obslužné lávky pro instalaci separátoru vláknitých nečistot, ovládání a údržku košů s bionosiči</t>
  </si>
  <si>
    <t>2147345295</t>
  </si>
  <si>
    <t>" specifikace - materiálové provedení nerez AISI 304, kotvení do stávajících nádrží, průžné propojení se stávající lávkou"</t>
  </si>
  <si>
    <t>"Šířka 800 mm, výška zábradlí 1100 mm, včetně okopové kompozitové hrany, zábradlí jekl 40x40x2 ."</t>
  </si>
  <si>
    <t>"komplet 13 m"</t>
  </si>
  <si>
    <t>T1-011</t>
  </si>
  <si>
    <t>Dodávka kompletu na srážení fosforu s kompletním trubním propojením</t>
  </si>
  <si>
    <t>561249003</t>
  </si>
  <si>
    <t>"Popis specifikace: dvouplášťová nádrž o pracovním objemu 2000 l, záchytná vana vystrojená havarijním plovákem pro indikaci průsaku do mezipláště"</t>
  </si>
  <si>
    <t>"měření hladiny mechanickým stavoznakem, plovák minimální hladiny, napouštěcí potrubí s uzavírací klapkou DN 80 a záchytnou vanou"</t>
  </si>
  <si>
    <t>"dávkovací čerpadlo v kabinetu, řízení dle chodu vstupních čerpadel nebo manuálně s nastavením výšky zdvihu a frekvence"</t>
  </si>
  <si>
    <t>"Potrubí zaústěné do nátoku dosazovacích nádrží, vstupní čerpací stanice a kalojemu"</t>
  </si>
  <si>
    <t>"Součástí ceny je pokládka potrubí HDPE DN 15, kotvení, prostupy a těsnění prostupů "</t>
  </si>
  <si>
    <t>"Součástí ceny je i první dodávka pro odzkoušení systému čerpání"</t>
  </si>
  <si>
    <t>"Trubní trasy a podrobnosti jsou součástí výrobní dokumentace zhotovitele"</t>
  </si>
  <si>
    <t>T1-012</t>
  </si>
  <si>
    <t>Kotvení zařízení z nerezové oceli</t>
  </si>
  <si>
    <t>1778841768</t>
  </si>
  <si>
    <t>"včetně pomocných a doprovodných konstrukcí a spojovacího materiálu"</t>
  </si>
  <si>
    <t>6,0</t>
  </si>
  <si>
    <t>T1-013</t>
  </si>
  <si>
    <t xml:space="preserve">Dno obdélníkové nádrže ts = 140 mm, v = 2380 mm </t>
  </si>
  <si>
    <t>-340507828</t>
  </si>
  <si>
    <t>"technolog zadá do výroby veškeré prostupy a kotvící destičky"</t>
  </si>
  <si>
    <t>T1-014</t>
  </si>
  <si>
    <t xml:space="preserve">Nástavec obdélníkové nádrže ts = 140 mm,  v = 1000 mm </t>
  </si>
  <si>
    <t>1987454515</t>
  </si>
  <si>
    <t>T1-015</t>
  </si>
  <si>
    <t>Zákrytová deska obdélníkové nádrže</t>
  </si>
  <si>
    <t>-1513949757</t>
  </si>
  <si>
    <t>T1-016</t>
  </si>
  <si>
    <t>Poklop s kloubem</t>
  </si>
  <si>
    <t>-797831847</t>
  </si>
  <si>
    <t>T1-017</t>
  </si>
  <si>
    <t>Technologická plošina v ČS</t>
  </si>
  <si>
    <t>455770306</t>
  </si>
  <si>
    <t>T1-018</t>
  </si>
  <si>
    <t>Žebřík s košem</t>
  </si>
  <si>
    <t>-1329403007</t>
  </si>
  <si>
    <t>T1-019</t>
  </si>
  <si>
    <t>ochranné koše pro instalaci nosičů</t>
  </si>
  <si>
    <t>-235604298</t>
  </si>
  <si>
    <t>" Průměr 600 mm, materiálové provedení PP, samonosné smožností demontáže mobilním zařízením"</t>
  </si>
  <si>
    <t>"Cena zahrnuje jejich instalaci, napojení na stávající rozvod vzduchu, který se skládá z odbočky DN 20 s uzavír. ventilem, plastová hadice se sponou"</t>
  </si>
  <si>
    <t>17,0</t>
  </si>
  <si>
    <t>T1-020</t>
  </si>
  <si>
    <t>zastropení ČOV sklolaminátovým poklopem</t>
  </si>
  <si>
    <t>-2002154354</t>
  </si>
  <si>
    <t>"Sestává se z lehce odnímatelných kopulí s držadly. Instalace na nerezové konstrukci. Provedení s UV  stabilizací. "</t>
  </si>
  <si>
    <t>72,0</t>
  </si>
  <si>
    <t>T1-021</t>
  </si>
  <si>
    <t>Montáž strojů a zařízení</t>
  </si>
  <si>
    <t>-1180739803</t>
  </si>
  <si>
    <t>T2</t>
  </si>
  <si>
    <t>Potrubí a armatury</t>
  </si>
  <si>
    <t>T2-001</t>
  </si>
  <si>
    <t>Přechodka HDPE- nerez AISI 304 DN 80</t>
  </si>
  <si>
    <t>675733575</t>
  </si>
  <si>
    <t>T2-002</t>
  </si>
  <si>
    <t>Výtlačné potrubí nerez AISI 304 vč. ukotvení DN 80</t>
  </si>
  <si>
    <t>1282700216</t>
  </si>
  <si>
    <t>T2-003</t>
  </si>
  <si>
    <t>Koleno  nerez AISI 304 DN 80</t>
  </si>
  <si>
    <t>-277048654</t>
  </si>
  <si>
    <t>T2-004</t>
  </si>
  <si>
    <t>Navařovací příruby  nerez AISI 304 DN 80</t>
  </si>
  <si>
    <t>-1102645975</t>
  </si>
  <si>
    <t>T2-005</t>
  </si>
  <si>
    <t>Zatěsnění prostupu pro potrubí polyuretanovou pěnou DN 80</t>
  </si>
  <si>
    <t>1275487344</t>
  </si>
  <si>
    <t>T2-006</t>
  </si>
  <si>
    <t>Zpětná klapka TLT s potápivou koulí pro odpadní vodu DN 80</t>
  </si>
  <si>
    <t>-375275769</t>
  </si>
  <si>
    <t>T2-007</t>
  </si>
  <si>
    <t>Šoupě měkotěsnící TLT pro odpadní vodu vč. ručního kola DN 80</t>
  </si>
  <si>
    <t>-210255795</t>
  </si>
  <si>
    <t>T2-008</t>
  </si>
  <si>
    <t>T kus  nerez AISI 304 DN 80</t>
  </si>
  <si>
    <t>73846101</t>
  </si>
  <si>
    <t>T2-009</t>
  </si>
  <si>
    <t>Kotvící a spojovací materiál  nerezový</t>
  </si>
  <si>
    <t>-761880268</t>
  </si>
  <si>
    <t>T2-010</t>
  </si>
  <si>
    <t>Vypouštěcí potrubí - nerez AISI 304 DN 65</t>
  </si>
  <si>
    <t>-203310933</t>
  </si>
  <si>
    <t>T2-011</t>
  </si>
  <si>
    <t>Šoupě měkotěsnící TLT pro odpadní vodu vč. servopohonu, venkovní provedení na stojanu, koncové snímače, funkce OFF/ON, DN 65</t>
  </si>
  <si>
    <t>1129985354</t>
  </si>
  <si>
    <t>T2-012</t>
  </si>
  <si>
    <t>Zpětná klapka TLT s potápivou koulí pro odpadní vodu DN 65</t>
  </si>
  <si>
    <t>-1718261996</t>
  </si>
  <si>
    <t>T2-013</t>
  </si>
  <si>
    <t>Koleno  nerez AISI 304 DN 65</t>
  </si>
  <si>
    <t>1402777678</t>
  </si>
  <si>
    <t>T2-014</t>
  </si>
  <si>
    <t>Navařovací příruby  nerez AISI 304 DN 65</t>
  </si>
  <si>
    <t>845800615</t>
  </si>
  <si>
    <t>T2-015</t>
  </si>
  <si>
    <t>Šoupě měkotěsnící TLT pro odpadní vodu vč. ručního kola DN 65</t>
  </si>
  <si>
    <t>-916772400</t>
  </si>
  <si>
    <t>T2-016</t>
  </si>
  <si>
    <t>T kus  nerez AISI 304 DN 65</t>
  </si>
  <si>
    <t>1876754802</t>
  </si>
  <si>
    <t>T2-017</t>
  </si>
  <si>
    <t>Zatěsnění prostupu pro potrubí polyuretanovou pěnou DN 65</t>
  </si>
  <si>
    <t>-435408295</t>
  </si>
  <si>
    <t>T2-018</t>
  </si>
  <si>
    <t>Kotvící a spojovací materiál nerezový</t>
  </si>
  <si>
    <t>1980545376</t>
  </si>
  <si>
    <t>T2-019</t>
  </si>
  <si>
    <t>Napouštěcí a přepadové potrubí nerez AISI 304 vč. ukotvení DN 80</t>
  </si>
  <si>
    <t>-1397975451</t>
  </si>
  <si>
    <t>T2-020</t>
  </si>
  <si>
    <t>2028737859</t>
  </si>
  <si>
    <t>T2-021</t>
  </si>
  <si>
    <t>168812170</t>
  </si>
  <si>
    <t>T2-022</t>
  </si>
  <si>
    <t>977561802</t>
  </si>
  <si>
    <t>T2-023</t>
  </si>
  <si>
    <t>-1698987334</t>
  </si>
  <si>
    <t>T2-024</t>
  </si>
  <si>
    <t>-555156123</t>
  </si>
  <si>
    <t>T2-025</t>
  </si>
  <si>
    <t>-409240395</t>
  </si>
  <si>
    <t>T2-026</t>
  </si>
  <si>
    <t>-861201884</t>
  </si>
  <si>
    <t>T2-027</t>
  </si>
  <si>
    <t>1193461597</t>
  </si>
  <si>
    <t>T2-028</t>
  </si>
  <si>
    <t>Přívodní potrubí dmychadla ke vzduchovému rozvaděči - AISI 304 DN65 (76,1 * 2)</t>
  </si>
  <si>
    <t>885586371</t>
  </si>
  <si>
    <t>T2-029</t>
  </si>
  <si>
    <t>Tepelná izolace potrubí DN 65</t>
  </si>
  <si>
    <t>473384071</t>
  </si>
  <si>
    <t>T2-030</t>
  </si>
  <si>
    <t>510765087</t>
  </si>
  <si>
    <t>T2-031</t>
  </si>
  <si>
    <t>-1358896472</t>
  </si>
  <si>
    <t>T2-032</t>
  </si>
  <si>
    <t>453529864</t>
  </si>
  <si>
    <t>T2-033</t>
  </si>
  <si>
    <t>Uzavírací klapka DN 65</t>
  </si>
  <si>
    <t>1436415632</t>
  </si>
  <si>
    <t>T2-034</t>
  </si>
  <si>
    <t>1843347086</t>
  </si>
  <si>
    <t>T2-035</t>
  </si>
  <si>
    <t>-322543944</t>
  </si>
  <si>
    <t>T2-036</t>
  </si>
  <si>
    <t>-1648996505</t>
  </si>
  <si>
    <t>T2-037</t>
  </si>
  <si>
    <t>Přírubové spoje - těsnící a spojovací materiál DN 65</t>
  </si>
  <si>
    <t>110404483</t>
  </si>
  <si>
    <t>T2-038</t>
  </si>
  <si>
    <t>Přírubové spoje - těsnící a spojovací materiál DN 80</t>
  </si>
  <si>
    <t>-1464265041</t>
  </si>
  <si>
    <t>T2-039</t>
  </si>
  <si>
    <t>Přírubové spoje - těsnící a spojovací materiál DN 100</t>
  </si>
  <si>
    <t>-1697915422</t>
  </si>
  <si>
    <t>T2-040</t>
  </si>
  <si>
    <t>Montáž potrubí a armatur</t>
  </si>
  <si>
    <t>-1337672416</t>
  </si>
  <si>
    <t>T3</t>
  </si>
  <si>
    <t>Elektrorozvody - rozvod po strojích a zařízeních</t>
  </si>
  <si>
    <t>T3-001</t>
  </si>
  <si>
    <t>Technologický  rozvaděč RM1 pro čerpadlo v hlavní čerpací stanici, p=1,5 kW, U=400 V - dodávka a montáž</t>
  </si>
  <si>
    <t>1981956444</t>
  </si>
  <si>
    <t>"Čerpadlo je řízeno frekvenčním měničem s vestavěnou tlumivkou pro řízení otáček dle hladiny v čerpací jímce, snímání hladin tenzometrickým snímačem,"</t>
  </si>
  <si>
    <t>"havarijní blokace maximálním a minimálním plovákem. hladiny v čerpací jímce je přenášena do hlavního rozvaděče RH"</t>
  </si>
  <si>
    <t>" včetně kabelového propojení, rozvaděčové skříně s temperací a ventilací."</t>
  </si>
  <si>
    <t>"viz schema v PD"</t>
  </si>
  <si>
    <t>"Podrobnosti budouu součástí výrobní dokumentace zhotovitele "</t>
  </si>
  <si>
    <t>T3-002</t>
  </si>
  <si>
    <t>Technologický rozvaděč RM2 pro dmychadlo ve varovnávací jímce, U=400 V, p=2,2 kW - dodávka a montáž</t>
  </si>
  <si>
    <t>1514033697</t>
  </si>
  <si>
    <t>"Dmychadlo je spínané přímo, Blokace haldinovým spínačem ( plovákem) při nízké hladině ve vyrovnávací jímce"</t>
  </si>
  <si>
    <t>" Chod dmychadla je řízen časovým spínačem, včetně kabelového propojení do hlavního rozvaděče RH s přenosem sdružené poruchy"</t>
  </si>
  <si>
    <t>"Podrobnosti budou součástí výrobní dokumentace zhotovitele"</t>
  </si>
  <si>
    <t>T3-003</t>
  </si>
  <si>
    <t>Technologický rozvaděč RM 3 pro ovládání servopohonu uzavírací armatury na vypouštění vyrovnávací jímky - dodávka a montáž</t>
  </si>
  <si>
    <t>442430288</t>
  </si>
  <si>
    <t>"Spínání přímé. Napájení U=230/400 V "</t>
  </si>
  <si>
    <t>"Popis : při hladině ve vyrovnávací jímce a provozní hladině ve vstupní čerpací jímce bude povoleno vypouštění vyrovnávací jímky."</t>
  </si>
  <si>
    <t>"Vypouštění bude časové s nastavitelnou dobou otevření a zavření uzavírací armatury ."</t>
  </si>
  <si>
    <t>T3-004</t>
  </si>
  <si>
    <t>Hlavní technologický rozvaděč RH - dodávka a montáž</t>
  </si>
  <si>
    <t>1850369149</t>
  </si>
  <si>
    <t>"Doplnění. Specifikace : doplnění SW pro přenos dat na www rozhraní s možností sledovat jednotlivé parametry technologie ČOV, archivace dat a editace"</t>
  </si>
  <si>
    <t>"Systém bude připraven pro možnost napojení čerpacích stanic v obci"</t>
  </si>
  <si>
    <t>T3-005</t>
  </si>
  <si>
    <t>Dodávka a montáž elektrorozvodů, včetně kabeláže, doprovodného a instalačního materiálu</t>
  </si>
  <si>
    <t>-1032003361</t>
  </si>
  <si>
    <t>T3-006</t>
  </si>
  <si>
    <t>Revize</t>
  </si>
  <si>
    <t>-2075460326</t>
  </si>
  <si>
    <t>T4</t>
  </si>
  <si>
    <t>Měření a regulace</t>
  </si>
  <si>
    <t>T4-001</t>
  </si>
  <si>
    <t>410491116</t>
  </si>
  <si>
    <t>"Doplnění .  Specifikace : doplnění SW pro přenos dat na www rozhraní s možností sledovat jednotlivé parametry technologie ČOV"</t>
  </si>
  <si>
    <t>"archivace dat a editace"</t>
  </si>
  <si>
    <t>"Systém bude připraven pro možnost napojení čerpacích stanic v obci. Podrobnosti budou součástí výrobní dokumentace zhotovitele "</t>
  </si>
  <si>
    <t>T4-002</t>
  </si>
  <si>
    <t>479673365</t>
  </si>
  <si>
    <t>T4-003</t>
  </si>
  <si>
    <t>608506698</t>
  </si>
  <si>
    <t>T5</t>
  </si>
  <si>
    <t>Doprovodné konstrukce</t>
  </si>
  <si>
    <t>T5-001</t>
  </si>
  <si>
    <t>Doprovodné konstrukce pro uložení potrubí jednoduché typové do DN 100 - dodávka a montáž</t>
  </si>
  <si>
    <t>-1286553775</t>
  </si>
  <si>
    <t>T5-002</t>
  </si>
  <si>
    <t>ocelová kotvící konstrukce pod čerpadlo včetně spojovacího materiálu, materiálové provedení AISI 304 - dodávka a montáž</t>
  </si>
  <si>
    <t>-240005121</t>
  </si>
  <si>
    <t>T5-003</t>
  </si>
  <si>
    <t>přenosná trojnožka pro demontáž čerpadla. Nosnost 250 kg, materiálové provedení žárově zinkovaná ocel nebo hliník. - dodávka a montáž</t>
  </si>
  <si>
    <t>-1368969500</t>
  </si>
  <si>
    <t>T6</t>
  </si>
  <si>
    <t>Nátěry</t>
  </si>
  <si>
    <t>T6-001</t>
  </si>
  <si>
    <t>Hydroizolační nátěr železobetonové nádrže - 1 x penetrace, 2 x nátěr - dodávka a montáž</t>
  </si>
  <si>
    <t>2052592221</t>
  </si>
  <si>
    <t>T7</t>
  </si>
  <si>
    <t>Ostatní práce - zednické výpomoce</t>
  </si>
  <si>
    <t>T7-001</t>
  </si>
  <si>
    <t>Zednické výponoce při montáži technologie a potrubních tras - HZS</t>
  </si>
  <si>
    <t>-333580010</t>
  </si>
  <si>
    <t>T7-002</t>
  </si>
  <si>
    <t>Provizorní stavy: vyčerpání, vyčištění a obtokování čerpací stanice během výstavby . Cena zahrnuje i likvidaci nečistot ze stávající čerpací stanice.</t>
  </si>
  <si>
    <t>1577499406</t>
  </si>
  <si>
    <t>T7-003</t>
  </si>
  <si>
    <t>Provizorní stavy : vyčerpání a likvidace objemu ČOV potřebného pro instalaci a doplnění technologie</t>
  </si>
  <si>
    <t>2080795388</t>
  </si>
  <si>
    <t>"cena zahrnuje i otryskání a likvidaci případné abraze z nádrží ČOV"</t>
  </si>
  <si>
    <t>"Je nutno zvolit odpovídající pracovní postup s ohledem na skladbu stávajících nádrží ČOV z hledista statického a propojení"</t>
  </si>
  <si>
    <t>"jednotlivých samostatně stojících nádrží !!</t>
  </si>
  <si>
    <t>"Cena zahrnuje i opětovné napuštění a zprovoznění ČOV"</t>
  </si>
  <si>
    <t>"V ceně je zahrnuta nová kontrola vodotěsnosti nádrží."</t>
  </si>
  <si>
    <t>"kvalita odpadní vody odpovídající produkci odpadních vod od 500 OE, při produkci odpadní vody 90l*obyv-1*den-1"</t>
  </si>
  <si>
    <t>"a produkci 60g BSK5*EO-1"</t>
  </si>
  <si>
    <t>T7-004</t>
  </si>
  <si>
    <t>Provizorní stav : zajištění chodu čov během výstavby s ohledem na limity vypouštění</t>
  </si>
  <si>
    <t>324760883</t>
  </si>
  <si>
    <t>" Cena zahrnuje zajištění předčištění odpadních vod po dobu odstávky ČOV z důvodů stavebních a technologických úprav"</t>
  </si>
  <si>
    <t>"pro počet dní, který uchazeč stanoví ve svém harmonogramu jako dobu odstávky ČOV"</t>
  </si>
  <si>
    <t>28,0</t>
  </si>
  <si>
    <t>T7-005</t>
  </si>
  <si>
    <t>Předkoulaudační zkušební provoz - vyzkoušení všech agregátů - HZS</t>
  </si>
  <si>
    <t>-690778244</t>
  </si>
  <si>
    <t>"poznámky:"</t>
  </si>
  <si>
    <t>"1.- Rozbory vody nejsou zahrnuty v ceně zkušebního provozu"</t>
  </si>
  <si>
    <t>"2.- Energie pro zkušební provoz poskytne investor bezplatně (elektřina, voda)"</t>
  </si>
  <si>
    <t>T7-006</t>
  </si>
  <si>
    <t>Provoz, údržba, poruchové stavy, rozsah záručního servisu - HZS</t>
  </si>
  <si>
    <t>502349167</t>
  </si>
  <si>
    <t>2 - Vedlejší a ostatní rozpočtové náklady</t>
  </si>
  <si>
    <t>VRN - Vedlejší rozpočtové náklady</t>
  </si>
  <si>
    <t xml:space="preserve">    0 - Vedlejší rozpočtové náklady</t>
  </si>
  <si>
    <t xml:space="preserve">    VRN1 - Průzkumné, geodetické a projektové práce</t>
  </si>
  <si>
    <t xml:space="preserve">    VRN4 - Inženýrská činnost</t>
  </si>
  <si>
    <t xml:space="preserve">    VRN9 - Ostatní náklady</t>
  </si>
  <si>
    <t xml:space="preserve">      T7 - Ostatní práce - zednické výpomoce</t>
  </si>
  <si>
    <t>VRN</t>
  </si>
  <si>
    <t>Vedlejší rozpočtové náklady</t>
  </si>
  <si>
    <t>012103000</t>
  </si>
  <si>
    <t>Geodetické práce před výstavbou</t>
  </si>
  <si>
    <t>CS ÚRS 2013 01</t>
  </si>
  <si>
    <t>16384</t>
  </si>
  <si>
    <t>439056160</t>
  </si>
  <si>
    <t xml:space="preserve">"vytyčení inženýrských sítí dotčených nabo souvisejících se stavbou"              </t>
  </si>
  <si>
    <t>"vytýčení hlavních bodů stavby před zahájením stavebních prací"</t>
  </si>
  <si>
    <t>012203000</t>
  </si>
  <si>
    <t>Geodetické práce při provádění stavby</t>
  </si>
  <si>
    <t>1141722139</t>
  </si>
  <si>
    <t>"zaměření zakrývaných konstrukcí a liniových staveb"         1,0</t>
  </si>
  <si>
    <t>012303000</t>
  </si>
  <si>
    <t>Geodetické práce po výstavbě</t>
  </si>
  <si>
    <t>153683949</t>
  </si>
  <si>
    <t>"zaměření skutečného stavu, včetně přípojek NN"      1,0</t>
  </si>
  <si>
    <t>01230300R</t>
  </si>
  <si>
    <t>Vypracování geomertických plánů</t>
  </si>
  <si>
    <t>2047238155</t>
  </si>
  <si>
    <t>013203000</t>
  </si>
  <si>
    <t>Dokumentace stavby bez rozlišení</t>
  </si>
  <si>
    <t>8192</t>
  </si>
  <si>
    <t>1887105535</t>
  </si>
  <si>
    <t>"projekt snižování hladiny podzemní vody"      1,0</t>
  </si>
  <si>
    <t>01320300R</t>
  </si>
  <si>
    <t>Pasportizace objektů</t>
  </si>
  <si>
    <t>192209044</t>
  </si>
  <si>
    <t>Pasportizace objektů - popis v TZ</t>
  </si>
  <si>
    <t>"Rozsah pasportizace: "</t>
  </si>
  <si>
    <t>"1)  Podrobná fotodokumentace všech čelních fasád staveb řadové zástavby a všech čelních a bočních fasád volně stojících staveb, "</t>
  </si>
  <si>
    <t>"stojících ve vzdálenosti do 8mi m od budoucího výkopu rýhy pro uložení vodovodu a kanalizace"</t>
  </si>
  <si>
    <t>"(stávající trhliny ve fasádách budou dokumentovány detailně) "</t>
  </si>
  <si>
    <t>"2) Podrobný kamerový záznam stavu všech vozovek, které budou dotčeny výkopem rýhy pro uložení vodovodu a kanalizace "</t>
  </si>
  <si>
    <t>" Podrobná dokumentace stávající zeleně, stojící ve vzdálenosti do 8mi metrů od budoucího výkopu rýhy"</t>
  </si>
  <si>
    <t>" pro uložení vodovodu a kanalizace "</t>
  </si>
  <si>
    <t>"Pasportizaci ocení uchazeč jako jeden komplet (kpl), uchazeč je povinen se před předložením nabídky seznámit "</t>
  </si>
  <si>
    <t>"s rozsahem a fyzickým stavem staveniště a cenu pasportizace stanovit kvalifikovaně na základě znalosti stavu budoucího staveniště. "</t>
  </si>
  <si>
    <t>"Rozsah a obsah pasportizace musí vyhovět následným důkazním řízením, v případě rozhodování o škodách, zaviněných stavbou. "</t>
  </si>
  <si>
    <t>"Pasportizace bude předána objednateli pouze v digitální formě CD, DVD, flash. "</t>
  </si>
  <si>
    <t>0133030R1</t>
  </si>
  <si>
    <t>Náklady na zpracování a vedení plánu KZP</t>
  </si>
  <si>
    <t>528242492</t>
  </si>
  <si>
    <t>0133030R2</t>
  </si>
  <si>
    <t>Monitoring průběhu výstavby</t>
  </si>
  <si>
    <t>1419034069</t>
  </si>
  <si>
    <t>"fotografie nebo videozáznamy zakrývaných konstrukcí a jiných skutečností rozhodných např. pro vícepráce a méněpráce"</t>
  </si>
  <si>
    <t>0133030R3</t>
  </si>
  <si>
    <t>Náklady na realizační (dílenskou) dokumentace</t>
  </si>
  <si>
    <t>-1393498765</t>
  </si>
  <si>
    <t>"zpracovatel PD rozhodne v přípravné fázi zda je potřeba"</t>
  </si>
  <si>
    <t>031002000</t>
  </si>
  <si>
    <t>Související práce pro zařízení staveniště</t>
  </si>
  <si>
    <t>131072</t>
  </si>
  <si>
    <t>-788960185</t>
  </si>
  <si>
    <t>032903000</t>
  </si>
  <si>
    <t>Náklady na provoz a údržbu vybavení staveniště</t>
  </si>
  <si>
    <t>-528636490</t>
  </si>
  <si>
    <t>"náklady na vybavení objektů, náklady na energie, úklid, údržba, osvětlení, oplocení, opravy na objektech ZS, zimní údržba,"</t>
  </si>
  <si>
    <t>"čištění ploch, zabezpečení staveniště"</t>
  </si>
  <si>
    <t>034403000</t>
  </si>
  <si>
    <t>Dopravní značení na staveništi</t>
  </si>
  <si>
    <t>1191630554</t>
  </si>
  <si>
    <t>"provizorní dopravní zanačení v průběhu výstavby (zákazy, omezení, dodatkové cedule)"      1,0</t>
  </si>
  <si>
    <t>039103000</t>
  </si>
  <si>
    <t>Rozebrání, bourání a odvoz zařízení staveniště</t>
  </si>
  <si>
    <t>1319327160</t>
  </si>
  <si>
    <t>"odstranění objektu ZS včetně přípojek a jejich odvozu, uvedení pozemku do původního stavu včetně nákladů s tím spojených"</t>
  </si>
  <si>
    <t>043002000</t>
  </si>
  <si>
    <t>Zkoušky a ostatní měření</t>
  </si>
  <si>
    <t>-1043606144</t>
  </si>
  <si>
    <t>044002000</t>
  </si>
  <si>
    <t>1848127793</t>
  </si>
  <si>
    <t>049103000</t>
  </si>
  <si>
    <t>Náklady vzniklé v souvislosti s realizací stavby</t>
  </si>
  <si>
    <t>-1595266311</t>
  </si>
  <si>
    <t>"vyřízení záborů, žádostí o uzavírky"</t>
  </si>
  <si>
    <t>"vyřízení stanovisek ke kolaudaci"</t>
  </si>
  <si>
    <t>"zpracování havarijního a odvodňovacího plánu"</t>
  </si>
  <si>
    <t xml:space="preserve">"jednání s úřady v zastoupení" </t>
  </si>
  <si>
    <t xml:space="preserve">"náklady na zábory komunikace" </t>
  </si>
  <si>
    <t>049203000</t>
  </si>
  <si>
    <t>Náklady stanovené zvláštními předpisy</t>
  </si>
  <si>
    <t>-1318499571</t>
  </si>
  <si>
    <t>"dle dokladové části PD"</t>
  </si>
  <si>
    <t>"uchazeč, po prostudování dokladové části, ocení v této položce veškeré náklady, které na stavbě vzniknou z titulu dodržení podmínek orgánů"</t>
  </si>
  <si>
    <t>"a organizací státní správy či z titulu dodržení podmínek správců sítí a technických zařízení"</t>
  </si>
  <si>
    <t>071002000</t>
  </si>
  <si>
    <t>Provoz investora, třetích osob</t>
  </si>
  <si>
    <t>2048</t>
  </si>
  <si>
    <t>1881381392</t>
  </si>
  <si>
    <t>079002000</t>
  </si>
  <si>
    <t>Ostatní provozní vlivy</t>
  </si>
  <si>
    <t>49405387</t>
  </si>
  <si>
    <t>"náklady na zkušební provoz, atd."       1,0</t>
  </si>
  <si>
    <t>VRN1</t>
  </si>
  <si>
    <t>Průzkumné, geodetické a projektové práce</t>
  </si>
  <si>
    <t>013194000</t>
  </si>
  <si>
    <t>Ostatní záměry a studie</t>
  </si>
  <si>
    <t>1024</t>
  </si>
  <si>
    <t>-1844903815</t>
  </si>
  <si>
    <t>"provozní řád čerpacích stanic"     1,0</t>
  </si>
  <si>
    <t>013254000</t>
  </si>
  <si>
    <t>Dokumentace skutečného provedení stavby</t>
  </si>
  <si>
    <t>-1782773312</t>
  </si>
  <si>
    <t>VRN4</t>
  </si>
  <si>
    <t>Inženýrská činnost</t>
  </si>
  <si>
    <t>045002000</t>
  </si>
  <si>
    <t>Kompletační a koordinační činnost</t>
  </si>
  <si>
    <t>-2000413597</t>
  </si>
  <si>
    <t>VRN9</t>
  </si>
  <si>
    <t>Ostatní náklady</t>
  </si>
  <si>
    <t>091704000</t>
  </si>
  <si>
    <t>Náklady na údržbu</t>
  </si>
  <si>
    <t>1266839856</t>
  </si>
  <si>
    <t>"režie na čištění komunikací (Pravidelný úklid komunikací a čištění strojů vyjíždějících ze staveniště na veřejnou komunikaci)"</t>
  </si>
  <si>
    <t>T7-007</t>
  </si>
  <si>
    <t>Provozni předpis pro zkušební provoz ČOV a návody k obsluze</t>
  </si>
  <si>
    <t>1440961555</t>
  </si>
  <si>
    <t>"Provozní předpis pro trvalý provoz"</t>
  </si>
  <si>
    <t>T7-008</t>
  </si>
  <si>
    <t>Účast na zkušebním provozu po dobu 6 - ti měsíců</t>
  </si>
  <si>
    <t>495316873</t>
  </si>
  <si>
    <t>T7-009</t>
  </si>
  <si>
    <t>Dodavatelská dokumentace - dokumentace dílčích komponent</t>
  </si>
  <si>
    <t>2002138677</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</si>
  <si>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</si>
  <si>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</si>
  <si>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</si>
  <si>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</si>
  <si>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</si>
  <si>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</si>
  <si>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</si>
  <si>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</si>
  <si>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</si>
  <si>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</si>
  <si>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</si>
  <si>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</si>
  <si>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</si>
  <si>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</si>
  <si>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</si>
  <si>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</si>
  <si>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</si>
  <si>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</si>
  <si>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</si>
  <si>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</si>
  <si>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</si>
  <si>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</si>
  <si>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</si>
  <si>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</si>
  <si>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</si>
  <si>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</si>
  <si>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</si>
  <si>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</si>
  <si>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</si>
  <si>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</si>
  <si>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</si>
  <si>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</si>
  <si>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</si>
  <si>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</si>
  <si>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</si>
  <si>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</si>
  <si>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</si>
  <si>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</si>
  <si>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</si>
  <si>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</si>
  <si>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</si>
  <si>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</si>
  <si>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</si>
  <si>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</si>
  <si>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</si>
  <si>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</si>
  <si>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</si>
  <si>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</si>
  <si>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</si>
  <si>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</si>
  <si>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</si>
  <si>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</si>
  <si>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</si>
  <si>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</si>
  <si>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</si>
  <si>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</si>
  <si>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</si>
  <si>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</si>
  <si>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</si>
  <si>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</si>
  <si>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</si>
  <si>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</si>
  <si>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</si>
  <si>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</si>
  <si>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</si>
  <si>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</si>
  <si>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</si>
  <si>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</si>
  <si>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</si>
  <si>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</si>
  <si>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</si>
  <si>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</si>
  <si>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</si>
  <si>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</si>
  <si>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</si>
  <si>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</si>
  <si>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</si>
  <si>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</si>
  <si>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</si>
  <si>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</si>
  <si>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</si>
  <si>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</si>
  <si>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</si>
  <si>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</si>
  <si>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</si>
  <si>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</si>
  <si>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</si>
  <si>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</si>
  <si>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</si>
  <si>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</si>
  <si>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</si>
  <si>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</si>
  <si>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</si>
  <si>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</si>
  <si>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</si>
  <si>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</si>
  <si>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</si>
  <si>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</si>
  <si>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</si>
  <si>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</si>
  <si>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</si>
  <si>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</si>
  <si>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</si>
  <si>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</si>
  <si>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</si>
  <si>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</si>
  <si>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</si>
  <si>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</si>
  <si>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</si>
  <si>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</si>
  <si>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</si>
  <si>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</si>
  <si>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</si>
  <si>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</si>
  <si>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</si>
  <si>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</si>
  <si>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</si>
  <si>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</si>
  <si>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</si>
  <si>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</si>
  <si>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</si>
  <si>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</si>
  <si>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</si>
  <si>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</si>
  <si>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</si>
  <si>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</si>
  <si>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</si>
  <si>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</si>
  <si>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</si>
  <si>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</si>
  <si>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</si>
  <si>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</si>
  <si>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</si>
  <si>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</si>
  <si>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</si>
  <si>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</si>
  <si>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</si>
  <si>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</si>
  <si>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</si>
  <si>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</si>
  <si>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</si>
  <si>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</si>
  <si>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</si>
  <si>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</si>
  <si>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</si>
  <si>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</si>
  <si>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</si>
  <si>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</si>
  <si>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</si>
  <si>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</si>
  <si>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</si>
  <si>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</si>
  <si>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</si>
  <si>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Datová věta</t>
  </si>
  <si>
    <t>Typ věty</t>
  </si>
  <si>
    <t>Hodnota</t>
  </si>
  <si>
    <t>Význam</t>
  </si>
  <si>
    <t>eGSazbaDPH</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</si>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</sst>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00%"/>
    <numFmt numFmtId="166" formatCode="dd\.mm\.yyyy"/>
    <numFmt numFmtId="167" formatCode="#,##0.00000;\-#,##0.00000"/>
    <numFmt numFmtId="168" formatCode="#,##0.000;\-#,##0.000"/>
  </numFmts>
  <fonts count="47" x14ac:knownFonts="1">
    <font>
      <sz val="8"/>
      <name val="Trebuchet MS"/>
      <charset val="238"/>
    </font>
    <font>
      <sz val="8"/>
      <color indexed="43"/>
      <name val="Trebuchet MS"/>
      <charset val="238"/>
    </font>
    <font>
      <b/>
      <sz val="16"/>
      <name val="Trebuchet MS"/>
      <charset val="238"/>
    </font>
    <font>
      <sz val="8"/>
      <color indexed="48"/>
      <name val="Trebuchet MS"/>
      <charset val="238"/>
    </font>
    <font>
      <b/>
      <sz val="12"/>
      <color indexed="55"/>
      <name val="Trebuchet MS"/>
      <charset val="238"/>
    </font>
    <font>
      <sz val="9"/>
      <color indexed="55"/>
      <name val="Trebuchet MS"/>
      <charset val="238"/>
    </font>
    <font>
      <sz val="9"/>
      <name val="Trebuchet MS"/>
      <charset val="238"/>
    </font>
    <font>
      <b/>
      <sz val="8"/>
      <color indexed="55"/>
      <name val="Trebuchet MS"/>
      <charset val="238"/>
    </font>
    <font>
      <b/>
      <sz val="12"/>
      <name val="Trebuchet MS"/>
      <charset val="238"/>
    </font>
    <font>
      <b/>
      <sz val="10"/>
      <name val="Trebuchet MS"/>
      <charset val="238"/>
    </font>
    <font>
      <sz val="8"/>
      <color indexed="55"/>
      <name val="Trebuchet MS"/>
      <charset val="238"/>
    </font>
    <font>
      <b/>
      <sz val="9"/>
      <name val="Trebuchet MS"/>
      <charset val="238"/>
    </font>
    <font>
      <sz val="12"/>
      <color indexed="55"/>
      <name val="Trebuchet MS"/>
      <charset val="238"/>
    </font>
    <font>
      <b/>
      <sz val="12"/>
      <color indexed="16"/>
      <name val="Trebuchet MS"/>
      <charset val="238"/>
    </font>
    <font>
      <sz val="12"/>
      <name val="Trebuchet MS"/>
      <charset val="238"/>
    </font>
    <font>
      <sz val="11"/>
      <name val="Trebuchet MS"/>
      <charset val="238"/>
    </font>
    <font>
      <b/>
      <sz val="11"/>
      <color indexed="56"/>
      <name val="Trebuchet MS"/>
      <charset val="238"/>
    </font>
    <font>
      <sz val="11"/>
      <color indexed="56"/>
      <name val="Trebuchet MS"/>
      <charset val="238"/>
    </font>
    <font>
      <b/>
      <sz val="11"/>
      <name val="Trebuchet MS"/>
      <charset val="238"/>
    </font>
    <font>
      <sz val="11"/>
      <color indexed="55"/>
      <name val="Trebuchet MS"/>
      <charset val="238"/>
    </font>
    <font>
      <sz val="10"/>
      <name val="Trebuchet MS"/>
      <charset val="238"/>
    </font>
    <font>
      <sz val="10"/>
      <color indexed="56"/>
      <name val="Trebuchet MS"/>
      <charset val="238"/>
    </font>
    <font>
      <sz val="10"/>
      <color indexed="55"/>
      <name val="Trebuchet MS"/>
      <charset val="238"/>
    </font>
    <font>
      <sz val="12"/>
      <color indexed="56"/>
      <name val="Trebuchet MS"/>
      <charset val="238"/>
    </font>
    <font>
      <sz val="8"/>
      <color indexed="16"/>
      <name val="Trebuchet MS"/>
      <charset val="238"/>
    </font>
    <font>
      <b/>
      <sz val="8"/>
      <name val="Trebuchet MS"/>
      <charset val="238"/>
    </font>
    <font>
      <sz val="8"/>
      <color indexed="56"/>
      <name val="Trebuchet MS"/>
      <charset val="238"/>
    </font>
    <font>
      <sz val="7"/>
      <color indexed="55"/>
      <name val="Trebuchet MS"/>
      <charset val="238"/>
    </font>
    <font>
      <sz val="7"/>
      <name val="Trebuchet MS"/>
      <charset val="238"/>
    </font>
    <font>
      <i/>
      <sz val="7"/>
      <color indexed="55"/>
      <name val="Trebuchet MS"/>
      <charset val="238"/>
    </font>
    <font>
      <sz val="8"/>
      <color indexed="20"/>
      <name val="Trebuchet MS"/>
      <charset val="238"/>
    </font>
    <font>
      <sz val="8"/>
      <color indexed="63"/>
      <name val="Trebuchet MS"/>
      <charset val="238"/>
    </font>
    <font>
      <sz val="8"/>
      <color indexed="10"/>
      <name val="Trebuchet MS"/>
      <charset val="238"/>
    </font>
    <font>
      <sz val="8"/>
      <color indexed="18"/>
      <name val="Trebuchet MS"/>
      <charset val="238"/>
    </font>
    <font>
      <i/>
      <sz val="8"/>
      <color indexed="12"/>
      <name val="Trebuchet MS"/>
      <charset val="238"/>
    </font>
    <font>
      <sz val="10"/>
      <name val="Trebuchet MS"/>
      <family val="2"/>
      <charset val="238"/>
    </font>
    <font>
      <sz val="10"/>
      <color indexed="16"/>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1"/>
      <name val="Trebuchet MS"/>
      <family val="2"/>
      <charset val="238"/>
    </font>
    <font>
      <u/>
      <sz val="8"/>
      <color theme="10"/>
      <name val="Trebuchet MS"/>
      <charset val="238"/>
    </font>
    <font>
      <sz val="18"/>
      <color theme="10"/>
      <name val="Wingdings 2"/>
      <family val="1"/>
      <charset val="2"/>
    </font>
    <font>
      <u/>
      <sz val="10"/>
      <color theme="10"/>
      <name val="Trebuchet MS"/>
      <family val="2"/>
      <charset val="238"/>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style="hair">
        <color indexed="55"/>
      </left>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pplyAlignment="0">
      <alignment vertical="top" wrapText="1"/>
      <protection locked="0"/>
    </xf>
    <xf numFmtId="0" fontId="44" fillId="0" borderId="0" applyNumberFormat="0" applyFill="0" applyBorder="0" applyAlignment="0" applyProtection="0">
      <alignment vertical="top" wrapText="1"/>
      <protection locked="0"/>
    </xf>
  </cellStyleXfs>
  <cellXfs count="354">
    <xf numFmtId="0" fontId="0" fillId="0" borderId="0" xfId="0" applyAlignment="1">
      <alignment vertical="top"/>
      <protection locked="0"/>
    </xf>
    <xf numFmtId="0" fontId="0" fillId="0" borderId="0" xfId="0" applyFont="1" applyAlignment="1">
      <alignment horizontal="left" vertical="top"/>
      <protection locked="0"/>
    </xf>
    <xf numFmtId="0" fontId="0" fillId="0" borderId="0" xfId="0" applyAlignment="1">
      <alignment horizontal="left" vertical="top"/>
      <protection locked="0"/>
    </xf>
    <xf numFmtId="0" fontId="0" fillId="2" borderId="0" xfId="0" applyFill="1" applyAlignment="1">
      <alignment horizontal="left" vertical="top"/>
      <protection locked="0"/>
    </xf>
    <xf numFmtId="0" fontId="1" fillId="2" borderId="0" xfId="0" applyFont="1" applyFill="1" applyAlignment="1">
      <alignment horizontal="left" vertical="center"/>
      <protection locked="0"/>
    </xf>
    <xf numFmtId="0" fontId="0" fillId="2" borderId="0" xfId="0" applyFont="1" applyFill="1" applyAlignment="1">
      <alignment horizontal="left" vertical="top"/>
      <protection locked="0"/>
    </xf>
    <xf numFmtId="0" fontId="0" fillId="0" borderId="0" xfId="0" applyFont="1" applyAlignment="1">
      <alignment horizontal="left" vertical="center"/>
      <protection locked="0"/>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0" xfId="0" applyAlignment="1" applyProtection="1">
      <alignment horizontal="left" vertical="top"/>
    </xf>
    <xf numFmtId="0" fontId="2" fillId="0" borderId="0" xfId="0" applyFont="1" applyAlignment="1" applyProtection="1">
      <alignment horizontal="left" vertical="center"/>
    </xf>
    <xf numFmtId="0" fontId="0" fillId="0" borderId="5" xfId="0" applyBorder="1" applyAlignment="1" applyProtection="1">
      <alignment horizontal="left" vertical="top"/>
    </xf>
    <xf numFmtId="0" fontId="3" fillId="0" borderId="0" xfId="0" applyFont="1" applyAlignment="1">
      <alignment horizontal="left" vertical="center"/>
      <protection locked="0"/>
    </xf>
    <xf numFmtId="0" fontId="4" fillId="0" borderId="0" xfId="0" applyFont="1" applyAlignment="1">
      <alignment horizontal="left" vertical="center"/>
      <protection locked="0"/>
    </xf>
    <xf numFmtId="0" fontId="5" fillId="0" borderId="0" xfId="0" applyFont="1" applyAlignment="1" applyProtection="1">
      <alignment horizontal="left" vertical="top"/>
    </xf>
    <xf numFmtId="0" fontId="6" fillId="0" borderId="0" xfId="0" applyFont="1" applyAlignment="1" applyProtection="1">
      <alignment horizontal="left" vertical="center"/>
    </xf>
    <xf numFmtId="0" fontId="8" fillId="0" borderId="0" xfId="0" applyFont="1" applyAlignment="1" applyProtection="1">
      <alignment horizontal="left" vertical="top"/>
    </xf>
    <xf numFmtId="0" fontId="5" fillId="0" borderId="0" xfId="0" applyFont="1" applyAlignment="1" applyProtection="1">
      <alignment horizontal="left" vertical="center"/>
    </xf>
    <xf numFmtId="0" fontId="6" fillId="3" borderId="0" xfId="0" applyFont="1" applyFill="1" applyAlignment="1">
      <alignment horizontal="left" vertical="center"/>
      <protection locked="0"/>
    </xf>
    <xf numFmtId="49" fontId="6" fillId="3" borderId="0" xfId="0" applyNumberFormat="1" applyFont="1" applyFill="1" applyAlignment="1">
      <alignment horizontal="left" vertical="top"/>
      <protection locked="0"/>
    </xf>
    <xf numFmtId="0" fontId="0" fillId="0" borderId="6" xfId="0" applyBorder="1" applyAlignment="1" applyProtection="1">
      <alignment horizontal="left" vertical="top"/>
    </xf>
    <xf numFmtId="0" fontId="0" fillId="0" borderId="4" xfId="0" applyBorder="1" applyAlignment="1" applyProtection="1">
      <alignment horizontal="left" vertical="center"/>
    </xf>
    <xf numFmtId="0" fontId="0" fillId="0" borderId="0" xfId="0" applyAlignment="1" applyProtection="1">
      <alignment horizontal="left" vertical="center"/>
    </xf>
    <xf numFmtId="0" fontId="9" fillId="0" borderId="7" xfId="0" applyFont="1" applyBorder="1" applyAlignment="1" applyProtection="1">
      <alignment horizontal="left" vertical="center"/>
    </xf>
    <xf numFmtId="0" fontId="0" fillId="0" borderId="7" xfId="0" applyBorder="1" applyAlignment="1" applyProtection="1">
      <alignment horizontal="left" vertical="center"/>
    </xf>
    <xf numFmtId="0" fontId="0" fillId="0" borderId="5" xfId="0" applyBorder="1" applyAlignment="1" applyProtection="1">
      <alignment horizontal="left" vertical="center"/>
    </xf>
    <xf numFmtId="0" fontId="10" fillId="0" borderId="0" xfId="0" applyFont="1" applyAlignment="1" applyProtection="1">
      <alignment horizontal="righ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0" fillId="4" borderId="0" xfId="0" applyFill="1" applyAlignment="1" applyProtection="1">
      <alignment horizontal="left" vertical="center"/>
    </xf>
    <xf numFmtId="0" fontId="8" fillId="4" borderId="8" xfId="0" applyFont="1" applyFill="1" applyBorder="1" applyAlignment="1" applyProtection="1">
      <alignment horizontal="left" vertical="center"/>
    </xf>
    <xf numFmtId="0" fontId="0" fillId="4" borderId="9" xfId="0" applyFill="1" applyBorder="1" applyAlignment="1" applyProtection="1">
      <alignment horizontal="left" vertical="center"/>
    </xf>
    <xf numFmtId="0" fontId="8" fillId="4" borderId="9" xfId="0" applyFont="1" applyFill="1" applyBorder="1" applyAlignment="1" applyProtection="1">
      <alignment horizontal="center" vertical="center"/>
    </xf>
    <xf numFmtId="164" fontId="8" fillId="4" borderId="9" xfId="0" applyNumberFormat="1" applyFont="1" applyFill="1" applyBorder="1" applyAlignment="1" applyProtection="1">
      <alignment horizontal="right" vertical="center"/>
    </xf>
    <xf numFmtId="0" fontId="0" fillId="4" borderId="5"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4" xfId="0" applyBorder="1" applyAlignment="1">
      <alignment horizontal="left" vertical="center"/>
      <protection locked="0"/>
    </xf>
    <xf numFmtId="0" fontId="6" fillId="0" borderId="0" xfId="0" applyFont="1" applyAlignment="1">
      <alignment horizontal="left" vertical="center"/>
      <protection locked="0"/>
    </xf>
    <xf numFmtId="0" fontId="6" fillId="0" borderId="4" xfId="0" applyFont="1" applyBorder="1" applyAlignment="1" applyProtection="1">
      <alignment horizontal="left" vertical="center"/>
    </xf>
    <xf numFmtId="0" fontId="6" fillId="0" borderId="4" xfId="0" applyFont="1" applyBorder="1" applyAlignment="1">
      <alignment horizontal="left" vertical="center"/>
      <protection locked="0"/>
    </xf>
    <xf numFmtId="0" fontId="8" fillId="0" borderId="0" xfId="0" applyFont="1" applyAlignment="1">
      <alignment horizontal="left" vertical="center"/>
      <protection locked="0"/>
    </xf>
    <xf numFmtId="0" fontId="8" fillId="0" borderId="4" xfId="0" applyFont="1" applyBorder="1" applyAlignment="1" applyProtection="1">
      <alignment horizontal="left" vertical="center"/>
    </xf>
    <xf numFmtId="0" fontId="8" fillId="0" borderId="0" xfId="0" applyFont="1" applyAlignment="1" applyProtection="1">
      <alignment horizontal="left" vertical="center"/>
    </xf>
    <xf numFmtId="0" fontId="8" fillId="0" borderId="4" xfId="0" applyFont="1" applyBorder="1" applyAlignment="1">
      <alignment horizontal="left" vertical="center"/>
      <protection locked="0"/>
    </xf>
    <xf numFmtId="0" fontId="11" fillId="0" borderId="0" xfId="0" applyFont="1" applyAlignment="1" applyProtection="1">
      <alignment horizontal="left" vertical="center"/>
    </xf>
    <xf numFmtId="166" fontId="6" fillId="0" borderId="0" xfId="0" applyNumberFormat="1" applyFont="1" applyAlignment="1" applyProtection="1">
      <alignment horizontal="left" vertical="top"/>
    </xf>
    <xf numFmtId="0" fontId="0" fillId="0" borderId="13" xfId="0" applyBorder="1" applyAlignment="1">
      <alignment horizontal="left" vertical="center"/>
      <protection locked="0"/>
    </xf>
    <xf numFmtId="0" fontId="0" fillId="0" borderId="14" xfId="0" applyBorder="1" applyAlignment="1">
      <alignment horizontal="left" vertical="center"/>
      <protection locked="0"/>
    </xf>
    <xf numFmtId="0" fontId="0" fillId="0" borderId="15" xfId="0" applyBorder="1" applyAlignment="1">
      <alignment horizontal="left" vertical="center"/>
      <protection locked="0"/>
    </xf>
    <xf numFmtId="0" fontId="0" fillId="0" borderId="16" xfId="0" applyBorder="1" applyAlignment="1" applyProtection="1">
      <alignment horizontal="left" vertical="center"/>
    </xf>
    <xf numFmtId="0" fontId="0" fillId="0" borderId="15" xfId="0" applyBorder="1" applyAlignment="1" applyProtection="1">
      <alignment horizontal="left" vertical="center"/>
    </xf>
    <xf numFmtId="0" fontId="6" fillId="4" borderId="17" xfId="0" applyFont="1" applyFill="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0" fillId="0" borderId="0" xfId="0" applyAlignment="1">
      <alignment horizontal="left" vertical="center"/>
      <protection locked="0"/>
    </xf>
    <xf numFmtId="0" fontId="0" fillId="0" borderId="21"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13" fillId="0" borderId="0" xfId="0" applyFont="1" applyAlignment="1" applyProtection="1">
      <alignment horizontal="left" vertical="center"/>
    </xf>
    <xf numFmtId="164" fontId="13" fillId="0" borderId="0" xfId="0" applyNumberFormat="1" applyFont="1" applyAlignment="1" applyProtection="1">
      <alignment horizontal="right" vertical="center"/>
    </xf>
    <xf numFmtId="0" fontId="8" fillId="0" borderId="0" xfId="0" applyFont="1" applyAlignment="1" applyProtection="1">
      <alignment horizontal="center" vertical="center"/>
    </xf>
    <xf numFmtId="164" fontId="12" fillId="0" borderId="16" xfId="0" applyNumberFormat="1" applyFont="1" applyBorder="1" applyAlignment="1" applyProtection="1">
      <alignment horizontal="right" vertical="center"/>
    </xf>
    <xf numFmtId="164" fontId="12" fillId="0" borderId="0" xfId="0" applyNumberFormat="1" applyFont="1" applyAlignment="1" applyProtection="1">
      <alignment horizontal="right" vertical="center"/>
    </xf>
    <xf numFmtId="167" fontId="12" fillId="0" borderId="0" xfId="0" applyNumberFormat="1" applyFont="1" applyAlignment="1" applyProtection="1">
      <alignment horizontal="right" vertical="center"/>
    </xf>
    <xf numFmtId="164" fontId="12" fillId="0" borderId="15" xfId="0" applyNumberFormat="1" applyFont="1" applyBorder="1" applyAlignment="1" applyProtection="1">
      <alignment horizontal="right" vertical="center"/>
    </xf>
    <xf numFmtId="0" fontId="14" fillId="0" borderId="0" xfId="0" applyFont="1" applyAlignment="1">
      <alignment horizontal="left" vertical="center"/>
      <protection locked="0"/>
    </xf>
    <xf numFmtId="0" fontId="15" fillId="0" borderId="0" xfId="0" applyFont="1" applyAlignment="1">
      <alignment horizontal="left" vertical="center"/>
      <protection locked="0"/>
    </xf>
    <xf numFmtId="0" fontId="15" fillId="0" borderId="4" xfId="0" applyFont="1" applyBorder="1" applyAlignment="1" applyProtection="1">
      <alignment horizontal="left" vertical="center"/>
    </xf>
    <xf numFmtId="0" fontId="16" fillId="0" borderId="0" xfId="0" applyFont="1" applyAlignment="1" applyProtection="1">
      <alignment horizontal="left" vertical="center"/>
    </xf>
    <xf numFmtId="0" fontId="18" fillId="0" borderId="0" xfId="0" applyFont="1" applyAlignment="1" applyProtection="1">
      <alignment horizontal="center" vertical="center"/>
    </xf>
    <xf numFmtId="0" fontId="15" fillId="0" borderId="4" xfId="0" applyFont="1" applyBorder="1" applyAlignment="1">
      <alignment horizontal="left" vertical="center"/>
      <protection locked="0"/>
    </xf>
    <xf numFmtId="164" fontId="19" fillId="0" borderId="16" xfId="0" applyNumberFormat="1" applyFont="1" applyBorder="1" applyAlignment="1" applyProtection="1">
      <alignment horizontal="right" vertical="center"/>
    </xf>
    <xf numFmtId="164" fontId="19" fillId="0" borderId="0" xfId="0" applyNumberFormat="1" applyFont="1" applyAlignment="1" applyProtection="1">
      <alignment horizontal="right" vertical="center"/>
    </xf>
    <xf numFmtId="167" fontId="19" fillId="0" borderId="0" xfId="0" applyNumberFormat="1" applyFont="1" applyAlignment="1" applyProtection="1">
      <alignment horizontal="right" vertical="center"/>
    </xf>
    <xf numFmtId="164" fontId="19" fillId="0" borderId="15" xfId="0" applyNumberFormat="1" applyFont="1" applyBorder="1" applyAlignment="1" applyProtection="1">
      <alignment horizontal="right" vertical="center"/>
    </xf>
    <xf numFmtId="0" fontId="20" fillId="0" borderId="0" xfId="0" applyFont="1" applyAlignment="1">
      <alignment horizontal="left" vertical="center"/>
      <protection locked="0"/>
    </xf>
    <xf numFmtId="0" fontId="20" fillId="0" borderId="4" xfId="0" applyFont="1" applyBorder="1" applyAlignment="1" applyProtection="1">
      <alignment horizontal="left" vertical="center"/>
    </xf>
    <xf numFmtId="0" fontId="21" fillId="0" borderId="0" xfId="0" applyFont="1" applyAlignment="1" applyProtection="1">
      <alignment horizontal="left" vertical="center"/>
    </xf>
    <xf numFmtId="0" fontId="20" fillId="0" borderId="0" xfId="0" applyFont="1" applyAlignment="1" applyProtection="1">
      <alignment horizontal="center" vertical="center"/>
    </xf>
    <xf numFmtId="0" fontId="20" fillId="0" borderId="4" xfId="0" applyFont="1" applyBorder="1" applyAlignment="1">
      <alignment horizontal="left" vertical="center"/>
      <protection locked="0"/>
    </xf>
    <xf numFmtId="164" fontId="22" fillId="0" borderId="16" xfId="0" applyNumberFormat="1" applyFont="1" applyBorder="1" applyAlignment="1" applyProtection="1">
      <alignment horizontal="right" vertical="center"/>
    </xf>
    <xf numFmtId="164" fontId="22" fillId="0" borderId="0" xfId="0" applyNumberFormat="1" applyFont="1" applyAlignment="1" applyProtection="1">
      <alignment horizontal="right" vertical="center"/>
    </xf>
    <xf numFmtId="167" fontId="22" fillId="0" borderId="0" xfId="0" applyNumberFormat="1" applyFont="1" applyAlignment="1" applyProtection="1">
      <alignment horizontal="right" vertical="center"/>
    </xf>
    <xf numFmtId="164" fontId="22" fillId="0" borderId="15" xfId="0" applyNumberFormat="1" applyFont="1" applyBorder="1" applyAlignment="1" applyProtection="1">
      <alignment horizontal="right" vertical="center"/>
    </xf>
    <xf numFmtId="164" fontId="19" fillId="0" borderId="22" xfId="0" applyNumberFormat="1" applyFont="1" applyBorder="1" applyAlignment="1" applyProtection="1">
      <alignment horizontal="right" vertical="center"/>
    </xf>
    <xf numFmtId="164" fontId="19" fillId="0" borderId="23" xfId="0" applyNumberFormat="1" applyFont="1" applyBorder="1" applyAlignment="1" applyProtection="1">
      <alignment horizontal="right" vertical="center"/>
    </xf>
    <xf numFmtId="167" fontId="19" fillId="0" borderId="23" xfId="0" applyNumberFormat="1" applyFont="1" applyBorder="1" applyAlignment="1" applyProtection="1">
      <alignment horizontal="right" vertical="center"/>
    </xf>
    <xf numFmtId="164" fontId="19" fillId="0" borderId="24" xfId="0" applyNumberFormat="1" applyFont="1" applyBorder="1" applyAlignment="1" applyProtection="1">
      <alignment horizontal="right" vertical="center"/>
    </xf>
    <xf numFmtId="0" fontId="0" fillId="0" borderId="2" xfId="0" applyBorder="1" applyAlignment="1">
      <alignment horizontal="left" vertical="top"/>
      <protection locked="0"/>
    </xf>
    <xf numFmtId="0" fontId="0" fillId="0" borderId="0" xfId="0" applyFont="1" applyAlignment="1">
      <alignment horizontal="left" vertical="center" wrapText="1"/>
      <protection locked="0"/>
    </xf>
    <xf numFmtId="0" fontId="0" fillId="0" borderId="4" xfId="0" applyBorder="1" applyAlignment="1" applyProtection="1">
      <alignment horizontal="left" vertical="center" wrapText="1"/>
    </xf>
    <xf numFmtId="0" fontId="0" fillId="0" borderId="0" xfId="0" applyAlignment="1" applyProtection="1">
      <alignment horizontal="left" vertical="center" wrapText="1"/>
    </xf>
    <xf numFmtId="0" fontId="0" fillId="0" borderId="5" xfId="0" applyBorder="1" applyAlignment="1" applyProtection="1">
      <alignment horizontal="left" vertical="center" wrapText="1"/>
    </xf>
    <xf numFmtId="0" fontId="5" fillId="0" borderId="0" xfId="0" applyFont="1" applyAlignment="1">
      <alignment horizontal="left" vertical="center"/>
      <protection locked="0"/>
    </xf>
    <xf numFmtId="0" fontId="0" fillId="0" borderId="25" xfId="0" applyBorder="1" applyAlignment="1" applyProtection="1">
      <alignment horizontal="left" vertical="center"/>
    </xf>
    <xf numFmtId="0" fontId="9" fillId="0" borderId="0" xfId="0" applyFont="1" applyAlignment="1" applyProtection="1">
      <alignment horizontal="left" vertical="center"/>
    </xf>
    <xf numFmtId="0" fontId="10" fillId="0" borderId="0" xfId="0" applyFont="1" applyAlignment="1">
      <alignment horizontal="right" vertical="center"/>
      <protection locked="0"/>
    </xf>
    <xf numFmtId="164" fontId="10" fillId="0" borderId="0" xfId="0" applyNumberFormat="1" applyFont="1" applyAlignment="1" applyProtection="1">
      <alignment horizontal="right" vertical="center"/>
    </xf>
    <xf numFmtId="165" fontId="10" fillId="0" borderId="0" xfId="0" applyNumberFormat="1" applyFont="1" applyAlignment="1">
      <alignment horizontal="right" vertical="center"/>
      <protection locked="0"/>
    </xf>
    <xf numFmtId="0" fontId="8" fillId="4" borderId="9" xfId="0" applyFont="1" applyFill="1" applyBorder="1" applyAlignment="1" applyProtection="1">
      <alignment horizontal="right" vertical="center"/>
    </xf>
    <xf numFmtId="0" fontId="0" fillId="4" borderId="9" xfId="0" applyFill="1" applyBorder="1" applyAlignment="1">
      <alignment horizontal="left" vertical="center"/>
      <protection locked="0"/>
    </xf>
    <xf numFmtId="0" fontId="0" fillId="4" borderId="26" xfId="0" applyFill="1" applyBorder="1" applyAlignment="1" applyProtection="1">
      <alignment horizontal="left" vertical="center"/>
    </xf>
    <xf numFmtId="0" fontId="0" fillId="0" borderId="11" xfId="0" applyBorder="1" applyAlignment="1">
      <alignment horizontal="left" vertical="center"/>
      <protection locked="0"/>
    </xf>
    <xf numFmtId="0" fontId="0" fillId="0" borderId="1" xfId="0" applyBorder="1" applyAlignment="1">
      <alignment horizontal="left" vertical="center"/>
      <protection locked="0"/>
    </xf>
    <xf numFmtId="0" fontId="0" fillId="0" borderId="2" xfId="0" applyBorder="1" applyAlignment="1">
      <alignment horizontal="left" vertical="center"/>
      <protection locked="0"/>
    </xf>
    <xf numFmtId="0" fontId="0" fillId="0" borderId="3" xfId="0" applyBorder="1" applyAlignment="1">
      <alignment horizontal="left" vertical="center"/>
      <protection locked="0"/>
    </xf>
    <xf numFmtId="0" fontId="6" fillId="4" borderId="0" xfId="0" applyFont="1" applyFill="1" applyAlignment="1" applyProtection="1">
      <alignment horizontal="left" vertical="center"/>
    </xf>
    <xf numFmtId="0" fontId="0" fillId="4" borderId="0" xfId="0" applyFill="1" applyAlignment="1">
      <alignment horizontal="left" vertical="center"/>
      <protection locked="0"/>
    </xf>
    <xf numFmtId="0" fontId="6" fillId="4" borderId="0" xfId="0" applyFont="1" applyFill="1" applyAlignment="1" applyProtection="1">
      <alignment horizontal="righ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23" xfId="0" applyFont="1" applyBorder="1" applyAlignment="1" applyProtection="1">
      <alignment horizontal="left" vertical="center"/>
    </xf>
    <xf numFmtId="0" fontId="23" fillId="0" borderId="23" xfId="0" applyFont="1" applyBorder="1" applyAlignment="1">
      <alignment horizontal="left" vertical="center"/>
      <protection locked="0"/>
    </xf>
    <xf numFmtId="164" fontId="23" fillId="0" borderId="23"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23" xfId="0" applyFont="1" applyBorder="1" applyAlignment="1" applyProtection="1">
      <alignment horizontal="left" vertical="center"/>
    </xf>
    <xf numFmtId="0" fontId="21" fillId="0" borderId="23" xfId="0" applyFont="1" applyBorder="1" applyAlignment="1">
      <alignment horizontal="left" vertical="center"/>
      <protection locked="0"/>
    </xf>
    <xf numFmtId="164" fontId="21" fillId="0" borderId="23" xfId="0" applyNumberFormat="1" applyFont="1" applyBorder="1" applyAlignment="1" applyProtection="1">
      <alignment horizontal="right" vertical="center"/>
    </xf>
    <xf numFmtId="0" fontId="21" fillId="0" borderId="5" xfId="0" applyFont="1" applyBorder="1" applyAlignment="1" applyProtection="1">
      <alignment horizontal="left" vertical="center"/>
    </xf>
    <xf numFmtId="0" fontId="0" fillId="0" borderId="4" xfId="0" applyBorder="1" applyAlignment="1">
      <alignment horizontal="left" vertical="top"/>
      <protection locked="0"/>
    </xf>
    <xf numFmtId="0" fontId="0" fillId="0" borderId="0" xfId="0" applyFont="1" applyAlignment="1">
      <alignment horizontal="center" vertical="center" wrapText="1"/>
      <protection locked="0"/>
    </xf>
    <xf numFmtId="0" fontId="0" fillId="0" borderId="4" xfId="0"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9" xfId="0" applyFont="1" applyFill="1" applyBorder="1" applyAlignment="1">
      <alignment horizontal="center" vertical="center" wrapText="1"/>
      <protection locked="0"/>
    </xf>
    <xf numFmtId="0" fontId="6" fillId="4" borderId="20" xfId="0" applyFont="1" applyFill="1" applyBorder="1" applyAlignment="1" applyProtection="1">
      <alignment horizontal="center" vertical="center" wrapText="1"/>
    </xf>
    <xf numFmtId="0" fontId="0" fillId="0" borderId="4" xfId="0" applyBorder="1" applyAlignment="1">
      <alignment horizontal="center" vertical="center" wrapText="1"/>
      <protection locked="0"/>
    </xf>
    <xf numFmtId="164" fontId="13" fillId="0" borderId="0" xfId="0" applyNumberFormat="1" applyFont="1" applyAlignment="1" applyProtection="1">
      <alignment horizontal="right"/>
    </xf>
    <xf numFmtId="167" fontId="24" fillId="0" borderId="13" xfId="0" applyNumberFormat="1" applyFont="1" applyBorder="1" applyAlignment="1" applyProtection="1">
      <alignment horizontal="right"/>
    </xf>
    <xf numFmtId="167" fontId="24" fillId="0" borderId="14" xfId="0" applyNumberFormat="1" applyFont="1" applyBorder="1" applyAlignment="1" applyProtection="1">
      <alignment horizontal="right"/>
    </xf>
    <xf numFmtId="164" fontId="25" fillId="0" borderId="0" xfId="0" applyNumberFormat="1" applyFont="1" applyAlignment="1">
      <alignment horizontal="right" vertical="center"/>
      <protection locked="0"/>
    </xf>
    <xf numFmtId="0" fontId="0" fillId="0" borderId="0" xfId="0" applyFont="1" applyAlignment="1">
      <alignment horizontal="left"/>
      <protection locked="0"/>
    </xf>
    <xf numFmtId="0" fontId="26" fillId="0" borderId="4" xfId="0" applyFont="1" applyBorder="1" applyAlignment="1" applyProtection="1">
      <alignment horizontal="left"/>
    </xf>
    <xf numFmtId="0" fontId="26" fillId="0" borderId="0" xfId="0" applyFont="1" applyAlignment="1" applyProtection="1">
      <alignment horizontal="left"/>
    </xf>
    <xf numFmtId="0" fontId="23" fillId="0" borderId="0" xfId="0" applyFont="1" applyAlignment="1" applyProtection="1">
      <alignment horizontal="left"/>
    </xf>
    <xf numFmtId="164" fontId="23" fillId="0" borderId="0" xfId="0" applyNumberFormat="1" applyFont="1" applyAlignment="1" applyProtection="1">
      <alignment horizontal="right"/>
    </xf>
    <xf numFmtId="0" fontId="26" fillId="0" borderId="4" xfId="0" applyFont="1" applyBorder="1" applyAlignment="1">
      <alignment horizontal="left"/>
      <protection locked="0"/>
    </xf>
    <xf numFmtId="0" fontId="26" fillId="0" borderId="16" xfId="0" applyFont="1" applyBorder="1" applyAlignment="1" applyProtection="1">
      <alignment horizontal="left"/>
    </xf>
    <xf numFmtId="167" fontId="26" fillId="0" borderId="0" xfId="0" applyNumberFormat="1" applyFont="1" applyAlignment="1" applyProtection="1">
      <alignment horizontal="right"/>
    </xf>
    <xf numFmtId="167" fontId="26" fillId="0" borderId="15" xfId="0" applyNumberFormat="1" applyFont="1" applyBorder="1" applyAlignment="1" applyProtection="1">
      <alignment horizontal="right"/>
    </xf>
    <xf numFmtId="0" fontId="26" fillId="0" borderId="0" xfId="0" applyFont="1" applyAlignment="1">
      <alignment horizontal="left"/>
      <protection locked="0"/>
    </xf>
    <xf numFmtId="164" fontId="26" fillId="0" borderId="0" xfId="0" applyNumberFormat="1" applyFont="1" applyAlignment="1">
      <alignment horizontal="right" vertical="center"/>
      <protection locked="0"/>
    </xf>
    <xf numFmtId="0" fontId="21" fillId="0" borderId="0" xfId="0" applyFont="1" applyAlignment="1" applyProtection="1">
      <alignment horizontal="left"/>
    </xf>
    <xf numFmtId="164" fontId="21" fillId="0" borderId="0" xfId="0" applyNumberFormat="1" applyFont="1" applyAlignment="1" applyProtection="1">
      <alignment horizontal="right"/>
    </xf>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8" fontId="0" fillId="0" borderId="27" xfId="0" applyNumberFormat="1" applyFont="1" applyBorder="1" applyAlignment="1" applyProtection="1">
      <alignment horizontal="right" vertical="center"/>
    </xf>
    <xf numFmtId="164" fontId="0" fillId="3" borderId="27" xfId="0" applyNumberFormat="1" applyFont="1" applyFill="1" applyBorder="1" applyAlignment="1">
      <alignment horizontal="right" vertical="center"/>
      <protection locked="0"/>
    </xf>
    <xf numFmtId="164" fontId="0" fillId="0" borderId="27" xfId="0" applyNumberFormat="1" applyFont="1" applyBorder="1" applyAlignment="1" applyProtection="1">
      <alignment horizontal="right" vertical="center"/>
    </xf>
    <xf numFmtId="0" fontId="10" fillId="3" borderId="27" xfId="0" applyFont="1" applyFill="1" applyBorder="1" applyAlignment="1">
      <alignment horizontal="left" vertical="center" wrapText="1"/>
      <protection locked="0"/>
    </xf>
    <xf numFmtId="0" fontId="10" fillId="0" borderId="0" xfId="0" applyFont="1" applyAlignment="1" applyProtection="1">
      <alignment horizontal="center" vertical="center" wrapText="1"/>
    </xf>
    <xf numFmtId="167" fontId="10" fillId="0" borderId="0" xfId="0" applyNumberFormat="1" applyFont="1" applyAlignment="1" applyProtection="1">
      <alignment horizontal="right" vertical="center"/>
    </xf>
    <xf numFmtId="167" fontId="10" fillId="0" borderId="15" xfId="0" applyNumberFormat="1" applyFont="1" applyBorder="1" applyAlignment="1" applyProtection="1">
      <alignment horizontal="right" vertical="center"/>
    </xf>
    <xf numFmtId="164" fontId="0" fillId="0" borderId="0" xfId="0" applyNumberFormat="1" applyFont="1" applyAlignment="1">
      <alignment horizontal="right" vertical="center"/>
      <protection locked="0"/>
    </xf>
    <xf numFmtId="0" fontId="27"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7" fillId="0" borderId="0" xfId="0" applyFont="1" applyAlignment="1" applyProtection="1">
      <alignment horizontal="left" vertical="center"/>
    </xf>
    <xf numFmtId="0" fontId="29" fillId="0" borderId="0" xfId="0" applyFont="1" applyAlignment="1" applyProtection="1">
      <alignment horizontal="left" vertical="top" wrapText="1"/>
    </xf>
    <xf numFmtId="0" fontId="30" fillId="0" borderId="4" xfId="0" applyFont="1" applyBorder="1" applyAlignment="1" applyProtection="1">
      <alignment horizontal="left" vertical="center"/>
    </xf>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0" fontId="30" fillId="0" borderId="4" xfId="0" applyFont="1" applyBorder="1" applyAlignment="1">
      <alignment horizontal="left" vertical="center"/>
      <protection locked="0"/>
    </xf>
    <xf numFmtId="0" fontId="30" fillId="0" borderId="16" xfId="0" applyFont="1" applyBorder="1" applyAlignment="1" applyProtection="1">
      <alignment horizontal="left" vertical="center"/>
    </xf>
    <xf numFmtId="0" fontId="30" fillId="0" borderId="15" xfId="0" applyFont="1" applyBorder="1" applyAlignment="1" applyProtection="1">
      <alignment horizontal="left" vertical="center"/>
    </xf>
    <xf numFmtId="0" fontId="30" fillId="0" borderId="0" xfId="0" applyFont="1" applyAlignment="1">
      <alignment horizontal="left" vertical="center"/>
      <protection locked="0"/>
    </xf>
    <xf numFmtId="0" fontId="31" fillId="0" borderId="4" xfId="0" applyFont="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8" fontId="31" fillId="0" borderId="0" xfId="0" applyNumberFormat="1" applyFont="1" applyAlignment="1" applyProtection="1">
      <alignment horizontal="right" vertical="center"/>
    </xf>
    <xf numFmtId="0" fontId="31" fillId="0" borderId="4" xfId="0" applyFont="1" applyBorder="1" applyAlignment="1">
      <alignment horizontal="left" vertical="center"/>
      <protection locked="0"/>
    </xf>
    <xf numFmtId="0" fontId="31" fillId="0" borderId="16" xfId="0" applyFont="1" applyBorder="1" applyAlignment="1" applyProtection="1">
      <alignment horizontal="left" vertical="center"/>
    </xf>
    <xf numFmtId="0" fontId="31" fillId="0" borderId="15" xfId="0" applyFont="1" applyBorder="1" applyAlignment="1" applyProtection="1">
      <alignment horizontal="left" vertical="center"/>
    </xf>
    <xf numFmtId="0" fontId="31" fillId="0" borderId="0" xfId="0" applyFont="1" applyAlignment="1">
      <alignment horizontal="left" vertical="center"/>
      <protection locked="0"/>
    </xf>
    <xf numFmtId="0" fontId="32" fillId="0" borderId="4" xfId="0" applyFont="1" applyBorder="1" applyAlignment="1" applyProtection="1">
      <alignment horizontal="lef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8" fontId="32" fillId="0" borderId="0" xfId="0" applyNumberFormat="1" applyFont="1" applyAlignment="1" applyProtection="1">
      <alignment horizontal="right" vertical="center"/>
    </xf>
    <xf numFmtId="0" fontId="32" fillId="0" borderId="4" xfId="0" applyFont="1" applyBorder="1" applyAlignment="1">
      <alignment horizontal="left" vertical="center"/>
      <protection locked="0"/>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32" fillId="0" borderId="0" xfId="0" applyFont="1" applyAlignment="1">
      <alignment horizontal="left" vertical="center"/>
      <protection locked="0"/>
    </xf>
    <xf numFmtId="0" fontId="33" fillId="0" borderId="4" xfId="0" applyFont="1"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8" fontId="33" fillId="0" borderId="0" xfId="0" applyNumberFormat="1" applyFont="1" applyAlignment="1" applyProtection="1">
      <alignment horizontal="right" vertical="center"/>
    </xf>
    <xf numFmtId="0" fontId="33" fillId="0" borderId="4" xfId="0" applyFont="1" applyBorder="1" applyAlignment="1">
      <alignment horizontal="left" vertical="center"/>
      <protection locked="0"/>
    </xf>
    <xf numFmtId="0" fontId="33" fillId="0" borderId="16" xfId="0" applyFont="1" applyBorder="1" applyAlignment="1" applyProtection="1">
      <alignment horizontal="left" vertical="center"/>
    </xf>
    <xf numFmtId="0" fontId="33" fillId="0" borderId="15" xfId="0" applyFont="1" applyBorder="1" applyAlignment="1" applyProtection="1">
      <alignment horizontal="left" vertical="center"/>
    </xf>
    <xf numFmtId="0" fontId="33" fillId="0" borderId="0" xfId="0" applyFont="1" applyAlignment="1">
      <alignment horizontal="left" vertical="center"/>
      <protection locked="0"/>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8" fontId="34" fillId="0" borderId="27" xfId="0" applyNumberFormat="1" applyFont="1" applyBorder="1" applyAlignment="1" applyProtection="1">
      <alignment horizontal="right" vertical="center"/>
    </xf>
    <xf numFmtId="164" fontId="34" fillId="3" borderId="27" xfId="0" applyNumberFormat="1" applyFont="1" applyFill="1" applyBorder="1" applyAlignment="1">
      <alignment horizontal="right" vertical="center"/>
      <protection locked="0"/>
    </xf>
    <xf numFmtId="164" fontId="34" fillId="0" borderId="27" xfId="0" applyNumberFormat="1" applyFont="1" applyBorder="1" applyAlignment="1" applyProtection="1">
      <alignment horizontal="right" vertical="center"/>
    </xf>
    <xf numFmtId="0" fontId="34" fillId="0" borderId="4" xfId="0" applyFont="1" applyBorder="1" applyAlignment="1">
      <alignment horizontal="left" vertical="center"/>
      <protection locked="0"/>
    </xf>
    <xf numFmtId="0" fontId="34" fillId="3" borderId="27" xfId="0" applyFont="1" applyFill="1" applyBorder="1" applyAlignment="1">
      <alignment horizontal="left" vertical="center" wrapText="1"/>
      <protection locked="0"/>
    </xf>
    <xf numFmtId="0" fontId="34" fillId="0" borderId="0" xfId="0" applyFont="1" applyAlignment="1" applyProtection="1">
      <alignment horizontal="center" vertical="center" wrapText="1"/>
    </xf>
    <xf numFmtId="0" fontId="31" fillId="0" borderId="22" xfId="0" applyFont="1" applyBorder="1" applyAlignment="1" applyProtection="1">
      <alignment horizontal="left" vertical="center"/>
    </xf>
    <xf numFmtId="0" fontId="31" fillId="0" borderId="23" xfId="0" applyFont="1" applyBorder="1" applyAlignment="1" applyProtection="1">
      <alignment horizontal="left" vertical="center"/>
    </xf>
    <xf numFmtId="0" fontId="31" fillId="0" borderId="24" xfId="0" applyFont="1" applyBorder="1" applyAlignment="1" applyProtection="1">
      <alignment horizontal="left" vertical="center"/>
    </xf>
    <xf numFmtId="0" fontId="10" fillId="0" borderId="23" xfId="0" applyFont="1" applyBorder="1" applyAlignment="1" applyProtection="1">
      <alignment horizontal="center" vertical="center" wrapText="1"/>
    </xf>
    <xf numFmtId="0" fontId="0" fillId="0" borderId="23" xfId="0" applyBorder="1" applyAlignment="1" applyProtection="1">
      <alignment horizontal="left" vertical="center"/>
    </xf>
    <xf numFmtId="167" fontId="10" fillId="0" borderId="23" xfId="0" applyNumberFormat="1" applyFont="1" applyBorder="1" applyAlignment="1" applyProtection="1">
      <alignment horizontal="right" vertical="center"/>
    </xf>
    <xf numFmtId="167" fontId="10" fillId="0" borderId="24" xfId="0" applyNumberFormat="1" applyFont="1" applyBorder="1" applyAlignment="1" applyProtection="1">
      <alignment horizontal="right" vertical="center"/>
    </xf>
    <xf numFmtId="0" fontId="0" fillId="0" borderId="22" xfId="0" applyBorder="1" applyAlignment="1" applyProtection="1">
      <alignment horizontal="left" vertical="center"/>
    </xf>
    <xf numFmtId="0" fontId="0" fillId="0" borderId="24" xfId="0" applyBorder="1" applyAlignment="1" applyProtection="1">
      <alignment horizontal="left" vertical="center"/>
    </xf>
    <xf numFmtId="0" fontId="44" fillId="2" borderId="0" xfId="1" applyFill="1" applyAlignment="1">
      <alignment horizontal="left" vertical="top"/>
      <protection locked="0"/>
    </xf>
    <xf numFmtId="0" fontId="45" fillId="0" borderId="0" xfId="1" applyFont="1" applyAlignment="1">
      <alignment horizontal="center" vertical="center"/>
      <protection locked="0"/>
    </xf>
    <xf numFmtId="0" fontId="36" fillId="2" borderId="0" xfId="0" applyFont="1" applyFill="1" applyAlignment="1">
      <alignment horizontal="left" vertical="center"/>
      <protection locked="0"/>
    </xf>
    <xf numFmtId="0" fontId="35" fillId="2" borderId="0" xfId="0" applyFont="1" applyFill="1" applyAlignment="1">
      <alignment horizontal="left" vertical="center"/>
      <protection locked="0"/>
    </xf>
    <xf numFmtId="0" fontId="46" fillId="2" borderId="0" xfId="1" applyFont="1" applyFill="1" applyAlignment="1">
      <alignment horizontal="left" vertical="center"/>
      <protection locked="0"/>
    </xf>
    <xf numFmtId="0" fontId="1" fillId="2" borderId="0" xfId="0" applyFont="1" applyFill="1" applyAlignment="1" applyProtection="1">
      <alignment horizontal="left" vertical="center"/>
    </xf>
    <xf numFmtId="0" fontId="35"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46" fillId="2" borderId="0" xfId="1" applyFont="1" applyFill="1" applyAlignment="1" applyProtection="1">
      <alignment horizontal="left" vertical="center"/>
    </xf>
    <xf numFmtId="0" fontId="37" fillId="0" borderId="28" xfId="0" applyFont="1" applyBorder="1" applyAlignment="1">
      <alignment vertical="center" wrapText="1"/>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horizontal="center" vertical="center" wrapText="1"/>
      <protection locked="0"/>
    </xf>
    <xf numFmtId="0" fontId="37" fillId="0" borderId="32" xfId="0" applyFont="1" applyBorder="1" applyAlignment="1">
      <alignment horizontal="center" vertical="center" wrapText="1"/>
      <protection locked="0"/>
    </xf>
    <xf numFmtId="0" fontId="0" fillId="0" borderId="0" xfId="0" applyAlignment="1">
      <alignment horizontal="center" vertical="center"/>
      <protection locked="0"/>
    </xf>
    <xf numFmtId="0" fontId="37" fillId="0" borderId="31" xfId="0" applyFont="1" applyBorder="1" applyAlignment="1">
      <alignment vertical="center" wrapText="1"/>
      <protection locked="0"/>
    </xf>
    <xf numFmtId="0" fontId="37" fillId="0" borderId="32" xfId="0" applyFont="1" applyBorder="1" applyAlignment="1">
      <alignment vertical="center" wrapText="1"/>
      <protection locked="0"/>
    </xf>
    <xf numFmtId="0" fontId="39" fillId="0" borderId="0" xfId="0" applyFont="1" applyBorder="1" applyAlignment="1">
      <alignment horizontal="left" vertical="center" wrapText="1"/>
      <protection locked="0"/>
    </xf>
    <xf numFmtId="0" fontId="40" fillId="0" borderId="0" xfId="0" applyFont="1" applyBorder="1" applyAlignment="1">
      <alignment horizontal="left" vertical="center" wrapText="1"/>
      <protection locked="0"/>
    </xf>
    <xf numFmtId="0" fontId="40" fillId="0" borderId="31" xfId="0" applyFont="1" applyBorder="1" applyAlignment="1">
      <alignment vertical="center" wrapText="1"/>
      <protection locked="0"/>
    </xf>
    <xf numFmtId="0" fontId="40" fillId="0" borderId="0" xfId="0" applyFont="1" applyBorder="1" applyAlignment="1">
      <alignment vertical="center" wrapText="1"/>
      <protection locked="0"/>
    </xf>
    <xf numFmtId="0" fontId="40" fillId="0" borderId="0" xfId="0" applyFont="1" applyBorder="1" applyAlignment="1">
      <alignment vertical="center"/>
      <protection locked="0"/>
    </xf>
    <xf numFmtId="0" fontId="40" fillId="0" borderId="0" xfId="0" applyFont="1" applyBorder="1" applyAlignment="1">
      <alignment horizontal="left" vertical="center"/>
      <protection locked="0"/>
    </xf>
    <xf numFmtId="49" fontId="40" fillId="0" borderId="0" xfId="0" applyNumberFormat="1" applyFont="1" applyBorder="1" applyAlignment="1">
      <alignment vertical="center" wrapText="1"/>
      <protection locked="0"/>
    </xf>
    <xf numFmtId="0" fontId="37" fillId="0" borderId="34" xfId="0" applyFont="1" applyBorder="1" applyAlignment="1">
      <alignment vertical="center" wrapText="1"/>
      <protection locked="0"/>
    </xf>
    <xf numFmtId="0" fontId="35" fillId="0" borderId="33" xfId="0" applyFont="1" applyBorder="1" applyAlignment="1">
      <alignment vertical="center" wrapText="1"/>
      <protection locked="0"/>
    </xf>
    <xf numFmtId="0" fontId="37" fillId="0" borderId="35" xfId="0" applyFont="1" applyBorder="1" applyAlignment="1">
      <alignment vertical="center" wrapText="1"/>
      <protection locked="0"/>
    </xf>
    <xf numFmtId="0" fontId="37" fillId="0" borderId="0" xfId="0" applyFont="1" applyBorder="1" applyAlignment="1">
      <alignment vertical="top"/>
      <protection locked="0"/>
    </xf>
    <xf numFmtId="0" fontId="37" fillId="0" borderId="0" xfId="0" applyFont="1" applyAlignment="1">
      <alignment vertical="top"/>
      <protection locked="0"/>
    </xf>
    <xf numFmtId="0" fontId="37" fillId="0" borderId="28" xfId="0" applyFont="1" applyBorder="1" applyAlignment="1">
      <alignment horizontal="left" vertical="center"/>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9" fillId="0" borderId="0" xfId="0" applyFont="1" applyBorder="1" applyAlignment="1">
      <alignment horizontal="left" vertical="center"/>
      <protection locked="0"/>
    </xf>
    <xf numFmtId="0" fontId="43" fillId="0" borderId="0" xfId="0" applyFont="1" applyAlignment="1">
      <alignment horizontal="left" vertical="center"/>
      <protection locked="0"/>
    </xf>
    <xf numFmtId="0" fontId="39" fillId="0" borderId="33" xfId="0" applyFont="1" applyBorder="1" applyAlignment="1">
      <alignment horizontal="left" vertical="center"/>
      <protection locked="0"/>
    </xf>
    <xf numFmtId="0" fontId="39" fillId="0" borderId="33" xfId="0" applyFont="1" applyBorder="1" applyAlignment="1">
      <alignment horizontal="center" vertical="center"/>
      <protection locked="0"/>
    </xf>
    <xf numFmtId="0" fontId="43" fillId="0" borderId="33" xfId="0" applyFont="1" applyBorder="1" applyAlignment="1">
      <alignment horizontal="left" vertical="center"/>
      <protection locked="0"/>
    </xf>
    <xf numFmtId="0" fontId="42" fillId="0" borderId="0"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0" xfId="0" applyFont="1" applyBorder="1" applyAlignment="1">
      <alignment horizontal="center" vertical="center"/>
      <protection locked="0"/>
    </xf>
    <xf numFmtId="0" fontId="40" fillId="0" borderId="31" xfId="0" applyFont="1" applyBorder="1" applyAlignment="1">
      <alignment horizontal="left" vertical="center"/>
      <protection locked="0"/>
    </xf>
    <xf numFmtId="0" fontId="40" fillId="0" borderId="0" xfId="0" applyFont="1" applyFill="1" applyBorder="1" applyAlignment="1">
      <alignment horizontal="left" vertical="center"/>
      <protection locked="0"/>
    </xf>
    <xf numFmtId="0" fontId="40" fillId="0" borderId="0" xfId="0" applyFont="1" applyFill="1" applyBorder="1" applyAlignment="1">
      <alignment horizontal="center" vertical="center"/>
      <protection locked="0"/>
    </xf>
    <xf numFmtId="0" fontId="37" fillId="0" borderId="34" xfId="0" applyFont="1" applyBorder="1" applyAlignment="1">
      <alignment horizontal="left" vertical="center"/>
      <protection locked="0"/>
    </xf>
    <xf numFmtId="0" fontId="35" fillId="0" borderId="33" xfId="0" applyFont="1" applyBorder="1" applyAlignment="1">
      <alignment horizontal="left" vertical="center"/>
      <protection locked="0"/>
    </xf>
    <xf numFmtId="0" fontId="37" fillId="0" borderId="35" xfId="0" applyFont="1" applyBorder="1" applyAlignment="1">
      <alignment horizontal="left" vertical="center"/>
      <protection locked="0"/>
    </xf>
    <xf numFmtId="0" fontId="37" fillId="0" borderId="0" xfId="0" applyFont="1" applyBorder="1" applyAlignment="1">
      <alignment horizontal="left" vertical="center"/>
      <protection locked="0"/>
    </xf>
    <xf numFmtId="0" fontId="35" fillId="0" borderId="0" xfId="0" applyFont="1" applyBorder="1" applyAlignment="1">
      <alignment horizontal="left" vertical="center"/>
      <protection locked="0"/>
    </xf>
    <xf numFmtId="0" fontId="43" fillId="0" borderId="0" xfId="0" applyFont="1" applyBorder="1" applyAlignment="1">
      <alignment horizontal="left" vertical="center"/>
      <protection locked="0"/>
    </xf>
    <xf numFmtId="0" fontId="40" fillId="0" borderId="33" xfId="0" applyFont="1" applyBorder="1" applyAlignment="1">
      <alignment horizontal="left" vertical="center"/>
      <protection locked="0"/>
    </xf>
    <xf numFmtId="0" fontId="37" fillId="0" borderId="0" xfId="0" applyFont="1" applyBorder="1" applyAlignment="1">
      <alignment horizontal="left" vertical="center" wrapText="1"/>
      <protection locked="0"/>
    </xf>
    <xf numFmtId="0" fontId="40" fillId="0" borderId="0" xfId="0" applyFont="1" applyBorder="1" applyAlignment="1">
      <alignment horizontal="center" vertical="center" wrapText="1"/>
      <protection locked="0"/>
    </xf>
    <xf numFmtId="0" fontId="37" fillId="0" borderId="28" xfId="0" applyFont="1" applyBorder="1" applyAlignment="1">
      <alignment horizontal="left"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43" fillId="0" borderId="31"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2" xfId="0" applyFont="1" applyBorder="1" applyAlignment="1">
      <alignment horizontal="left" vertical="center"/>
      <protection locked="0"/>
    </xf>
    <xf numFmtId="0" fontId="40" fillId="0" borderId="34"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5" xfId="0" applyFont="1" applyBorder="1" applyAlignment="1">
      <alignment horizontal="left" vertical="center" wrapText="1"/>
      <protection locked="0"/>
    </xf>
    <xf numFmtId="0" fontId="40" fillId="0" borderId="0" xfId="0" applyFont="1" applyBorder="1" applyAlignment="1">
      <alignment horizontal="left" vertical="top"/>
      <protection locked="0"/>
    </xf>
    <xf numFmtId="0" fontId="40" fillId="0" borderId="0" xfId="0" applyFont="1" applyBorder="1" applyAlignment="1">
      <alignment horizontal="center" vertical="top"/>
      <protection locked="0"/>
    </xf>
    <xf numFmtId="0" fontId="40" fillId="0" borderId="34" xfId="0" applyFont="1" applyBorder="1" applyAlignment="1">
      <alignment horizontal="left" vertical="center"/>
      <protection locked="0"/>
    </xf>
    <xf numFmtId="0" fontId="40" fillId="0" borderId="35" xfId="0" applyFont="1" applyBorder="1" applyAlignment="1">
      <alignment horizontal="left" vertical="center"/>
      <protection locked="0"/>
    </xf>
    <xf numFmtId="0" fontId="43" fillId="0" borderId="0" xfId="0" applyFont="1" applyAlignment="1">
      <alignment vertical="center"/>
      <protection locked="0"/>
    </xf>
    <xf numFmtId="0" fontId="39" fillId="0" borderId="0" xfId="0" applyFont="1" applyBorder="1" applyAlignment="1">
      <alignment vertical="center"/>
      <protection locked="0"/>
    </xf>
    <xf numFmtId="0" fontId="43" fillId="0" borderId="33" xfId="0" applyFont="1" applyBorder="1" applyAlignment="1">
      <alignment vertical="center"/>
      <protection locked="0"/>
    </xf>
    <xf numFmtId="0" fontId="39" fillId="0" borderId="33" xfId="0" applyFont="1" applyBorder="1" applyAlignment="1">
      <alignment vertical="center"/>
      <protection locked="0"/>
    </xf>
    <xf numFmtId="0" fontId="39" fillId="0" borderId="33" xfId="0" applyFont="1" applyBorder="1" applyAlignment="1">
      <alignment horizontal="left"/>
      <protection locked="0"/>
    </xf>
    <xf numFmtId="0" fontId="43" fillId="0" borderId="33" xfId="0" applyFont="1" applyBorder="1" applyAlignment="1">
      <protection locked="0"/>
    </xf>
    <xf numFmtId="0" fontId="37" fillId="0" borderId="31" xfId="0" applyFont="1" applyBorder="1" applyAlignment="1">
      <alignment vertical="top"/>
      <protection locked="0"/>
    </xf>
    <xf numFmtId="0" fontId="37" fillId="0" borderId="32" xfId="0" applyFont="1" applyBorder="1" applyAlignment="1">
      <alignment vertical="top"/>
      <protection locked="0"/>
    </xf>
    <xf numFmtId="0" fontId="37" fillId="0" borderId="0" xfId="0" applyFont="1" applyBorder="1" applyAlignment="1">
      <alignment horizontal="center" vertical="center"/>
      <protection locked="0"/>
    </xf>
    <xf numFmtId="0" fontId="37" fillId="0" borderId="0" xfId="0" applyFont="1" applyBorder="1" applyAlignment="1">
      <alignment horizontal="left" vertical="top"/>
      <protection locked="0"/>
    </xf>
    <xf numFmtId="0" fontId="37" fillId="0" borderId="34" xfId="0" applyFont="1" applyBorder="1" applyAlignment="1">
      <alignment vertical="top"/>
      <protection locked="0"/>
    </xf>
    <xf numFmtId="0" fontId="37" fillId="0" borderId="33" xfId="0" applyFont="1" applyBorder="1" applyAlignment="1">
      <alignment vertical="top"/>
      <protection locked="0"/>
    </xf>
    <xf numFmtId="0" fontId="37" fillId="0" borderId="35" xfId="0" applyFont="1" applyBorder="1" applyAlignment="1">
      <alignment vertical="top"/>
      <protection locked="0"/>
    </xf>
    <xf numFmtId="164" fontId="17" fillId="0" borderId="0" xfId="0" applyNumberFormat="1" applyFont="1" applyAlignment="1" applyProtection="1">
      <alignment horizontal="right" vertical="center"/>
    </xf>
    <xf numFmtId="0" fontId="17" fillId="0" borderId="0" xfId="0" applyFont="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164" fontId="21" fillId="0" borderId="0" xfId="0" applyNumberFormat="1" applyFont="1" applyAlignment="1" applyProtection="1">
      <alignment horizontal="right" vertical="center"/>
    </xf>
    <xf numFmtId="0" fontId="21" fillId="0" borderId="0" xfId="0" applyFont="1" applyAlignment="1" applyProtection="1">
      <alignment horizontal="left" vertical="center"/>
    </xf>
    <xf numFmtId="0" fontId="0" fillId="0" borderId="0" xfId="0" applyAlignment="1">
      <alignment horizontal="left" vertical="top"/>
      <protection locked="0"/>
    </xf>
    <xf numFmtId="0" fontId="0" fillId="0" borderId="0" xfId="0" applyFont="1" applyAlignment="1">
      <alignment horizontal="left" vertical="top"/>
      <protection locked="0"/>
    </xf>
    <xf numFmtId="0" fontId="21" fillId="0" borderId="0" xfId="0" applyFont="1" applyAlignment="1" applyProtection="1">
      <alignment horizontal="left" vertical="center" wrapText="1"/>
    </xf>
    <xf numFmtId="164" fontId="13" fillId="0" borderId="0" xfId="0" applyNumberFormat="1" applyFont="1" applyAlignment="1" applyProtection="1">
      <alignment horizontal="right" vertical="center"/>
    </xf>
    <xf numFmtId="0" fontId="13"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166" fontId="6" fillId="0" borderId="0" xfId="0" applyNumberFormat="1" applyFont="1" applyAlignment="1" applyProtection="1">
      <alignment horizontal="left" vertical="top"/>
    </xf>
    <xf numFmtId="0" fontId="0" fillId="0" borderId="0" xfId="0" applyAlignment="1" applyProtection="1">
      <alignment horizontal="left" vertical="center"/>
    </xf>
    <xf numFmtId="0" fontId="6" fillId="0" borderId="0" xfId="0" applyFont="1" applyAlignment="1" applyProtection="1">
      <alignment horizontal="left" vertical="center"/>
    </xf>
    <xf numFmtId="0" fontId="12" fillId="0" borderId="21" xfId="0" applyFont="1" applyBorder="1" applyAlignment="1">
      <alignment horizontal="center" vertical="center"/>
      <protection locked="0"/>
    </xf>
    <xf numFmtId="0" fontId="0" fillId="0" borderId="13" xfId="0" applyBorder="1" applyAlignment="1">
      <alignment horizontal="left" vertical="center"/>
      <protection locked="0"/>
    </xf>
    <xf numFmtId="0" fontId="0" fillId="0" borderId="16" xfId="0" applyBorder="1" applyAlignment="1">
      <alignment horizontal="left" vertical="center"/>
      <protection locked="0"/>
    </xf>
    <xf numFmtId="0" fontId="0" fillId="0" borderId="0" xfId="0" applyFont="1" applyAlignment="1">
      <alignment horizontal="left" vertical="center"/>
      <protection locked="0"/>
    </xf>
    <xf numFmtId="0" fontId="0" fillId="0" borderId="16" xfId="0" applyBorder="1" applyAlignment="1" applyProtection="1">
      <alignment horizontal="left" vertical="center"/>
    </xf>
    <xf numFmtId="0" fontId="6" fillId="4" borderId="8" xfId="0" applyFont="1" applyFill="1" applyBorder="1" applyAlignment="1" applyProtection="1">
      <alignment horizontal="center" vertical="center"/>
    </xf>
    <xf numFmtId="0" fontId="0" fillId="4" borderId="9" xfId="0" applyFill="1" applyBorder="1" applyAlignment="1" applyProtection="1">
      <alignment horizontal="left" vertical="center"/>
    </xf>
    <xf numFmtId="0" fontId="6" fillId="4" borderId="9" xfId="0" applyFont="1" applyFill="1" applyBorder="1" applyAlignment="1" applyProtection="1">
      <alignment horizontal="center" vertical="center"/>
    </xf>
    <xf numFmtId="0" fontId="6" fillId="4" borderId="9" xfId="0" applyFont="1" applyFill="1" applyBorder="1" applyAlignment="1" applyProtection="1">
      <alignment horizontal="right" vertical="center"/>
    </xf>
    <xf numFmtId="165" fontId="10" fillId="0" borderId="0" xfId="0" applyNumberFormat="1" applyFont="1" applyAlignment="1" applyProtection="1">
      <alignment horizontal="center" vertical="center"/>
    </xf>
    <xf numFmtId="0" fontId="10" fillId="0" borderId="0" xfId="0" applyFont="1" applyAlignment="1" applyProtection="1">
      <alignment horizontal="left" vertical="center"/>
    </xf>
    <xf numFmtId="164" fontId="7" fillId="0" borderId="0" xfId="0" applyNumberFormat="1" applyFont="1" applyAlignment="1" applyProtection="1">
      <alignment horizontal="right" vertical="center"/>
    </xf>
    <xf numFmtId="0" fontId="8" fillId="4" borderId="9" xfId="0" applyFont="1" applyFill="1" applyBorder="1" applyAlignment="1" applyProtection="1">
      <alignment horizontal="left" vertical="center"/>
    </xf>
    <xf numFmtId="164" fontId="8" fillId="4" borderId="9" xfId="0" applyNumberFormat="1" applyFont="1" applyFill="1" applyBorder="1" applyAlignment="1" applyProtection="1">
      <alignment horizontal="right" vertical="center"/>
    </xf>
    <xf numFmtId="0" fontId="0" fillId="4" borderId="17" xfId="0" applyFill="1" applyBorder="1" applyAlignment="1" applyProtection="1">
      <alignment horizontal="left" vertical="center"/>
    </xf>
    <xf numFmtId="0" fontId="7" fillId="0" borderId="0" xfId="0" applyFont="1" applyAlignment="1">
      <alignment horizontal="left" vertical="top" wrapText="1"/>
      <protection locked="0"/>
    </xf>
    <xf numFmtId="0" fontId="10" fillId="0" borderId="0" xfId="0" applyFont="1" applyAlignment="1">
      <alignment horizontal="left" vertical="center"/>
      <protection locked="0"/>
    </xf>
    <xf numFmtId="0" fontId="0" fillId="0" borderId="0" xfId="0" applyAlignment="1" applyProtection="1">
      <alignment horizontal="left" vertical="top"/>
    </xf>
    <xf numFmtId="0" fontId="8" fillId="0" borderId="0" xfId="0" applyFont="1" applyAlignment="1" applyProtection="1">
      <alignment horizontal="left" vertical="top" wrapText="1"/>
    </xf>
    <xf numFmtId="49" fontId="6" fillId="3" borderId="0" xfId="0" applyNumberFormat="1" applyFont="1" applyFill="1" applyAlignment="1">
      <alignment horizontal="left" vertical="top"/>
      <protection locked="0"/>
    </xf>
    <xf numFmtId="0" fontId="6" fillId="0" borderId="0" xfId="0" applyFont="1" applyAlignment="1" applyProtection="1">
      <alignment horizontal="left" vertical="center" wrapText="1"/>
    </xf>
    <xf numFmtId="164" fontId="9" fillId="0" borderId="7" xfId="0" applyNumberFormat="1" applyFont="1" applyBorder="1" applyAlignment="1" applyProtection="1">
      <alignment horizontal="right" vertical="center"/>
    </xf>
    <xf numFmtId="0" fontId="0" fillId="0" borderId="7" xfId="0" applyBorder="1" applyAlignment="1" applyProtection="1">
      <alignment horizontal="left" vertical="center"/>
    </xf>
    <xf numFmtId="0" fontId="10" fillId="0" borderId="0" xfId="0" applyFont="1" applyAlignment="1" applyProtection="1">
      <alignment horizontal="right" vertical="center"/>
    </xf>
    <xf numFmtId="0" fontId="46" fillId="2" borderId="0" xfId="1" applyFont="1" applyFill="1" applyAlignment="1">
      <alignment horizontal="left" vertical="center"/>
      <protection locked="0"/>
    </xf>
    <xf numFmtId="0" fontId="5" fillId="0" borderId="0" xfId="0" applyFont="1" applyAlignment="1" applyProtection="1">
      <alignment horizontal="left" vertical="center" wrapText="1"/>
    </xf>
    <xf numFmtId="0" fontId="0" fillId="0" borderId="0" xfId="0" applyAlignment="1" applyProtection="1">
      <alignment horizontal="left" vertical="center" wrapText="1"/>
    </xf>
    <xf numFmtId="0" fontId="40" fillId="0" borderId="0" xfId="0" applyFont="1" applyBorder="1" applyAlignment="1">
      <alignment horizontal="left" vertical="top"/>
      <protection locked="0"/>
    </xf>
    <xf numFmtId="0" fontId="38" fillId="0" borderId="0" xfId="0" applyFont="1" applyBorder="1" applyAlignment="1">
      <alignment horizontal="center" vertical="center" wrapText="1"/>
      <protection locked="0"/>
    </xf>
    <xf numFmtId="0" fontId="39" fillId="0" borderId="33" xfId="0" applyFont="1" applyBorder="1" applyAlignment="1">
      <alignment horizontal="left"/>
      <protection locked="0"/>
    </xf>
    <xf numFmtId="0" fontId="40" fillId="0" borderId="0" xfId="0" applyFont="1" applyBorder="1" applyAlignment="1">
      <alignment horizontal="left" vertical="center"/>
      <protection locked="0"/>
    </xf>
    <xf numFmtId="0" fontId="40" fillId="0" borderId="0" xfId="0" applyFont="1" applyBorder="1" applyAlignment="1">
      <alignment horizontal="left" vertical="center" wrapText="1"/>
      <protection locked="0"/>
    </xf>
    <xf numFmtId="0" fontId="38" fillId="0" borderId="0" xfId="0" applyFont="1" applyBorder="1" applyAlignment="1">
      <alignment horizontal="center" vertical="center"/>
      <protection locked="0"/>
    </xf>
    <xf numFmtId="49" fontId="40" fillId="0" borderId="0" xfId="0" applyNumberFormat="1" applyFont="1" applyBorder="1" applyAlignment="1">
      <alignment horizontal="left" vertical="center" wrapText="1"/>
      <protection locked="0"/>
    </xf>
    <xf numFmtId="0" fontId="39" fillId="0" borderId="33" xfId="0" applyFont="1" applyBorder="1" applyAlignment="1">
      <alignment horizontal="left" wrapText="1"/>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830CC.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5A287.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2781E.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5DEE8.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A056D.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135EB.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EC9DA.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1026" name="Obrázek 1" descr="C:\KROSplusData\System\Temp\rad830CC.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059" name="Obrázek 1" descr="C:\KROSplusData\System\Temp\rad5A287.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83" name="Obrázek 1" descr="C:\KROSplusData\System\Temp\rad2781E.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4107" name="Obrázek 1" descr="C:\KROSplusData\System\Temp\rad5DEE8.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5131" name="Obrázek 1" descr="C:\KROSplusData\System\Temp\radA056D.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6155" name="Obrázek 1" descr="C:\KROSplusData\System\Temp\rad135EB.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7179" name="Obrázek 1" descr="C:\KROSplusData\System\Temp\radEC9DA.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showGridLines="0" tabSelected="1" workbookViewId="0">
      <pane ySplit="1" topLeftCell="A2" activePane="bottomLeft" state="frozenSplit"/>
      <selection pane="bottomLeft" activeCell="X23" sqref="X23"/>
    </sheetView>
  </sheetViews>
  <sheetFormatPr defaultColWidth="10.6640625" defaultRowHeight="14.25" customHeight="1" x14ac:dyDescent="0.3"/>
  <cols>
    <col min="1" max="1" width="8.33203125" style="2" customWidth="1"/>
    <col min="2" max="2" width="1.6640625" style="2" customWidth="1"/>
    <col min="3" max="3" width="4.1640625" style="2" customWidth="1"/>
    <col min="4" max="33" width="2.6640625" style="2" customWidth="1"/>
    <col min="34" max="34" width="3.33203125" style="2" customWidth="1"/>
    <col min="35" max="35" width="31.6640625" style="2" customWidth="1"/>
    <col min="36" max="37" width="2.5" style="2" customWidth="1"/>
    <col min="38" max="38" width="8.33203125" style="2" customWidth="1"/>
    <col min="39" max="39" width="3.33203125" style="2" customWidth="1"/>
    <col min="40" max="40" width="13.33203125" style="2" customWidth="1"/>
    <col min="41" max="41" width="7.5" style="2" customWidth="1"/>
    <col min="42" max="42" width="4.1640625" style="2" customWidth="1"/>
    <col min="43" max="43" width="15.6640625" style="2" customWidth="1"/>
    <col min="44" max="44" width="13.6640625" style="2" customWidth="1"/>
    <col min="45" max="46" width="25.83203125" style="2" hidden="1" customWidth="1"/>
    <col min="47" max="47" width="25" style="2" hidden="1" customWidth="1"/>
    <col min="48" max="52" width="21.6640625" style="2" hidden="1" customWidth="1"/>
    <col min="53" max="53" width="19.1640625" style="2" hidden="1" customWidth="1"/>
    <col min="54" max="54" width="25" style="2" hidden="1" customWidth="1"/>
    <col min="55" max="56" width="19.1640625" style="2" hidden="1" customWidth="1"/>
    <col min="57" max="57" width="66.5" style="2" customWidth="1"/>
    <col min="58" max="70" width="10.6640625" style="1" customWidth="1"/>
    <col min="71" max="91" width="10.6640625" style="2" hidden="1" customWidth="1"/>
    <col min="92" max="16384" width="10.6640625" style="1"/>
  </cols>
  <sheetData>
    <row r="1" spans="1:256" s="3" customFormat="1" ht="22.5" customHeight="1" x14ac:dyDescent="0.3">
      <c r="A1" s="224" t="s">
        <v>0</v>
      </c>
      <c r="B1" s="225"/>
      <c r="C1" s="225"/>
      <c r="D1" s="226" t="s">
        <v>1</v>
      </c>
      <c r="E1" s="225"/>
      <c r="F1" s="225"/>
      <c r="G1" s="225"/>
      <c r="H1" s="225"/>
      <c r="I1" s="225"/>
      <c r="J1" s="225"/>
      <c r="K1" s="227" t="s">
        <v>3206</v>
      </c>
      <c r="L1" s="227"/>
      <c r="M1" s="227"/>
      <c r="N1" s="227"/>
      <c r="O1" s="227"/>
      <c r="P1" s="227"/>
      <c r="Q1" s="227"/>
      <c r="R1" s="227"/>
      <c r="S1" s="227"/>
      <c r="T1" s="225"/>
      <c r="U1" s="225"/>
      <c r="V1" s="225"/>
      <c r="W1" s="227" t="s">
        <v>3207</v>
      </c>
      <c r="X1" s="227"/>
      <c r="Y1" s="227"/>
      <c r="Z1" s="227"/>
      <c r="AA1" s="227"/>
      <c r="AB1" s="227"/>
      <c r="AC1" s="227"/>
      <c r="AD1" s="227"/>
      <c r="AE1" s="227"/>
      <c r="AF1" s="227"/>
      <c r="AG1" s="227"/>
      <c r="AH1" s="227"/>
      <c r="AI1" s="219"/>
      <c r="AJ1" s="5"/>
      <c r="AK1" s="5"/>
      <c r="AL1" s="5"/>
      <c r="AM1" s="5"/>
      <c r="AN1" s="5"/>
      <c r="AO1" s="5"/>
      <c r="AP1" s="5"/>
      <c r="AQ1" s="5"/>
      <c r="AR1" s="5"/>
      <c r="AS1" s="5"/>
      <c r="AT1" s="5"/>
      <c r="AU1" s="5"/>
      <c r="AV1" s="5"/>
      <c r="AW1" s="5"/>
      <c r="AX1" s="5"/>
      <c r="AY1" s="5"/>
      <c r="AZ1" s="5"/>
      <c r="BA1" s="4" t="s">
        <v>2</v>
      </c>
      <c r="BB1" s="4" t="s">
        <v>3</v>
      </c>
      <c r="BC1" s="5"/>
      <c r="BD1" s="5"/>
      <c r="BE1" s="5"/>
      <c r="BF1" s="5"/>
      <c r="BG1" s="5"/>
      <c r="BH1" s="5"/>
      <c r="BI1" s="5"/>
      <c r="BJ1" s="5"/>
      <c r="BK1" s="5"/>
      <c r="BL1" s="5"/>
      <c r="BM1" s="5"/>
      <c r="BN1" s="5"/>
      <c r="BO1" s="5"/>
      <c r="BP1" s="5"/>
      <c r="BQ1" s="5"/>
      <c r="BR1" s="5"/>
      <c r="BS1" s="5"/>
      <c r="BT1" s="4" t="s">
        <v>4</v>
      </c>
      <c r="BU1" s="4" t="s">
        <v>4</v>
      </c>
      <c r="BV1" s="4" t="s">
        <v>5</v>
      </c>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AR2" s="309"/>
      <c r="AS2" s="310"/>
      <c r="AT2" s="310"/>
      <c r="AU2" s="310"/>
      <c r="AV2" s="310"/>
      <c r="AW2" s="310"/>
      <c r="AX2" s="310"/>
      <c r="AY2" s="310"/>
      <c r="AZ2" s="310"/>
      <c r="BA2" s="310"/>
      <c r="BB2" s="310"/>
      <c r="BC2" s="310"/>
      <c r="BD2" s="310"/>
      <c r="BE2" s="310"/>
      <c r="BS2" s="6" t="s">
        <v>6</v>
      </c>
      <c r="BT2" s="6" t="s">
        <v>7</v>
      </c>
    </row>
    <row r="3" spans="1:256" s="2" customFormat="1" ht="7.5" customHeight="1" x14ac:dyDescent="0.3">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9"/>
      <c r="BS3" s="6" t="s">
        <v>6</v>
      </c>
      <c r="BT3" s="6" t="s">
        <v>8</v>
      </c>
    </row>
    <row r="4" spans="1:256" s="2" customFormat="1" ht="37.5" customHeight="1" x14ac:dyDescent="0.3">
      <c r="B4" s="10"/>
      <c r="C4" s="11"/>
      <c r="D4" s="12" t="s">
        <v>9</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3"/>
      <c r="AS4" s="14" t="s">
        <v>10</v>
      </c>
      <c r="BE4" s="15" t="s">
        <v>11</v>
      </c>
      <c r="BS4" s="6" t="s">
        <v>12</v>
      </c>
    </row>
    <row r="5" spans="1:256" s="2" customFormat="1" ht="15" customHeight="1" x14ac:dyDescent="0.3">
      <c r="B5" s="10"/>
      <c r="C5" s="11"/>
      <c r="D5" s="16" t="s">
        <v>13</v>
      </c>
      <c r="E5" s="11"/>
      <c r="F5" s="11"/>
      <c r="G5" s="11"/>
      <c r="H5" s="11"/>
      <c r="I5" s="11"/>
      <c r="J5" s="11"/>
      <c r="K5" s="318" t="s">
        <v>14</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11"/>
      <c r="AQ5" s="13"/>
      <c r="BE5" s="334" t="s">
        <v>15</v>
      </c>
      <c r="BS5" s="6" t="s">
        <v>6</v>
      </c>
    </row>
    <row r="6" spans="1:256" s="2" customFormat="1" ht="37.5" customHeight="1" x14ac:dyDescent="0.3">
      <c r="B6" s="10"/>
      <c r="C6" s="11"/>
      <c r="D6" s="18" t="s">
        <v>16</v>
      </c>
      <c r="E6" s="11"/>
      <c r="F6" s="11"/>
      <c r="G6" s="11"/>
      <c r="H6" s="11"/>
      <c r="I6" s="11"/>
      <c r="J6" s="11"/>
      <c r="K6" s="337" t="s">
        <v>17</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11"/>
      <c r="AQ6" s="13"/>
      <c r="BE6" s="310"/>
      <c r="BS6" s="6" t="s">
        <v>18</v>
      </c>
    </row>
    <row r="7" spans="1:256" s="2" customFormat="1" ht="15" customHeight="1" x14ac:dyDescent="0.3">
      <c r="B7" s="10"/>
      <c r="C7" s="11"/>
      <c r="D7" s="19" t="s">
        <v>19</v>
      </c>
      <c r="E7" s="11"/>
      <c r="F7" s="11"/>
      <c r="G7" s="11"/>
      <c r="H7" s="11"/>
      <c r="I7" s="11"/>
      <c r="J7" s="11"/>
      <c r="K7" s="17" t="s">
        <v>20</v>
      </c>
      <c r="L7" s="11"/>
      <c r="M7" s="11"/>
      <c r="N7" s="11"/>
      <c r="O7" s="11"/>
      <c r="P7" s="11"/>
      <c r="Q7" s="11"/>
      <c r="R7" s="11"/>
      <c r="S7" s="11"/>
      <c r="T7" s="11"/>
      <c r="U7" s="11"/>
      <c r="V7" s="11"/>
      <c r="W7" s="11"/>
      <c r="X7" s="11"/>
      <c r="Y7" s="11"/>
      <c r="Z7" s="11"/>
      <c r="AA7" s="11"/>
      <c r="AB7" s="11"/>
      <c r="AC7" s="11"/>
      <c r="AD7" s="11"/>
      <c r="AE7" s="11"/>
      <c r="AF7" s="11"/>
      <c r="AG7" s="11"/>
      <c r="AH7" s="11"/>
      <c r="AI7" s="11"/>
      <c r="AJ7" s="11"/>
      <c r="AK7" s="19" t="s">
        <v>21</v>
      </c>
      <c r="AL7" s="11"/>
      <c r="AM7" s="11"/>
      <c r="AN7" s="17"/>
      <c r="AO7" s="11"/>
      <c r="AP7" s="11"/>
      <c r="AQ7" s="13"/>
      <c r="BE7" s="310"/>
      <c r="BS7" s="6" t="s">
        <v>18</v>
      </c>
    </row>
    <row r="8" spans="1:256" s="2" customFormat="1" ht="15" customHeight="1" x14ac:dyDescent="0.3">
      <c r="B8" s="10"/>
      <c r="C8" s="11"/>
      <c r="D8" s="19" t="s">
        <v>22</v>
      </c>
      <c r="E8" s="11"/>
      <c r="F8" s="11"/>
      <c r="G8" s="11"/>
      <c r="H8" s="11"/>
      <c r="I8" s="11"/>
      <c r="J8" s="11"/>
      <c r="K8" s="17" t="s">
        <v>23</v>
      </c>
      <c r="L8" s="11"/>
      <c r="M8" s="11"/>
      <c r="N8" s="11"/>
      <c r="O8" s="11"/>
      <c r="P8" s="11"/>
      <c r="Q8" s="11"/>
      <c r="R8" s="11"/>
      <c r="S8" s="11"/>
      <c r="T8" s="11"/>
      <c r="U8" s="11"/>
      <c r="V8" s="11"/>
      <c r="W8" s="11"/>
      <c r="X8" s="11"/>
      <c r="Y8" s="11"/>
      <c r="Z8" s="11"/>
      <c r="AA8" s="11"/>
      <c r="AB8" s="11"/>
      <c r="AC8" s="11"/>
      <c r="AD8" s="11"/>
      <c r="AE8" s="11"/>
      <c r="AF8" s="11"/>
      <c r="AG8" s="11"/>
      <c r="AH8" s="11"/>
      <c r="AI8" s="11"/>
      <c r="AJ8" s="11"/>
      <c r="AK8" s="19" t="s">
        <v>24</v>
      </c>
      <c r="AL8" s="11"/>
      <c r="AM8" s="11"/>
      <c r="AN8" s="20" t="s">
        <v>25</v>
      </c>
      <c r="AO8" s="11"/>
      <c r="AP8" s="11"/>
      <c r="AQ8" s="13"/>
      <c r="BE8" s="310"/>
      <c r="BS8" s="6" t="s">
        <v>18</v>
      </c>
    </row>
    <row r="9" spans="1:256" s="2" customFormat="1" ht="15"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3"/>
      <c r="BE9" s="310"/>
      <c r="BS9" s="6" t="s">
        <v>18</v>
      </c>
    </row>
    <row r="10" spans="1:256" s="2" customFormat="1" ht="15" customHeight="1" x14ac:dyDescent="0.3">
      <c r="B10" s="10"/>
      <c r="C10" s="11"/>
      <c r="D10" s="19" t="s">
        <v>26</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9" t="s">
        <v>27</v>
      </c>
      <c r="AL10" s="11"/>
      <c r="AM10" s="11"/>
      <c r="AN10" s="17" t="s">
        <v>28</v>
      </c>
      <c r="AO10" s="11"/>
      <c r="AP10" s="11"/>
      <c r="AQ10" s="13"/>
      <c r="BE10" s="310"/>
      <c r="BS10" s="6" t="s">
        <v>18</v>
      </c>
    </row>
    <row r="11" spans="1:256" s="2" customFormat="1" ht="19.5" customHeight="1" x14ac:dyDescent="0.3">
      <c r="B11" s="10"/>
      <c r="C11" s="11"/>
      <c r="D11" s="11"/>
      <c r="E11" s="17" t="s">
        <v>29</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9" t="s">
        <v>30</v>
      </c>
      <c r="AL11" s="11"/>
      <c r="AM11" s="11"/>
      <c r="AN11" s="17" t="s">
        <v>31</v>
      </c>
      <c r="AO11" s="11"/>
      <c r="AP11" s="11"/>
      <c r="AQ11" s="13"/>
      <c r="BE11" s="310"/>
      <c r="BS11" s="6" t="s">
        <v>18</v>
      </c>
    </row>
    <row r="12" spans="1:256" s="2" customFormat="1" ht="7.5"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3"/>
      <c r="BE12" s="310"/>
      <c r="BS12" s="6" t="s">
        <v>18</v>
      </c>
    </row>
    <row r="13" spans="1:256" s="2" customFormat="1" ht="15" customHeight="1" x14ac:dyDescent="0.3">
      <c r="B13" s="10"/>
      <c r="C13" s="11"/>
      <c r="D13" s="19" t="s">
        <v>32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9" t="s">
        <v>27</v>
      </c>
      <c r="AL13" s="11"/>
      <c r="AM13" s="11"/>
      <c r="AN13" s="21" t="s">
        <v>33</v>
      </c>
      <c r="AO13" s="11"/>
      <c r="AP13" s="11"/>
      <c r="AQ13" s="13"/>
      <c r="BE13" s="310"/>
      <c r="BS13" s="6" t="s">
        <v>18</v>
      </c>
    </row>
    <row r="14" spans="1:256" s="2" customFormat="1" ht="15.75" customHeight="1" x14ac:dyDescent="0.3">
      <c r="B14" s="10"/>
      <c r="C14" s="11"/>
      <c r="D14" s="11"/>
      <c r="E14" s="338" t="s">
        <v>33</v>
      </c>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19" t="s">
        <v>30</v>
      </c>
      <c r="AL14" s="11"/>
      <c r="AM14" s="11"/>
      <c r="AN14" s="21" t="s">
        <v>33</v>
      </c>
      <c r="AO14" s="11"/>
      <c r="AP14" s="11"/>
      <c r="AQ14" s="13"/>
      <c r="BE14" s="310"/>
      <c r="BS14" s="6" t="s">
        <v>18</v>
      </c>
    </row>
    <row r="15" spans="1:256" s="2" customFormat="1" ht="7.5"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3"/>
      <c r="BE15" s="310"/>
      <c r="BS15" s="6" t="s">
        <v>4</v>
      </c>
    </row>
    <row r="16" spans="1:256" s="2" customFormat="1" ht="15" customHeight="1" x14ac:dyDescent="0.3">
      <c r="B16" s="10"/>
      <c r="C16" s="11"/>
      <c r="D16" s="19" t="s">
        <v>34</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9" t="s">
        <v>27</v>
      </c>
      <c r="AL16" s="11"/>
      <c r="AM16" s="11"/>
      <c r="AN16" s="17"/>
      <c r="AO16" s="11"/>
      <c r="AP16" s="11"/>
      <c r="AQ16" s="13"/>
      <c r="BE16" s="310"/>
      <c r="BS16" s="6" t="s">
        <v>4</v>
      </c>
    </row>
    <row r="17" spans="2:71" s="2" customFormat="1" ht="19.5" customHeight="1" x14ac:dyDescent="0.3">
      <c r="B17" s="10"/>
      <c r="C17" s="11"/>
      <c r="D17" s="11"/>
      <c r="E17" s="17" t="s">
        <v>35</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9" t="s">
        <v>30</v>
      </c>
      <c r="AL17" s="11"/>
      <c r="AM17" s="11"/>
      <c r="AN17" s="17"/>
      <c r="AO17" s="11"/>
      <c r="AP17" s="11"/>
      <c r="AQ17" s="13"/>
      <c r="BE17" s="310"/>
      <c r="BS17" s="6" t="s">
        <v>36</v>
      </c>
    </row>
    <row r="18" spans="2:71" s="2" customFormat="1" ht="7.5"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3"/>
      <c r="BE18" s="310"/>
      <c r="BS18" s="6" t="s">
        <v>6</v>
      </c>
    </row>
    <row r="19" spans="2:71" s="2" customFormat="1" ht="15" customHeight="1" x14ac:dyDescent="0.3">
      <c r="B19" s="10"/>
      <c r="C19" s="11"/>
      <c r="D19" s="19" t="s">
        <v>37</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3"/>
      <c r="BE19" s="310"/>
      <c r="BS19" s="6" t="s">
        <v>6</v>
      </c>
    </row>
    <row r="20" spans="2:71" s="2" customFormat="1" ht="15.75" customHeight="1" x14ac:dyDescent="0.3">
      <c r="B20" s="10"/>
      <c r="C20" s="11"/>
      <c r="D20" s="11"/>
      <c r="E20" s="339"/>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11"/>
      <c r="AP20" s="11"/>
      <c r="AQ20" s="13"/>
      <c r="BE20" s="310"/>
      <c r="BS20" s="6" t="s">
        <v>4</v>
      </c>
    </row>
    <row r="21" spans="2:71" s="2" customFormat="1" ht="7.5"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3"/>
      <c r="BE21" s="310"/>
    </row>
    <row r="22" spans="2:71" s="2" customFormat="1" ht="7.5" customHeight="1" x14ac:dyDescent="0.3">
      <c r="B22" s="10"/>
      <c r="C22" s="11"/>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11"/>
      <c r="AQ22" s="13"/>
      <c r="BE22" s="310"/>
    </row>
    <row r="23" spans="2:71" s="6" customFormat="1" ht="27" customHeight="1" x14ac:dyDescent="0.3">
      <c r="B23" s="23"/>
      <c r="C23" s="24"/>
      <c r="D23" s="25" t="s">
        <v>38</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340">
        <f>ROUND($AG$51,2)</f>
        <v>42986413.369999997</v>
      </c>
      <c r="AL23" s="341"/>
      <c r="AM23" s="341"/>
      <c r="AN23" s="341"/>
      <c r="AO23" s="341"/>
      <c r="AP23" s="24"/>
      <c r="AQ23" s="27"/>
      <c r="BE23" s="322"/>
    </row>
    <row r="24" spans="2:71" s="6" customFormat="1" ht="7.5" customHeight="1" x14ac:dyDescent="0.3">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7"/>
      <c r="BE24" s="322"/>
    </row>
    <row r="25" spans="2:71" s="6" customFormat="1" ht="14.25" customHeight="1" x14ac:dyDescent="0.3">
      <c r="B25" s="23"/>
      <c r="C25" s="24"/>
      <c r="D25" s="24"/>
      <c r="E25" s="24"/>
      <c r="F25" s="24"/>
      <c r="G25" s="24"/>
      <c r="H25" s="24"/>
      <c r="I25" s="24"/>
      <c r="J25" s="24"/>
      <c r="K25" s="24"/>
      <c r="L25" s="342" t="s">
        <v>39</v>
      </c>
      <c r="M25" s="317"/>
      <c r="N25" s="317"/>
      <c r="O25" s="317"/>
      <c r="P25" s="24"/>
      <c r="Q25" s="24"/>
      <c r="R25" s="24"/>
      <c r="S25" s="24"/>
      <c r="T25" s="24"/>
      <c r="U25" s="24"/>
      <c r="V25" s="24"/>
      <c r="W25" s="342" t="s">
        <v>40</v>
      </c>
      <c r="X25" s="317"/>
      <c r="Y25" s="317"/>
      <c r="Z25" s="317"/>
      <c r="AA25" s="317"/>
      <c r="AB25" s="317"/>
      <c r="AC25" s="317"/>
      <c r="AD25" s="317"/>
      <c r="AE25" s="317"/>
      <c r="AF25" s="24"/>
      <c r="AG25" s="24"/>
      <c r="AH25" s="24"/>
      <c r="AI25" s="24"/>
      <c r="AJ25" s="24"/>
      <c r="AK25" s="342" t="s">
        <v>41</v>
      </c>
      <c r="AL25" s="317"/>
      <c r="AM25" s="317"/>
      <c r="AN25" s="317"/>
      <c r="AO25" s="317"/>
      <c r="AP25" s="24"/>
      <c r="AQ25" s="27"/>
      <c r="BE25" s="322"/>
    </row>
    <row r="26" spans="2:71" s="6" customFormat="1" ht="15" customHeight="1" x14ac:dyDescent="0.3">
      <c r="B26" s="29"/>
      <c r="C26" s="30"/>
      <c r="D26" s="30" t="s">
        <v>42</v>
      </c>
      <c r="E26" s="30"/>
      <c r="F26" s="30" t="s">
        <v>43</v>
      </c>
      <c r="G26" s="30"/>
      <c r="H26" s="30"/>
      <c r="I26" s="30"/>
      <c r="J26" s="30"/>
      <c r="K26" s="30"/>
      <c r="L26" s="328">
        <v>0.21</v>
      </c>
      <c r="M26" s="329"/>
      <c r="N26" s="329"/>
      <c r="O26" s="329"/>
      <c r="P26" s="30"/>
      <c r="Q26" s="30"/>
      <c r="R26" s="30"/>
      <c r="S26" s="30"/>
      <c r="T26" s="30"/>
      <c r="U26" s="30"/>
      <c r="V26" s="30"/>
      <c r="W26" s="330">
        <f>ROUND($AZ$51,2)</f>
        <v>42986413.369999997</v>
      </c>
      <c r="X26" s="329"/>
      <c r="Y26" s="329"/>
      <c r="Z26" s="329"/>
      <c r="AA26" s="329"/>
      <c r="AB26" s="329"/>
      <c r="AC26" s="329"/>
      <c r="AD26" s="329"/>
      <c r="AE26" s="329"/>
      <c r="AF26" s="30"/>
      <c r="AG26" s="30"/>
      <c r="AH26" s="30"/>
      <c r="AI26" s="30"/>
      <c r="AJ26" s="30"/>
      <c r="AK26" s="330">
        <f>ROUND($AV$51,2)</f>
        <v>9027146.8100000005</v>
      </c>
      <c r="AL26" s="329"/>
      <c r="AM26" s="329"/>
      <c r="AN26" s="329"/>
      <c r="AO26" s="329"/>
      <c r="AP26" s="30"/>
      <c r="AQ26" s="31"/>
      <c r="BE26" s="335"/>
    </row>
    <row r="27" spans="2:71" s="6" customFormat="1" ht="15" customHeight="1" x14ac:dyDescent="0.3">
      <c r="B27" s="29"/>
      <c r="C27" s="30"/>
      <c r="D27" s="30"/>
      <c r="E27" s="30"/>
      <c r="F27" s="30" t="s">
        <v>44</v>
      </c>
      <c r="G27" s="30"/>
      <c r="H27" s="30"/>
      <c r="I27" s="30"/>
      <c r="J27" s="30"/>
      <c r="K27" s="30"/>
      <c r="L27" s="328">
        <v>0.15</v>
      </c>
      <c r="M27" s="329"/>
      <c r="N27" s="329"/>
      <c r="O27" s="329"/>
      <c r="P27" s="30"/>
      <c r="Q27" s="30"/>
      <c r="R27" s="30"/>
      <c r="S27" s="30"/>
      <c r="T27" s="30"/>
      <c r="U27" s="30"/>
      <c r="V27" s="30"/>
      <c r="W27" s="330">
        <f>ROUND($BA$51,2)</f>
        <v>0</v>
      </c>
      <c r="X27" s="329"/>
      <c r="Y27" s="329"/>
      <c r="Z27" s="329"/>
      <c r="AA27" s="329"/>
      <c r="AB27" s="329"/>
      <c r="AC27" s="329"/>
      <c r="AD27" s="329"/>
      <c r="AE27" s="329"/>
      <c r="AF27" s="30"/>
      <c r="AG27" s="30"/>
      <c r="AH27" s="30"/>
      <c r="AI27" s="30"/>
      <c r="AJ27" s="30"/>
      <c r="AK27" s="330">
        <f>ROUND($AW$51,2)</f>
        <v>0</v>
      </c>
      <c r="AL27" s="329"/>
      <c r="AM27" s="329"/>
      <c r="AN27" s="329"/>
      <c r="AO27" s="329"/>
      <c r="AP27" s="30"/>
      <c r="AQ27" s="31"/>
      <c r="BE27" s="335"/>
    </row>
    <row r="28" spans="2:71" s="6" customFormat="1" ht="15" hidden="1" customHeight="1" x14ac:dyDescent="0.3">
      <c r="B28" s="29"/>
      <c r="C28" s="30"/>
      <c r="D28" s="30"/>
      <c r="E28" s="30"/>
      <c r="F28" s="30" t="s">
        <v>45</v>
      </c>
      <c r="G28" s="30"/>
      <c r="H28" s="30"/>
      <c r="I28" s="30"/>
      <c r="J28" s="30"/>
      <c r="K28" s="30"/>
      <c r="L28" s="328">
        <v>0.21</v>
      </c>
      <c r="M28" s="329"/>
      <c r="N28" s="329"/>
      <c r="O28" s="329"/>
      <c r="P28" s="30"/>
      <c r="Q28" s="30"/>
      <c r="R28" s="30"/>
      <c r="S28" s="30"/>
      <c r="T28" s="30"/>
      <c r="U28" s="30"/>
      <c r="V28" s="30"/>
      <c r="W28" s="330">
        <f>ROUND($BB$51,2)</f>
        <v>0</v>
      </c>
      <c r="X28" s="329"/>
      <c r="Y28" s="329"/>
      <c r="Z28" s="329"/>
      <c r="AA28" s="329"/>
      <c r="AB28" s="329"/>
      <c r="AC28" s="329"/>
      <c r="AD28" s="329"/>
      <c r="AE28" s="329"/>
      <c r="AF28" s="30"/>
      <c r="AG28" s="30"/>
      <c r="AH28" s="30"/>
      <c r="AI28" s="30"/>
      <c r="AJ28" s="30"/>
      <c r="AK28" s="330">
        <v>0</v>
      </c>
      <c r="AL28" s="329"/>
      <c r="AM28" s="329"/>
      <c r="AN28" s="329"/>
      <c r="AO28" s="329"/>
      <c r="AP28" s="30"/>
      <c r="AQ28" s="31"/>
      <c r="BE28" s="335"/>
    </row>
    <row r="29" spans="2:71" s="6" customFormat="1" ht="15" hidden="1" customHeight="1" x14ac:dyDescent="0.3">
      <c r="B29" s="29"/>
      <c r="C29" s="30"/>
      <c r="D29" s="30"/>
      <c r="E29" s="30"/>
      <c r="F29" s="30" t="s">
        <v>46</v>
      </c>
      <c r="G29" s="30"/>
      <c r="H29" s="30"/>
      <c r="I29" s="30"/>
      <c r="J29" s="30"/>
      <c r="K29" s="30"/>
      <c r="L29" s="328">
        <v>0.15</v>
      </c>
      <c r="M29" s="329"/>
      <c r="N29" s="329"/>
      <c r="O29" s="329"/>
      <c r="P29" s="30"/>
      <c r="Q29" s="30"/>
      <c r="R29" s="30"/>
      <c r="S29" s="30"/>
      <c r="T29" s="30"/>
      <c r="U29" s="30"/>
      <c r="V29" s="30"/>
      <c r="W29" s="330">
        <f>ROUND($BC$51,2)</f>
        <v>0</v>
      </c>
      <c r="X29" s="329"/>
      <c r="Y29" s="329"/>
      <c r="Z29" s="329"/>
      <c r="AA29" s="329"/>
      <c r="AB29" s="329"/>
      <c r="AC29" s="329"/>
      <c r="AD29" s="329"/>
      <c r="AE29" s="329"/>
      <c r="AF29" s="30"/>
      <c r="AG29" s="30"/>
      <c r="AH29" s="30"/>
      <c r="AI29" s="30"/>
      <c r="AJ29" s="30"/>
      <c r="AK29" s="330">
        <v>0</v>
      </c>
      <c r="AL29" s="329"/>
      <c r="AM29" s="329"/>
      <c r="AN29" s="329"/>
      <c r="AO29" s="329"/>
      <c r="AP29" s="30"/>
      <c r="AQ29" s="31"/>
      <c r="BE29" s="335"/>
    </row>
    <row r="30" spans="2:71" s="6" customFormat="1" ht="15" hidden="1" customHeight="1" x14ac:dyDescent="0.3">
      <c r="B30" s="29"/>
      <c r="C30" s="30"/>
      <c r="D30" s="30"/>
      <c r="E30" s="30"/>
      <c r="F30" s="30" t="s">
        <v>47</v>
      </c>
      <c r="G30" s="30"/>
      <c r="H30" s="30"/>
      <c r="I30" s="30"/>
      <c r="J30" s="30"/>
      <c r="K30" s="30"/>
      <c r="L30" s="328">
        <v>0</v>
      </c>
      <c r="M30" s="329"/>
      <c r="N30" s="329"/>
      <c r="O30" s="329"/>
      <c r="P30" s="30"/>
      <c r="Q30" s="30"/>
      <c r="R30" s="30"/>
      <c r="S30" s="30"/>
      <c r="T30" s="30"/>
      <c r="U30" s="30"/>
      <c r="V30" s="30"/>
      <c r="W30" s="330">
        <f>ROUND($BD$51,2)</f>
        <v>0</v>
      </c>
      <c r="X30" s="329"/>
      <c r="Y30" s="329"/>
      <c r="Z30" s="329"/>
      <c r="AA30" s="329"/>
      <c r="AB30" s="329"/>
      <c r="AC30" s="329"/>
      <c r="AD30" s="329"/>
      <c r="AE30" s="329"/>
      <c r="AF30" s="30"/>
      <c r="AG30" s="30"/>
      <c r="AH30" s="30"/>
      <c r="AI30" s="30"/>
      <c r="AJ30" s="30"/>
      <c r="AK30" s="330">
        <v>0</v>
      </c>
      <c r="AL30" s="329"/>
      <c r="AM30" s="329"/>
      <c r="AN30" s="329"/>
      <c r="AO30" s="329"/>
      <c r="AP30" s="30"/>
      <c r="AQ30" s="31"/>
      <c r="BE30" s="335"/>
    </row>
    <row r="31" spans="2:71" s="6" customFormat="1" ht="7.5" customHeight="1" x14ac:dyDescent="0.3">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7"/>
      <c r="BE31" s="322"/>
    </row>
    <row r="32" spans="2:71" s="6" customFormat="1" ht="27" customHeight="1" x14ac:dyDescent="0.3">
      <c r="B32" s="23"/>
      <c r="C32" s="32"/>
      <c r="D32" s="33" t="s">
        <v>48</v>
      </c>
      <c r="E32" s="34"/>
      <c r="F32" s="34"/>
      <c r="G32" s="34"/>
      <c r="H32" s="34"/>
      <c r="I32" s="34"/>
      <c r="J32" s="34"/>
      <c r="K32" s="34"/>
      <c r="L32" s="34"/>
      <c r="M32" s="34"/>
      <c r="N32" s="34"/>
      <c r="O32" s="34"/>
      <c r="P32" s="34"/>
      <c r="Q32" s="34"/>
      <c r="R32" s="34"/>
      <c r="S32" s="34"/>
      <c r="T32" s="35" t="s">
        <v>49</v>
      </c>
      <c r="U32" s="34"/>
      <c r="V32" s="34"/>
      <c r="W32" s="34"/>
      <c r="X32" s="331" t="s">
        <v>50</v>
      </c>
      <c r="Y32" s="325"/>
      <c r="Z32" s="325"/>
      <c r="AA32" s="325"/>
      <c r="AB32" s="325"/>
      <c r="AC32" s="34"/>
      <c r="AD32" s="34"/>
      <c r="AE32" s="34"/>
      <c r="AF32" s="34"/>
      <c r="AG32" s="34"/>
      <c r="AH32" s="34"/>
      <c r="AI32" s="34"/>
      <c r="AJ32" s="34"/>
      <c r="AK32" s="332">
        <f>SUM($AK$23:$AK$30)</f>
        <v>52013560.18</v>
      </c>
      <c r="AL32" s="325"/>
      <c r="AM32" s="325"/>
      <c r="AN32" s="325"/>
      <c r="AO32" s="333"/>
      <c r="AP32" s="32"/>
      <c r="AQ32" s="37"/>
      <c r="BE32" s="322"/>
    </row>
    <row r="33" spans="2:56" s="6" customFormat="1" ht="7.5" customHeight="1" x14ac:dyDescent="0.3">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7"/>
    </row>
    <row r="34" spans="2:56" s="6" customFormat="1" ht="7.5" customHeight="1"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40"/>
    </row>
    <row r="38" spans="2:56" s="6" customFormat="1" ht="7.5" customHeight="1" x14ac:dyDescent="0.3">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3"/>
    </row>
    <row r="39" spans="2:56" s="6" customFormat="1" ht="37.5" customHeight="1" x14ac:dyDescent="0.3">
      <c r="B39" s="23"/>
      <c r="C39" s="12" t="s">
        <v>51</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43"/>
    </row>
    <row r="40" spans="2:56" s="6" customFormat="1" ht="7.5" customHeight="1" x14ac:dyDescent="0.3">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43"/>
    </row>
    <row r="41" spans="2:56" s="44" customFormat="1" ht="15" customHeight="1" x14ac:dyDescent="0.3">
      <c r="B41" s="45"/>
      <c r="C41" s="19" t="s">
        <v>13</v>
      </c>
      <c r="D41" s="17"/>
      <c r="E41" s="17"/>
      <c r="F41" s="17"/>
      <c r="G41" s="17"/>
      <c r="H41" s="17"/>
      <c r="I41" s="17"/>
      <c r="J41" s="17"/>
      <c r="K41" s="17"/>
      <c r="L41" s="17" t="str">
        <f>$K$5</f>
        <v>I107731-1403-K</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46"/>
    </row>
    <row r="42" spans="2:56" s="47" customFormat="1" ht="37.5" customHeight="1" x14ac:dyDescent="0.3">
      <c r="B42" s="48"/>
      <c r="C42" s="49" t="s">
        <v>16</v>
      </c>
      <c r="D42" s="49"/>
      <c r="E42" s="49"/>
      <c r="F42" s="49"/>
      <c r="G42" s="49"/>
      <c r="H42" s="49"/>
      <c r="I42" s="49"/>
      <c r="J42" s="49"/>
      <c r="K42" s="49"/>
      <c r="L42" s="314" t="str">
        <f>$K$6</f>
        <v>Kanalizace v obci Město Libavá</v>
      </c>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49"/>
      <c r="AQ42" s="49"/>
      <c r="AR42" s="50"/>
    </row>
    <row r="43" spans="2:56" s="6" customFormat="1" ht="7.5" customHeight="1" x14ac:dyDescent="0.3">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43"/>
    </row>
    <row r="44" spans="2:56" s="6" customFormat="1" ht="15.75" customHeight="1" x14ac:dyDescent="0.3">
      <c r="B44" s="23"/>
      <c r="C44" s="19" t="s">
        <v>22</v>
      </c>
      <c r="D44" s="24"/>
      <c r="E44" s="24"/>
      <c r="F44" s="24"/>
      <c r="G44" s="24"/>
      <c r="H44" s="24"/>
      <c r="I44" s="24"/>
      <c r="J44" s="24"/>
      <c r="K44" s="24"/>
      <c r="L44" s="51" t="str">
        <f>IF($K$8="","",$K$8)</f>
        <v>Město Libavá</v>
      </c>
      <c r="M44" s="24"/>
      <c r="N44" s="24"/>
      <c r="O44" s="24"/>
      <c r="P44" s="24"/>
      <c r="Q44" s="24"/>
      <c r="R44" s="24"/>
      <c r="S44" s="24"/>
      <c r="T44" s="24"/>
      <c r="U44" s="24"/>
      <c r="V44" s="24"/>
      <c r="W44" s="24"/>
      <c r="X44" s="24"/>
      <c r="Y44" s="24"/>
      <c r="Z44" s="24"/>
      <c r="AA44" s="24"/>
      <c r="AB44" s="24"/>
      <c r="AC44" s="24"/>
      <c r="AD44" s="24"/>
      <c r="AE44" s="24"/>
      <c r="AF44" s="24"/>
      <c r="AG44" s="24"/>
      <c r="AH44" s="24"/>
      <c r="AI44" s="19" t="s">
        <v>24</v>
      </c>
      <c r="AJ44" s="24"/>
      <c r="AK44" s="24"/>
      <c r="AL44" s="24"/>
      <c r="AM44" s="316" t="str">
        <f>IF($AN$8="","",$AN$8)</f>
        <v>08.06.2015</v>
      </c>
      <c r="AN44" s="317"/>
      <c r="AO44" s="24"/>
      <c r="AP44" s="24"/>
      <c r="AQ44" s="24"/>
      <c r="AR44" s="43"/>
    </row>
    <row r="45" spans="2:56" s="6" customFormat="1" ht="7.5" customHeight="1" x14ac:dyDescent="0.3">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43"/>
    </row>
    <row r="46" spans="2:56" s="6" customFormat="1" ht="18.75" customHeight="1" x14ac:dyDescent="0.3">
      <c r="B46" s="23"/>
      <c r="C46" s="19" t="s">
        <v>26</v>
      </c>
      <c r="D46" s="24"/>
      <c r="E46" s="24"/>
      <c r="F46" s="24"/>
      <c r="G46" s="24"/>
      <c r="H46" s="24"/>
      <c r="I46" s="24"/>
      <c r="J46" s="24"/>
      <c r="K46" s="24"/>
      <c r="L46" s="17" t="str">
        <f>IF($E$11="","",$E$11)</f>
        <v>Armádní Servisní, příspěvková organizace</v>
      </c>
      <c r="M46" s="24"/>
      <c r="N46" s="24"/>
      <c r="O46" s="24"/>
      <c r="P46" s="24"/>
      <c r="Q46" s="24"/>
      <c r="R46" s="24"/>
      <c r="S46" s="24"/>
      <c r="T46" s="24"/>
      <c r="U46" s="24"/>
      <c r="V46" s="24"/>
      <c r="W46" s="24"/>
      <c r="X46" s="24"/>
      <c r="Y46" s="24"/>
      <c r="Z46" s="24"/>
      <c r="AA46" s="24"/>
      <c r="AB46" s="24"/>
      <c r="AC46" s="24"/>
      <c r="AD46" s="24"/>
      <c r="AE46" s="24"/>
      <c r="AF46" s="24"/>
      <c r="AG46" s="24"/>
      <c r="AH46" s="24"/>
      <c r="AI46" s="19" t="s">
        <v>34</v>
      </c>
      <c r="AJ46" s="24"/>
      <c r="AK46" s="24"/>
      <c r="AL46" s="24"/>
      <c r="AM46" s="318" t="str">
        <f>IF($E$17="","",$E$17)</f>
        <v>IDOP Olomouc a.s., Ing Jan Rozsíval</v>
      </c>
      <c r="AN46" s="317"/>
      <c r="AO46" s="317"/>
      <c r="AP46" s="317"/>
      <c r="AQ46" s="24"/>
      <c r="AR46" s="43"/>
      <c r="AS46" s="319" t="s">
        <v>52</v>
      </c>
      <c r="AT46" s="320"/>
      <c r="AU46" s="53"/>
      <c r="AV46" s="53"/>
      <c r="AW46" s="53"/>
      <c r="AX46" s="53"/>
      <c r="AY46" s="53"/>
      <c r="AZ46" s="53"/>
      <c r="BA46" s="53"/>
      <c r="BB46" s="53"/>
      <c r="BC46" s="53"/>
      <c r="BD46" s="54"/>
    </row>
    <row r="47" spans="2:56" s="6" customFormat="1" ht="15.75" customHeight="1" x14ac:dyDescent="0.3">
      <c r="B47" s="23"/>
      <c r="C47" s="19" t="s">
        <v>32</v>
      </c>
      <c r="D47" s="24"/>
      <c r="E47" s="24"/>
      <c r="F47" s="24"/>
      <c r="G47" s="24"/>
      <c r="H47" s="24"/>
      <c r="I47" s="24"/>
      <c r="J47" s="24"/>
      <c r="K47" s="24"/>
      <c r="L47" s="17" t="str">
        <f>IF($E$14="Vyplň údaj","",$E$14)</f>
        <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43"/>
      <c r="AS47" s="321"/>
      <c r="AT47" s="322"/>
      <c r="BD47" s="55"/>
    </row>
    <row r="48" spans="2:56" s="6" customFormat="1" ht="12" customHeight="1" x14ac:dyDescent="0.3">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43"/>
      <c r="AS48" s="323"/>
      <c r="AT48" s="317"/>
      <c r="AU48" s="24"/>
      <c r="AV48" s="24"/>
      <c r="AW48" s="24"/>
      <c r="AX48" s="24"/>
      <c r="AY48" s="24"/>
      <c r="AZ48" s="24"/>
      <c r="BA48" s="24"/>
      <c r="BB48" s="24"/>
      <c r="BC48" s="24"/>
      <c r="BD48" s="57"/>
    </row>
    <row r="49" spans="1:91" s="6" customFormat="1" ht="30" customHeight="1" x14ac:dyDescent="0.3">
      <c r="B49" s="23"/>
      <c r="C49" s="324" t="s">
        <v>53</v>
      </c>
      <c r="D49" s="325"/>
      <c r="E49" s="325"/>
      <c r="F49" s="325"/>
      <c r="G49" s="325"/>
      <c r="H49" s="34"/>
      <c r="I49" s="326" t="s">
        <v>54</v>
      </c>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7" t="s">
        <v>55</v>
      </c>
      <c r="AH49" s="325"/>
      <c r="AI49" s="325"/>
      <c r="AJ49" s="325"/>
      <c r="AK49" s="325"/>
      <c r="AL49" s="325"/>
      <c r="AM49" s="325"/>
      <c r="AN49" s="326" t="s">
        <v>56</v>
      </c>
      <c r="AO49" s="325"/>
      <c r="AP49" s="325"/>
      <c r="AQ49" s="58" t="s">
        <v>57</v>
      </c>
      <c r="AR49" s="43"/>
      <c r="AS49" s="59" t="s">
        <v>58</v>
      </c>
      <c r="AT49" s="60" t="s">
        <v>59</v>
      </c>
      <c r="AU49" s="60" t="s">
        <v>60</v>
      </c>
      <c r="AV49" s="60" t="s">
        <v>61</v>
      </c>
      <c r="AW49" s="60" t="s">
        <v>62</v>
      </c>
      <c r="AX49" s="60" t="s">
        <v>63</v>
      </c>
      <c r="AY49" s="60" t="s">
        <v>64</v>
      </c>
      <c r="AZ49" s="60" t="s">
        <v>65</v>
      </c>
      <c r="BA49" s="60" t="s">
        <v>66</v>
      </c>
      <c r="BB49" s="60" t="s">
        <v>67</v>
      </c>
      <c r="BC49" s="60" t="s">
        <v>68</v>
      </c>
      <c r="BD49" s="61" t="s">
        <v>69</v>
      </c>
      <c r="BE49" s="62"/>
    </row>
    <row r="50" spans="1:91" s="6" customFormat="1" ht="12" customHeight="1" x14ac:dyDescent="0.3">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43"/>
      <c r="AS50" s="63"/>
      <c r="AT50" s="64"/>
      <c r="AU50" s="64"/>
      <c r="AV50" s="64"/>
      <c r="AW50" s="64"/>
      <c r="AX50" s="64"/>
      <c r="AY50" s="64"/>
      <c r="AZ50" s="64"/>
      <c r="BA50" s="64"/>
      <c r="BB50" s="64"/>
      <c r="BC50" s="64"/>
      <c r="BD50" s="65"/>
    </row>
    <row r="51" spans="1:91" s="47" customFormat="1" ht="33" customHeight="1" x14ac:dyDescent="0.3">
      <c r="B51" s="48"/>
      <c r="C51" s="66" t="s">
        <v>70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12">
        <f>ROUND($AG$52+$AG$58,2)</f>
        <v>42986413.369999997</v>
      </c>
      <c r="AH51" s="313"/>
      <c r="AI51" s="313"/>
      <c r="AJ51" s="313"/>
      <c r="AK51" s="313"/>
      <c r="AL51" s="313"/>
      <c r="AM51" s="313"/>
      <c r="AN51" s="312">
        <f>SUM($AG$51,$AT$51)</f>
        <v>52013560.18</v>
      </c>
      <c r="AO51" s="313"/>
      <c r="AP51" s="313"/>
      <c r="AQ51" s="68"/>
      <c r="AR51" s="50"/>
      <c r="AS51" s="69">
        <f>ROUND($AS$52+$AS$58,2)</f>
        <v>0</v>
      </c>
      <c r="AT51" s="70">
        <f>ROUND(SUM($AV$51:$AW$51),2)</f>
        <v>9027146.8100000005</v>
      </c>
      <c r="AU51" s="71">
        <f>ROUND($AU$52+$AU$58,5)</f>
        <v>0</v>
      </c>
      <c r="AV51" s="70">
        <f>ROUND($AZ$51*$L$26,2)</f>
        <v>9027146.8100000005</v>
      </c>
      <c r="AW51" s="70">
        <f>ROUND($BA$51*$L$27,2)</f>
        <v>0</v>
      </c>
      <c r="AX51" s="70">
        <f>ROUND($BB$51*$L$26,2)</f>
        <v>0</v>
      </c>
      <c r="AY51" s="70">
        <f>ROUND($BC$51*$L$27,2)</f>
        <v>0</v>
      </c>
      <c r="AZ51" s="70">
        <f>ROUND($AZ$52+$AZ$58,2)</f>
        <v>42986413.369999997</v>
      </c>
      <c r="BA51" s="70">
        <f>ROUND($BA$52+$BA$58,2)</f>
        <v>0</v>
      </c>
      <c r="BB51" s="70">
        <f>ROUND($BB$52+$BB$58,2)</f>
        <v>0</v>
      </c>
      <c r="BC51" s="70">
        <f>ROUND($BC$52+$BC$58,2)</f>
        <v>0</v>
      </c>
      <c r="BD51" s="72">
        <f>ROUND($BD$52+$BD$58,2)</f>
        <v>0</v>
      </c>
      <c r="BS51" s="47" t="s">
        <v>71</v>
      </c>
      <c r="BT51" s="47" t="s">
        <v>72</v>
      </c>
      <c r="BU51" s="73" t="s">
        <v>73</v>
      </c>
      <c r="BV51" s="47" t="s">
        <v>74</v>
      </c>
      <c r="BW51" s="47" t="s">
        <v>5</v>
      </c>
      <c r="BX51" s="47" t="s">
        <v>75</v>
      </c>
      <c r="CL51" s="47" t="s">
        <v>20</v>
      </c>
    </row>
    <row r="52" spans="1:91" s="74" customFormat="1" ht="28.5" customHeight="1" x14ac:dyDescent="0.3">
      <c r="B52" s="75"/>
      <c r="C52" s="76"/>
      <c r="D52" s="305" t="s">
        <v>76</v>
      </c>
      <c r="E52" s="306"/>
      <c r="F52" s="306"/>
      <c r="G52" s="306"/>
      <c r="H52" s="306"/>
      <c r="I52" s="76"/>
      <c r="J52" s="305" t="s">
        <v>77</v>
      </c>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3">
        <f>ROUND(SUM($AG$53:$AG$57),2)</f>
        <v>41256413.369999997</v>
      </c>
      <c r="AH52" s="304"/>
      <c r="AI52" s="304"/>
      <c r="AJ52" s="304"/>
      <c r="AK52" s="304"/>
      <c r="AL52" s="304"/>
      <c r="AM52" s="304"/>
      <c r="AN52" s="303">
        <f>SUM($AG$52,$AT$52)</f>
        <v>49920260.18</v>
      </c>
      <c r="AO52" s="304"/>
      <c r="AP52" s="304"/>
      <c r="AQ52" s="77" t="s">
        <v>78</v>
      </c>
      <c r="AR52" s="78"/>
      <c r="AS52" s="79">
        <f>ROUND(SUM($AS$53:$AS$57),2)</f>
        <v>0</v>
      </c>
      <c r="AT52" s="80">
        <f>ROUND(SUM($AV$52:$AW$52),2)</f>
        <v>8663846.8100000005</v>
      </c>
      <c r="AU52" s="81">
        <f>ROUND(SUM($AU$53:$AU$57),5)</f>
        <v>0</v>
      </c>
      <c r="AV52" s="80">
        <f>ROUND($AZ$52*$L$26,2)</f>
        <v>8663846.8100000005</v>
      </c>
      <c r="AW52" s="80">
        <f>ROUND($BA$52*$L$27,2)</f>
        <v>0</v>
      </c>
      <c r="AX52" s="80">
        <f>ROUND($BB$52*$L$26,2)</f>
        <v>0</v>
      </c>
      <c r="AY52" s="80">
        <f>ROUND($BC$52*$L$27,2)</f>
        <v>0</v>
      </c>
      <c r="AZ52" s="80">
        <f>ROUND(SUM($AZ$53:$AZ$57),2)</f>
        <v>41256413.369999997</v>
      </c>
      <c r="BA52" s="80">
        <f>ROUND(SUM($BA$53:$BA$57),2)</f>
        <v>0</v>
      </c>
      <c r="BB52" s="80">
        <f>ROUND(SUM($BB$53:$BB$57),2)</f>
        <v>0</v>
      </c>
      <c r="BC52" s="80">
        <f>ROUND(SUM($BC$53:$BC$57),2)</f>
        <v>0</v>
      </c>
      <c r="BD52" s="82">
        <f>ROUND(SUM($BD$53:$BD$57),2)</f>
        <v>0</v>
      </c>
      <c r="BS52" s="74" t="s">
        <v>71</v>
      </c>
      <c r="BT52" s="74" t="s">
        <v>76</v>
      </c>
      <c r="BU52" s="74" t="s">
        <v>73</v>
      </c>
      <c r="BV52" s="74" t="s">
        <v>74</v>
      </c>
      <c r="BW52" s="74" t="s">
        <v>79</v>
      </c>
      <c r="BX52" s="74" t="s">
        <v>5</v>
      </c>
      <c r="CL52" s="74" t="s">
        <v>20</v>
      </c>
      <c r="CM52" s="74" t="s">
        <v>80</v>
      </c>
    </row>
    <row r="53" spans="1:91" s="83" customFormat="1" ht="23.25" customHeight="1" x14ac:dyDescent="0.3">
      <c r="A53" s="220" t="s">
        <v>3208</v>
      </c>
      <c r="B53" s="84"/>
      <c r="C53" s="85"/>
      <c r="D53" s="85"/>
      <c r="E53" s="311" t="s">
        <v>81</v>
      </c>
      <c r="F53" s="308"/>
      <c r="G53" s="308"/>
      <c r="H53" s="308"/>
      <c r="I53" s="308"/>
      <c r="J53" s="85"/>
      <c r="K53" s="311" t="s">
        <v>82</v>
      </c>
      <c r="L53" s="308"/>
      <c r="M53" s="308"/>
      <c r="N53" s="308"/>
      <c r="O53" s="308"/>
      <c r="P53" s="308"/>
      <c r="Q53" s="308"/>
      <c r="R53" s="308"/>
      <c r="S53" s="308"/>
      <c r="T53" s="308"/>
      <c r="U53" s="308"/>
      <c r="V53" s="308"/>
      <c r="W53" s="308"/>
      <c r="X53" s="308"/>
      <c r="Y53" s="308"/>
      <c r="Z53" s="308"/>
      <c r="AA53" s="308"/>
      <c r="AB53" s="308"/>
      <c r="AC53" s="308"/>
      <c r="AD53" s="308"/>
      <c r="AE53" s="308"/>
      <c r="AF53" s="308"/>
      <c r="AG53" s="307">
        <f>'1-1 - FS 01 Gravitační ka...'!$J$29</f>
        <v>35536905.490000002</v>
      </c>
      <c r="AH53" s="308"/>
      <c r="AI53" s="308"/>
      <c r="AJ53" s="308"/>
      <c r="AK53" s="308"/>
      <c r="AL53" s="308"/>
      <c r="AM53" s="308"/>
      <c r="AN53" s="307">
        <f>SUM($AG$53,$AT$53)</f>
        <v>42999655.640000001</v>
      </c>
      <c r="AO53" s="308"/>
      <c r="AP53" s="308"/>
      <c r="AQ53" s="86" t="s">
        <v>83</v>
      </c>
      <c r="AR53" s="87"/>
      <c r="AS53" s="88">
        <v>0</v>
      </c>
      <c r="AT53" s="89">
        <f>ROUND(SUM($AV$53:$AW$53),2)</f>
        <v>7462750.1500000004</v>
      </c>
      <c r="AU53" s="90">
        <f>'1-1 - FS 01 Gravitační ka...'!$P$92</f>
        <v>0</v>
      </c>
      <c r="AV53" s="89">
        <f>'1-1 - FS 01 Gravitační ka...'!$J$32</f>
        <v>7462750.1500000004</v>
      </c>
      <c r="AW53" s="89">
        <f>'1-1 - FS 01 Gravitační ka...'!$J$33</f>
        <v>0</v>
      </c>
      <c r="AX53" s="89">
        <f>'1-1 - FS 01 Gravitační ka...'!$J$34</f>
        <v>0</v>
      </c>
      <c r="AY53" s="89">
        <f>'1-1 - FS 01 Gravitační ka...'!$J$35</f>
        <v>0</v>
      </c>
      <c r="AZ53" s="89">
        <f>'1-1 - FS 01 Gravitační ka...'!$F$32</f>
        <v>35536905.490000002</v>
      </c>
      <c r="BA53" s="89">
        <f>'1-1 - FS 01 Gravitační ka...'!$F$33</f>
        <v>0</v>
      </c>
      <c r="BB53" s="89">
        <f>'1-1 - FS 01 Gravitační ka...'!$F$34</f>
        <v>0</v>
      </c>
      <c r="BC53" s="89">
        <f>'1-1 - FS 01 Gravitační ka...'!$F$35</f>
        <v>0</v>
      </c>
      <c r="BD53" s="91">
        <f>'1-1 - FS 01 Gravitační ka...'!$F$36</f>
        <v>0</v>
      </c>
      <c r="BT53" s="83" t="s">
        <v>80</v>
      </c>
      <c r="BV53" s="83" t="s">
        <v>74</v>
      </c>
      <c r="BW53" s="83" t="s">
        <v>84</v>
      </c>
      <c r="BX53" s="83" t="s">
        <v>79</v>
      </c>
      <c r="CL53" s="83" t="s">
        <v>20</v>
      </c>
    </row>
    <row r="54" spans="1:91" s="83" customFormat="1" ht="23.25" customHeight="1" x14ac:dyDescent="0.3">
      <c r="A54" s="220" t="s">
        <v>3208</v>
      </c>
      <c r="B54" s="84"/>
      <c r="C54" s="85"/>
      <c r="D54" s="85"/>
      <c r="E54" s="311" t="s">
        <v>85</v>
      </c>
      <c r="F54" s="308"/>
      <c r="G54" s="308"/>
      <c r="H54" s="308"/>
      <c r="I54" s="308"/>
      <c r="J54" s="85"/>
      <c r="K54" s="311" t="s">
        <v>86</v>
      </c>
      <c r="L54" s="308"/>
      <c r="M54" s="308"/>
      <c r="N54" s="308"/>
      <c r="O54" s="308"/>
      <c r="P54" s="308"/>
      <c r="Q54" s="308"/>
      <c r="R54" s="308"/>
      <c r="S54" s="308"/>
      <c r="T54" s="308"/>
      <c r="U54" s="308"/>
      <c r="V54" s="308"/>
      <c r="W54" s="308"/>
      <c r="X54" s="308"/>
      <c r="Y54" s="308"/>
      <c r="Z54" s="308"/>
      <c r="AA54" s="308"/>
      <c r="AB54" s="308"/>
      <c r="AC54" s="308"/>
      <c r="AD54" s="308"/>
      <c r="AE54" s="308"/>
      <c r="AF54" s="308"/>
      <c r="AG54" s="307">
        <f>'1-2 - FS 01 Gravitační ka...'!$J$29</f>
        <v>1345025.07</v>
      </c>
      <c r="AH54" s="308"/>
      <c r="AI54" s="308"/>
      <c r="AJ54" s="308"/>
      <c r="AK54" s="308"/>
      <c r="AL54" s="308"/>
      <c r="AM54" s="308"/>
      <c r="AN54" s="307">
        <f>SUM($AG$54,$AT$54)</f>
        <v>1627480.33</v>
      </c>
      <c r="AO54" s="308"/>
      <c r="AP54" s="308"/>
      <c r="AQ54" s="86" t="s">
        <v>83</v>
      </c>
      <c r="AR54" s="87"/>
      <c r="AS54" s="88">
        <v>0</v>
      </c>
      <c r="AT54" s="89">
        <f>ROUND(SUM($AV$54:$AW$54),2)</f>
        <v>282455.26</v>
      </c>
      <c r="AU54" s="90">
        <f>'1-2 - FS 01 Gravitační ka...'!$P$92</f>
        <v>0</v>
      </c>
      <c r="AV54" s="89">
        <f>'1-2 - FS 01 Gravitační ka...'!$J$32</f>
        <v>282455.26</v>
      </c>
      <c r="AW54" s="89">
        <f>'1-2 - FS 01 Gravitační ka...'!$J$33</f>
        <v>0</v>
      </c>
      <c r="AX54" s="89">
        <f>'1-2 - FS 01 Gravitační ka...'!$J$34</f>
        <v>0</v>
      </c>
      <c r="AY54" s="89">
        <f>'1-2 - FS 01 Gravitační ka...'!$J$35</f>
        <v>0</v>
      </c>
      <c r="AZ54" s="89">
        <f>'1-2 - FS 01 Gravitační ka...'!$F$32</f>
        <v>1345025.07</v>
      </c>
      <c r="BA54" s="89">
        <f>'1-2 - FS 01 Gravitační ka...'!$F$33</f>
        <v>0</v>
      </c>
      <c r="BB54" s="89">
        <f>'1-2 - FS 01 Gravitační ka...'!$F$34</f>
        <v>0</v>
      </c>
      <c r="BC54" s="89">
        <f>'1-2 - FS 01 Gravitační ka...'!$F$35</f>
        <v>0</v>
      </c>
      <c r="BD54" s="91">
        <f>'1-2 - FS 01 Gravitační ka...'!$F$36</f>
        <v>0</v>
      </c>
      <c r="BT54" s="83" t="s">
        <v>80</v>
      </c>
      <c r="BV54" s="83" t="s">
        <v>74</v>
      </c>
      <c r="BW54" s="83" t="s">
        <v>87</v>
      </c>
      <c r="BX54" s="83" t="s">
        <v>79</v>
      </c>
      <c r="CL54" s="83" t="s">
        <v>20</v>
      </c>
    </row>
    <row r="55" spans="1:91" s="83" customFormat="1" ht="23.25" customHeight="1" x14ac:dyDescent="0.3">
      <c r="A55" s="220" t="s">
        <v>3208</v>
      </c>
      <c r="B55" s="84"/>
      <c r="C55" s="85"/>
      <c r="D55" s="85"/>
      <c r="E55" s="311" t="s">
        <v>88</v>
      </c>
      <c r="F55" s="308"/>
      <c r="G55" s="308"/>
      <c r="H55" s="308"/>
      <c r="I55" s="308"/>
      <c r="J55" s="85"/>
      <c r="K55" s="311" t="s">
        <v>89</v>
      </c>
      <c r="L55" s="308"/>
      <c r="M55" s="308"/>
      <c r="N55" s="308"/>
      <c r="O55" s="308"/>
      <c r="P55" s="308"/>
      <c r="Q55" s="308"/>
      <c r="R55" s="308"/>
      <c r="S55" s="308"/>
      <c r="T55" s="308"/>
      <c r="U55" s="308"/>
      <c r="V55" s="308"/>
      <c r="W55" s="308"/>
      <c r="X55" s="308"/>
      <c r="Y55" s="308"/>
      <c r="Z55" s="308"/>
      <c r="AA55" s="308"/>
      <c r="AB55" s="308"/>
      <c r="AC55" s="308"/>
      <c r="AD55" s="308"/>
      <c r="AE55" s="308"/>
      <c r="AF55" s="308"/>
      <c r="AG55" s="307">
        <f>'1-3 - Rozvody NN'!$J$29</f>
        <v>751980.8</v>
      </c>
      <c r="AH55" s="308"/>
      <c r="AI55" s="308"/>
      <c r="AJ55" s="308"/>
      <c r="AK55" s="308"/>
      <c r="AL55" s="308"/>
      <c r="AM55" s="308"/>
      <c r="AN55" s="307">
        <f>SUM($AG$55,$AT$55)</f>
        <v>909896.77</v>
      </c>
      <c r="AO55" s="308"/>
      <c r="AP55" s="308"/>
      <c r="AQ55" s="86" t="s">
        <v>83</v>
      </c>
      <c r="AR55" s="87"/>
      <c r="AS55" s="88">
        <v>0</v>
      </c>
      <c r="AT55" s="89">
        <f>ROUND(SUM($AV$55:$AW$55),2)</f>
        <v>157915.97</v>
      </c>
      <c r="AU55" s="90">
        <f>'1-3 - Rozvody NN'!$P$93</f>
        <v>0</v>
      </c>
      <c r="AV55" s="89">
        <f>'1-3 - Rozvody NN'!$J$32</f>
        <v>157915.97</v>
      </c>
      <c r="AW55" s="89">
        <f>'1-3 - Rozvody NN'!$J$33</f>
        <v>0</v>
      </c>
      <c r="AX55" s="89">
        <f>'1-3 - Rozvody NN'!$J$34</f>
        <v>0</v>
      </c>
      <c r="AY55" s="89">
        <f>'1-3 - Rozvody NN'!$J$35</f>
        <v>0</v>
      </c>
      <c r="AZ55" s="89">
        <f>'1-3 - Rozvody NN'!$F$32</f>
        <v>751980.8</v>
      </c>
      <c r="BA55" s="89">
        <f>'1-3 - Rozvody NN'!$F$33</f>
        <v>0</v>
      </c>
      <c r="BB55" s="89">
        <f>'1-3 - Rozvody NN'!$F$34</f>
        <v>0</v>
      </c>
      <c r="BC55" s="89">
        <f>'1-3 - Rozvody NN'!$F$35</f>
        <v>0</v>
      </c>
      <c r="BD55" s="91">
        <f>'1-3 - Rozvody NN'!$F$36</f>
        <v>0</v>
      </c>
      <c r="BT55" s="83" t="s">
        <v>80</v>
      </c>
      <c r="BV55" s="83" t="s">
        <v>74</v>
      </c>
      <c r="BW55" s="83" t="s">
        <v>90</v>
      </c>
      <c r="BX55" s="83" t="s">
        <v>79</v>
      </c>
      <c r="CL55" s="83" t="s">
        <v>20</v>
      </c>
    </row>
    <row r="56" spans="1:91" s="83" customFormat="1" ht="23.25" customHeight="1" x14ac:dyDescent="0.3">
      <c r="A56" s="220" t="s">
        <v>3208</v>
      </c>
      <c r="B56" s="84"/>
      <c r="C56" s="85"/>
      <c r="D56" s="85"/>
      <c r="E56" s="311" t="s">
        <v>91</v>
      </c>
      <c r="F56" s="308"/>
      <c r="G56" s="308"/>
      <c r="H56" s="308"/>
      <c r="I56" s="308"/>
      <c r="J56" s="85"/>
      <c r="K56" s="311" t="s">
        <v>92</v>
      </c>
      <c r="L56" s="308"/>
      <c r="M56" s="308"/>
      <c r="N56" s="308"/>
      <c r="O56" s="308"/>
      <c r="P56" s="308"/>
      <c r="Q56" s="308"/>
      <c r="R56" s="308"/>
      <c r="S56" s="308"/>
      <c r="T56" s="308"/>
      <c r="U56" s="308"/>
      <c r="V56" s="308"/>
      <c r="W56" s="308"/>
      <c r="X56" s="308"/>
      <c r="Y56" s="308"/>
      <c r="Z56" s="308"/>
      <c r="AA56" s="308"/>
      <c r="AB56" s="308"/>
      <c r="AC56" s="308"/>
      <c r="AD56" s="308"/>
      <c r="AE56" s="308"/>
      <c r="AF56" s="308"/>
      <c r="AG56" s="307">
        <f>'1-4 - Rozvody NN - Vs1'!$J$29</f>
        <v>369254.18</v>
      </c>
      <c r="AH56" s="308"/>
      <c r="AI56" s="308"/>
      <c r="AJ56" s="308"/>
      <c r="AK56" s="308"/>
      <c r="AL56" s="308"/>
      <c r="AM56" s="308"/>
      <c r="AN56" s="307">
        <f>SUM($AG$56,$AT$56)</f>
        <v>446797.56</v>
      </c>
      <c r="AO56" s="308"/>
      <c r="AP56" s="308"/>
      <c r="AQ56" s="86" t="s">
        <v>83</v>
      </c>
      <c r="AR56" s="87"/>
      <c r="AS56" s="88">
        <v>0</v>
      </c>
      <c r="AT56" s="89">
        <f>ROUND(SUM($AV$56:$AW$56),2)</f>
        <v>77543.38</v>
      </c>
      <c r="AU56" s="90">
        <f>'1-4 - Rozvody NN - Vs1'!$P$93</f>
        <v>0</v>
      </c>
      <c r="AV56" s="89">
        <f>'1-4 - Rozvody NN - Vs1'!$J$32</f>
        <v>77543.38</v>
      </c>
      <c r="AW56" s="89">
        <f>'1-4 - Rozvody NN - Vs1'!$J$33</f>
        <v>0</v>
      </c>
      <c r="AX56" s="89">
        <f>'1-4 - Rozvody NN - Vs1'!$J$34</f>
        <v>0</v>
      </c>
      <c r="AY56" s="89">
        <f>'1-4 - Rozvody NN - Vs1'!$J$35</f>
        <v>0</v>
      </c>
      <c r="AZ56" s="89">
        <f>'1-4 - Rozvody NN - Vs1'!$F$32</f>
        <v>369254.18</v>
      </c>
      <c r="BA56" s="89">
        <f>'1-4 - Rozvody NN - Vs1'!$F$33</f>
        <v>0</v>
      </c>
      <c r="BB56" s="89">
        <f>'1-4 - Rozvody NN - Vs1'!$F$34</f>
        <v>0</v>
      </c>
      <c r="BC56" s="89">
        <f>'1-4 - Rozvody NN - Vs1'!$F$35</f>
        <v>0</v>
      </c>
      <c r="BD56" s="91">
        <f>'1-4 - Rozvody NN - Vs1'!$F$36</f>
        <v>0</v>
      </c>
      <c r="BT56" s="83" t="s">
        <v>80</v>
      </c>
      <c r="BV56" s="83" t="s">
        <v>74</v>
      </c>
      <c r="BW56" s="83" t="s">
        <v>93</v>
      </c>
      <c r="BX56" s="83" t="s">
        <v>79</v>
      </c>
      <c r="CL56" s="83" t="s">
        <v>20</v>
      </c>
    </row>
    <row r="57" spans="1:91" s="83" customFormat="1" ht="23.25" customHeight="1" x14ac:dyDescent="0.3">
      <c r="A57" s="220" t="s">
        <v>3208</v>
      </c>
      <c r="B57" s="84"/>
      <c r="C57" s="85"/>
      <c r="D57" s="85"/>
      <c r="E57" s="311" t="s">
        <v>94</v>
      </c>
      <c r="F57" s="308"/>
      <c r="G57" s="308"/>
      <c r="H57" s="308"/>
      <c r="I57" s="308"/>
      <c r="J57" s="85"/>
      <c r="K57" s="311" t="s">
        <v>95</v>
      </c>
      <c r="L57" s="308"/>
      <c r="M57" s="308"/>
      <c r="N57" s="308"/>
      <c r="O57" s="308"/>
      <c r="P57" s="308"/>
      <c r="Q57" s="308"/>
      <c r="R57" s="308"/>
      <c r="S57" s="308"/>
      <c r="T57" s="308"/>
      <c r="U57" s="308"/>
      <c r="V57" s="308"/>
      <c r="W57" s="308"/>
      <c r="X57" s="308"/>
      <c r="Y57" s="308"/>
      <c r="Z57" s="308"/>
      <c r="AA57" s="308"/>
      <c r="AB57" s="308"/>
      <c r="AC57" s="308"/>
      <c r="AD57" s="308"/>
      <c r="AE57" s="308"/>
      <c r="AF57" s="308"/>
      <c r="AG57" s="307">
        <f>'1-5 - Úpravy ČOV, včetně ...'!$J$29</f>
        <v>3253247.83</v>
      </c>
      <c r="AH57" s="308"/>
      <c r="AI57" s="308"/>
      <c r="AJ57" s="308"/>
      <c r="AK57" s="308"/>
      <c r="AL57" s="308"/>
      <c r="AM57" s="308"/>
      <c r="AN57" s="307">
        <f>SUM($AG$57,$AT$57)</f>
        <v>3936429.87</v>
      </c>
      <c r="AO57" s="308"/>
      <c r="AP57" s="308"/>
      <c r="AQ57" s="86" t="s">
        <v>83</v>
      </c>
      <c r="AR57" s="87"/>
      <c r="AS57" s="88">
        <v>0</v>
      </c>
      <c r="AT57" s="89">
        <f>ROUND(SUM($AV$57:$AW$57),2)</f>
        <v>683182.04</v>
      </c>
      <c r="AU57" s="90">
        <f>'1-5 - Úpravy ČOV, včetně ...'!$P$97</f>
        <v>0</v>
      </c>
      <c r="AV57" s="89">
        <f>'1-5 - Úpravy ČOV, včetně ...'!$J$32</f>
        <v>683182.04</v>
      </c>
      <c r="AW57" s="89">
        <f>'1-5 - Úpravy ČOV, včetně ...'!$J$33</f>
        <v>0</v>
      </c>
      <c r="AX57" s="89">
        <f>'1-5 - Úpravy ČOV, včetně ...'!$J$34</f>
        <v>0</v>
      </c>
      <c r="AY57" s="89">
        <f>'1-5 - Úpravy ČOV, včetně ...'!$J$35</f>
        <v>0</v>
      </c>
      <c r="AZ57" s="89">
        <f>'1-5 - Úpravy ČOV, včetně ...'!$F$32</f>
        <v>3253247.83</v>
      </c>
      <c r="BA57" s="89">
        <f>'1-5 - Úpravy ČOV, včetně ...'!$F$33</f>
        <v>0</v>
      </c>
      <c r="BB57" s="89">
        <f>'1-5 - Úpravy ČOV, včetně ...'!$F$34</f>
        <v>0</v>
      </c>
      <c r="BC57" s="89">
        <f>'1-5 - Úpravy ČOV, včetně ...'!$F$35</f>
        <v>0</v>
      </c>
      <c r="BD57" s="91">
        <f>'1-5 - Úpravy ČOV, včetně ...'!$F$36</f>
        <v>0</v>
      </c>
      <c r="BT57" s="83" t="s">
        <v>80</v>
      </c>
      <c r="BV57" s="83" t="s">
        <v>74</v>
      </c>
      <c r="BW57" s="83" t="s">
        <v>96</v>
      </c>
      <c r="BX57" s="83" t="s">
        <v>79</v>
      </c>
      <c r="CL57" s="83" t="s">
        <v>20</v>
      </c>
    </row>
    <row r="58" spans="1:91" s="74" customFormat="1" ht="28.5" customHeight="1" x14ac:dyDescent="0.3">
      <c r="A58" s="220" t="s">
        <v>3208</v>
      </c>
      <c r="B58" s="75"/>
      <c r="C58" s="76"/>
      <c r="D58" s="305" t="s">
        <v>80</v>
      </c>
      <c r="E58" s="306"/>
      <c r="F58" s="306"/>
      <c r="G58" s="306"/>
      <c r="H58" s="306"/>
      <c r="I58" s="76"/>
      <c r="J58" s="305" t="s">
        <v>97</v>
      </c>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3">
        <f>'2 - Vedlejší a ostatní ro...'!$J$27</f>
        <v>1730000</v>
      </c>
      <c r="AH58" s="304"/>
      <c r="AI58" s="304"/>
      <c r="AJ58" s="304"/>
      <c r="AK58" s="304"/>
      <c r="AL58" s="304"/>
      <c r="AM58" s="304"/>
      <c r="AN58" s="303">
        <f>SUM($AG$58,$AT$58)</f>
        <v>2093300</v>
      </c>
      <c r="AO58" s="304"/>
      <c r="AP58" s="304"/>
      <c r="AQ58" s="77" t="s">
        <v>98</v>
      </c>
      <c r="AR58" s="78"/>
      <c r="AS58" s="92">
        <v>0</v>
      </c>
      <c r="AT58" s="93">
        <f>ROUND(SUM($AV$58:$AW$58),2)</f>
        <v>363300</v>
      </c>
      <c r="AU58" s="94">
        <f>'2 - Vedlejší a ostatní ro...'!$P$82</f>
        <v>0</v>
      </c>
      <c r="AV58" s="93">
        <f>'2 - Vedlejší a ostatní ro...'!$J$30</f>
        <v>363300</v>
      </c>
      <c r="AW58" s="93">
        <f>'2 - Vedlejší a ostatní ro...'!$J$31</f>
        <v>0</v>
      </c>
      <c r="AX58" s="93">
        <f>'2 - Vedlejší a ostatní ro...'!$J$32</f>
        <v>0</v>
      </c>
      <c r="AY58" s="93">
        <f>'2 - Vedlejší a ostatní ro...'!$J$33</f>
        <v>0</v>
      </c>
      <c r="AZ58" s="93">
        <f>'2 - Vedlejší a ostatní ro...'!$F$30</f>
        <v>1730000</v>
      </c>
      <c r="BA58" s="93">
        <f>'2 - Vedlejší a ostatní ro...'!$F$31</f>
        <v>0</v>
      </c>
      <c r="BB58" s="93">
        <f>'2 - Vedlejší a ostatní ro...'!$F$32</f>
        <v>0</v>
      </c>
      <c r="BC58" s="93">
        <f>'2 - Vedlejší a ostatní ro...'!$F$33</f>
        <v>0</v>
      </c>
      <c r="BD58" s="95">
        <f>'2 - Vedlejší a ostatní ro...'!$F$34</f>
        <v>0</v>
      </c>
      <c r="BT58" s="74" t="s">
        <v>76</v>
      </c>
      <c r="BV58" s="74" t="s">
        <v>74</v>
      </c>
      <c r="BW58" s="74" t="s">
        <v>99</v>
      </c>
      <c r="BX58" s="74" t="s">
        <v>5</v>
      </c>
      <c r="CL58" s="74" t="s">
        <v>20</v>
      </c>
      <c r="CM58" s="74" t="s">
        <v>80</v>
      </c>
    </row>
    <row r="59" spans="1:91" s="6" customFormat="1" ht="30.75" customHeight="1" x14ac:dyDescent="0.3">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43"/>
    </row>
    <row r="60" spans="1:91" s="6" customFormat="1" ht="7.5" customHeight="1" x14ac:dyDescent="0.3">
      <c r="B60" s="38"/>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43"/>
    </row>
  </sheetData>
  <sheetProtection password="CC35" sheet="1" objects="1" scenarios="1" formatColumns="0" formatRows="0" sort="0" autoFilter="0"/>
  <mergeCells count="6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S46:AT48"/>
    <mergeCell ref="C49:G49"/>
    <mergeCell ref="I49:AF49"/>
    <mergeCell ref="AG49:AM49"/>
    <mergeCell ref="AN49:AP49"/>
    <mergeCell ref="AG51:AM51"/>
    <mergeCell ref="AN51:AP51"/>
    <mergeCell ref="L42:AO42"/>
    <mergeCell ref="AM44:AN44"/>
    <mergeCell ref="AM46:AP46"/>
    <mergeCell ref="AN54:AP54"/>
    <mergeCell ref="AG54:AM54"/>
    <mergeCell ref="E54:I54"/>
    <mergeCell ref="K54:AF54"/>
    <mergeCell ref="AN52:AP52"/>
    <mergeCell ref="AG52:AM52"/>
    <mergeCell ref="D52:H52"/>
    <mergeCell ref="J52:AF52"/>
    <mergeCell ref="AR2:BE2"/>
    <mergeCell ref="AN57:AP57"/>
    <mergeCell ref="AG57:AM57"/>
    <mergeCell ref="E57:I57"/>
    <mergeCell ref="K57:AF57"/>
    <mergeCell ref="AG55:AM55"/>
    <mergeCell ref="E55:I55"/>
    <mergeCell ref="K55:AF55"/>
    <mergeCell ref="AN56:AP56"/>
    <mergeCell ref="AG56:AM56"/>
    <mergeCell ref="E56:I56"/>
    <mergeCell ref="K56:AF56"/>
    <mergeCell ref="AN53:AP53"/>
    <mergeCell ref="AG53:AM53"/>
    <mergeCell ref="E53:I53"/>
    <mergeCell ref="K53:AF53"/>
    <mergeCell ref="AN58:AP58"/>
    <mergeCell ref="AG58:AM58"/>
    <mergeCell ref="D58:H58"/>
    <mergeCell ref="J58:AF58"/>
    <mergeCell ref="AN55:AP55"/>
  </mergeCells>
  <hyperlinks>
    <hyperlink ref="K1:S1" location="C2" tooltip="Rekapitulace stavby" display="1) Rekapitulace stavby"/>
    <hyperlink ref="W1:AI1" location="C51" tooltip="Rekapitulace objektů stavby a soupisů prací" display="2) Rekapitulace objektů stavby a soupisů prací"/>
    <hyperlink ref="A53" location="'1-1 - FS 01 Gravitační ka...'!C2" tooltip="1-1 - FS 01 Gravitační ka..." display="/"/>
    <hyperlink ref="A54" location="'1-2 - FS 01 Gravitační ka...'!C2" tooltip="1-2 - FS 01 Gravitační ka..." display="/"/>
    <hyperlink ref="A55" location="'1-3 - Rozvody NN'!C2" tooltip="1-3 - Rozvody NN" display="/"/>
    <hyperlink ref="A56" location="'1-4 - Rozvody NN - Vs1'!C2" tooltip="1-4 - Rozvody NN - Vs1" display="/"/>
    <hyperlink ref="A57" location="'1-5 - Úpravy ČOV, včetně ...'!C2" tooltip="1-5 - Úpravy ČOV, včetně ..." display="/"/>
    <hyperlink ref="A58" location="'2 - Vedlejší a ostatní ro...'!C2" tooltip="2 - Vedlejší a ostatní ro..." display="/"/>
  </hyperlinks>
  <pageMargins left="0.59027779102325439" right="0.59027779102325439" top="0.59027779102325439" bottom="0.59027779102325439" header="0" footer="0"/>
  <pageSetup paperSize="9" scale="65" fitToHeight="100" orientation="portrait" blackAndWhite="1" r:id="rId1"/>
  <headerFooter alignWithMargins="0">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335" activePane="bottomLeft" state="frozenSplit"/>
      <selection pane="bottomLeft" activeCell="F2343" sqref="F2343"/>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1640625" style="2" customWidth="1"/>
    <col min="7" max="7" width="8.6640625" style="2" customWidth="1"/>
    <col min="8" max="8" width="12.332031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84</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2" customFormat="1" ht="15.75" customHeight="1" x14ac:dyDescent="0.3">
      <c r="B8" s="10"/>
      <c r="C8" s="11"/>
      <c r="D8" s="19" t="s">
        <v>102</v>
      </c>
      <c r="E8" s="11"/>
      <c r="F8" s="11"/>
      <c r="G8" s="11"/>
      <c r="H8" s="11"/>
      <c r="J8" s="11"/>
      <c r="K8" s="13"/>
    </row>
    <row r="9" spans="1:256" s="97" customFormat="1" ht="16.5" customHeight="1" x14ac:dyDescent="0.3">
      <c r="B9" s="98"/>
      <c r="C9" s="99"/>
      <c r="D9" s="99"/>
      <c r="E9" s="344" t="s">
        <v>103</v>
      </c>
      <c r="F9" s="345"/>
      <c r="G9" s="345"/>
      <c r="H9" s="345"/>
      <c r="J9" s="99"/>
      <c r="K9" s="100"/>
    </row>
    <row r="10" spans="1:256" s="6" customFormat="1" ht="15.75" customHeight="1" x14ac:dyDescent="0.3">
      <c r="B10" s="23"/>
      <c r="C10" s="24"/>
      <c r="D10" s="19" t="s">
        <v>104</v>
      </c>
      <c r="E10" s="24"/>
      <c r="F10" s="24"/>
      <c r="G10" s="24"/>
      <c r="H10" s="24"/>
      <c r="J10" s="24"/>
      <c r="K10" s="27"/>
    </row>
    <row r="11" spans="1:256" s="6" customFormat="1" ht="37.5" customHeight="1" x14ac:dyDescent="0.3">
      <c r="B11" s="23"/>
      <c r="C11" s="24"/>
      <c r="D11" s="24"/>
      <c r="E11" s="314" t="s">
        <v>105</v>
      </c>
      <c r="F11" s="317"/>
      <c r="G11" s="317"/>
      <c r="H11" s="317"/>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22</v>
      </c>
      <c r="E14" s="24"/>
      <c r="F14" s="17" t="s">
        <v>23</v>
      </c>
      <c r="G14" s="24"/>
      <c r="H14" s="24"/>
      <c r="I14" s="101" t="s">
        <v>24</v>
      </c>
      <c r="J14" s="52" t="str">
        <f>'Rekapitulace stavby'!$AN$8</f>
        <v>08.06.2015</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26</v>
      </c>
      <c r="E16" s="24"/>
      <c r="F16" s="24"/>
      <c r="G16" s="24"/>
      <c r="H16" s="24"/>
      <c r="I16" s="101" t="s">
        <v>27</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30</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32</v>
      </c>
      <c r="E19" s="24"/>
      <c r="F19" s="24"/>
      <c r="G19" s="24"/>
      <c r="H19" s="24"/>
      <c r="I19" s="101" t="s">
        <v>27</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30</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34</v>
      </c>
      <c r="E22" s="24"/>
      <c r="F22" s="24"/>
      <c r="G22" s="24"/>
      <c r="H22" s="24"/>
      <c r="I22" s="101" t="s">
        <v>27</v>
      </c>
      <c r="J22" s="17"/>
      <c r="K22" s="27"/>
    </row>
    <row r="23" spans="2:11" s="6" customFormat="1" ht="18.75" customHeight="1" x14ac:dyDescent="0.3">
      <c r="B23" s="23"/>
      <c r="C23" s="24"/>
      <c r="D23" s="24"/>
      <c r="E23" s="17" t="s">
        <v>106</v>
      </c>
      <c r="F23" s="24"/>
      <c r="G23" s="24"/>
      <c r="H23" s="24"/>
      <c r="I23" s="101" t="s">
        <v>30</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37</v>
      </c>
      <c r="E25" s="24"/>
      <c r="F25" s="24"/>
      <c r="G25" s="24"/>
      <c r="H25" s="24"/>
      <c r="J25" s="24"/>
      <c r="K25" s="27"/>
    </row>
    <row r="26" spans="2:11" s="97" customFormat="1" ht="15.75" customHeight="1" x14ac:dyDescent="0.3">
      <c r="B26" s="98"/>
      <c r="C26" s="99"/>
      <c r="D26" s="99"/>
      <c r="E26" s="339"/>
      <c r="F26" s="345"/>
      <c r="G26" s="345"/>
      <c r="H26" s="345"/>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38</v>
      </c>
      <c r="E29" s="24"/>
      <c r="F29" s="24"/>
      <c r="G29" s="24"/>
      <c r="H29" s="24"/>
      <c r="J29" s="67">
        <f>ROUND($J$92,2)</f>
        <v>35536905.490000002</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40</v>
      </c>
      <c r="G31" s="24"/>
      <c r="H31" s="24"/>
      <c r="I31" s="104" t="s">
        <v>39</v>
      </c>
      <c r="J31" s="28" t="s">
        <v>41</v>
      </c>
      <c r="K31" s="27"/>
    </row>
    <row r="32" spans="2:11" s="6" customFormat="1" ht="15" customHeight="1" x14ac:dyDescent="0.3">
      <c r="B32" s="23"/>
      <c r="C32" s="24"/>
      <c r="D32" s="30" t="s">
        <v>42</v>
      </c>
      <c r="E32" s="30" t="s">
        <v>43</v>
      </c>
      <c r="F32" s="105">
        <f>ROUND(SUM($BE$92:$BE$2392),2)</f>
        <v>35536905.490000002</v>
      </c>
      <c r="G32" s="24"/>
      <c r="H32" s="24"/>
      <c r="I32" s="106">
        <v>0.21</v>
      </c>
      <c r="J32" s="105">
        <f>ROUND(ROUND((SUM($BE$92:$BE$2392)),2)*$I$32,2)</f>
        <v>7462750.1500000004</v>
      </c>
      <c r="K32" s="27"/>
    </row>
    <row r="33" spans="2:11" s="6" customFormat="1" ht="15" customHeight="1" x14ac:dyDescent="0.3">
      <c r="B33" s="23"/>
      <c r="C33" s="24"/>
      <c r="D33" s="24"/>
      <c r="E33" s="30" t="s">
        <v>44</v>
      </c>
      <c r="F33" s="105">
        <f>ROUND(SUM($BF$92:$BF$2392),2)</f>
        <v>0</v>
      </c>
      <c r="G33" s="24"/>
      <c r="H33" s="24"/>
      <c r="I33" s="106">
        <v>0.15</v>
      </c>
      <c r="J33" s="105">
        <f>ROUND(ROUND((SUM($BF$92:$BF$2392)),2)*$I$33,2)</f>
        <v>0</v>
      </c>
      <c r="K33" s="27"/>
    </row>
    <row r="34" spans="2:11" s="6" customFormat="1" ht="15" hidden="1" customHeight="1" x14ac:dyDescent="0.3">
      <c r="B34" s="23"/>
      <c r="C34" s="24"/>
      <c r="D34" s="24"/>
      <c r="E34" s="30" t="s">
        <v>45</v>
      </c>
      <c r="F34" s="105">
        <f>ROUND(SUM($BG$92:$BG$2392),2)</f>
        <v>0</v>
      </c>
      <c r="G34" s="24"/>
      <c r="H34" s="24"/>
      <c r="I34" s="106">
        <v>0.21</v>
      </c>
      <c r="J34" s="105">
        <v>0</v>
      </c>
      <c r="K34" s="27"/>
    </row>
    <row r="35" spans="2:11" s="6" customFormat="1" ht="15" hidden="1" customHeight="1" x14ac:dyDescent="0.3">
      <c r="B35" s="23"/>
      <c r="C35" s="24"/>
      <c r="D35" s="24"/>
      <c r="E35" s="30" t="s">
        <v>46</v>
      </c>
      <c r="F35" s="105">
        <f>ROUND(SUM($BH$92:$BH$2392),2)</f>
        <v>0</v>
      </c>
      <c r="G35" s="24"/>
      <c r="H35" s="24"/>
      <c r="I35" s="106">
        <v>0.15</v>
      </c>
      <c r="J35" s="105">
        <v>0</v>
      </c>
      <c r="K35" s="27"/>
    </row>
    <row r="36" spans="2:11" s="6" customFormat="1" ht="15" hidden="1" customHeight="1" x14ac:dyDescent="0.3">
      <c r="B36" s="23"/>
      <c r="C36" s="24"/>
      <c r="D36" s="24"/>
      <c r="E36" s="30" t="s">
        <v>47</v>
      </c>
      <c r="F36" s="105">
        <f>ROUND(SUM($BI$92:$BI$2392),2)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48</v>
      </c>
      <c r="E38" s="34"/>
      <c r="F38" s="34"/>
      <c r="G38" s="107" t="s">
        <v>49</v>
      </c>
      <c r="H38" s="35" t="s">
        <v>50</v>
      </c>
      <c r="I38" s="108"/>
      <c r="J38" s="36">
        <f>SUM($J$29:$J$36)</f>
        <v>42999655.640000001</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107</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4" t="str">
        <f>$E$7</f>
        <v>Kanalizace v obci Město Libavá</v>
      </c>
      <c r="F47" s="317"/>
      <c r="G47" s="317"/>
      <c r="H47" s="317"/>
      <c r="J47" s="24"/>
      <c r="K47" s="27"/>
    </row>
    <row r="48" spans="2:11" s="2" customFormat="1" ht="15.75" customHeight="1" x14ac:dyDescent="0.3">
      <c r="B48" s="10"/>
      <c r="C48" s="19" t="s">
        <v>102</v>
      </c>
      <c r="D48" s="11"/>
      <c r="E48" s="11"/>
      <c r="F48" s="11"/>
      <c r="G48" s="11"/>
      <c r="H48" s="11"/>
      <c r="J48" s="11"/>
      <c r="K48" s="13"/>
    </row>
    <row r="49" spans="2:47" s="6" customFormat="1" ht="16.5" customHeight="1" x14ac:dyDescent="0.3">
      <c r="B49" s="23"/>
      <c r="C49" s="24"/>
      <c r="D49" s="24"/>
      <c r="E49" s="344" t="s">
        <v>103</v>
      </c>
      <c r="F49" s="317"/>
      <c r="G49" s="317"/>
      <c r="H49" s="317"/>
      <c r="J49" s="24"/>
      <c r="K49" s="27"/>
    </row>
    <row r="50" spans="2:47" s="6" customFormat="1" ht="15" customHeight="1" x14ac:dyDescent="0.3">
      <c r="B50" s="23"/>
      <c r="C50" s="19" t="s">
        <v>104</v>
      </c>
      <c r="D50" s="24"/>
      <c r="E50" s="24"/>
      <c r="F50" s="24"/>
      <c r="G50" s="24"/>
      <c r="H50" s="24"/>
      <c r="J50" s="24"/>
      <c r="K50" s="27"/>
    </row>
    <row r="51" spans="2:47" s="6" customFormat="1" ht="19.5" customHeight="1" x14ac:dyDescent="0.3">
      <c r="B51" s="23"/>
      <c r="C51" s="24"/>
      <c r="D51" s="24"/>
      <c r="E51" s="314" t="str">
        <f>$E$11</f>
        <v>1-1 - FS 01 Gravitační kanalizace</v>
      </c>
      <c r="F51" s="317"/>
      <c r="G51" s="317"/>
      <c r="H51" s="317"/>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22</v>
      </c>
      <c r="D53" s="24"/>
      <c r="E53" s="24"/>
      <c r="F53" s="17" t="str">
        <f>$F$14</f>
        <v>Město Libavá</v>
      </c>
      <c r="G53" s="24"/>
      <c r="H53" s="24"/>
      <c r="I53" s="101" t="s">
        <v>24</v>
      </c>
      <c r="J53" s="52" t="str">
        <f>IF($J$14="","",$J$14)</f>
        <v>08.06.2015</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26</v>
      </c>
      <c r="D55" s="24"/>
      <c r="E55" s="24"/>
      <c r="F55" s="17" t="str">
        <f>$E$17</f>
        <v>Armádní Servisní, příspěvková organizace</v>
      </c>
      <c r="G55" s="24"/>
      <c r="H55" s="24"/>
      <c r="I55" s="101" t="s">
        <v>34</v>
      </c>
      <c r="J55" s="17" t="str">
        <f>$E$23</f>
        <v>IDOP Olomouc a.s.</v>
      </c>
      <c r="K55" s="27"/>
    </row>
    <row r="56" spans="2:47" s="6" customFormat="1" ht="15" customHeight="1" x14ac:dyDescent="0.3">
      <c r="B56" s="23"/>
      <c r="C56" s="19" t="s">
        <v>32</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108</v>
      </c>
      <c r="D58" s="32"/>
      <c r="E58" s="32"/>
      <c r="F58" s="32"/>
      <c r="G58" s="32"/>
      <c r="H58" s="32"/>
      <c r="I58" s="115"/>
      <c r="J58" s="116" t="s">
        <v>109</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110</v>
      </c>
      <c r="D60" s="24"/>
      <c r="E60" s="24"/>
      <c r="F60" s="24"/>
      <c r="G60" s="24"/>
      <c r="H60" s="24"/>
      <c r="J60" s="67">
        <f>$J$92</f>
        <v>35536905.490000002</v>
      </c>
      <c r="K60" s="27"/>
      <c r="AU60" s="6" t="s">
        <v>111</v>
      </c>
    </row>
    <row r="61" spans="2:47" s="73" customFormat="1" ht="25.5" customHeight="1" x14ac:dyDescent="0.3">
      <c r="B61" s="117"/>
      <c r="C61" s="118"/>
      <c r="D61" s="119" t="s">
        <v>112</v>
      </c>
      <c r="E61" s="119"/>
      <c r="F61" s="119"/>
      <c r="G61" s="119"/>
      <c r="H61" s="119"/>
      <c r="I61" s="120"/>
      <c r="J61" s="121">
        <f>$J$93</f>
        <v>35528740.690000005</v>
      </c>
      <c r="K61" s="122"/>
    </row>
    <row r="62" spans="2:47" s="83" customFormat="1" ht="21" customHeight="1" x14ac:dyDescent="0.3">
      <c r="B62" s="123"/>
      <c r="C62" s="85"/>
      <c r="D62" s="124" t="s">
        <v>113</v>
      </c>
      <c r="E62" s="124"/>
      <c r="F62" s="124"/>
      <c r="G62" s="124"/>
      <c r="H62" s="124"/>
      <c r="I62" s="125"/>
      <c r="J62" s="126">
        <f>$J$94</f>
        <v>12225949.709999999</v>
      </c>
      <c r="K62" s="127"/>
    </row>
    <row r="63" spans="2:47" s="83" customFormat="1" ht="21" customHeight="1" x14ac:dyDescent="0.3">
      <c r="B63" s="123"/>
      <c r="C63" s="85"/>
      <c r="D63" s="124" t="s">
        <v>114</v>
      </c>
      <c r="E63" s="124"/>
      <c r="F63" s="124"/>
      <c r="G63" s="124"/>
      <c r="H63" s="124"/>
      <c r="I63" s="125"/>
      <c r="J63" s="126">
        <f>$J$1804</f>
        <v>461474.72</v>
      </c>
      <c r="K63" s="127"/>
    </row>
    <row r="64" spans="2:47" s="83" customFormat="1" ht="21" customHeight="1" x14ac:dyDescent="0.3">
      <c r="B64" s="123"/>
      <c r="C64" s="85"/>
      <c r="D64" s="124" t="s">
        <v>115</v>
      </c>
      <c r="E64" s="124"/>
      <c r="F64" s="124"/>
      <c r="G64" s="124"/>
      <c r="H64" s="124"/>
      <c r="I64" s="125"/>
      <c r="J64" s="126">
        <f>$J$1835</f>
        <v>733806.07</v>
      </c>
      <c r="K64" s="127"/>
    </row>
    <row r="65" spans="2:12" s="83" customFormat="1" ht="21" customHeight="1" x14ac:dyDescent="0.3">
      <c r="B65" s="123"/>
      <c r="C65" s="85"/>
      <c r="D65" s="124" t="s">
        <v>116</v>
      </c>
      <c r="E65" s="124"/>
      <c r="F65" s="124"/>
      <c r="G65" s="124"/>
      <c r="H65" s="124"/>
      <c r="I65" s="125"/>
      <c r="J65" s="126">
        <f>$J$1889</f>
        <v>3260126.97</v>
      </c>
      <c r="K65" s="127"/>
    </row>
    <row r="66" spans="2:12" s="83" customFormat="1" ht="21" customHeight="1" x14ac:dyDescent="0.3">
      <c r="B66" s="123"/>
      <c r="C66" s="85"/>
      <c r="D66" s="124" t="s">
        <v>117</v>
      </c>
      <c r="E66" s="124"/>
      <c r="F66" s="124"/>
      <c r="G66" s="124"/>
      <c r="H66" s="124"/>
      <c r="I66" s="125"/>
      <c r="J66" s="126">
        <f>$J$1962</f>
        <v>15267333.590000002</v>
      </c>
      <c r="K66" s="127"/>
    </row>
    <row r="67" spans="2:12" s="83" customFormat="1" ht="21" customHeight="1" x14ac:dyDescent="0.3">
      <c r="B67" s="123"/>
      <c r="C67" s="85"/>
      <c r="D67" s="124" t="s">
        <v>118</v>
      </c>
      <c r="E67" s="124"/>
      <c r="F67" s="124"/>
      <c r="G67" s="124"/>
      <c r="H67" s="124"/>
      <c r="I67" s="125"/>
      <c r="J67" s="126">
        <f>$J$2181</f>
        <v>2050403.95</v>
      </c>
      <c r="K67" s="127"/>
    </row>
    <row r="68" spans="2:12" s="83" customFormat="1" ht="21" customHeight="1" x14ac:dyDescent="0.3">
      <c r="B68" s="123"/>
      <c r="C68" s="85"/>
      <c r="D68" s="124" t="s">
        <v>119</v>
      </c>
      <c r="E68" s="124"/>
      <c r="F68" s="124"/>
      <c r="G68" s="124"/>
      <c r="H68" s="124"/>
      <c r="I68" s="125"/>
      <c r="J68" s="126">
        <f>$J$2332</f>
        <v>1529645.68</v>
      </c>
      <c r="K68" s="127"/>
    </row>
    <row r="69" spans="2:12" s="73" customFormat="1" ht="25.5" customHeight="1" x14ac:dyDescent="0.3">
      <c r="B69" s="117"/>
      <c r="C69" s="118"/>
      <c r="D69" s="119" t="s">
        <v>120</v>
      </c>
      <c r="E69" s="119"/>
      <c r="F69" s="119"/>
      <c r="G69" s="119"/>
      <c r="H69" s="119"/>
      <c r="I69" s="120"/>
      <c r="J69" s="121">
        <f>$J$2386</f>
        <v>8164.8</v>
      </c>
      <c r="K69" s="122"/>
    </row>
    <row r="70" spans="2:12" s="83" customFormat="1" ht="21" customHeight="1" x14ac:dyDescent="0.3">
      <c r="B70" s="123"/>
      <c r="C70" s="85"/>
      <c r="D70" s="124" t="s">
        <v>121</v>
      </c>
      <c r="E70" s="124"/>
      <c r="F70" s="124"/>
      <c r="G70" s="124"/>
      <c r="H70" s="124"/>
      <c r="I70" s="125"/>
      <c r="J70" s="126">
        <f>$J$2387</f>
        <v>8164.8</v>
      </c>
      <c r="K70" s="127"/>
    </row>
    <row r="71" spans="2:12" s="6" customFormat="1" ht="22.5" customHeight="1" x14ac:dyDescent="0.3">
      <c r="B71" s="23"/>
      <c r="C71" s="24"/>
      <c r="D71" s="24"/>
      <c r="E71" s="24"/>
      <c r="F71" s="24"/>
      <c r="G71" s="24"/>
      <c r="H71" s="24"/>
      <c r="J71" s="24"/>
      <c r="K71" s="27"/>
    </row>
    <row r="72" spans="2:12" s="6" customFormat="1" ht="7.5" customHeight="1" x14ac:dyDescent="0.3">
      <c r="B72" s="38"/>
      <c r="C72" s="39"/>
      <c r="D72" s="39"/>
      <c r="E72" s="39"/>
      <c r="F72" s="39"/>
      <c r="G72" s="39"/>
      <c r="H72" s="39"/>
      <c r="I72" s="110"/>
      <c r="J72" s="39"/>
      <c r="K72" s="40"/>
    </row>
    <row r="76" spans="2:12" s="6" customFormat="1" ht="7.5" customHeight="1" x14ac:dyDescent="0.3">
      <c r="B76" s="41"/>
      <c r="C76" s="42"/>
      <c r="D76" s="42"/>
      <c r="E76" s="42"/>
      <c r="F76" s="42"/>
      <c r="G76" s="42"/>
      <c r="H76" s="42"/>
      <c r="I76" s="112"/>
      <c r="J76" s="42"/>
      <c r="K76" s="42"/>
      <c r="L76" s="43"/>
    </row>
    <row r="77" spans="2:12" s="6" customFormat="1" ht="37.5" customHeight="1" x14ac:dyDescent="0.3">
      <c r="B77" s="23"/>
      <c r="C77" s="12" t="s">
        <v>122</v>
      </c>
      <c r="D77" s="24"/>
      <c r="E77" s="24"/>
      <c r="F77" s="24"/>
      <c r="G77" s="24"/>
      <c r="H77" s="24"/>
      <c r="J77" s="24"/>
      <c r="K77" s="24"/>
      <c r="L77" s="43"/>
    </row>
    <row r="78" spans="2:12" s="6" customFormat="1" ht="7.5" customHeight="1" x14ac:dyDescent="0.3">
      <c r="B78" s="23"/>
      <c r="C78" s="24"/>
      <c r="D78" s="24"/>
      <c r="E78" s="24"/>
      <c r="F78" s="24"/>
      <c r="G78" s="24"/>
      <c r="H78" s="24"/>
      <c r="J78" s="24"/>
      <c r="K78" s="24"/>
      <c r="L78" s="43"/>
    </row>
    <row r="79" spans="2:12" s="6" customFormat="1" ht="15" customHeight="1" x14ac:dyDescent="0.3">
      <c r="B79" s="23"/>
      <c r="C79" s="19" t="s">
        <v>16</v>
      </c>
      <c r="D79" s="24"/>
      <c r="E79" s="24"/>
      <c r="F79" s="24"/>
      <c r="G79" s="24"/>
      <c r="H79" s="24"/>
      <c r="J79" s="24"/>
      <c r="K79" s="24"/>
      <c r="L79" s="43"/>
    </row>
    <row r="80" spans="2:12" s="6" customFormat="1" ht="16.5" customHeight="1" x14ac:dyDescent="0.3">
      <c r="B80" s="23"/>
      <c r="C80" s="24"/>
      <c r="D80" s="24"/>
      <c r="E80" s="344" t="str">
        <f>$E$7</f>
        <v>Kanalizace v obci Město Libavá</v>
      </c>
      <c r="F80" s="317"/>
      <c r="G80" s="317"/>
      <c r="H80" s="317"/>
      <c r="J80" s="24"/>
      <c r="K80" s="24"/>
      <c r="L80" s="43"/>
    </row>
    <row r="81" spans="2:65" s="2" customFormat="1" ht="15.75" customHeight="1" x14ac:dyDescent="0.3">
      <c r="B81" s="10"/>
      <c r="C81" s="19" t="s">
        <v>102</v>
      </c>
      <c r="D81" s="11"/>
      <c r="E81" s="11"/>
      <c r="F81" s="11"/>
      <c r="G81" s="11"/>
      <c r="H81" s="11"/>
      <c r="J81" s="11"/>
      <c r="K81" s="11"/>
      <c r="L81" s="128"/>
    </row>
    <row r="82" spans="2:65" s="6" customFormat="1" ht="16.5" customHeight="1" x14ac:dyDescent="0.3">
      <c r="B82" s="23"/>
      <c r="C82" s="24"/>
      <c r="D82" s="24"/>
      <c r="E82" s="344" t="s">
        <v>103</v>
      </c>
      <c r="F82" s="317"/>
      <c r="G82" s="317"/>
      <c r="H82" s="317"/>
      <c r="J82" s="24"/>
      <c r="K82" s="24"/>
      <c r="L82" s="43"/>
    </row>
    <row r="83" spans="2:65" s="6" customFormat="1" ht="15" customHeight="1" x14ac:dyDescent="0.3">
      <c r="B83" s="23"/>
      <c r="C83" s="19" t="s">
        <v>104</v>
      </c>
      <c r="D83" s="24"/>
      <c r="E83" s="24"/>
      <c r="F83" s="24"/>
      <c r="G83" s="24"/>
      <c r="H83" s="24"/>
      <c r="J83" s="24"/>
      <c r="K83" s="24"/>
      <c r="L83" s="43"/>
    </row>
    <row r="84" spans="2:65" s="6" customFormat="1" ht="19.5" customHeight="1" x14ac:dyDescent="0.3">
      <c r="B84" s="23"/>
      <c r="C84" s="24"/>
      <c r="D84" s="24"/>
      <c r="E84" s="314" t="str">
        <f>$E$11</f>
        <v>1-1 - FS 01 Gravitační kanalizace</v>
      </c>
      <c r="F84" s="317"/>
      <c r="G84" s="317"/>
      <c r="H84" s="317"/>
      <c r="J84" s="24"/>
      <c r="K84" s="24"/>
      <c r="L84" s="43"/>
    </row>
    <row r="85" spans="2:65" s="6" customFormat="1" ht="7.5" customHeight="1" x14ac:dyDescent="0.3">
      <c r="B85" s="23"/>
      <c r="C85" s="24"/>
      <c r="D85" s="24"/>
      <c r="E85" s="24"/>
      <c r="F85" s="24"/>
      <c r="G85" s="24"/>
      <c r="H85" s="24"/>
      <c r="J85" s="24"/>
      <c r="K85" s="24"/>
      <c r="L85" s="43"/>
    </row>
    <row r="86" spans="2:65" s="6" customFormat="1" ht="18.75" customHeight="1" x14ac:dyDescent="0.3">
      <c r="B86" s="23"/>
      <c r="C86" s="19" t="s">
        <v>22</v>
      </c>
      <c r="D86" s="24"/>
      <c r="E86" s="24"/>
      <c r="F86" s="17" t="str">
        <f>$F$14</f>
        <v>Město Libavá</v>
      </c>
      <c r="G86" s="24"/>
      <c r="H86" s="24"/>
      <c r="I86" s="101" t="s">
        <v>24</v>
      </c>
      <c r="J86" s="52" t="str">
        <f>IF($J$14="","",$J$14)</f>
        <v>08.06.2015</v>
      </c>
      <c r="K86" s="24"/>
      <c r="L86" s="43"/>
    </row>
    <row r="87" spans="2:65" s="6" customFormat="1" ht="7.5" customHeight="1" x14ac:dyDescent="0.3">
      <c r="B87" s="23"/>
      <c r="C87" s="24"/>
      <c r="D87" s="24"/>
      <c r="E87" s="24"/>
      <c r="F87" s="24"/>
      <c r="G87" s="24"/>
      <c r="H87" s="24"/>
      <c r="J87" s="24"/>
      <c r="K87" s="24"/>
      <c r="L87" s="43"/>
    </row>
    <row r="88" spans="2:65" s="6" customFormat="1" ht="15.75" customHeight="1" x14ac:dyDescent="0.3">
      <c r="B88" s="23"/>
      <c r="C88" s="19" t="s">
        <v>26</v>
      </c>
      <c r="D88" s="24"/>
      <c r="E88" s="24"/>
      <c r="F88" s="17" t="str">
        <f>$E$17</f>
        <v>Armádní Servisní, příspěvková organizace</v>
      </c>
      <c r="G88" s="24"/>
      <c r="H88" s="24"/>
      <c r="I88" s="101" t="s">
        <v>34</v>
      </c>
      <c r="J88" s="17" t="str">
        <f>$E$23</f>
        <v>IDOP Olomouc a.s.</v>
      </c>
      <c r="K88" s="24"/>
      <c r="L88" s="43"/>
    </row>
    <row r="89" spans="2:65" s="6" customFormat="1" ht="15" customHeight="1" x14ac:dyDescent="0.3">
      <c r="B89" s="23"/>
      <c r="C89" s="19" t="s">
        <v>32</v>
      </c>
      <c r="D89" s="24"/>
      <c r="E89" s="24"/>
      <c r="F89" s="17" t="str">
        <f>IF($E$20="","",$E$20)</f>
        <v/>
      </c>
      <c r="G89" s="24"/>
      <c r="H89" s="24"/>
      <c r="J89" s="24"/>
      <c r="K89" s="24"/>
      <c r="L89" s="43"/>
    </row>
    <row r="90" spans="2:65" s="6" customFormat="1" ht="11.25" customHeight="1" x14ac:dyDescent="0.3">
      <c r="B90" s="23"/>
      <c r="C90" s="24"/>
      <c r="D90" s="24"/>
      <c r="E90" s="24"/>
      <c r="F90" s="24"/>
      <c r="G90" s="24"/>
      <c r="H90" s="24"/>
      <c r="J90" s="24"/>
      <c r="K90" s="24"/>
      <c r="L90" s="43"/>
    </row>
    <row r="91" spans="2:65" s="129" customFormat="1" ht="30" customHeight="1" x14ac:dyDescent="0.3">
      <c r="B91" s="130"/>
      <c r="C91" s="131" t="s">
        <v>123</v>
      </c>
      <c r="D91" s="132" t="s">
        <v>57</v>
      </c>
      <c r="E91" s="132" t="s">
        <v>53</v>
      </c>
      <c r="F91" s="132" t="s">
        <v>124</v>
      </c>
      <c r="G91" s="132" t="s">
        <v>125</v>
      </c>
      <c r="H91" s="132" t="s">
        <v>126</v>
      </c>
      <c r="I91" s="133" t="s">
        <v>127</v>
      </c>
      <c r="J91" s="132" t="s">
        <v>128</v>
      </c>
      <c r="K91" s="134" t="s">
        <v>129</v>
      </c>
      <c r="L91" s="135"/>
      <c r="M91" s="59" t="s">
        <v>130</v>
      </c>
      <c r="N91" s="60" t="s">
        <v>42</v>
      </c>
      <c r="O91" s="60" t="s">
        <v>131</v>
      </c>
      <c r="P91" s="60" t="s">
        <v>132</v>
      </c>
      <c r="Q91" s="60" t="s">
        <v>133</v>
      </c>
      <c r="R91" s="60" t="s">
        <v>134</v>
      </c>
      <c r="S91" s="60" t="s">
        <v>135</v>
      </c>
      <c r="T91" s="61" t="s">
        <v>136</v>
      </c>
    </row>
    <row r="92" spans="2:65" s="6" customFormat="1" ht="30" customHeight="1" x14ac:dyDescent="0.35">
      <c r="B92" s="23"/>
      <c r="C92" s="66" t="s">
        <v>110</v>
      </c>
      <c r="D92" s="24"/>
      <c r="E92" s="24"/>
      <c r="F92" s="24"/>
      <c r="G92" s="24"/>
      <c r="H92" s="24"/>
      <c r="J92" s="136">
        <f>$BK$92</f>
        <v>35536905.490000002</v>
      </c>
      <c r="K92" s="24"/>
      <c r="L92" s="43"/>
      <c r="M92" s="63"/>
      <c r="N92" s="64"/>
      <c r="O92" s="64"/>
      <c r="P92" s="137">
        <f>$P$93+$P$2386</f>
        <v>0</v>
      </c>
      <c r="Q92" s="64"/>
      <c r="R92" s="137">
        <f>$R$93+$R$2386</f>
        <v>28200.549401207463</v>
      </c>
      <c r="S92" s="64"/>
      <c r="T92" s="138">
        <f>$T$93+$T$2386</f>
        <v>3391.6306220000001</v>
      </c>
      <c r="AT92" s="6" t="s">
        <v>71</v>
      </c>
      <c r="AU92" s="6" t="s">
        <v>111</v>
      </c>
      <c r="BK92" s="139">
        <f>$BK$93+$BK$2386</f>
        <v>35536905.490000002</v>
      </c>
    </row>
    <row r="93" spans="2:65" s="140" customFormat="1" ht="37.5" customHeight="1" x14ac:dyDescent="0.35">
      <c r="B93" s="141"/>
      <c r="C93" s="142"/>
      <c r="D93" s="142" t="s">
        <v>71</v>
      </c>
      <c r="E93" s="143" t="s">
        <v>137</v>
      </c>
      <c r="F93" s="143" t="s">
        <v>138</v>
      </c>
      <c r="G93" s="142"/>
      <c r="H93" s="142"/>
      <c r="J93" s="144">
        <f>$BK$93</f>
        <v>35528740.690000005</v>
      </c>
      <c r="K93" s="142"/>
      <c r="L93" s="145"/>
      <c r="M93" s="146"/>
      <c r="N93" s="142"/>
      <c r="O93" s="142"/>
      <c r="P93" s="147">
        <f>$P$94+$P$1804+$P$1835+$P$1889+$P$1962+$P$2181+$P$2332</f>
        <v>0</v>
      </c>
      <c r="Q93" s="142"/>
      <c r="R93" s="147">
        <f>$R$94+$R$1804+$R$1835+$R$1889+$R$1962+$R$2181+$R$2332</f>
        <v>28200.487976459463</v>
      </c>
      <c r="S93" s="142"/>
      <c r="T93" s="148">
        <f>$T$94+$T$1804+$T$1835+$T$1889+$T$1962+$T$2181+$T$2332</f>
        <v>3391.6306220000001</v>
      </c>
      <c r="AR93" s="149" t="s">
        <v>76</v>
      </c>
      <c r="AT93" s="149" t="s">
        <v>71</v>
      </c>
      <c r="AU93" s="149" t="s">
        <v>72</v>
      </c>
      <c r="AY93" s="149" t="s">
        <v>139</v>
      </c>
      <c r="BK93" s="150">
        <f>$BK$94+$BK$1804+$BK$1835+$BK$1889+$BK$1962+$BK$2181+$BK$2332</f>
        <v>35528740.690000005</v>
      </c>
    </row>
    <row r="94" spans="2:65" s="140" customFormat="1" ht="21" customHeight="1" x14ac:dyDescent="0.3">
      <c r="B94" s="141"/>
      <c r="C94" s="142"/>
      <c r="D94" s="142" t="s">
        <v>71</v>
      </c>
      <c r="E94" s="151" t="s">
        <v>76</v>
      </c>
      <c r="F94" s="151" t="s">
        <v>140</v>
      </c>
      <c r="G94" s="142"/>
      <c r="H94" s="142"/>
      <c r="J94" s="152">
        <f>$BK$94</f>
        <v>12225949.709999999</v>
      </c>
      <c r="K94" s="142"/>
      <c r="L94" s="145"/>
      <c r="M94" s="146"/>
      <c r="N94" s="142"/>
      <c r="O94" s="142"/>
      <c r="P94" s="147">
        <f>SUM($P$95:$P$1803)</f>
        <v>0</v>
      </c>
      <c r="Q94" s="142"/>
      <c r="R94" s="147">
        <f>SUM($R$95:$R$1803)</f>
        <v>25855.685709128786</v>
      </c>
      <c r="S94" s="142"/>
      <c r="T94" s="148">
        <f>SUM($T$95:$T$1803)</f>
        <v>3391.6306220000001</v>
      </c>
      <c r="AR94" s="149" t="s">
        <v>76</v>
      </c>
      <c r="AT94" s="149" t="s">
        <v>71</v>
      </c>
      <c r="AU94" s="149" t="s">
        <v>76</v>
      </c>
      <c r="AY94" s="149" t="s">
        <v>139</v>
      </c>
      <c r="BK94" s="150">
        <f>SUM($BK$95:$BK$1803)</f>
        <v>12225949.709999999</v>
      </c>
    </row>
    <row r="95" spans="2:65" s="6" customFormat="1" ht="15.75" customHeight="1" x14ac:dyDescent="0.3">
      <c r="B95" s="23"/>
      <c r="C95" s="153" t="s">
        <v>76</v>
      </c>
      <c r="D95" s="153" t="s">
        <v>141</v>
      </c>
      <c r="E95" s="154" t="s">
        <v>142</v>
      </c>
      <c r="F95" s="155" t="s">
        <v>143</v>
      </c>
      <c r="G95" s="156" t="s">
        <v>144</v>
      </c>
      <c r="H95" s="157">
        <v>12</v>
      </c>
      <c r="I95" s="158">
        <v>100</v>
      </c>
      <c r="J95" s="159">
        <f>ROUND($I$95*$H$95,2)</f>
        <v>1200</v>
      </c>
      <c r="K95" s="155" t="s">
        <v>145</v>
      </c>
      <c r="L95" s="43"/>
      <c r="M95" s="160"/>
      <c r="N95" s="161" t="s">
        <v>43</v>
      </c>
      <c r="O95" s="24"/>
      <c r="P95" s="162">
        <f>$O$95*$H$95</f>
        <v>0</v>
      </c>
      <c r="Q95" s="162">
        <v>0</v>
      </c>
      <c r="R95" s="162">
        <f>$Q$95*$H$95</f>
        <v>0</v>
      </c>
      <c r="S95" s="162">
        <v>0</v>
      </c>
      <c r="T95" s="163">
        <f>$S$95*$H$95</f>
        <v>0</v>
      </c>
      <c r="AR95" s="97" t="s">
        <v>146</v>
      </c>
      <c r="AT95" s="97" t="s">
        <v>141</v>
      </c>
      <c r="AU95" s="97" t="s">
        <v>80</v>
      </c>
      <c r="AY95" s="6" t="s">
        <v>139</v>
      </c>
      <c r="BE95" s="164">
        <f>IF($N$95="základní",$J$95,0)</f>
        <v>1200</v>
      </c>
      <c r="BF95" s="164">
        <f>IF($N$95="snížená",$J$95,0)</f>
        <v>0</v>
      </c>
      <c r="BG95" s="164">
        <f>IF($N$95="zákl. přenesená",$J$95,0)</f>
        <v>0</v>
      </c>
      <c r="BH95" s="164">
        <f>IF($N$95="sníž. přenesená",$J$95,0)</f>
        <v>0</v>
      </c>
      <c r="BI95" s="164">
        <f>IF($N$95="nulová",$J$95,0)</f>
        <v>0</v>
      </c>
      <c r="BJ95" s="97" t="s">
        <v>76</v>
      </c>
      <c r="BK95" s="164">
        <f>ROUND($I$95*$H$95,2)</f>
        <v>1200</v>
      </c>
      <c r="BL95" s="97" t="s">
        <v>146</v>
      </c>
      <c r="BM95" s="97" t="s">
        <v>147</v>
      </c>
    </row>
    <row r="96" spans="2:65" s="6" customFormat="1" ht="16.5" customHeight="1" x14ac:dyDescent="0.3">
      <c r="B96" s="23"/>
      <c r="C96" s="24"/>
      <c r="D96" s="165" t="s">
        <v>148</v>
      </c>
      <c r="E96" s="24"/>
      <c r="F96" s="166" t="s">
        <v>149</v>
      </c>
      <c r="G96" s="24"/>
      <c r="H96" s="24"/>
      <c r="J96" s="24"/>
      <c r="K96" s="24"/>
      <c r="L96" s="43"/>
      <c r="M96" s="56"/>
      <c r="N96" s="24"/>
      <c r="O96" s="24"/>
      <c r="P96" s="24"/>
      <c r="Q96" s="24"/>
      <c r="R96" s="24"/>
      <c r="S96" s="24"/>
      <c r="T96" s="57"/>
      <c r="AT96" s="6" t="s">
        <v>148</v>
      </c>
      <c r="AU96" s="6" t="s">
        <v>80</v>
      </c>
    </row>
    <row r="97" spans="2:65" s="6" customFormat="1" ht="84.75" customHeight="1" x14ac:dyDescent="0.3">
      <c r="B97" s="23"/>
      <c r="C97" s="24"/>
      <c r="D97" s="167" t="s">
        <v>150</v>
      </c>
      <c r="E97" s="24"/>
      <c r="F97" s="168" t="s">
        <v>151</v>
      </c>
      <c r="G97" s="24"/>
      <c r="H97" s="24"/>
      <c r="J97" s="24"/>
      <c r="K97" s="24"/>
      <c r="L97" s="43"/>
      <c r="M97" s="56"/>
      <c r="N97" s="24"/>
      <c r="O97" s="24"/>
      <c r="P97" s="24"/>
      <c r="Q97" s="24"/>
      <c r="R97" s="24"/>
      <c r="S97" s="24"/>
      <c r="T97" s="57"/>
      <c r="AT97" s="6" t="s">
        <v>150</v>
      </c>
      <c r="AU97" s="6" t="s">
        <v>80</v>
      </c>
    </row>
    <row r="98" spans="2:65" s="6" customFormat="1" ht="15.75" customHeight="1" x14ac:dyDescent="0.3">
      <c r="B98" s="169"/>
      <c r="C98" s="170"/>
      <c r="D98" s="167" t="s">
        <v>152</v>
      </c>
      <c r="E98" s="170"/>
      <c r="F98" s="171" t="s">
        <v>153</v>
      </c>
      <c r="G98" s="170"/>
      <c r="H98" s="170"/>
      <c r="J98" s="170"/>
      <c r="K98" s="170"/>
      <c r="L98" s="172"/>
      <c r="M98" s="173"/>
      <c r="N98" s="170"/>
      <c r="O98" s="170"/>
      <c r="P98" s="170"/>
      <c r="Q98" s="170"/>
      <c r="R98" s="170"/>
      <c r="S98" s="170"/>
      <c r="T98" s="174"/>
      <c r="AT98" s="175" t="s">
        <v>152</v>
      </c>
      <c r="AU98" s="175" t="s">
        <v>80</v>
      </c>
      <c r="AV98" s="175" t="s">
        <v>76</v>
      </c>
      <c r="AW98" s="175" t="s">
        <v>111</v>
      </c>
      <c r="AX98" s="175" t="s">
        <v>72</v>
      </c>
      <c r="AY98" s="175" t="s">
        <v>139</v>
      </c>
    </row>
    <row r="99" spans="2:65" s="6" customFormat="1" ht="15.75" customHeight="1" x14ac:dyDescent="0.3">
      <c r="B99" s="176"/>
      <c r="C99" s="177"/>
      <c r="D99" s="167" t="s">
        <v>152</v>
      </c>
      <c r="E99" s="177"/>
      <c r="F99" s="178" t="s">
        <v>154</v>
      </c>
      <c r="G99" s="177"/>
      <c r="H99" s="179">
        <v>12</v>
      </c>
      <c r="J99" s="177"/>
      <c r="K99" s="177"/>
      <c r="L99" s="180"/>
      <c r="M99" s="181"/>
      <c r="N99" s="177"/>
      <c r="O99" s="177"/>
      <c r="P99" s="177"/>
      <c r="Q99" s="177"/>
      <c r="R99" s="177"/>
      <c r="S99" s="177"/>
      <c r="T99" s="182"/>
      <c r="AT99" s="183" t="s">
        <v>152</v>
      </c>
      <c r="AU99" s="183" t="s">
        <v>80</v>
      </c>
      <c r="AV99" s="183" t="s">
        <v>80</v>
      </c>
      <c r="AW99" s="183" t="s">
        <v>111</v>
      </c>
      <c r="AX99" s="183" t="s">
        <v>76</v>
      </c>
      <c r="AY99" s="183" t="s">
        <v>139</v>
      </c>
    </row>
    <row r="100" spans="2:65" s="6" customFormat="1" ht="15.75" customHeight="1" x14ac:dyDescent="0.3">
      <c r="B100" s="23"/>
      <c r="C100" s="153" t="s">
        <v>80</v>
      </c>
      <c r="D100" s="153" t="s">
        <v>141</v>
      </c>
      <c r="E100" s="154" t="s">
        <v>155</v>
      </c>
      <c r="F100" s="155" t="s">
        <v>156</v>
      </c>
      <c r="G100" s="156" t="s">
        <v>144</v>
      </c>
      <c r="H100" s="157">
        <v>12</v>
      </c>
      <c r="I100" s="158">
        <v>300</v>
      </c>
      <c r="J100" s="159">
        <f>ROUND($I$100*$H$100,2)</f>
        <v>3600</v>
      </c>
      <c r="K100" s="155" t="s">
        <v>145</v>
      </c>
      <c r="L100" s="43"/>
      <c r="M100" s="160"/>
      <c r="N100" s="161" t="s">
        <v>43</v>
      </c>
      <c r="O100" s="24"/>
      <c r="P100" s="162">
        <f>$O$100*$H$100</f>
        <v>0</v>
      </c>
      <c r="Q100" s="162">
        <v>8.2787999999999994E-5</v>
      </c>
      <c r="R100" s="162">
        <f>$Q$100*$H$100</f>
        <v>9.9345599999999998E-4</v>
      </c>
      <c r="S100" s="162">
        <v>0</v>
      </c>
      <c r="T100" s="163">
        <f>$S$100*$H$100</f>
        <v>0</v>
      </c>
      <c r="AR100" s="97" t="s">
        <v>146</v>
      </c>
      <c r="AT100" s="97" t="s">
        <v>141</v>
      </c>
      <c r="AU100" s="97" t="s">
        <v>80</v>
      </c>
      <c r="AY100" s="6" t="s">
        <v>139</v>
      </c>
      <c r="BE100" s="164">
        <f>IF($N$100="základní",$J$100,0)</f>
        <v>3600</v>
      </c>
      <c r="BF100" s="164">
        <f>IF($N$100="snížená",$J$100,0)</f>
        <v>0</v>
      </c>
      <c r="BG100" s="164">
        <f>IF($N$100="zákl. přenesená",$J$100,0)</f>
        <v>0</v>
      </c>
      <c r="BH100" s="164">
        <f>IF($N$100="sníž. přenesená",$J$100,0)</f>
        <v>0</v>
      </c>
      <c r="BI100" s="164">
        <f>IF($N$100="nulová",$J$100,0)</f>
        <v>0</v>
      </c>
      <c r="BJ100" s="97" t="s">
        <v>76</v>
      </c>
      <c r="BK100" s="164">
        <f>ROUND($I$100*$H$100,2)</f>
        <v>3600</v>
      </c>
      <c r="BL100" s="97" t="s">
        <v>146</v>
      </c>
      <c r="BM100" s="97" t="s">
        <v>157</v>
      </c>
    </row>
    <row r="101" spans="2:65" s="6" customFormat="1" ht="16.5" customHeight="1" x14ac:dyDescent="0.3">
      <c r="B101" s="23"/>
      <c r="C101" s="24"/>
      <c r="D101" s="165" t="s">
        <v>148</v>
      </c>
      <c r="E101" s="24"/>
      <c r="F101" s="166" t="s">
        <v>158</v>
      </c>
      <c r="G101" s="24"/>
      <c r="H101" s="24"/>
      <c r="J101" s="24"/>
      <c r="K101" s="24"/>
      <c r="L101" s="43"/>
      <c r="M101" s="56"/>
      <c r="N101" s="24"/>
      <c r="O101" s="24"/>
      <c r="P101" s="24"/>
      <c r="Q101" s="24"/>
      <c r="R101" s="24"/>
      <c r="S101" s="24"/>
      <c r="T101" s="57"/>
      <c r="AT101" s="6" t="s">
        <v>148</v>
      </c>
      <c r="AU101" s="6" t="s">
        <v>80</v>
      </c>
    </row>
    <row r="102" spans="2:65" s="6" customFormat="1" ht="84.75" customHeight="1" x14ac:dyDescent="0.3">
      <c r="B102" s="23"/>
      <c r="C102" s="24"/>
      <c r="D102" s="167" t="s">
        <v>150</v>
      </c>
      <c r="E102" s="24"/>
      <c r="F102" s="168" t="s">
        <v>159</v>
      </c>
      <c r="G102" s="24"/>
      <c r="H102" s="24"/>
      <c r="J102" s="24"/>
      <c r="K102" s="24"/>
      <c r="L102" s="43"/>
      <c r="M102" s="56"/>
      <c r="N102" s="24"/>
      <c r="O102" s="24"/>
      <c r="P102" s="24"/>
      <c r="Q102" s="24"/>
      <c r="R102" s="24"/>
      <c r="S102" s="24"/>
      <c r="T102" s="57"/>
      <c r="AT102" s="6" t="s">
        <v>150</v>
      </c>
      <c r="AU102" s="6" t="s">
        <v>80</v>
      </c>
    </row>
    <row r="103" spans="2:65" s="6" customFormat="1" ht="15.75" customHeight="1" x14ac:dyDescent="0.3">
      <c r="B103" s="176"/>
      <c r="C103" s="177"/>
      <c r="D103" s="167" t="s">
        <v>152</v>
      </c>
      <c r="E103" s="177"/>
      <c r="F103" s="178" t="s">
        <v>160</v>
      </c>
      <c r="G103" s="177"/>
      <c r="H103" s="179">
        <v>12</v>
      </c>
      <c r="J103" s="177"/>
      <c r="K103" s="177"/>
      <c r="L103" s="180"/>
      <c r="M103" s="181"/>
      <c r="N103" s="177"/>
      <c r="O103" s="177"/>
      <c r="P103" s="177"/>
      <c r="Q103" s="177"/>
      <c r="R103" s="177"/>
      <c r="S103" s="177"/>
      <c r="T103" s="182"/>
      <c r="AT103" s="183" t="s">
        <v>152</v>
      </c>
      <c r="AU103" s="183" t="s">
        <v>80</v>
      </c>
      <c r="AV103" s="183" t="s">
        <v>80</v>
      </c>
      <c r="AW103" s="183" t="s">
        <v>111</v>
      </c>
      <c r="AX103" s="183" t="s">
        <v>76</v>
      </c>
      <c r="AY103" s="183" t="s">
        <v>139</v>
      </c>
    </row>
    <row r="104" spans="2:65" s="6" customFormat="1" ht="15.75" customHeight="1" x14ac:dyDescent="0.3">
      <c r="B104" s="23"/>
      <c r="C104" s="153" t="s">
        <v>161</v>
      </c>
      <c r="D104" s="153" t="s">
        <v>141</v>
      </c>
      <c r="E104" s="154" t="s">
        <v>162</v>
      </c>
      <c r="F104" s="155" t="s">
        <v>163</v>
      </c>
      <c r="G104" s="156" t="s">
        <v>164</v>
      </c>
      <c r="H104" s="157">
        <v>3.84</v>
      </c>
      <c r="I104" s="158">
        <v>20</v>
      </c>
      <c r="J104" s="159">
        <f>ROUND($I$104*$H$104,2)</f>
        <v>76.8</v>
      </c>
      <c r="K104" s="155" t="s">
        <v>145</v>
      </c>
      <c r="L104" s="43"/>
      <c r="M104" s="160"/>
      <c r="N104" s="161" t="s">
        <v>43</v>
      </c>
      <c r="O104" s="24"/>
      <c r="P104" s="162">
        <f>$O$104*$H$104</f>
        <v>0</v>
      </c>
      <c r="Q104" s="162">
        <v>0</v>
      </c>
      <c r="R104" s="162">
        <f>$Q$104*$H$104</f>
        <v>0</v>
      </c>
      <c r="S104" s="162">
        <v>0.255</v>
      </c>
      <c r="T104" s="163">
        <f>$S$104*$H$104</f>
        <v>0.97919999999999996</v>
      </c>
      <c r="AR104" s="97" t="s">
        <v>146</v>
      </c>
      <c r="AT104" s="97" t="s">
        <v>141</v>
      </c>
      <c r="AU104" s="97" t="s">
        <v>80</v>
      </c>
      <c r="AY104" s="6" t="s">
        <v>139</v>
      </c>
      <c r="BE104" s="164">
        <f>IF($N$104="základní",$J$104,0)</f>
        <v>76.8</v>
      </c>
      <c r="BF104" s="164">
        <f>IF($N$104="snížená",$J$104,0)</f>
        <v>0</v>
      </c>
      <c r="BG104" s="164">
        <f>IF($N$104="zákl. přenesená",$J$104,0)</f>
        <v>0</v>
      </c>
      <c r="BH104" s="164">
        <f>IF($N$104="sníž. přenesená",$J$104,0)</f>
        <v>0</v>
      </c>
      <c r="BI104" s="164">
        <f>IF($N$104="nulová",$J$104,0)</f>
        <v>0</v>
      </c>
      <c r="BJ104" s="97" t="s">
        <v>76</v>
      </c>
      <c r="BK104" s="164">
        <f>ROUND($I$104*$H$104,2)</f>
        <v>76.8</v>
      </c>
      <c r="BL104" s="97" t="s">
        <v>146</v>
      </c>
      <c r="BM104" s="97" t="s">
        <v>165</v>
      </c>
    </row>
    <row r="105" spans="2:65" s="6" customFormat="1" ht="38.25" customHeight="1" x14ac:dyDescent="0.3">
      <c r="B105" s="23"/>
      <c r="C105" s="24"/>
      <c r="D105" s="165" t="s">
        <v>148</v>
      </c>
      <c r="E105" s="24"/>
      <c r="F105" s="166" t="s">
        <v>166</v>
      </c>
      <c r="G105" s="24"/>
      <c r="H105" s="24"/>
      <c r="J105" s="24"/>
      <c r="K105" s="24"/>
      <c r="L105" s="43"/>
      <c r="M105" s="56"/>
      <c r="N105" s="24"/>
      <c r="O105" s="24"/>
      <c r="P105" s="24"/>
      <c r="Q105" s="24"/>
      <c r="R105" s="24"/>
      <c r="S105" s="24"/>
      <c r="T105" s="57"/>
      <c r="AT105" s="6" t="s">
        <v>148</v>
      </c>
      <c r="AU105" s="6" t="s">
        <v>80</v>
      </c>
    </row>
    <row r="106" spans="2:65" s="6" customFormat="1" ht="152.25" customHeight="1" x14ac:dyDescent="0.3">
      <c r="B106" s="23"/>
      <c r="C106" s="24"/>
      <c r="D106" s="167" t="s">
        <v>150</v>
      </c>
      <c r="E106" s="24"/>
      <c r="F106" s="168" t="s">
        <v>167</v>
      </c>
      <c r="G106" s="24"/>
      <c r="H106" s="24"/>
      <c r="J106" s="24"/>
      <c r="K106" s="24"/>
      <c r="L106" s="43"/>
      <c r="M106" s="56"/>
      <c r="N106" s="24"/>
      <c r="O106" s="24"/>
      <c r="P106" s="24"/>
      <c r="Q106" s="24"/>
      <c r="R106" s="24"/>
      <c r="S106" s="24"/>
      <c r="T106" s="57"/>
      <c r="AT106" s="6" t="s">
        <v>150</v>
      </c>
      <c r="AU106" s="6" t="s">
        <v>80</v>
      </c>
    </row>
    <row r="107" spans="2:65" s="6" customFormat="1" ht="15.75" customHeight="1" x14ac:dyDescent="0.3">
      <c r="B107" s="169"/>
      <c r="C107" s="170"/>
      <c r="D107" s="167" t="s">
        <v>152</v>
      </c>
      <c r="E107" s="170"/>
      <c r="F107" s="171" t="s">
        <v>168</v>
      </c>
      <c r="G107" s="170"/>
      <c r="H107" s="170"/>
      <c r="J107" s="170"/>
      <c r="K107" s="170"/>
      <c r="L107" s="172"/>
      <c r="M107" s="173"/>
      <c r="N107" s="170"/>
      <c r="O107" s="170"/>
      <c r="P107" s="170"/>
      <c r="Q107" s="170"/>
      <c r="R107" s="170"/>
      <c r="S107" s="170"/>
      <c r="T107" s="174"/>
      <c r="AT107" s="175" t="s">
        <v>152</v>
      </c>
      <c r="AU107" s="175" t="s">
        <v>80</v>
      </c>
      <c r="AV107" s="175" t="s">
        <v>76</v>
      </c>
      <c r="AW107" s="175" t="s">
        <v>111</v>
      </c>
      <c r="AX107" s="175" t="s">
        <v>72</v>
      </c>
      <c r="AY107" s="175" t="s">
        <v>139</v>
      </c>
    </row>
    <row r="108" spans="2:65" s="6" customFormat="1" ht="15.75" customHeight="1" x14ac:dyDescent="0.3">
      <c r="B108" s="169"/>
      <c r="C108" s="170"/>
      <c r="D108" s="167" t="s">
        <v>152</v>
      </c>
      <c r="E108" s="170"/>
      <c r="F108" s="171" t="s">
        <v>169</v>
      </c>
      <c r="G108" s="170"/>
      <c r="H108" s="170"/>
      <c r="J108" s="170"/>
      <c r="K108" s="170"/>
      <c r="L108" s="172"/>
      <c r="M108" s="173"/>
      <c r="N108" s="170"/>
      <c r="O108" s="170"/>
      <c r="P108" s="170"/>
      <c r="Q108" s="170"/>
      <c r="R108" s="170"/>
      <c r="S108" s="170"/>
      <c r="T108" s="174"/>
      <c r="AT108" s="175" t="s">
        <v>152</v>
      </c>
      <c r="AU108" s="175" t="s">
        <v>80</v>
      </c>
      <c r="AV108" s="175" t="s">
        <v>76</v>
      </c>
      <c r="AW108" s="175" t="s">
        <v>111</v>
      </c>
      <c r="AX108" s="175" t="s">
        <v>72</v>
      </c>
      <c r="AY108" s="175" t="s">
        <v>139</v>
      </c>
    </row>
    <row r="109" spans="2:65" s="6" customFormat="1" ht="15.75" customHeight="1" x14ac:dyDescent="0.3">
      <c r="B109" s="176"/>
      <c r="C109" s="177"/>
      <c r="D109" s="167" t="s">
        <v>152</v>
      </c>
      <c r="E109" s="177"/>
      <c r="F109" s="178" t="s">
        <v>170</v>
      </c>
      <c r="G109" s="177"/>
      <c r="H109" s="179">
        <v>3.84</v>
      </c>
      <c r="J109" s="177"/>
      <c r="K109" s="177"/>
      <c r="L109" s="180"/>
      <c r="M109" s="181"/>
      <c r="N109" s="177"/>
      <c r="O109" s="177"/>
      <c r="P109" s="177"/>
      <c r="Q109" s="177"/>
      <c r="R109" s="177"/>
      <c r="S109" s="177"/>
      <c r="T109" s="182"/>
      <c r="AT109" s="183" t="s">
        <v>152</v>
      </c>
      <c r="AU109" s="183" t="s">
        <v>80</v>
      </c>
      <c r="AV109" s="183" t="s">
        <v>80</v>
      </c>
      <c r="AW109" s="183" t="s">
        <v>111</v>
      </c>
      <c r="AX109" s="183" t="s">
        <v>76</v>
      </c>
      <c r="AY109" s="183" t="s">
        <v>139</v>
      </c>
    </row>
    <row r="110" spans="2:65" s="6" customFormat="1" ht="15.75" customHeight="1" x14ac:dyDescent="0.3">
      <c r="B110" s="23"/>
      <c r="C110" s="153" t="s">
        <v>146</v>
      </c>
      <c r="D110" s="153" t="s">
        <v>141</v>
      </c>
      <c r="E110" s="154" t="s">
        <v>171</v>
      </c>
      <c r="F110" s="155" t="s">
        <v>172</v>
      </c>
      <c r="G110" s="156" t="s">
        <v>164</v>
      </c>
      <c r="H110" s="157">
        <v>284.32</v>
      </c>
      <c r="I110" s="158">
        <v>30</v>
      </c>
      <c r="J110" s="159">
        <f>ROUND($I$110*$H$110,2)</f>
        <v>8529.6</v>
      </c>
      <c r="K110" s="155" t="s">
        <v>145</v>
      </c>
      <c r="L110" s="43"/>
      <c r="M110" s="160"/>
      <c r="N110" s="161" t="s">
        <v>43</v>
      </c>
      <c r="O110" s="24"/>
      <c r="P110" s="162">
        <f>$O$110*$H$110</f>
        <v>0</v>
      </c>
      <c r="Q110" s="162">
        <v>0</v>
      </c>
      <c r="R110" s="162">
        <f>$Q$110*$H$110</f>
        <v>0</v>
      </c>
      <c r="S110" s="162">
        <v>0.26</v>
      </c>
      <c r="T110" s="163">
        <f>$S$110*$H$110</f>
        <v>73.923199999999994</v>
      </c>
      <c r="AR110" s="97" t="s">
        <v>146</v>
      </c>
      <c r="AT110" s="97" t="s">
        <v>141</v>
      </c>
      <c r="AU110" s="97" t="s">
        <v>80</v>
      </c>
      <c r="AY110" s="6" t="s">
        <v>139</v>
      </c>
      <c r="BE110" s="164">
        <f>IF($N$110="základní",$J$110,0)</f>
        <v>8529.6</v>
      </c>
      <c r="BF110" s="164">
        <f>IF($N$110="snížená",$J$110,0)</f>
        <v>0</v>
      </c>
      <c r="BG110" s="164">
        <f>IF($N$110="zákl. přenesená",$J$110,0)</f>
        <v>0</v>
      </c>
      <c r="BH110" s="164">
        <f>IF($N$110="sníž. přenesená",$J$110,0)</f>
        <v>0</v>
      </c>
      <c r="BI110" s="164">
        <f>IF($N$110="nulová",$J$110,0)</f>
        <v>0</v>
      </c>
      <c r="BJ110" s="97" t="s">
        <v>76</v>
      </c>
      <c r="BK110" s="164">
        <f>ROUND($I$110*$H$110,2)</f>
        <v>8529.6</v>
      </c>
      <c r="BL110" s="97" t="s">
        <v>146</v>
      </c>
      <c r="BM110" s="97" t="s">
        <v>173</v>
      </c>
    </row>
    <row r="111" spans="2:65" s="6" customFormat="1" ht="27" customHeight="1" x14ac:dyDescent="0.3">
      <c r="B111" s="23"/>
      <c r="C111" s="24"/>
      <c r="D111" s="165" t="s">
        <v>148</v>
      </c>
      <c r="E111" s="24"/>
      <c r="F111" s="166" t="s">
        <v>174</v>
      </c>
      <c r="G111" s="24"/>
      <c r="H111" s="24"/>
      <c r="J111" s="24"/>
      <c r="K111" s="24"/>
      <c r="L111" s="43"/>
      <c r="M111" s="56"/>
      <c r="N111" s="24"/>
      <c r="O111" s="24"/>
      <c r="P111" s="24"/>
      <c r="Q111" s="24"/>
      <c r="R111" s="24"/>
      <c r="S111" s="24"/>
      <c r="T111" s="57"/>
      <c r="AT111" s="6" t="s">
        <v>148</v>
      </c>
      <c r="AU111" s="6" t="s">
        <v>80</v>
      </c>
    </row>
    <row r="112" spans="2:65" s="6" customFormat="1" ht="152.25" customHeight="1" x14ac:dyDescent="0.3">
      <c r="B112" s="23"/>
      <c r="C112" s="24"/>
      <c r="D112" s="167" t="s">
        <v>150</v>
      </c>
      <c r="E112" s="24"/>
      <c r="F112" s="168" t="s">
        <v>167</v>
      </c>
      <c r="G112" s="24"/>
      <c r="H112" s="24"/>
      <c r="J112" s="24"/>
      <c r="K112" s="24"/>
      <c r="L112" s="43"/>
      <c r="M112" s="56"/>
      <c r="N112" s="24"/>
      <c r="O112" s="24"/>
      <c r="P112" s="24"/>
      <c r="Q112" s="24"/>
      <c r="R112" s="24"/>
      <c r="S112" s="24"/>
      <c r="T112" s="57"/>
      <c r="AT112" s="6" t="s">
        <v>150</v>
      </c>
      <c r="AU112" s="6" t="s">
        <v>80</v>
      </c>
    </row>
    <row r="113" spans="2:65" s="6" customFormat="1" ht="15.75" customHeight="1" x14ac:dyDescent="0.3">
      <c r="B113" s="169"/>
      <c r="C113" s="170"/>
      <c r="D113" s="167" t="s">
        <v>152</v>
      </c>
      <c r="E113" s="170"/>
      <c r="F113" s="171" t="s">
        <v>168</v>
      </c>
      <c r="G113" s="170"/>
      <c r="H113" s="170"/>
      <c r="J113" s="170"/>
      <c r="K113" s="170"/>
      <c r="L113" s="172"/>
      <c r="M113" s="173"/>
      <c r="N113" s="170"/>
      <c r="O113" s="170"/>
      <c r="P113" s="170"/>
      <c r="Q113" s="170"/>
      <c r="R113" s="170"/>
      <c r="S113" s="170"/>
      <c r="T113" s="174"/>
      <c r="AT113" s="175" t="s">
        <v>152</v>
      </c>
      <c r="AU113" s="175" t="s">
        <v>80</v>
      </c>
      <c r="AV113" s="175" t="s">
        <v>76</v>
      </c>
      <c r="AW113" s="175" t="s">
        <v>111</v>
      </c>
      <c r="AX113" s="175" t="s">
        <v>72</v>
      </c>
      <c r="AY113" s="175" t="s">
        <v>139</v>
      </c>
    </row>
    <row r="114" spans="2:65" s="6" customFormat="1" ht="15.75" customHeight="1" x14ac:dyDescent="0.3">
      <c r="B114" s="169"/>
      <c r="C114" s="170"/>
      <c r="D114" s="167" t="s">
        <v>152</v>
      </c>
      <c r="E114" s="170"/>
      <c r="F114" s="171" t="s">
        <v>175</v>
      </c>
      <c r="G114" s="170"/>
      <c r="H114" s="170"/>
      <c r="J114" s="170"/>
      <c r="K114" s="170"/>
      <c r="L114" s="172"/>
      <c r="M114" s="173"/>
      <c r="N114" s="170"/>
      <c r="O114" s="170"/>
      <c r="P114" s="170"/>
      <c r="Q114" s="170"/>
      <c r="R114" s="170"/>
      <c r="S114" s="170"/>
      <c r="T114" s="174"/>
      <c r="AT114" s="175" t="s">
        <v>152</v>
      </c>
      <c r="AU114" s="175" t="s">
        <v>80</v>
      </c>
      <c r="AV114" s="175" t="s">
        <v>76</v>
      </c>
      <c r="AW114" s="175" t="s">
        <v>111</v>
      </c>
      <c r="AX114" s="175" t="s">
        <v>72</v>
      </c>
      <c r="AY114" s="175" t="s">
        <v>139</v>
      </c>
    </row>
    <row r="115" spans="2:65" s="6" customFormat="1" ht="15.75" customHeight="1" x14ac:dyDescent="0.3">
      <c r="B115" s="176"/>
      <c r="C115" s="177"/>
      <c r="D115" s="167" t="s">
        <v>152</v>
      </c>
      <c r="E115" s="177"/>
      <c r="F115" s="178" t="s">
        <v>176</v>
      </c>
      <c r="G115" s="177"/>
      <c r="H115" s="179">
        <v>31.12</v>
      </c>
      <c r="J115" s="177"/>
      <c r="K115" s="177"/>
      <c r="L115" s="180"/>
      <c r="M115" s="181"/>
      <c r="N115" s="177"/>
      <c r="O115" s="177"/>
      <c r="P115" s="177"/>
      <c r="Q115" s="177"/>
      <c r="R115" s="177"/>
      <c r="S115" s="177"/>
      <c r="T115" s="182"/>
      <c r="AT115" s="183" t="s">
        <v>152</v>
      </c>
      <c r="AU115" s="183" t="s">
        <v>80</v>
      </c>
      <c r="AV115" s="183" t="s">
        <v>80</v>
      </c>
      <c r="AW115" s="183" t="s">
        <v>111</v>
      </c>
      <c r="AX115" s="183" t="s">
        <v>72</v>
      </c>
      <c r="AY115" s="183" t="s">
        <v>139</v>
      </c>
    </row>
    <row r="116" spans="2:65" s="6" customFormat="1" ht="15.75" customHeight="1" x14ac:dyDescent="0.3">
      <c r="B116" s="169"/>
      <c r="C116" s="170"/>
      <c r="D116" s="167" t="s">
        <v>152</v>
      </c>
      <c r="E116" s="170"/>
      <c r="F116" s="171" t="s">
        <v>177</v>
      </c>
      <c r="G116" s="170"/>
      <c r="H116" s="170"/>
      <c r="J116" s="170"/>
      <c r="K116" s="170"/>
      <c r="L116" s="172"/>
      <c r="M116" s="173"/>
      <c r="N116" s="170"/>
      <c r="O116" s="170"/>
      <c r="P116" s="170"/>
      <c r="Q116" s="170"/>
      <c r="R116" s="170"/>
      <c r="S116" s="170"/>
      <c r="T116" s="174"/>
      <c r="AT116" s="175" t="s">
        <v>152</v>
      </c>
      <c r="AU116" s="175" t="s">
        <v>80</v>
      </c>
      <c r="AV116" s="175" t="s">
        <v>76</v>
      </c>
      <c r="AW116" s="175" t="s">
        <v>111</v>
      </c>
      <c r="AX116" s="175" t="s">
        <v>72</v>
      </c>
      <c r="AY116" s="175" t="s">
        <v>139</v>
      </c>
    </row>
    <row r="117" spans="2:65" s="6" customFormat="1" ht="15.75" customHeight="1" x14ac:dyDescent="0.3">
      <c r="B117" s="176"/>
      <c r="C117" s="177"/>
      <c r="D117" s="167" t="s">
        <v>152</v>
      </c>
      <c r="E117" s="177"/>
      <c r="F117" s="178" t="s">
        <v>178</v>
      </c>
      <c r="G117" s="177"/>
      <c r="H117" s="179">
        <v>253.2</v>
      </c>
      <c r="J117" s="177"/>
      <c r="K117" s="177"/>
      <c r="L117" s="180"/>
      <c r="M117" s="181"/>
      <c r="N117" s="177"/>
      <c r="O117" s="177"/>
      <c r="P117" s="177"/>
      <c r="Q117" s="177"/>
      <c r="R117" s="177"/>
      <c r="S117" s="177"/>
      <c r="T117" s="182"/>
      <c r="AT117" s="183" t="s">
        <v>152</v>
      </c>
      <c r="AU117" s="183" t="s">
        <v>80</v>
      </c>
      <c r="AV117" s="183" t="s">
        <v>80</v>
      </c>
      <c r="AW117" s="183" t="s">
        <v>111</v>
      </c>
      <c r="AX117" s="183" t="s">
        <v>72</v>
      </c>
      <c r="AY117" s="183" t="s">
        <v>139</v>
      </c>
    </row>
    <row r="118" spans="2:65" s="6" customFormat="1" ht="15.75" customHeight="1" x14ac:dyDescent="0.3">
      <c r="B118" s="184"/>
      <c r="C118" s="185"/>
      <c r="D118" s="167" t="s">
        <v>152</v>
      </c>
      <c r="E118" s="185"/>
      <c r="F118" s="186" t="s">
        <v>179</v>
      </c>
      <c r="G118" s="185"/>
      <c r="H118" s="187">
        <v>284.32</v>
      </c>
      <c r="J118" s="185"/>
      <c r="K118" s="185"/>
      <c r="L118" s="188"/>
      <c r="M118" s="189"/>
      <c r="N118" s="185"/>
      <c r="O118" s="185"/>
      <c r="P118" s="185"/>
      <c r="Q118" s="185"/>
      <c r="R118" s="185"/>
      <c r="S118" s="185"/>
      <c r="T118" s="190"/>
      <c r="AT118" s="191" t="s">
        <v>152</v>
      </c>
      <c r="AU118" s="191" t="s">
        <v>80</v>
      </c>
      <c r="AV118" s="191" t="s">
        <v>146</v>
      </c>
      <c r="AW118" s="191" t="s">
        <v>111</v>
      </c>
      <c r="AX118" s="191" t="s">
        <v>76</v>
      </c>
      <c r="AY118" s="191" t="s">
        <v>139</v>
      </c>
    </row>
    <row r="119" spans="2:65" s="6" customFormat="1" ht="15.75" customHeight="1" x14ac:dyDescent="0.3">
      <c r="B119" s="23"/>
      <c r="C119" s="153" t="s">
        <v>180</v>
      </c>
      <c r="D119" s="153" t="s">
        <v>141</v>
      </c>
      <c r="E119" s="154" t="s">
        <v>181</v>
      </c>
      <c r="F119" s="155" t="s">
        <v>182</v>
      </c>
      <c r="G119" s="156" t="s">
        <v>164</v>
      </c>
      <c r="H119" s="157">
        <v>66.28</v>
      </c>
      <c r="I119" s="158">
        <v>25</v>
      </c>
      <c r="J119" s="159">
        <f>ROUND($I$119*$H$119,2)</f>
        <v>1657</v>
      </c>
      <c r="K119" s="155" t="s">
        <v>145</v>
      </c>
      <c r="L119" s="43"/>
      <c r="M119" s="160"/>
      <c r="N119" s="161" t="s">
        <v>43</v>
      </c>
      <c r="O119" s="24"/>
      <c r="P119" s="162">
        <f>$O$119*$H$119</f>
        <v>0</v>
      </c>
      <c r="Q119" s="162">
        <v>0</v>
      </c>
      <c r="R119" s="162">
        <f>$Q$119*$H$119</f>
        <v>0</v>
      </c>
      <c r="S119" s="162">
        <v>0.40799999999999997</v>
      </c>
      <c r="T119" s="163">
        <f>$S$119*$H$119</f>
        <v>27.04224</v>
      </c>
      <c r="AR119" s="97" t="s">
        <v>146</v>
      </c>
      <c r="AT119" s="97" t="s">
        <v>141</v>
      </c>
      <c r="AU119" s="97" t="s">
        <v>80</v>
      </c>
      <c r="AY119" s="6" t="s">
        <v>139</v>
      </c>
      <c r="BE119" s="164">
        <f>IF($N$119="základní",$J$119,0)</f>
        <v>1657</v>
      </c>
      <c r="BF119" s="164">
        <f>IF($N$119="snížená",$J$119,0)</f>
        <v>0</v>
      </c>
      <c r="BG119" s="164">
        <f>IF($N$119="zákl. přenesená",$J$119,0)</f>
        <v>0</v>
      </c>
      <c r="BH119" s="164">
        <f>IF($N$119="sníž. přenesená",$J$119,0)</f>
        <v>0</v>
      </c>
      <c r="BI119" s="164">
        <f>IF($N$119="nulová",$J$119,0)</f>
        <v>0</v>
      </c>
      <c r="BJ119" s="97" t="s">
        <v>76</v>
      </c>
      <c r="BK119" s="164">
        <f>ROUND($I$119*$H$119,2)</f>
        <v>1657</v>
      </c>
      <c r="BL119" s="97" t="s">
        <v>146</v>
      </c>
      <c r="BM119" s="97" t="s">
        <v>183</v>
      </c>
    </row>
    <row r="120" spans="2:65" s="6" customFormat="1" ht="38.25" customHeight="1" x14ac:dyDescent="0.3">
      <c r="B120" s="23"/>
      <c r="C120" s="24"/>
      <c r="D120" s="165" t="s">
        <v>148</v>
      </c>
      <c r="E120" s="24"/>
      <c r="F120" s="166" t="s">
        <v>184</v>
      </c>
      <c r="G120" s="24"/>
      <c r="H120" s="24"/>
      <c r="J120" s="24"/>
      <c r="K120" s="24"/>
      <c r="L120" s="43"/>
      <c r="M120" s="56"/>
      <c r="N120" s="24"/>
      <c r="O120" s="24"/>
      <c r="P120" s="24"/>
      <c r="Q120" s="24"/>
      <c r="R120" s="24"/>
      <c r="S120" s="24"/>
      <c r="T120" s="57"/>
      <c r="AT120" s="6" t="s">
        <v>148</v>
      </c>
      <c r="AU120" s="6" t="s">
        <v>80</v>
      </c>
    </row>
    <row r="121" spans="2:65" s="6" customFormat="1" ht="152.25" customHeight="1" x14ac:dyDescent="0.3">
      <c r="B121" s="23"/>
      <c r="C121" s="24"/>
      <c r="D121" s="167" t="s">
        <v>150</v>
      </c>
      <c r="E121" s="24"/>
      <c r="F121" s="168" t="s">
        <v>167</v>
      </c>
      <c r="G121" s="24"/>
      <c r="H121" s="24"/>
      <c r="J121" s="24"/>
      <c r="K121" s="24"/>
      <c r="L121" s="43"/>
      <c r="M121" s="56"/>
      <c r="N121" s="24"/>
      <c r="O121" s="24"/>
      <c r="P121" s="24"/>
      <c r="Q121" s="24"/>
      <c r="R121" s="24"/>
      <c r="S121" s="24"/>
      <c r="T121" s="57"/>
      <c r="AT121" s="6" t="s">
        <v>150</v>
      </c>
      <c r="AU121" s="6" t="s">
        <v>80</v>
      </c>
    </row>
    <row r="122" spans="2:65" s="6" customFormat="1" ht="15.75" customHeight="1" x14ac:dyDescent="0.3">
      <c r="B122" s="169"/>
      <c r="C122" s="170"/>
      <c r="D122" s="167" t="s">
        <v>152</v>
      </c>
      <c r="E122" s="170"/>
      <c r="F122" s="171" t="s">
        <v>168</v>
      </c>
      <c r="G122" s="170"/>
      <c r="H122" s="170"/>
      <c r="J122" s="170"/>
      <c r="K122" s="170"/>
      <c r="L122" s="172"/>
      <c r="M122" s="173"/>
      <c r="N122" s="170"/>
      <c r="O122" s="170"/>
      <c r="P122" s="170"/>
      <c r="Q122" s="170"/>
      <c r="R122" s="170"/>
      <c r="S122" s="170"/>
      <c r="T122" s="174"/>
      <c r="AT122" s="175" t="s">
        <v>152</v>
      </c>
      <c r="AU122" s="175" t="s">
        <v>80</v>
      </c>
      <c r="AV122" s="175" t="s">
        <v>76</v>
      </c>
      <c r="AW122" s="175" t="s">
        <v>111</v>
      </c>
      <c r="AX122" s="175" t="s">
        <v>72</v>
      </c>
      <c r="AY122" s="175" t="s">
        <v>139</v>
      </c>
    </row>
    <row r="123" spans="2:65" s="6" customFormat="1" ht="15.75" customHeight="1" x14ac:dyDescent="0.3">
      <c r="B123" s="169"/>
      <c r="C123" s="170"/>
      <c r="D123" s="167" t="s">
        <v>152</v>
      </c>
      <c r="E123" s="170"/>
      <c r="F123" s="171" t="s">
        <v>185</v>
      </c>
      <c r="G123" s="170"/>
      <c r="H123" s="170"/>
      <c r="J123" s="170"/>
      <c r="K123" s="170"/>
      <c r="L123" s="172"/>
      <c r="M123" s="173"/>
      <c r="N123" s="170"/>
      <c r="O123" s="170"/>
      <c r="P123" s="170"/>
      <c r="Q123" s="170"/>
      <c r="R123" s="170"/>
      <c r="S123" s="170"/>
      <c r="T123" s="174"/>
      <c r="AT123" s="175" t="s">
        <v>152</v>
      </c>
      <c r="AU123" s="175" t="s">
        <v>80</v>
      </c>
      <c r="AV123" s="175" t="s">
        <v>76</v>
      </c>
      <c r="AW123" s="175" t="s">
        <v>111</v>
      </c>
      <c r="AX123" s="175" t="s">
        <v>72</v>
      </c>
      <c r="AY123" s="175" t="s">
        <v>139</v>
      </c>
    </row>
    <row r="124" spans="2:65" s="6" customFormat="1" ht="15.75" customHeight="1" x14ac:dyDescent="0.3">
      <c r="B124" s="176"/>
      <c r="C124" s="177"/>
      <c r="D124" s="167" t="s">
        <v>152</v>
      </c>
      <c r="E124" s="177"/>
      <c r="F124" s="178" t="s">
        <v>186</v>
      </c>
      <c r="G124" s="177"/>
      <c r="H124" s="179">
        <v>66.28</v>
      </c>
      <c r="J124" s="177"/>
      <c r="K124" s="177"/>
      <c r="L124" s="180"/>
      <c r="M124" s="181"/>
      <c r="N124" s="177"/>
      <c r="O124" s="177"/>
      <c r="P124" s="177"/>
      <c r="Q124" s="177"/>
      <c r="R124" s="177"/>
      <c r="S124" s="177"/>
      <c r="T124" s="182"/>
      <c r="AT124" s="183" t="s">
        <v>152</v>
      </c>
      <c r="AU124" s="183" t="s">
        <v>80</v>
      </c>
      <c r="AV124" s="183" t="s">
        <v>80</v>
      </c>
      <c r="AW124" s="183" t="s">
        <v>111</v>
      </c>
      <c r="AX124" s="183" t="s">
        <v>72</v>
      </c>
      <c r="AY124" s="183" t="s">
        <v>139</v>
      </c>
    </row>
    <row r="125" spans="2:65" s="6" customFormat="1" ht="15.75" customHeight="1" x14ac:dyDescent="0.3">
      <c r="B125" s="184"/>
      <c r="C125" s="185"/>
      <c r="D125" s="167" t="s">
        <v>152</v>
      </c>
      <c r="E125" s="185"/>
      <c r="F125" s="186" t="s">
        <v>179</v>
      </c>
      <c r="G125" s="185"/>
      <c r="H125" s="187">
        <v>66.28</v>
      </c>
      <c r="J125" s="185"/>
      <c r="K125" s="185"/>
      <c r="L125" s="188"/>
      <c r="M125" s="189"/>
      <c r="N125" s="185"/>
      <c r="O125" s="185"/>
      <c r="P125" s="185"/>
      <c r="Q125" s="185"/>
      <c r="R125" s="185"/>
      <c r="S125" s="185"/>
      <c r="T125" s="190"/>
      <c r="AT125" s="191" t="s">
        <v>152</v>
      </c>
      <c r="AU125" s="191" t="s">
        <v>80</v>
      </c>
      <c r="AV125" s="191" t="s">
        <v>146</v>
      </c>
      <c r="AW125" s="191" t="s">
        <v>111</v>
      </c>
      <c r="AX125" s="191" t="s">
        <v>76</v>
      </c>
      <c r="AY125" s="191" t="s">
        <v>139</v>
      </c>
    </row>
    <row r="126" spans="2:65" s="6" customFormat="1" ht="15.75" customHeight="1" x14ac:dyDescent="0.3">
      <c r="B126" s="23"/>
      <c r="C126" s="153" t="s">
        <v>187</v>
      </c>
      <c r="D126" s="153" t="s">
        <v>141</v>
      </c>
      <c r="E126" s="154" t="s">
        <v>188</v>
      </c>
      <c r="F126" s="155" t="s">
        <v>189</v>
      </c>
      <c r="G126" s="156" t="s">
        <v>164</v>
      </c>
      <c r="H126" s="157">
        <v>271.05399999999997</v>
      </c>
      <c r="I126" s="158">
        <v>100</v>
      </c>
      <c r="J126" s="159">
        <f>ROUND($I$126*$H$126,2)</f>
        <v>27105.4</v>
      </c>
      <c r="K126" s="155" t="s">
        <v>145</v>
      </c>
      <c r="L126" s="43"/>
      <c r="M126" s="160"/>
      <c r="N126" s="161" t="s">
        <v>43</v>
      </c>
      <c r="O126" s="24"/>
      <c r="P126" s="162">
        <f>$O$126*$H$126</f>
        <v>0</v>
      </c>
      <c r="Q126" s="162">
        <v>0</v>
      </c>
      <c r="R126" s="162">
        <f>$Q$126*$H$126</f>
        <v>0</v>
      </c>
      <c r="S126" s="162">
        <v>0.5</v>
      </c>
      <c r="T126" s="163">
        <f>$S$126*$H$126</f>
        <v>135.52699999999999</v>
      </c>
      <c r="AR126" s="97" t="s">
        <v>146</v>
      </c>
      <c r="AT126" s="97" t="s">
        <v>141</v>
      </c>
      <c r="AU126" s="97" t="s">
        <v>80</v>
      </c>
      <c r="AY126" s="6" t="s">
        <v>139</v>
      </c>
      <c r="BE126" s="164">
        <f>IF($N$126="základní",$J$126,0)</f>
        <v>27105.4</v>
      </c>
      <c r="BF126" s="164">
        <f>IF($N$126="snížená",$J$126,0)</f>
        <v>0</v>
      </c>
      <c r="BG126" s="164">
        <f>IF($N$126="zákl. přenesená",$J$126,0)</f>
        <v>0</v>
      </c>
      <c r="BH126" s="164">
        <f>IF($N$126="sníž. přenesená",$J$126,0)</f>
        <v>0</v>
      </c>
      <c r="BI126" s="164">
        <f>IF($N$126="nulová",$J$126,0)</f>
        <v>0</v>
      </c>
      <c r="BJ126" s="97" t="s">
        <v>76</v>
      </c>
      <c r="BK126" s="164">
        <f>ROUND($I$126*$H$126,2)</f>
        <v>27105.4</v>
      </c>
      <c r="BL126" s="97" t="s">
        <v>146</v>
      </c>
      <c r="BM126" s="97" t="s">
        <v>190</v>
      </c>
    </row>
    <row r="127" spans="2:65" s="6" customFormat="1" ht="27" customHeight="1" x14ac:dyDescent="0.3">
      <c r="B127" s="23"/>
      <c r="C127" s="24"/>
      <c r="D127" s="165" t="s">
        <v>148</v>
      </c>
      <c r="E127" s="24"/>
      <c r="F127" s="166" t="s">
        <v>191</v>
      </c>
      <c r="G127" s="24"/>
      <c r="H127" s="24"/>
      <c r="J127" s="24"/>
      <c r="K127" s="24"/>
      <c r="L127" s="43"/>
      <c r="M127" s="56"/>
      <c r="N127" s="24"/>
      <c r="O127" s="24"/>
      <c r="P127" s="24"/>
      <c r="Q127" s="24"/>
      <c r="R127" s="24"/>
      <c r="S127" s="24"/>
      <c r="T127" s="57"/>
      <c r="AT127" s="6" t="s">
        <v>148</v>
      </c>
      <c r="AU127" s="6" t="s">
        <v>80</v>
      </c>
    </row>
    <row r="128" spans="2:65" s="6" customFormat="1" ht="219.75" customHeight="1" x14ac:dyDescent="0.3">
      <c r="B128" s="23"/>
      <c r="C128" s="24"/>
      <c r="D128" s="167" t="s">
        <v>150</v>
      </c>
      <c r="E128" s="24"/>
      <c r="F128" s="168" t="s">
        <v>192</v>
      </c>
      <c r="G128" s="24"/>
      <c r="H128" s="24"/>
      <c r="J128" s="24"/>
      <c r="K128" s="24"/>
      <c r="L128" s="43"/>
      <c r="M128" s="56"/>
      <c r="N128" s="24"/>
      <c r="O128" s="24"/>
      <c r="P128" s="24"/>
      <c r="Q128" s="24"/>
      <c r="R128" s="24"/>
      <c r="S128" s="24"/>
      <c r="T128" s="57"/>
      <c r="AT128" s="6" t="s">
        <v>150</v>
      </c>
      <c r="AU128" s="6" t="s">
        <v>80</v>
      </c>
    </row>
    <row r="129" spans="2:65" s="6" customFormat="1" ht="15.75" customHeight="1" x14ac:dyDescent="0.3">
      <c r="B129" s="169"/>
      <c r="C129" s="170"/>
      <c r="D129" s="167" t="s">
        <v>152</v>
      </c>
      <c r="E129" s="170"/>
      <c r="F129" s="171" t="s">
        <v>168</v>
      </c>
      <c r="G129" s="170"/>
      <c r="H129" s="170"/>
      <c r="J129" s="170"/>
      <c r="K129" s="170"/>
      <c r="L129" s="172"/>
      <c r="M129" s="173"/>
      <c r="N129" s="170"/>
      <c r="O129" s="170"/>
      <c r="P129" s="170"/>
      <c r="Q129" s="170"/>
      <c r="R129" s="170"/>
      <c r="S129" s="170"/>
      <c r="T129" s="174"/>
      <c r="AT129" s="175" t="s">
        <v>152</v>
      </c>
      <c r="AU129" s="175" t="s">
        <v>80</v>
      </c>
      <c r="AV129" s="175" t="s">
        <v>76</v>
      </c>
      <c r="AW129" s="175" t="s">
        <v>111</v>
      </c>
      <c r="AX129" s="175" t="s">
        <v>72</v>
      </c>
      <c r="AY129" s="175" t="s">
        <v>139</v>
      </c>
    </row>
    <row r="130" spans="2:65" s="6" customFormat="1" ht="15.75" customHeight="1" x14ac:dyDescent="0.3">
      <c r="B130" s="169"/>
      <c r="C130" s="170"/>
      <c r="D130" s="167" t="s">
        <v>152</v>
      </c>
      <c r="E130" s="170"/>
      <c r="F130" s="171" t="s">
        <v>193</v>
      </c>
      <c r="G130" s="170"/>
      <c r="H130" s="170"/>
      <c r="J130" s="170"/>
      <c r="K130" s="170"/>
      <c r="L130" s="172"/>
      <c r="M130" s="173"/>
      <c r="N130" s="170"/>
      <c r="O130" s="170"/>
      <c r="P130" s="170"/>
      <c r="Q130" s="170"/>
      <c r="R130" s="170"/>
      <c r="S130" s="170"/>
      <c r="T130" s="174"/>
      <c r="AT130" s="175" t="s">
        <v>152</v>
      </c>
      <c r="AU130" s="175" t="s">
        <v>80</v>
      </c>
      <c r="AV130" s="175" t="s">
        <v>76</v>
      </c>
      <c r="AW130" s="175" t="s">
        <v>111</v>
      </c>
      <c r="AX130" s="175" t="s">
        <v>72</v>
      </c>
      <c r="AY130" s="175" t="s">
        <v>139</v>
      </c>
    </row>
    <row r="131" spans="2:65" s="6" customFormat="1" ht="15.75" customHeight="1" x14ac:dyDescent="0.3">
      <c r="B131" s="176"/>
      <c r="C131" s="177"/>
      <c r="D131" s="167" t="s">
        <v>152</v>
      </c>
      <c r="E131" s="177"/>
      <c r="F131" s="178" t="s">
        <v>194</v>
      </c>
      <c r="G131" s="177"/>
      <c r="H131" s="179">
        <v>3.6040000000000001</v>
      </c>
      <c r="J131" s="177"/>
      <c r="K131" s="177"/>
      <c r="L131" s="180"/>
      <c r="M131" s="181"/>
      <c r="N131" s="177"/>
      <c r="O131" s="177"/>
      <c r="P131" s="177"/>
      <c r="Q131" s="177"/>
      <c r="R131" s="177"/>
      <c r="S131" s="177"/>
      <c r="T131" s="182"/>
      <c r="AT131" s="183" t="s">
        <v>152</v>
      </c>
      <c r="AU131" s="183" t="s">
        <v>80</v>
      </c>
      <c r="AV131" s="183" t="s">
        <v>80</v>
      </c>
      <c r="AW131" s="183" t="s">
        <v>111</v>
      </c>
      <c r="AX131" s="183" t="s">
        <v>72</v>
      </c>
      <c r="AY131" s="183" t="s">
        <v>139</v>
      </c>
    </row>
    <row r="132" spans="2:65" s="6" customFormat="1" ht="15.75" customHeight="1" x14ac:dyDescent="0.3">
      <c r="B132" s="169"/>
      <c r="C132" s="170"/>
      <c r="D132" s="167" t="s">
        <v>152</v>
      </c>
      <c r="E132" s="170"/>
      <c r="F132" s="171" t="s">
        <v>169</v>
      </c>
      <c r="G132" s="170"/>
      <c r="H132" s="170"/>
      <c r="J132" s="170"/>
      <c r="K132" s="170"/>
      <c r="L132" s="172"/>
      <c r="M132" s="173"/>
      <c r="N132" s="170"/>
      <c r="O132" s="170"/>
      <c r="P132" s="170"/>
      <c r="Q132" s="170"/>
      <c r="R132" s="170"/>
      <c r="S132" s="170"/>
      <c r="T132" s="174"/>
      <c r="AT132" s="175" t="s">
        <v>152</v>
      </c>
      <c r="AU132" s="175" t="s">
        <v>80</v>
      </c>
      <c r="AV132" s="175" t="s">
        <v>76</v>
      </c>
      <c r="AW132" s="175" t="s">
        <v>111</v>
      </c>
      <c r="AX132" s="175" t="s">
        <v>72</v>
      </c>
      <c r="AY132" s="175" t="s">
        <v>139</v>
      </c>
    </row>
    <row r="133" spans="2:65" s="6" customFormat="1" ht="15.75" customHeight="1" x14ac:dyDescent="0.3">
      <c r="B133" s="176"/>
      <c r="C133" s="177"/>
      <c r="D133" s="167" t="s">
        <v>152</v>
      </c>
      <c r="E133" s="177"/>
      <c r="F133" s="178" t="s">
        <v>195</v>
      </c>
      <c r="G133" s="177"/>
      <c r="H133" s="179">
        <v>3.88</v>
      </c>
      <c r="J133" s="177"/>
      <c r="K133" s="177"/>
      <c r="L133" s="180"/>
      <c r="M133" s="181"/>
      <c r="N133" s="177"/>
      <c r="O133" s="177"/>
      <c r="P133" s="177"/>
      <c r="Q133" s="177"/>
      <c r="R133" s="177"/>
      <c r="S133" s="177"/>
      <c r="T133" s="182"/>
      <c r="AT133" s="183" t="s">
        <v>152</v>
      </c>
      <c r="AU133" s="183" t="s">
        <v>80</v>
      </c>
      <c r="AV133" s="183" t="s">
        <v>80</v>
      </c>
      <c r="AW133" s="183" t="s">
        <v>111</v>
      </c>
      <c r="AX133" s="183" t="s">
        <v>72</v>
      </c>
      <c r="AY133" s="183" t="s">
        <v>139</v>
      </c>
    </row>
    <row r="134" spans="2:65" s="6" customFormat="1" ht="15.75" customHeight="1" x14ac:dyDescent="0.3">
      <c r="B134" s="169"/>
      <c r="C134" s="170"/>
      <c r="D134" s="167" t="s">
        <v>152</v>
      </c>
      <c r="E134" s="170"/>
      <c r="F134" s="171" t="s">
        <v>196</v>
      </c>
      <c r="G134" s="170"/>
      <c r="H134" s="170"/>
      <c r="J134" s="170"/>
      <c r="K134" s="170"/>
      <c r="L134" s="172"/>
      <c r="M134" s="173"/>
      <c r="N134" s="170"/>
      <c r="O134" s="170"/>
      <c r="P134" s="170"/>
      <c r="Q134" s="170"/>
      <c r="R134" s="170"/>
      <c r="S134" s="170"/>
      <c r="T134" s="174"/>
      <c r="AT134" s="175" t="s">
        <v>152</v>
      </c>
      <c r="AU134" s="175" t="s">
        <v>80</v>
      </c>
      <c r="AV134" s="175" t="s">
        <v>76</v>
      </c>
      <c r="AW134" s="175" t="s">
        <v>111</v>
      </c>
      <c r="AX134" s="175" t="s">
        <v>72</v>
      </c>
      <c r="AY134" s="175" t="s">
        <v>139</v>
      </c>
    </row>
    <row r="135" spans="2:65" s="6" customFormat="1" ht="15.75" customHeight="1" x14ac:dyDescent="0.3">
      <c r="B135" s="176"/>
      <c r="C135" s="177"/>
      <c r="D135" s="167" t="s">
        <v>152</v>
      </c>
      <c r="E135" s="177"/>
      <c r="F135" s="178" t="s">
        <v>197</v>
      </c>
      <c r="G135" s="177"/>
      <c r="H135" s="179">
        <v>10.32</v>
      </c>
      <c r="J135" s="177"/>
      <c r="K135" s="177"/>
      <c r="L135" s="180"/>
      <c r="M135" s="181"/>
      <c r="N135" s="177"/>
      <c r="O135" s="177"/>
      <c r="P135" s="177"/>
      <c r="Q135" s="177"/>
      <c r="R135" s="177"/>
      <c r="S135" s="177"/>
      <c r="T135" s="182"/>
      <c r="AT135" s="183" t="s">
        <v>152</v>
      </c>
      <c r="AU135" s="183" t="s">
        <v>80</v>
      </c>
      <c r="AV135" s="183" t="s">
        <v>80</v>
      </c>
      <c r="AW135" s="183" t="s">
        <v>111</v>
      </c>
      <c r="AX135" s="183" t="s">
        <v>72</v>
      </c>
      <c r="AY135" s="183" t="s">
        <v>139</v>
      </c>
    </row>
    <row r="136" spans="2:65" s="6" customFormat="1" ht="15.75" customHeight="1" x14ac:dyDescent="0.3">
      <c r="B136" s="169"/>
      <c r="C136" s="170"/>
      <c r="D136" s="167" t="s">
        <v>152</v>
      </c>
      <c r="E136" s="170"/>
      <c r="F136" s="171" t="s">
        <v>177</v>
      </c>
      <c r="G136" s="170"/>
      <c r="H136" s="170"/>
      <c r="J136" s="170"/>
      <c r="K136" s="170"/>
      <c r="L136" s="172"/>
      <c r="M136" s="173"/>
      <c r="N136" s="170"/>
      <c r="O136" s="170"/>
      <c r="P136" s="170"/>
      <c r="Q136" s="170"/>
      <c r="R136" s="170"/>
      <c r="S136" s="170"/>
      <c r="T136" s="174"/>
      <c r="AT136" s="175" t="s">
        <v>152</v>
      </c>
      <c r="AU136" s="175" t="s">
        <v>80</v>
      </c>
      <c r="AV136" s="175" t="s">
        <v>76</v>
      </c>
      <c r="AW136" s="175" t="s">
        <v>111</v>
      </c>
      <c r="AX136" s="175" t="s">
        <v>72</v>
      </c>
      <c r="AY136" s="175" t="s">
        <v>139</v>
      </c>
    </row>
    <row r="137" spans="2:65" s="6" customFormat="1" ht="15.75" customHeight="1" x14ac:dyDescent="0.3">
      <c r="B137" s="176"/>
      <c r="C137" s="177"/>
      <c r="D137" s="167" t="s">
        <v>152</v>
      </c>
      <c r="E137" s="177"/>
      <c r="F137" s="178" t="s">
        <v>198</v>
      </c>
      <c r="G137" s="177"/>
      <c r="H137" s="179">
        <v>253.25</v>
      </c>
      <c r="J137" s="177"/>
      <c r="K137" s="177"/>
      <c r="L137" s="180"/>
      <c r="M137" s="181"/>
      <c r="N137" s="177"/>
      <c r="O137" s="177"/>
      <c r="P137" s="177"/>
      <c r="Q137" s="177"/>
      <c r="R137" s="177"/>
      <c r="S137" s="177"/>
      <c r="T137" s="182"/>
      <c r="AT137" s="183" t="s">
        <v>152</v>
      </c>
      <c r="AU137" s="183" t="s">
        <v>80</v>
      </c>
      <c r="AV137" s="183" t="s">
        <v>80</v>
      </c>
      <c r="AW137" s="183" t="s">
        <v>111</v>
      </c>
      <c r="AX137" s="183" t="s">
        <v>72</v>
      </c>
      <c r="AY137" s="183" t="s">
        <v>139</v>
      </c>
    </row>
    <row r="138" spans="2:65" s="6" customFormat="1" ht="15.75" customHeight="1" x14ac:dyDescent="0.3">
      <c r="B138" s="184"/>
      <c r="C138" s="185"/>
      <c r="D138" s="167" t="s">
        <v>152</v>
      </c>
      <c r="E138" s="185"/>
      <c r="F138" s="186" t="s">
        <v>179</v>
      </c>
      <c r="G138" s="185"/>
      <c r="H138" s="187">
        <v>271.05399999999997</v>
      </c>
      <c r="J138" s="185"/>
      <c r="K138" s="185"/>
      <c r="L138" s="188"/>
      <c r="M138" s="189"/>
      <c r="N138" s="185"/>
      <c r="O138" s="185"/>
      <c r="P138" s="185"/>
      <c r="Q138" s="185"/>
      <c r="R138" s="185"/>
      <c r="S138" s="185"/>
      <c r="T138" s="190"/>
      <c r="AT138" s="191" t="s">
        <v>152</v>
      </c>
      <c r="AU138" s="191" t="s">
        <v>80</v>
      </c>
      <c r="AV138" s="191" t="s">
        <v>146</v>
      </c>
      <c r="AW138" s="191" t="s">
        <v>111</v>
      </c>
      <c r="AX138" s="191" t="s">
        <v>76</v>
      </c>
      <c r="AY138" s="191" t="s">
        <v>139</v>
      </c>
    </row>
    <row r="139" spans="2:65" s="6" customFormat="1" ht="15.75" customHeight="1" x14ac:dyDescent="0.3">
      <c r="B139" s="23"/>
      <c r="C139" s="153" t="s">
        <v>199</v>
      </c>
      <c r="D139" s="153" t="s">
        <v>141</v>
      </c>
      <c r="E139" s="154" t="s">
        <v>200</v>
      </c>
      <c r="F139" s="155" t="s">
        <v>201</v>
      </c>
      <c r="G139" s="156" t="s">
        <v>164</v>
      </c>
      <c r="H139" s="157">
        <v>773.73400000000004</v>
      </c>
      <c r="I139" s="158">
        <v>20</v>
      </c>
      <c r="J139" s="159">
        <f>ROUND($I$139*$H$139,2)</f>
        <v>15474.68</v>
      </c>
      <c r="K139" s="155" t="s">
        <v>145</v>
      </c>
      <c r="L139" s="43"/>
      <c r="M139" s="160"/>
      <c r="N139" s="161" t="s">
        <v>43</v>
      </c>
      <c r="O139" s="24"/>
      <c r="P139" s="162">
        <f>$O$139*$H$139</f>
        <v>0</v>
      </c>
      <c r="Q139" s="162">
        <v>0</v>
      </c>
      <c r="R139" s="162">
        <f>$Q$139*$H$139</f>
        <v>0</v>
      </c>
      <c r="S139" s="162">
        <v>0.23499999999999999</v>
      </c>
      <c r="T139" s="163">
        <f>$S$139*$H$139</f>
        <v>181.82749000000001</v>
      </c>
      <c r="AR139" s="97" t="s">
        <v>146</v>
      </c>
      <c r="AT139" s="97" t="s">
        <v>141</v>
      </c>
      <c r="AU139" s="97" t="s">
        <v>80</v>
      </c>
      <c r="AY139" s="6" t="s">
        <v>139</v>
      </c>
      <c r="BE139" s="164">
        <f>IF($N$139="základní",$J$139,0)</f>
        <v>15474.68</v>
      </c>
      <c r="BF139" s="164">
        <f>IF($N$139="snížená",$J$139,0)</f>
        <v>0</v>
      </c>
      <c r="BG139" s="164">
        <f>IF($N$139="zákl. přenesená",$J$139,0)</f>
        <v>0</v>
      </c>
      <c r="BH139" s="164">
        <f>IF($N$139="sníž. přenesená",$J$139,0)</f>
        <v>0</v>
      </c>
      <c r="BI139" s="164">
        <f>IF($N$139="nulová",$J$139,0)</f>
        <v>0</v>
      </c>
      <c r="BJ139" s="97" t="s">
        <v>76</v>
      </c>
      <c r="BK139" s="164">
        <f>ROUND($I$139*$H$139,2)</f>
        <v>15474.68</v>
      </c>
      <c r="BL139" s="97" t="s">
        <v>146</v>
      </c>
      <c r="BM139" s="97" t="s">
        <v>202</v>
      </c>
    </row>
    <row r="140" spans="2:65" s="6" customFormat="1" ht="27" customHeight="1" x14ac:dyDescent="0.3">
      <c r="B140" s="23"/>
      <c r="C140" s="24"/>
      <c r="D140" s="165" t="s">
        <v>148</v>
      </c>
      <c r="E140" s="24"/>
      <c r="F140" s="166" t="s">
        <v>203</v>
      </c>
      <c r="G140" s="24"/>
      <c r="H140" s="24"/>
      <c r="J140" s="24"/>
      <c r="K140" s="24"/>
      <c r="L140" s="43"/>
      <c r="M140" s="56"/>
      <c r="N140" s="24"/>
      <c r="O140" s="24"/>
      <c r="P140" s="24"/>
      <c r="Q140" s="24"/>
      <c r="R140" s="24"/>
      <c r="S140" s="24"/>
      <c r="T140" s="57"/>
      <c r="AT140" s="6" t="s">
        <v>148</v>
      </c>
      <c r="AU140" s="6" t="s">
        <v>80</v>
      </c>
    </row>
    <row r="141" spans="2:65" s="6" customFormat="1" ht="219.75" customHeight="1" x14ac:dyDescent="0.3">
      <c r="B141" s="23"/>
      <c r="C141" s="24"/>
      <c r="D141" s="167" t="s">
        <v>150</v>
      </c>
      <c r="E141" s="24"/>
      <c r="F141" s="168" t="s">
        <v>192</v>
      </c>
      <c r="G141" s="24"/>
      <c r="H141" s="24"/>
      <c r="J141" s="24"/>
      <c r="K141" s="24"/>
      <c r="L141" s="43"/>
      <c r="M141" s="56"/>
      <c r="N141" s="24"/>
      <c r="O141" s="24"/>
      <c r="P141" s="24"/>
      <c r="Q141" s="24"/>
      <c r="R141" s="24"/>
      <c r="S141" s="24"/>
      <c r="T141" s="57"/>
      <c r="AT141" s="6" t="s">
        <v>150</v>
      </c>
      <c r="AU141" s="6" t="s">
        <v>80</v>
      </c>
    </row>
    <row r="142" spans="2:65" s="6" customFormat="1" ht="15.75" customHeight="1" x14ac:dyDescent="0.3">
      <c r="B142" s="176"/>
      <c r="C142" s="177"/>
      <c r="D142" s="167" t="s">
        <v>152</v>
      </c>
      <c r="E142" s="177"/>
      <c r="F142" s="178" t="s">
        <v>204</v>
      </c>
      <c r="G142" s="177"/>
      <c r="H142" s="179">
        <v>3.84</v>
      </c>
      <c r="J142" s="177"/>
      <c r="K142" s="177"/>
      <c r="L142" s="180"/>
      <c r="M142" s="181"/>
      <c r="N142" s="177"/>
      <c r="O142" s="177"/>
      <c r="P142" s="177"/>
      <c r="Q142" s="177"/>
      <c r="R142" s="177"/>
      <c r="S142" s="177"/>
      <c r="T142" s="182"/>
      <c r="AT142" s="183" t="s">
        <v>152</v>
      </c>
      <c r="AU142" s="183" t="s">
        <v>80</v>
      </c>
      <c r="AV142" s="183" t="s">
        <v>80</v>
      </c>
      <c r="AW142" s="183" t="s">
        <v>111</v>
      </c>
      <c r="AX142" s="183" t="s">
        <v>72</v>
      </c>
      <c r="AY142" s="183" t="s">
        <v>139</v>
      </c>
    </row>
    <row r="143" spans="2:65" s="6" customFormat="1" ht="15.75" customHeight="1" x14ac:dyDescent="0.3">
      <c r="B143" s="176"/>
      <c r="C143" s="177"/>
      <c r="D143" s="167" t="s">
        <v>152</v>
      </c>
      <c r="E143" s="177"/>
      <c r="F143" s="178" t="s">
        <v>205</v>
      </c>
      <c r="G143" s="177"/>
      <c r="H143" s="179">
        <v>284.32</v>
      </c>
      <c r="J143" s="177"/>
      <c r="K143" s="177"/>
      <c r="L143" s="180"/>
      <c r="M143" s="181"/>
      <c r="N143" s="177"/>
      <c r="O143" s="177"/>
      <c r="P143" s="177"/>
      <c r="Q143" s="177"/>
      <c r="R143" s="177"/>
      <c r="S143" s="177"/>
      <c r="T143" s="182"/>
      <c r="AT143" s="183" t="s">
        <v>152</v>
      </c>
      <c r="AU143" s="183" t="s">
        <v>80</v>
      </c>
      <c r="AV143" s="183" t="s">
        <v>80</v>
      </c>
      <c r="AW143" s="183" t="s">
        <v>111</v>
      </c>
      <c r="AX143" s="183" t="s">
        <v>72</v>
      </c>
      <c r="AY143" s="183" t="s">
        <v>139</v>
      </c>
    </row>
    <row r="144" spans="2:65" s="6" customFormat="1" ht="15.75" customHeight="1" x14ac:dyDescent="0.3">
      <c r="B144" s="176"/>
      <c r="C144" s="177"/>
      <c r="D144" s="167" t="s">
        <v>152</v>
      </c>
      <c r="E144" s="177"/>
      <c r="F144" s="178" t="s">
        <v>206</v>
      </c>
      <c r="G144" s="177"/>
      <c r="H144" s="179">
        <v>66.28</v>
      </c>
      <c r="J144" s="177"/>
      <c r="K144" s="177"/>
      <c r="L144" s="180"/>
      <c r="M144" s="181"/>
      <c r="N144" s="177"/>
      <c r="O144" s="177"/>
      <c r="P144" s="177"/>
      <c r="Q144" s="177"/>
      <c r="R144" s="177"/>
      <c r="S144" s="177"/>
      <c r="T144" s="182"/>
      <c r="AT144" s="183" t="s">
        <v>152</v>
      </c>
      <c r="AU144" s="183" t="s">
        <v>80</v>
      </c>
      <c r="AV144" s="183" t="s">
        <v>80</v>
      </c>
      <c r="AW144" s="183" t="s">
        <v>111</v>
      </c>
      <c r="AX144" s="183" t="s">
        <v>72</v>
      </c>
      <c r="AY144" s="183" t="s">
        <v>139</v>
      </c>
    </row>
    <row r="145" spans="2:65" s="6" customFormat="1" ht="15.75" customHeight="1" x14ac:dyDescent="0.3">
      <c r="B145" s="176"/>
      <c r="C145" s="177"/>
      <c r="D145" s="167" t="s">
        <v>152</v>
      </c>
      <c r="E145" s="177"/>
      <c r="F145" s="178" t="s">
        <v>207</v>
      </c>
      <c r="G145" s="177"/>
      <c r="H145" s="179">
        <v>271.05399999999997</v>
      </c>
      <c r="J145" s="177"/>
      <c r="K145" s="177"/>
      <c r="L145" s="180"/>
      <c r="M145" s="181"/>
      <c r="N145" s="177"/>
      <c r="O145" s="177"/>
      <c r="P145" s="177"/>
      <c r="Q145" s="177"/>
      <c r="R145" s="177"/>
      <c r="S145" s="177"/>
      <c r="T145" s="182"/>
      <c r="AT145" s="183" t="s">
        <v>152</v>
      </c>
      <c r="AU145" s="183" t="s">
        <v>80</v>
      </c>
      <c r="AV145" s="183" t="s">
        <v>80</v>
      </c>
      <c r="AW145" s="183" t="s">
        <v>111</v>
      </c>
      <c r="AX145" s="183" t="s">
        <v>72</v>
      </c>
      <c r="AY145" s="183" t="s">
        <v>139</v>
      </c>
    </row>
    <row r="146" spans="2:65" s="6" customFormat="1" ht="15.75" customHeight="1" x14ac:dyDescent="0.3">
      <c r="B146" s="192"/>
      <c r="C146" s="193"/>
      <c r="D146" s="167" t="s">
        <v>152</v>
      </c>
      <c r="E146" s="193"/>
      <c r="F146" s="194" t="s">
        <v>208</v>
      </c>
      <c r="G146" s="193"/>
      <c r="H146" s="195">
        <v>625.49400000000003</v>
      </c>
      <c r="J146" s="193"/>
      <c r="K146" s="193"/>
      <c r="L146" s="196"/>
      <c r="M146" s="197"/>
      <c r="N146" s="193"/>
      <c r="O146" s="193"/>
      <c r="P146" s="193"/>
      <c r="Q146" s="193"/>
      <c r="R146" s="193"/>
      <c r="S146" s="193"/>
      <c r="T146" s="198"/>
      <c r="AT146" s="199" t="s">
        <v>152</v>
      </c>
      <c r="AU146" s="199" t="s">
        <v>80</v>
      </c>
      <c r="AV146" s="199" t="s">
        <v>161</v>
      </c>
      <c r="AW146" s="199" t="s">
        <v>111</v>
      </c>
      <c r="AX146" s="199" t="s">
        <v>72</v>
      </c>
      <c r="AY146" s="199" t="s">
        <v>139</v>
      </c>
    </row>
    <row r="147" spans="2:65" s="6" customFormat="1" ht="15.75" customHeight="1" x14ac:dyDescent="0.3">
      <c r="B147" s="169"/>
      <c r="C147" s="170"/>
      <c r="D147" s="167" t="s">
        <v>152</v>
      </c>
      <c r="E147" s="170"/>
      <c r="F147" s="171" t="s">
        <v>209</v>
      </c>
      <c r="G147" s="170"/>
      <c r="H147" s="170"/>
      <c r="J147" s="170"/>
      <c r="K147" s="170"/>
      <c r="L147" s="172"/>
      <c r="M147" s="173"/>
      <c r="N147" s="170"/>
      <c r="O147" s="170"/>
      <c r="P147" s="170"/>
      <c r="Q147" s="170"/>
      <c r="R147" s="170"/>
      <c r="S147" s="170"/>
      <c r="T147" s="174"/>
      <c r="AT147" s="175" t="s">
        <v>152</v>
      </c>
      <c r="AU147" s="175" t="s">
        <v>80</v>
      </c>
      <c r="AV147" s="175" t="s">
        <v>76</v>
      </c>
      <c r="AW147" s="175" t="s">
        <v>111</v>
      </c>
      <c r="AX147" s="175" t="s">
        <v>72</v>
      </c>
      <c r="AY147" s="175" t="s">
        <v>139</v>
      </c>
    </row>
    <row r="148" spans="2:65" s="6" customFormat="1" ht="15.75" customHeight="1" x14ac:dyDescent="0.3">
      <c r="B148" s="169"/>
      <c r="C148" s="170"/>
      <c r="D148" s="167" t="s">
        <v>152</v>
      </c>
      <c r="E148" s="170"/>
      <c r="F148" s="171" t="s">
        <v>210</v>
      </c>
      <c r="G148" s="170"/>
      <c r="H148" s="170"/>
      <c r="J148" s="170"/>
      <c r="K148" s="170"/>
      <c r="L148" s="172"/>
      <c r="M148" s="173"/>
      <c r="N148" s="170"/>
      <c r="O148" s="170"/>
      <c r="P148" s="170"/>
      <c r="Q148" s="170"/>
      <c r="R148" s="170"/>
      <c r="S148" s="170"/>
      <c r="T148" s="174"/>
      <c r="AT148" s="175" t="s">
        <v>152</v>
      </c>
      <c r="AU148" s="175" t="s">
        <v>80</v>
      </c>
      <c r="AV148" s="175" t="s">
        <v>76</v>
      </c>
      <c r="AW148" s="175" t="s">
        <v>111</v>
      </c>
      <c r="AX148" s="175" t="s">
        <v>72</v>
      </c>
      <c r="AY148" s="175" t="s">
        <v>139</v>
      </c>
    </row>
    <row r="149" spans="2:65" s="6" customFormat="1" ht="15.75" customHeight="1" x14ac:dyDescent="0.3">
      <c r="B149" s="169"/>
      <c r="C149" s="170"/>
      <c r="D149" s="167" t="s">
        <v>152</v>
      </c>
      <c r="E149" s="170"/>
      <c r="F149" s="171" t="s">
        <v>168</v>
      </c>
      <c r="G149" s="170"/>
      <c r="H149" s="170"/>
      <c r="J149" s="170"/>
      <c r="K149" s="170"/>
      <c r="L149" s="172"/>
      <c r="M149" s="173"/>
      <c r="N149" s="170"/>
      <c r="O149" s="170"/>
      <c r="P149" s="170"/>
      <c r="Q149" s="170"/>
      <c r="R149" s="170"/>
      <c r="S149" s="170"/>
      <c r="T149" s="174"/>
      <c r="AT149" s="175" t="s">
        <v>152</v>
      </c>
      <c r="AU149" s="175" t="s">
        <v>80</v>
      </c>
      <c r="AV149" s="175" t="s">
        <v>76</v>
      </c>
      <c r="AW149" s="175" t="s">
        <v>111</v>
      </c>
      <c r="AX149" s="175" t="s">
        <v>72</v>
      </c>
      <c r="AY149" s="175" t="s">
        <v>139</v>
      </c>
    </row>
    <row r="150" spans="2:65" s="6" customFormat="1" ht="15.75" customHeight="1" x14ac:dyDescent="0.3">
      <c r="B150" s="169"/>
      <c r="C150" s="170"/>
      <c r="D150" s="167" t="s">
        <v>152</v>
      </c>
      <c r="E150" s="170"/>
      <c r="F150" s="171" t="s">
        <v>211</v>
      </c>
      <c r="G150" s="170"/>
      <c r="H150" s="170"/>
      <c r="J150" s="170"/>
      <c r="K150" s="170"/>
      <c r="L150" s="172"/>
      <c r="M150" s="173"/>
      <c r="N150" s="170"/>
      <c r="O150" s="170"/>
      <c r="P150" s="170"/>
      <c r="Q150" s="170"/>
      <c r="R150" s="170"/>
      <c r="S150" s="170"/>
      <c r="T150" s="174"/>
      <c r="AT150" s="175" t="s">
        <v>152</v>
      </c>
      <c r="AU150" s="175" t="s">
        <v>80</v>
      </c>
      <c r="AV150" s="175" t="s">
        <v>76</v>
      </c>
      <c r="AW150" s="175" t="s">
        <v>111</v>
      </c>
      <c r="AX150" s="175" t="s">
        <v>72</v>
      </c>
      <c r="AY150" s="175" t="s">
        <v>139</v>
      </c>
    </row>
    <row r="151" spans="2:65" s="6" customFormat="1" ht="15.75" customHeight="1" x14ac:dyDescent="0.3">
      <c r="B151" s="176"/>
      <c r="C151" s="177"/>
      <c r="D151" s="167" t="s">
        <v>152</v>
      </c>
      <c r="E151" s="177"/>
      <c r="F151" s="178" t="s">
        <v>212</v>
      </c>
      <c r="G151" s="177"/>
      <c r="H151" s="179">
        <v>139.96</v>
      </c>
      <c r="J151" s="177"/>
      <c r="K151" s="177"/>
      <c r="L151" s="180"/>
      <c r="M151" s="181"/>
      <c r="N151" s="177"/>
      <c r="O151" s="177"/>
      <c r="P151" s="177"/>
      <c r="Q151" s="177"/>
      <c r="R151" s="177"/>
      <c r="S151" s="177"/>
      <c r="T151" s="182"/>
      <c r="AT151" s="183" t="s">
        <v>152</v>
      </c>
      <c r="AU151" s="183" t="s">
        <v>80</v>
      </c>
      <c r="AV151" s="183" t="s">
        <v>80</v>
      </c>
      <c r="AW151" s="183" t="s">
        <v>111</v>
      </c>
      <c r="AX151" s="183" t="s">
        <v>72</v>
      </c>
      <c r="AY151" s="183" t="s">
        <v>139</v>
      </c>
    </row>
    <row r="152" spans="2:65" s="6" customFormat="1" ht="15.75" customHeight="1" x14ac:dyDescent="0.3">
      <c r="B152" s="169"/>
      <c r="C152" s="170"/>
      <c r="D152" s="167" t="s">
        <v>152</v>
      </c>
      <c r="E152" s="170"/>
      <c r="F152" s="171" t="s">
        <v>169</v>
      </c>
      <c r="G152" s="170"/>
      <c r="H152" s="170"/>
      <c r="J152" s="170"/>
      <c r="K152" s="170"/>
      <c r="L152" s="172"/>
      <c r="M152" s="173"/>
      <c r="N152" s="170"/>
      <c r="O152" s="170"/>
      <c r="P152" s="170"/>
      <c r="Q152" s="170"/>
      <c r="R152" s="170"/>
      <c r="S152" s="170"/>
      <c r="T152" s="174"/>
      <c r="AT152" s="175" t="s">
        <v>152</v>
      </c>
      <c r="AU152" s="175" t="s">
        <v>80</v>
      </c>
      <c r="AV152" s="175" t="s">
        <v>76</v>
      </c>
      <c r="AW152" s="175" t="s">
        <v>111</v>
      </c>
      <c r="AX152" s="175" t="s">
        <v>72</v>
      </c>
      <c r="AY152" s="175" t="s">
        <v>139</v>
      </c>
    </row>
    <row r="153" spans="2:65" s="6" customFormat="1" ht="15.75" customHeight="1" x14ac:dyDescent="0.3">
      <c r="B153" s="176"/>
      <c r="C153" s="177"/>
      <c r="D153" s="167" t="s">
        <v>152</v>
      </c>
      <c r="E153" s="177"/>
      <c r="F153" s="178" t="s">
        <v>213</v>
      </c>
      <c r="G153" s="177"/>
      <c r="H153" s="179">
        <v>8.2799999999999994</v>
      </c>
      <c r="J153" s="177"/>
      <c r="K153" s="177"/>
      <c r="L153" s="180"/>
      <c r="M153" s="181"/>
      <c r="N153" s="177"/>
      <c r="O153" s="177"/>
      <c r="P153" s="177"/>
      <c r="Q153" s="177"/>
      <c r="R153" s="177"/>
      <c r="S153" s="177"/>
      <c r="T153" s="182"/>
      <c r="AT153" s="183" t="s">
        <v>152</v>
      </c>
      <c r="AU153" s="183" t="s">
        <v>80</v>
      </c>
      <c r="AV153" s="183" t="s">
        <v>80</v>
      </c>
      <c r="AW153" s="183" t="s">
        <v>111</v>
      </c>
      <c r="AX153" s="183" t="s">
        <v>72</v>
      </c>
      <c r="AY153" s="183" t="s">
        <v>139</v>
      </c>
    </row>
    <row r="154" spans="2:65" s="6" customFormat="1" ht="15.75" customHeight="1" x14ac:dyDescent="0.3">
      <c r="B154" s="192"/>
      <c r="C154" s="193"/>
      <c r="D154" s="167" t="s">
        <v>152</v>
      </c>
      <c r="E154" s="193"/>
      <c r="F154" s="194" t="s">
        <v>208</v>
      </c>
      <c r="G154" s="193"/>
      <c r="H154" s="195">
        <v>148.24</v>
      </c>
      <c r="J154" s="193"/>
      <c r="K154" s="193"/>
      <c r="L154" s="196"/>
      <c r="M154" s="197"/>
      <c r="N154" s="193"/>
      <c r="O154" s="193"/>
      <c r="P154" s="193"/>
      <c r="Q154" s="193"/>
      <c r="R154" s="193"/>
      <c r="S154" s="193"/>
      <c r="T154" s="198"/>
      <c r="AT154" s="199" t="s">
        <v>152</v>
      </c>
      <c r="AU154" s="199" t="s">
        <v>80</v>
      </c>
      <c r="AV154" s="199" t="s">
        <v>161</v>
      </c>
      <c r="AW154" s="199" t="s">
        <v>111</v>
      </c>
      <c r="AX154" s="199" t="s">
        <v>72</v>
      </c>
      <c r="AY154" s="199" t="s">
        <v>139</v>
      </c>
    </row>
    <row r="155" spans="2:65" s="6" customFormat="1" ht="15.75" customHeight="1" x14ac:dyDescent="0.3">
      <c r="B155" s="184"/>
      <c r="C155" s="185"/>
      <c r="D155" s="167" t="s">
        <v>152</v>
      </c>
      <c r="E155" s="185"/>
      <c r="F155" s="186" t="s">
        <v>179</v>
      </c>
      <c r="G155" s="185"/>
      <c r="H155" s="187">
        <v>773.73400000000004</v>
      </c>
      <c r="J155" s="185"/>
      <c r="K155" s="185"/>
      <c r="L155" s="188"/>
      <c r="M155" s="189"/>
      <c r="N155" s="185"/>
      <c r="O155" s="185"/>
      <c r="P155" s="185"/>
      <c r="Q155" s="185"/>
      <c r="R155" s="185"/>
      <c r="S155" s="185"/>
      <c r="T155" s="190"/>
      <c r="AT155" s="191" t="s">
        <v>152</v>
      </c>
      <c r="AU155" s="191" t="s">
        <v>80</v>
      </c>
      <c r="AV155" s="191" t="s">
        <v>146</v>
      </c>
      <c r="AW155" s="191" t="s">
        <v>111</v>
      </c>
      <c r="AX155" s="191" t="s">
        <v>76</v>
      </c>
      <c r="AY155" s="191" t="s">
        <v>139</v>
      </c>
    </row>
    <row r="156" spans="2:65" s="6" customFormat="1" ht="15.75" customHeight="1" x14ac:dyDescent="0.3">
      <c r="B156" s="23"/>
      <c r="C156" s="153" t="s">
        <v>214</v>
      </c>
      <c r="D156" s="153" t="s">
        <v>141</v>
      </c>
      <c r="E156" s="154" t="s">
        <v>215</v>
      </c>
      <c r="F156" s="155" t="s">
        <v>216</v>
      </c>
      <c r="G156" s="156" t="s">
        <v>164</v>
      </c>
      <c r="H156" s="157">
        <v>4729.4719999999998</v>
      </c>
      <c r="I156" s="158">
        <v>24.2</v>
      </c>
      <c r="J156" s="159">
        <f>ROUND($I$156*$H$156,2)</f>
        <v>114453.22</v>
      </c>
      <c r="K156" s="155" t="s">
        <v>145</v>
      </c>
      <c r="L156" s="43"/>
      <c r="M156" s="160"/>
      <c r="N156" s="161" t="s">
        <v>43</v>
      </c>
      <c r="O156" s="24"/>
      <c r="P156" s="162">
        <f>$O$156*$H$156</f>
        <v>0</v>
      </c>
      <c r="Q156" s="162">
        <v>0</v>
      </c>
      <c r="R156" s="162">
        <f>$Q$156*$H$156</f>
        <v>0</v>
      </c>
      <c r="S156" s="162">
        <v>0.4</v>
      </c>
      <c r="T156" s="163">
        <f>$S$156*$H$156</f>
        <v>1891.7888</v>
      </c>
      <c r="AR156" s="97" t="s">
        <v>146</v>
      </c>
      <c r="AT156" s="97" t="s">
        <v>141</v>
      </c>
      <c r="AU156" s="97" t="s">
        <v>80</v>
      </c>
      <c r="AY156" s="6" t="s">
        <v>139</v>
      </c>
      <c r="BE156" s="164">
        <f>IF($N$156="základní",$J$156,0)</f>
        <v>114453.22</v>
      </c>
      <c r="BF156" s="164">
        <f>IF($N$156="snížená",$J$156,0)</f>
        <v>0</v>
      </c>
      <c r="BG156" s="164">
        <f>IF($N$156="zákl. přenesená",$J$156,0)</f>
        <v>0</v>
      </c>
      <c r="BH156" s="164">
        <f>IF($N$156="sníž. přenesená",$J$156,0)</f>
        <v>0</v>
      </c>
      <c r="BI156" s="164">
        <f>IF($N$156="nulová",$J$156,0)</f>
        <v>0</v>
      </c>
      <c r="BJ156" s="97" t="s">
        <v>76</v>
      </c>
      <c r="BK156" s="164">
        <f>ROUND($I$156*$H$156,2)</f>
        <v>114453.22</v>
      </c>
      <c r="BL156" s="97" t="s">
        <v>146</v>
      </c>
      <c r="BM156" s="97" t="s">
        <v>217</v>
      </c>
    </row>
    <row r="157" spans="2:65" s="6" customFormat="1" ht="27" customHeight="1" x14ac:dyDescent="0.3">
      <c r="B157" s="23"/>
      <c r="C157" s="24"/>
      <c r="D157" s="165" t="s">
        <v>148</v>
      </c>
      <c r="E157" s="24"/>
      <c r="F157" s="166" t="s">
        <v>218</v>
      </c>
      <c r="G157" s="24"/>
      <c r="H157" s="24"/>
      <c r="J157" s="24"/>
      <c r="K157" s="24"/>
      <c r="L157" s="43"/>
      <c r="M157" s="56"/>
      <c r="N157" s="24"/>
      <c r="O157" s="24"/>
      <c r="P157" s="24"/>
      <c r="Q157" s="24"/>
      <c r="R157" s="24"/>
      <c r="S157" s="24"/>
      <c r="T157" s="57"/>
      <c r="AT157" s="6" t="s">
        <v>148</v>
      </c>
      <c r="AU157" s="6" t="s">
        <v>80</v>
      </c>
    </row>
    <row r="158" spans="2:65" s="6" customFormat="1" ht="219.75" customHeight="1" x14ac:dyDescent="0.3">
      <c r="B158" s="23"/>
      <c r="C158" s="24"/>
      <c r="D158" s="167" t="s">
        <v>150</v>
      </c>
      <c r="E158" s="24"/>
      <c r="F158" s="168" t="s">
        <v>192</v>
      </c>
      <c r="G158" s="24"/>
      <c r="H158" s="24"/>
      <c r="J158" s="24"/>
      <c r="K158" s="24"/>
      <c r="L158" s="43"/>
      <c r="M158" s="56"/>
      <c r="N158" s="24"/>
      <c r="O158" s="24"/>
      <c r="P158" s="24"/>
      <c r="Q158" s="24"/>
      <c r="R158" s="24"/>
      <c r="S158" s="24"/>
      <c r="T158" s="57"/>
      <c r="AT158" s="6" t="s">
        <v>150</v>
      </c>
      <c r="AU158" s="6" t="s">
        <v>80</v>
      </c>
    </row>
    <row r="159" spans="2:65" s="6" customFormat="1" ht="15.75" customHeight="1" x14ac:dyDescent="0.3">
      <c r="B159" s="176"/>
      <c r="C159" s="177"/>
      <c r="D159" s="167" t="s">
        <v>152</v>
      </c>
      <c r="E159" s="177"/>
      <c r="F159" s="178" t="s">
        <v>219</v>
      </c>
      <c r="G159" s="177"/>
      <c r="H159" s="179">
        <v>1569.396</v>
      </c>
      <c r="J159" s="177"/>
      <c r="K159" s="177"/>
      <c r="L159" s="180"/>
      <c r="M159" s="181"/>
      <c r="N159" s="177"/>
      <c r="O159" s="177"/>
      <c r="P159" s="177"/>
      <c r="Q159" s="177"/>
      <c r="R159" s="177"/>
      <c r="S159" s="177"/>
      <c r="T159" s="182"/>
      <c r="AT159" s="183" t="s">
        <v>152</v>
      </c>
      <c r="AU159" s="183" t="s">
        <v>80</v>
      </c>
      <c r="AV159" s="183" t="s">
        <v>80</v>
      </c>
      <c r="AW159" s="183" t="s">
        <v>111</v>
      </c>
      <c r="AX159" s="183" t="s">
        <v>72</v>
      </c>
      <c r="AY159" s="183" t="s">
        <v>139</v>
      </c>
    </row>
    <row r="160" spans="2:65" s="6" customFormat="1" ht="15.75" customHeight="1" x14ac:dyDescent="0.3">
      <c r="B160" s="176"/>
      <c r="C160" s="177"/>
      <c r="D160" s="167" t="s">
        <v>152</v>
      </c>
      <c r="E160" s="177"/>
      <c r="F160" s="178" t="s">
        <v>220</v>
      </c>
      <c r="G160" s="177"/>
      <c r="H160" s="179">
        <v>3151.0360000000001</v>
      </c>
      <c r="J160" s="177"/>
      <c r="K160" s="177"/>
      <c r="L160" s="180"/>
      <c r="M160" s="181"/>
      <c r="N160" s="177"/>
      <c r="O160" s="177"/>
      <c r="P160" s="177"/>
      <c r="Q160" s="177"/>
      <c r="R160" s="177"/>
      <c r="S160" s="177"/>
      <c r="T160" s="182"/>
      <c r="AT160" s="183" t="s">
        <v>152</v>
      </c>
      <c r="AU160" s="183" t="s">
        <v>80</v>
      </c>
      <c r="AV160" s="183" t="s">
        <v>80</v>
      </c>
      <c r="AW160" s="183" t="s">
        <v>111</v>
      </c>
      <c r="AX160" s="183" t="s">
        <v>72</v>
      </c>
      <c r="AY160" s="183" t="s">
        <v>139</v>
      </c>
    </row>
    <row r="161" spans="2:65" s="6" customFormat="1" ht="15.75" customHeight="1" x14ac:dyDescent="0.3">
      <c r="B161" s="176"/>
      <c r="C161" s="177"/>
      <c r="D161" s="167" t="s">
        <v>152</v>
      </c>
      <c r="E161" s="177"/>
      <c r="F161" s="178" t="s">
        <v>221</v>
      </c>
      <c r="G161" s="177"/>
      <c r="H161" s="179">
        <v>9.0399999999999991</v>
      </c>
      <c r="J161" s="177"/>
      <c r="K161" s="177"/>
      <c r="L161" s="180"/>
      <c r="M161" s="181"/>
      <c r="N161" s="177"/>
      <c r="O161" s="177"/>
      <c r="P161" s="177"/>
      <c r="Q161" s="177"/>
      <c r="R161" s="177"/>
      <c r="S161" s="177"/>
      <c r="T161" s="182"/>
      <c r="AT161" s="183" t="s">
        <v>152</v>
      </c>
      <c r="AU161" s="183" t="s">
        <v>80</v>
      </c>
      <c r="AV161" s="183" t="s">
        <v>80</v>
      </c>
      <c r="AW161" s="183" t="s">
        <v>111</v>
      </c>
      <c r="AX161" s="183" t="s">
        <v>72</v>
      </c>
      <c r="AY161" s="183" t="s">
        <v>139</v>
      </c>
    </row>
    <row r="162" spans="2:65" s="6" customFormat="1" ht="15.75" customHeight="1" x14ac:dyDescent="0.3">
      <c r="B162" s="184"/>
      <c r="C162" s="185"/>
      <c r="D162" s="167" t="s">
        <v>152</v>
      </c>
      <c r="E162" s="185"/>
      <c r="F162" s="186" t="s">
        <v>179</v>
      </c>
      <c r="G162" s="185"/>
      <c r="H162" s="187">
        <v>4729.4719999999998</v>
      </c>
      <c r="J162" s="185"/>
      <c r="K162" s="185"/>
      <c r="L162" s="188"/>
      <c r="M162" s="189"/>
      <c r="N162" s="185"/>
      <c r="O162" s="185"/>
      <c r="P162" s="185"/>
      <c r="Q162" s="185"/>
      <c r="R162" s="185"/>
      <c r="S162" s="185"/>
      <c r="T162" s="190"/>
      <c r="AT162" s="191" t="s">
        <v>152</v>
      </c>
      <c r="AU162" s="191" t="s">
        <v>80</v>
      </c>
      <c r="AV162" s="191" t="s">
        <v>146</v>
      </c>
      <c r="AW162" s="191" t="s">
        <v>111</v>
      </c>
      <c r="AX162" s="191" t="s">
        <v>76</v>
      </c>
      <c r="AY162" s="191" t="s">
        <v>139</v>
      </c>
    </row>
    <row r="163" spans="2:65" s="6" customFormat="1" ht="15.75" customHeight="1" x14ac:dyDescent="0.3">
      <c r="B163" s="23"/>
      <c r="C163" s="153" t="s">
        <v>222</v>
      </c>
      <c r="D163" s="153" t="s">
        <v>141</v>
      </c>
      <c r="E163" s="154" t="s">
        <v>223</v>
      </c>
      <c r="F163" s="155" t="s">
        <v>224</v>
      </c>
      <c r="G163" s="156" t="s">
        <v>164</v>
      </c>
      <c r="H163" s="157">
        <v>1569.396</v>
      </c>
      <c r="I163" s="158">
        <v>16.899999999999999</v>
      </c>
      <c r="J163" s="159">
        <f>ROUND($I$163*$H$163,2)</f>
        <v>26522.79</v>
      </c>
      <c r="K163" s="155" t="s">
        <v>145</v>
      </c>
      <c r="L163" s="43"/>
      <c r="M163" s="160"/>
      <c r="N163" s="161" t="s">
        <v>43</v>
      </c>
      <c r="O163" s="24"/>
      <c r="P163" s="162">
        <f>$O$163*$H$163</f>
        <v>0</v>
      </c>
      <c r="Q163" s="162">
        <v>0</v>
      </c>
      <c r="R163" s="162">
        <f>$Q$163*$H$163</f>
        <v>0</v>
      </c>
      <c r="S163" s="162">
        <v>9.8000000000000004E-2</v>
      </c>
      <c r="T163" s="163">
        <f>$S$163*$H$163</f>
        <v>153.80080799999999</v>
      </c>
      <c r="AR163" s="97" t="s">
        <v>146</v>
      </c>
      <c r="AT163" s="97" t="s">
        <v>141</v>
      </c>
      <c r="AU163" s="97" t="s">
        <v>80</v>
      </c>
      <c r="AY163" s="6" t="s">
        <v>139</v>
      </c>
      <c r="BE163" s="164">
        <f>IF($N$163="základní",$J$163,0)</f>
        <v>26522.79</v>
      </c>
      <c r="BF163" s="164">
        <f>IF($N$163="snížená",$J$163,0)</f>
        <v>0</v>
      </c>
      <c r="BG163" s="164">
        <f>IF($N$163="zákl. přenesená",$J$163,0)</f>
        <v>0</v>
      </c>
      <c r="BH163" s="164">
        <f>IF($N$163="sníž. přenesená",$J$163,0)</f>
        <v>0</v>
      </c>
      <c r="BI163" s="164">
        <f>IF($N$163="nulová",$J$163,0)</f>
        <v>0</v>
      </c>
      <c r="BJ163" s="97" t="s">
        <v>76</v>
      </c>
      <c r="BK163" s="164">
        <f>ROUND($I$163*$H$163,2)</f>
        <v>26522.79</v>
      </c>
      <c r="BL163" s="97" t="s">
        <v>146</v>
      </c>
      <c r="BM163" s="97" t="s">
        <v>225</v>
      </c>
    </row>
    <row r="164" spans="2:65" s="6" customFormat="1" ht="27" customHeight="1" x14ac:dyDescent="0.3">
      <c r="B164" s="23"/>
      <c r="C164" s="24"/>
      <c r="D164" s="165" t="s">
        <v>148</v>
      </c>
      <c r="E164" s="24"/>
      <c r="F164" s="166" t="s">
        <v>226</v>
      </c>
      <c r="G164" s="24"/>
      <c r="H164" s="24"/>
      <c r="J164" s="24"/>
      <c r="K164" s="24"/>
      <c r="L164" s="43"/>
      <c r="M164" s="56"/>
      <c r="N164" s="24"/>
      <c r="O164" s="24"/>
      <c r="P164" s="24"/>
      <c r="Q164" s="24"/>
      <c r="R164" s="24"/>
      <c r="S164" s="24"/>
      <c r="T164" s="57"/>
      <c r="AT164" s="6" t="s">
        <v>148</v>
      </c>
      <c r="AU164" s="6" t="s">
        <v>80</v>
      </c>
    </row>
    <row r="165" spans="2:65" s="6" customFormat="1" ht="219.75" customHeight="1" x14ac:dyDescent="0.3">
      <c r="B165" s="23"/>
      <c r="C165" s="24"/>
      <c r="D165" s="167" t="s">
        <v>150</v>
      </c>
      <c r="E165" s="24"/>
      <c r="F165" s="168" t="s">
        <v>192</v>
      </c>
      <c r="G165" s="24"/>
      <c r="H165" s="24"/>
      <c r="J165" s="24"/>
      <c r="K165" s="24"/>
      <c r="L165" s="43"/>
      <c r="M165" s="56"/>
      <c r="N165" s="24"/>
      <c r="O165" s="24"/>
      <c r="P165" s="24"/>
      <c r="Q165" s="24"/>
      <c r="R165" s="24"/>
      <c r="S165" s="24"/>
      <c r="T165" s="57"/>
      <c r="AT165" s="6" t="s">
        <v>150</v>
      </c>
      <c r="AU165" s="6" t="s">
        <v>80</v>
      </c>
    </row>
    <row r="166" spans="2:65" s="6" customFormat="1" ht="15.75" customHeight="1" x14ac:dyDescent="0.3">
      <c r="B166" s="169"/>
      <c r="C166" s="170"/>
      <c r="D166" s="167" t="s">
        <v>152</v>
      </c>
      <c r="E166" s="170"/>
      <c r="F166" s="171" t="s">
        <v>168</v>
      </c>
      <c r="G166" s="170"/>
      <c r="H166" s="170"/>
      <c r="J166" s="170"/>
      <c r="K166" s="170"/>
      <c r="L166" s="172"/>
      <c r="M166" s="173"/>
      <c r="N166" s="170"/>
      <c r="O166" s="170"/>
      <c r="P166" s="170"/>
      <c r="Q166" s="170"/>
      <c r="R166" s="170"/>
      <c r="S166" s="170"/>
      <c r="T166" s="174"/>
      <c r="AT166" s="175" t="s">
        <v>152</v>
      </c>
      <c r="AU166" s="175" t="s">
        <v>80</v>
      </c>
      <c r="AV166" s="175" t="s">
        <v>76</v>
      </c>
      <c r="AW166" s="175" t="s">
        <v>111</v>
      </c>
      <c r="AX166" s="175" t="s">
        <v>72</v>
      </c>
      <c r="AY166" s="175" t="s">
        <v>139</v>
      </c>
    </row>
    <row r="167" spans="2:65" s="6" customFormat="1" ht="15.75" customHeight="1" x14ac:dyDescent="0.3">
      <c r="B167" s="169"/>
      <c r="C167" s="170"/>
      <c r="D167" s="167" t="s">
        <v>152</v>
      </c>
      <c r="E167" s="170"/>
      <c r="F167" s="171" t="s">
        <v>185</v>
      </c>
      <c r="G167" s="170"/>
      <c r="H167" s="170"/>
      <c r="J167" s="170"/>
      <c r="K167" s="170"/>
      <c r="L167" s="172"/>
      <c r="M167" s="173"/>
      <c r="N167" s="170"/>
      <c r="O167" s="170"/>
      <c r="P167" s="170"/>
      <c r="Q167" s="170"/>
      <c r="R167" s="170"/>
      <c r="S167" s="170"/>
      <c r="T167" s="174"/>
      <c r="AT167" s="175" t="s">
        <v>152</v>
      </c>
      <c r="AU167" s="175" t="s">
        <v>80</v>
      </c>
      <c r="AV167" s="175" t="s">
        <v>76</v>
      </c>
      <c r="AW167" s="175" t="s">
        <v>111</v>
      </c>
      <c r="AX167" s="175" t="s">
        <v>72</v>
      </c>
      <c r="AY167" s="175" t="s">
        <v>139</v>
      </c>
    </row>
    <row r="168" spans="2:65" s="6" customFormat="1" ht="15.75" customHeight="1" x14ac:dyDescent="0.3">
      <c r="B168" s="176"/>
      <c r="C168" s="177"/>
      <c r="D168" s="167" t="s">
        <v>152</v>
      </c>
      <c r="E168" s="177"/>
      <c r="F168" s="178" t="s">
        <v>227</v>
      </c>
      <c r="G168" s="177"/>
      <c r="H168" s="179">
        <v>25.2</v>
      </c>
      <c r="J168" s="177"/>
      <c r="K168" s="177"/>
      <c r="L168" s="180"/>
      <c r="M168" s="181"/>
      <c r="N168" s="177"/>
      <c r="O168" s="177"/>
      <c r="P168" s="177"/>
      <c r="Q168" s="177"/>
      <c r="R168" s="177"/>
      <c r="S168" s="177"/>
      <c r="T168" s="182"/>
      <c r="AT168" s="183" t="s">
        <v>152</v>
      </c>
      <c r="AU168" s="183" t="s">
        <v>80</v>
      </c>
      <c r="AV168" s="183" t="s">
        <v>80</v>
      </c>
      <c r="AW168" s="183" t="s">
        <v>111</v>
      </c>
      <c r="AX168" s="183" t="s">
        <v>72</v>
      </c>
      <c r="AY168" s="183" t="s">
        <v>139</v>
      </c>
    </row>
    <row r="169" spans="2:65" s="6" customFormat="1" ht="15.75" customHeight="1" x14ac:dyDescent="0.3">
      <c r="B169" s="176"/>
      <c r="C169" s="177"/>
      <c r="D169" s="167" t="s">
        <v>152</v>
      </c>
      <c r="E169" s="177"/>
      <c r="F169" s="178" t="s">
        <v>228</v>
      </c>
      <c r="G169" s="177"/>
      <c r="H169" s="179">
        <v>176.72</v>
      </c>
      <c r="J169" s="177"/>
      <c r="K169" s="177"/>
      <c r="L169" s="180"/>
      <c r="M169" s="181"/>
      <c r="N169" s="177"/>
      <c r="O169" s="177"/>
      <c r="P169" s="177"/>
      <c r="Q169" s="177"/>
      <c r="R169" s="177"/>
      <c r="S169" s="177"/>
      <c r="T169" s="182"/>
      <c r="AT169" s="183" t="s">
        <v>152</v>
      </c>
      <c r="AU169" s="183" t="s">
        <v>80</v>
      </c>
      <c r="AV169" s="183" t="s">
        <v>80</v>
      </c>
      <c r="AW169" s="183" t="s">
        <v>111</v>
      </c>
      <c r="AX169" s="183" t="s">
        <v>72</v>
      </c>
      <c r="AY169" s="183" t="s">
        <v>139</v>
      </c>
    </row>
    <row r="170" spans="2:65" s="6" customFormat="1" ht="15.75" customHeight="1" x14ac:dyDescent="0.3">
      <c r="B170" s="176"/>
      <c r="C170" s="177"/>
      <c r="D170" s="167" t="s">
        <v>152</v>
      </c>
      <c r="E170" s="177"/>
      <c r="F170" s="178" t="s">
        <v>229</v>
      </c>
      <c r="G170" s="177"/>
      <c r="H170" s="179">
        <v>567.95600000000002</v>
      </c>
      <c r="J170" s="177"/>
      <c r="K170" s="177"/>
      <c r="L170" s="180"/>
      <c r="M170" s="181"/>
      <c r="N170" s="177"/>
      <c r="O170" s="177"/>
      <c r="P170" s="177"/>
      <c r="Q170" s="177"/>
      <c r="R170" s="177"/>
      <c r="S170" s="177"/>
      <c r="T170" s="182"/>
      <c r="AT170" s="183" t="s">
        <v>152</v>
      </c>
      <c r="AU170" s="183" t="s">
        <v>80</v>
      </c>
      <c r="AV170" s="183" t="s">
        <v>80</v>
      </c>
      <c r="AW170" s="183" t="s">
        <v>111</v>
      </c>
      <c r="AX170" s="183" t="s">
        <v>72</v>
      </c>
      <c r="AY170" s="183" t="s">
        <v>139</v>
      </c>
    </row>
    <row r="171" spans="2:65" s="6" customFormat="1" ht="15.75" customHeight="1" x14ac:dyDescent="0.3">
      <c r="B171" s="169"/>
      <c r="C171" s="170"/>
      <c r="D171" s="167" t="s">
        <v>152</v>
      </c>
      <c r="E171" s="170"/>
      <c r="F171" s="171" t="s">
        <v>230</v>
      </c>
      <c r="G171" s="170"/>
      <c r="H171" s="170"/>
      <c r="J171" s="170"/>
      <c r="K171" s="170"/>
      <c r="L171" s="172"/>
      <c r="M171" s="173"/>
      <c r="N171" s="170"/>
      <c r="O171" s="170"/>
      <c r="P171" s="170"/>
      <c r="Q171" s="170"/>
      <c r="R171" s="170"/>
      <c r="S171" s="170"/>
      <c r="T171" s="174"/>
      <c r="AT171" s="175" t="s">
        <v>152</v>
      </c>
      <c r="AU171" s="175" t="s">
        <v>80</v>
      </c>
      <c r="AV171" s="175" t="s">
        <v>76</v>
      </c>
      <c r="AW171" s="175" t="s">
        <v>111</v>
      </c>
      <c r="AX171" s="175" t="s">
        <v>72</v>
      </c>
      <c r="AY171" s="175" t="s">
        <v>139</v>
      </c>
    </row>
    <row r="172" spans="2:65" s="6" customFormat="1" ht="15.75" customHeight="1" x14ac:dyDescent="0.3">
      <c r="B172" s="176"/>
      <c r="C172" s="177"/>
      <c r="D172" s="167" t="s">
        <v>152</v>
      </c>
      <c r="E172" s="177"/>
      <c r="F172" s="178" t="s">
        <v>231</v>
      </c>
      <c r="G172" s="177"/>
      <c r="H172" s="179">
        <v>799.52</v>
      </c>
      <c r="J172" s="177"/>
      <c r="K172" s="177"/>
      <c r="L172" s="180"/>
      <c r="M172" s="181"/>
      <c r="N172" s="177"/>
      <c r="O172" s="177"/>
      <c r="P172" s="177"/>
      <c r="Q172" s="177"/>
      <c r="R172" s="177"/>
      <c r="S172" s="177"/>
      <c r="T172" s="182"/>
      <c r="AT172" s="183" t="s">
        <v>152</v>
      </c>
      <c r="AU172" s="183" t="s">
        <v>80</v>
      </c>
      <c r="AV172" s="183" t="s">
        <v>80</v>
      </c>
      <c r="AW172" s="183" t="s">
        <v>111</v>
      </c>
      <c r="AX172" s="183" t="s">
        <v>72</v>
      </c>
      <c r="AY172" s="183" t="s">
        <v>139</v>
      </c>
    </row>
    <row r="173" spans="2:65" s="6" customFormat="1" ht="15.75" customHeight="1" x14ac:dyDescent="0.3">
      <c r="B173" s="184"/>
      <c r="C173" s="185"/>
      <c r="D173" s="167" t="s">
        <v>152</v>
      </c>
      <c r="E173" s="185"/>
      <c r="F173" s="186" t="s">
        <v>179</v>
      </c>
      <c r="G173" s="185"/>
      <c r="H173" s="187">
        <v>1569.396</v>
      </c>
      <c r="J173" s="185"/>
      <c r="K173" s="185"/>
      <c r="L173" s="188"/>
      <c r="M173" s="189"/>
      <c r="N173" s="185"/>
      <c r="O173" s="185"/>
      <c r="P173" s="185"/>
      <c r="Q173" s="185"/>
      <c r="R173" s="185"/>
      <c r="S173" s="185"/>
      <c r="T173" s="190"/>
      <c r="AT173" s="191" t="s">
        <v>152</v>
      </c>
      <c r="AU173" s="191" t="s">
        <v>80</v>
      </c>
      <c r="AV173" s="191" t="s">
        <v>146</v>
      </c>
      <c r="AW173" s="191" t="s">
        <v>111</v>
      </c>
      <c r="AX173" s="191" t="s">
        <v>76</v>
      </c>
      <c r="AY173" s="191" t="s">
        <v>139</v>
      </c>
    </row>
    <row r="174" spans="2:65" s="6" customFormat="1" ht="15.75" customHeight="1" x14ac:dyDescent="0.3">
      <c r="B174" s="23"/>
      <c r="C174" s="153" t="s">
        <v>232</v>
      </c>
      <c r="D174" s="153" t="s">
        <v>141</v>
      </c>
      <c r="E174" s="154" t="s">
        <v>233</v>
      </c>
      <c r="F174" s="155" t="s">
        <v>234</v>
      </c>
      <c r="G174" s="156" t="s">
        <v>164</v>
      </c>
      <c r="H174" s="157">
        <v>3160.076</v>
      </c>
      <c r="I174" s="158">
        <v>24.4</v>
      </c>
      <c r="J174" s="159">
        <f>ROUND($I$174*$H$174,2)</f>
        <v>77105.850000000006</v>
      </c>
      <c r="K174" s="155" t="s">
        <v>145</v>
      </c>
      <c r="L174" s="43"/>
      <c r="M174" s="160"/>
      <c r="N174" s="161" t="s">
        <v>43</v>
      </c>
      <c r="O174" s="24"/>
      <c r="P174" s="162">
        <f>$O$174*$H$174</f>
        <v>0</v>
      </c>
      <c r="Q174" s="162">
        <v>0</v>
      </c>
      <c r="R174" s="162">
        <f>$Q$174*$H$174</f>
        <v>0</v>
      </c>
      <c r="S174" s="162">
        <v>0.18099999999999999</v>
      </c>
      <c r="T174" s="163">
        <f>$S$174*$H$174</f>
        <v>571.97375599999998</v>
      </c>
      <c r="AR174" s="97" t="s">
        <v>146</v>
      </c>
      <c r="AT174" s="97" t="s">
        <v>141</v>
      </c>
      <c r="AU174" s="97" t="s">
        <v>80</v>
      </c>
      <c r="AY174" s="6" t="s">
        <v>139</v>
      </c>
      <c r="BE174" s="164">
        <f>IF($N$174="základní",$J$174,0)</f>
        <v>77105.850000000006</v>
      </c>
      <c r="BF174" s="164">
        <f>IF($N$174="snížená",$J$174,0)</f>
        <v>0</v>
      </c>
      <c r="BG174" s="164">
        <f>IF($N$174="zákl. přenesená",$J$174,0)</f>
        <v>0</v>
      </c>
      <c r="BH174" s="164">
        <f>IF($N$174="sníž. přenesená",$J$174,0)</f>
        <v>0</v>
      </c>
      <c r="BI174" s="164">
        <f>IF($N$174="nulová",$J$174,0)</f>
        <v>0</v>
      </c>
      <c r="BJ174" s="97" t="s">
        <v>76</v>
      </c>
      <c r="BK174" s="164">
        <f>ROUND($I$174*$H$174,2)</f>
        <v>77105.850000000006</v>
      </c>
      <c r="BL174" s="97" t="s">
        <v>146</v>
      </c>
      <c r="BM174" s="97" t="s">
        <v>235</v>
      </c>
    </row>
    <row r="175" spans="2:65" s="6" customFormat="1" ht="27" customHeight="1" x14ac:dyDescent="0.3">
      <c r="B175" s="23"/>
      <c r="C175" s="24"/>
      <c r="D175" s="165" t="s">
        <v>148</v>
      </c>
      <c r="E175" s="24"/>
      <c r="F175" s="166" t="s">
        <v>236</v>
      </c>
      <c r="G175" s="24"/>
      <c r="H175" s="24"/>
      <c r="J175" s="24"/>
      <c r="K175" s="24"/>
      <c r="L175" s="43"/>
      <c r="M175" s="56"/>
      <c r="N175" s="24"/>
      <c r="O175" s="24"/>
      <c r="P175" s="24"/>
      <c r="Q175" s="24"/>
      <c r="R175" s="24"/>
      <c r="S175" s="24"/>
      <c r="T175" s="57"/>
      <c r="AT175" s="6" t="s">
        <v>148</v>
      </c>
      <c r="AU175" s="6" t="s">
        <v>80</v>
      </c>
    </row>
    <row r="176" spans="2:65" s="6" customFormat="1" ht="219.75" customHeight="1" x14ac:dyDescent="0.3">
      <c r="B176" s="23"/>
      <c r="C176" s="24"/>
      <c r="D176" s="167" t="s">
        <v>150</v>
      </c>
      <c r="E176" s="24"/>
      <c r="F176" s="168" t="s">
        <v>192</v>
      </c>
      <c r="G176" s="24"/>
      <c r="H176" s="24"/>
      <c r="J176" s="24"/>
      <c r="K176" s="24"/>
      <c r="L176" s="43"/>
      <c r="M176" s="56"/>
      <c r="N176" s="24"/>
      <c r="O176" s="24"/>
      <c r="P176" s="24"/>
      <c r="Q176" s="24"/>
      <c r="R176" s="24"/>
      <c r="S176" s="24"/>
      <c r="T176" s="57"/>
      <c r="AT176" s="6" t="s">
        <v>150</v>
      </c>
      <c r="AU176" s="6" t="s">
        <v>80</v>
      </c>
    </row>
    <row r="177" spans="2:51" s="6" customFormat="1" ht="15.75" customHeight="1" x14ac:dyDescent="0.3">
      <c r="B177" s="169"/>
      <c r="C177" s="170"/>
      <c r="D177" s="167" t="s">
        <v>152</v>
      </c>
      <c r="E177" s="170"/>
      <c r="F177" s="171" t="s">
        <v>168</v>
      </c>
      <c r="G177" s="170"/>
      <c r="H177" s="170"/>
      <c r="J177" s="170"/>
      <c r="K177" s="170"/>
      <c r="L177" s="172"/>
      <c r="M177" s="173"/>
      <c r="N177" s="170"/>
      <c r="O177" s="170"/>
      <c r="P177" s="170"/>
      <c r="Q177" s="170"/>
      <c r="R177" s="170"/>
      <c r="S177" s="170"/>
      <c r="T177" s="174"/>
      <c r="AT177" s="175" t="s">
        <v>152</v>
      </c>
      <c r="AU177" s="175" t="s">
        <v>80</v>
      </c>
      <c r="AV177" s="175" t="s">
        <v>76</v>
      </c>
      <c r="AW177" s="175" t="s">
        <v>111</v>
      </c>
      <c r="AX177" s="175" t="s">
        <v>72</v>
      </c>
      <c r="AY177" s="175" t="s">
        <v>139</v>
      </c>
    </row>
    <row r="178" spans="2:51" s="6" customFormat="1" ht="15.75" customHeight="1" x14ac:dyDescent="0.3">
      <c r="B178" s="169"/>
      <c r="C178" s="170"/>
      <c r="D178" s="167" t="s">
        <v>152</v>
      </c>
      <c r="E178" s="170"/>
      <c r="F178" s="171" t="s">
        <v>237</v>
      </c>
      <c r="G178" s="170"/>
      <c r="H178" s="170"/>
      <c r="J178" s="170"/>
      <c r="K178" s="170"/>
      <c r="L178" s="172"/>
      <c r="M178" s="173"/>
      <c r="N178" s="170"/>
      <c r="O178" s="170"/>
      <c r="P178" s="170"/>
      <c r="Q178" s="170"/>
      <c r="R178" s="170"/>
      <c r="S178" s="170"/>
      <c r="T178" s="174"/>
      <c r="AT178" s="175" t="s">
        <v>152</v>
      </c>
      <c r="AU178" s="175" t="s">
        <v>80</v>
      </c>
      <c r="AV178" s="175" t="s">
        <v>76</v>
      </c>
      <c r="AW178" s="175" t="s">
        <v>111</v>
      </c>
      <c r="AX178" s="175" t="s">
        <v>72</v>
      </c>
      <c r="AY178" s="175" t="s">
        <v>139</v>
      </c>
    </row>
    <row r="179" spans="2:51" s="6" customFormat="1" ht="15.75" customHeight="1" x14ac:dyDescent="0.3">
      <c r="B179" s="176"/>
      <c r="C179" s="177"/>
      <c r="D179" s="167" t="s">
        <v>152</v>
      </c>
      <c r="E179" s="177"/>
      <c r="F179" s="178" t="s">
        <v>238</v>
      </c>
      <c r="G179" s="177"/>
      <c r="H179" s="179">
        <v>13.12</v>
      </c>
      <c r="J179" s="177"/>
      <c r="K179" s="177"/>
      <c r="L179" s="180"/>
      <c r="M179" s="181"/>
      <c r="N179" s="177"/>
      <c r="O179" s="177"/>
      <c r="P179" s="177"/>
      <c r="Q179" s="177"/>
      <c r="R179" s="177"/>
      <c r="S179" s="177"/>
      <c r="T179" s="182"/>
      <c r="AT179" s="183" t="s">
        <v>152</v>
      </c>
      <c r="AU179" s="183" t="s">
        <v>80</v>
      </c>
      <c r="AV179" s="183" t="s">
        <v>80</v>
      </c>
      <c r="AW179" s="183" t="s">
        <v>111</v>
      </c>
      <c r="AX179" s="183" t="s">
        <v>72</v>
      </c>
      <c r="AY179" s="183" t="s">
        <v>139</v>
      </c>
    </row>
    <row r="180" spans="2:51" s="6" customFormat="1" ht="15.75" customHeight="1" x14ac:dyDescent="0.3">
      <c r="B180" s="169"/>
      <c r="C180" s="170"/>
      <c r="D180" s="167" t="s">
        <v>152</v>
      </c>
      <c r="E180" s="170"/>
      <c r="F180" s="171" t="s">
        <v>239</v>
      </c>
      <c r="G180" s="170"/>
      <c r="H180" s="170"/>
      <c r="J180" s="170"/>
      <c r="K180" s="170"/>
      <c r="L180" s="172"/>
      <c r="M180" s="173"/>
      <c r="N180" s="170"/>
      <c r="O180" s="170"/>
      <c r="P180" s="170"/>
      <c r="Q180" s="170"/>
      <c r="R180" s="170"/>
      <c r="S180" s="170"/>
      <c r="T180" s="174"/>
      <c r="AT180" s="175" t="s">
        <v>152</v>
      </c>
      <c r="AU180" s="175" t="s">
        <v>80</v>
      </c>
      <c r="AV180" s="175" t="s">
        <v>76</v>
      </c>
      <c r="AW180" s="175" t="s">
        <v>111</v>
      </c>
      <c r="AX180" s="175" t="s">
        <v>72</v>
      </c>
      <c r="AY180" s="175" t="s">
        <v>139</v>
      </c>
    </row>
    <row r="181" spans="2:51" s="6" customFormat="1" ht="15.75" customHeight="1" x14ac:dyDescent="0.3">
      <c r="B181" s="176"/>
      <c r="C181" s="177"/>
      <c r="D181" s="167" t="s">
        <v>152</v>
      </c>
      <c r="E181" s="177"/>
      <c r="F181" s="178" t="s">
        <v>240</v>
      </c>
      <c r="G181" s="177"/>
      <c r="H181" s="179">
        <v>325.81599999999997</v>
      </c>
      <c r="J181" s="177"/>
      <c r="K181" s="177"/>
      <c r="L181" s="180"/>
      <c r="M181" s="181"/>
      <c r="N181" s="177"/>
      <c r="O181" s="177"/>
      <c r="P181" s="177"/>
      <c r="Q181" s="177"/>
      <c r="R181" s="177"/>
      <c r="S181" s="177"/>
      <c r="T181" s="182"/>
      <c r="AT181" s="183" t="s">
        <v>152</v>
      </c>
      <c r="AU181" s="183" t="s">
        <v>80</v>
      </c>
      <c r="AV181" s="183" t="s">
        <v>80</v>
      </c>
      <c r="AW181" s="183" t="s">
        <v>111</v>
      </c>
      <c r="AX181" s="183" t="s">
        <v>72</v>
      </c>
      <c r="AY181" s="183" t="s">
        <v>139</v>
      </c>
    </row>
    <row r="182" spans="2:51" s="6" customFormat="1" ht="15.75" customHeight="1" x14ac:dyDescent="0.3">
      <c r="B182" s="169"/>
      <c r="C182" s="170"/>
      <c r="D182" s="167" t="s">
        <v>152</v>
      </c>
      <c r="E182" s="170"/>
      <c r="F182" s="171" t="s">
        <v>193</v>
      </c>
      <c r="G182" s="170"/>
      <c r="H182" s="170"/>
      <c r="J182" s="170"/>
      <c r="K182" s="170"/>
      <c r="L182" s="172"/>
      <c r="M182" s="173"/>
      <c r="N182" s="170"/>
      <c r="O182" s="170"/>
      <c r="P182" s="170"/>
      <c r="Q182" s="170"/>
      <c r="R182" s="170"/>
      <c r="S182" s="170"/>
      <c r="T182" s="174"/>
      <c r="AT182" s="175" t="s">
        <v>152</v>
      </c>
      <c r="AU182" s="175" t="s">
        <v>80</v>
      </c>
      <c r="AV182" s="175" t="s">
        <v>76</v>
      </c>
      <c r="AW182" s="175" t="s">
        <v>111</v>
      </c>
      <c r="AX182" s="175" t="s">
        <v>72</v>
      </c>
      <c r="AY182" s="175" t="s">
        <v>139</v>
      </c>
    </row>
    <row r="183" spans="2:51" s="6" customFormat="1" ht="15.75" customHeight="1" x14ac:dyDescent="0.3">
      <c r="B183" s="176"/>
      <c r="C183" s="177"/>
      <c r="D183" s="167" t="s">
        <v>152</v>
      </c>
      <c r="E183" s="177"/>
      <c r="F183" s="178" t="s">
        <v>241</v>
      </c>
      <c r="G183" s="177"/>
      <c r="H183" s="179">
        <v>39.08</v>
      </c>
      <c r="J183" s="177"/>
      <c r="K183" s="177"/>
      <c r="L183" s="180"/>
      <c r="M183" s="181"/>
      <c r="N183" s="177"/>
      <c r="O183" s="177"/>
      <c r="P183" s="177"/>
      <c r="Q183" s="177"/>
      <c r="R183" s="177"/>
      <c r="S183" s="177"/>
      <c r="T183" s="182"/>
      <c r="AT183" s="183" t="s">
        <v>152</v>
      </c>
      <c r="AU183" s="183" t="s">
        <v>80</v>
      </c>
      <c r="AV183" s="183" t="s">
        <v>80</v>
      </c>
      <c r="AW183" s="183" t="s">
        <v>111</v>
      </c>
      <c r="AX183" s="183" t="s">
        <v>72</v>
      </c>
      <c r="AY183" s="183" t="s">
        <v>139</v>
      </c>
    </row>
    <row r="184" spans="2:51" s="6" customFormat="1" ht="15.75" customHeight="1" x14ac:dyDescent="0.3">
      <c r="B184" s="169"/>
      <c r="C184" s="170"/>
      <c r="D184" s="167" t="s">
        <v>152</v>
      </c>
      <c r="E184" s="170"/>
      <c r="F184" s="171" t="s">
        <v>211</v>
      </c>
      <c r="G184" s="170"/>
      <c r="H184" s="170"/>
      <c r="J184" s="170"/>
      <c r="K184" s="170"/>
      <c r="L184" s="172"/>
      <c r="M184" s="173"/>
      <c r="N184" s="170"/>
      <c r="O184" s="170"/>
      <c r="P184" s="170"/>
      <c r="Q184" s="170"/>
      <c r="R184" s="170"/>
      <c r="S184" s="170"/>
      <c r="T184" s="174"/>
      <c r="AT184" s="175" t="s">
        <v>152</v>
      </c>
      <c r="AU184" s="175" t="s">
        <v>80</v>
      </c>
      <c r="AV184" s="175" t="s">
        <v>76</v>
      </c>
      <c r="AW184" s="175" t="s">
        <v>111</v>
      </c>
      <c r="AX184" s="175" t="s">
        <v>72</v>
      </c>
      <c r="AY184" s="175" t="s">
        <v>139</v>
      </c>
    </row>
    <row r="185" spans="2:51" s="6" customFormat="1" ht="15.75" customHeight="1" x14ac:dyDescent="0.3">
      <c r="B185" s="176"/>
      <c r="C185" s="177"/>
      <c r="D185" s="167" t="s">
        <v>152</v>
      </c>
      <c r="E185" s="177"/>
      <c r="F185" s="178" t="s">
        <v>242</v>
      </c>
      <c r="G185" s="177"/>
      <c r="H185" s="179">
        <v>214.84</v>
      </c>
      <c r="J185" s="177"/>
      <c r="K185" s="177"/>
      <c r="L185" s="180"/>
      <c r="M185" s="181"/>
      <c r="N185" s="177"/>
      <c r="O185" s="177"/>
      <c r="P185" s="177"/>
      <c r="Q185" s="177"/>
      <c r="R185" s="177"/>
      <c r="S185" s="177"/>
      <c r="T185" s="182"/>
      <c r="AT185" s="183" t="s">
        <v>152</v>
      </c>
      <c r="AU185" s="183" t="s">
        <v>80</v>
      </c>
      <c r="AV185" s="183" t="s">
        <v>80</v>
      </c>
      <c r="AW185" s="183" t="s">
        <v>111</v>
      </c>
      <c r="AX185" s="183" t="s">
        <v>72</v>
      </c>
      <c r="AY185" s="183" t="s">
        <v>139</v>
      </c>
    </row>
    <row r="186" spans="2:51" s="6" customFormat="1" ht="15.75" customHeight="1" x14ac:dyDescent="0.3">
      <c r="B186" s="176"/>
      <c r="C186" s="177"/>
      <c r="D186" s="167" t="s">
        <v>152</v>
      </c>
      <c r="E186" s="177"/>
      <c r="F186" s="178" t="s">
        <v>243</v>
      </c>
      <c r="G186" s="177"/>
      <c r="H186" s="179">
        <v>15.96</v>
      </c>
      <c r="J186" s="177"/>
      <c r="K186" s="177"/>
      <c r="L186" s="180"/>
      <c r="M186" s="181"/>
      <c r="N186" s="177"/>
      <c r="O186" s="177"/>
      <c r="P186" s="177"/>
      <c r="Q186" s="177"/>
      <c r="R186" s="177"/>
      <c r="S186" s="177"/>
      <c r="T186" s="182"/>
      <c r="AT186" s="183" t="s">
        <v>152</v>
      </c>
      <c r="AU186" s="183" t="s">
        <v>80</v>
      </c>
      <c r="AV186" s="183" t="s">
        <v>80</v>
      </c>
      <c r="AW186" s="183" t="s">
        <v>111</v>
      </c>
      <c r="AX186" s="183" t="s">
        <v>72</v>
      </c>
      <c r="AY186" s="183" t="s">
        <v>139</v>
      </c>
    </row>
    <row r="187" spans="2:51" s="6" customFormat="1" ht="15.75" customHeight="1" x14ac:dyDescent="0.3">
      <c r="B187" s="176"/>
      <c r="C187" s="177"/>
      <c r="D187" s="167" t="s">
        <v>152</v>
      </c>
      <c r="E187" s="177"/>
      <c r="F187" s="178" t="s">
        <v>244</v>
      </c>
      <c r="G187" s="177"/>
      <c r="H187" s="179">
        <v>82.4</v>
      </c>
      <c r="J187" s="177"/>
      <c r="K187" s="177"/>
      <c r="L187" s="180"/>
      <c r="M187" s="181"/>
      <c r="N187" s="177"/>
      <c r="O187" s="177"/>
      <c r="P187" s="177"/>
      <c r="Q187" s="177"/>
      <c r="R187" s="177"/>
      <c r="S187" s="177"/>
      <c r="T187" s="182"/>
      <c r="AT187" s="183" t="s">
        <v>152</v>
      </c>
      <c r="AU187" s="183" t="s">
        <v>80</v>
      </c>
      <c r="AV187" s="183" t="s">
        <v>80</v>
      </c>
      <c r="AW187" s="183" t="s">
        <v>111</v>
      </c>
      <c r="AX187" s="183" t="s">
        <v>72</v>
      </c>
      <c r="AY187" s="183" t="s">
        <v>139</v>
      </c>
    </row>
    <row r="188" spans="2:51" s="6" customFormat="1" ht="15.75" customHeight="1" x14ac:dyDescent="0.3">
      <c r="B188" s="176"/>
      <c r="C188" s="177"/>
      <c r="D188" s="167" t="s">
        <v>152</v>
      </c>
      <c r="E188" s="177"/>
      <c r="F188" s="178" t="s">
        <v>245</v>
      </c>
      <c r="G188" s="177"/>
      <c r="H188" s="179">
        <v>140.76</v>
      </c>
      <c r="J188" s="177"/>
      <c r="K188" s="177"/>
      <c r="L188" s="180"/>
      <c r="M188" s="181"/>
      <c r="N188" s="177"/>
      <c r="O188" s="177"/>
      <c r="P188" s="177"/>
      <c r="Q188" s="177"/>
      <c r="R188" s="177"/>
      <c r="S188" s="177"/>
      <c r="T188" s="182"/>
      <c r="AT188" s="183" t="s">
        <v>152</v>
      </c>
      <c r="AU188" s="183" t="s">
        <v>80</v>
      </c>
      <c r="AV188" s="183" t="s">
        <v>80</v>
      </c>
      <c r="AW188" s="183" t="s">
        <v>111</v>
      </c>
      <c r="AX188" s="183" t="s">
        <v>72</v>
      </c>
      <c r="AY188" s="183" t="s">
        <v>139</v>
      </c>
    </row>
    <row r="189" spans="2:51" s="6" customFormat="1" ht="15.75" customHeight="1" x14ac:dyDescent="0.3">
      <c r="B189" s="169"/>
      <c r="C189" s="170"/>
      <c r="D189" s="167" t="s">
        <v>152</v>
      </c>
      <c r="E189" s="170"/>
      <c r="F189" s="171" t="s">
        <v>169</v>
      </c>
      <c r="G189" s="170"/>
      <c r="H189" s="170"/>
      <c r="J189" s="170"/>
      <c r="K189" s="170"/>
      <c r="L189" s="172"/>
      <c r="M189" s="173"/>
      <c r="N189" s="170"/>
      <c r="O189" s="170"/>
      <c r="P189" s="170"/>
      <c r="Q189" s="170"/>
      <c r="R189" s="170"/>
      <c r="S189" s="170"/>
      <c r="T189" s="174"/>
      <c r="AT189" s="175" t="s">
        <v>152</v>
      </c>
      <c r="AU189" s="175" t="s">
        <v>80</v>
      </c>
      <c r="AV189" s="175" t="s">
        <v>76</v>
      </c>
      <c r="AW189" s="175" t="s">
        <v>111</v>
      </c>
      <c r="AX189" s="175" t="s">
        <v>72</v>
      </c>
      <c r="AY189" s="175" t="s">
        <v>139</v>
      </c>
    </row>
    <row r="190" spans="2:51" s="6" customFormat="1" ht="15.75" customHeight="1" x14ac:dyDescent="0.3">
      <c r="B190" s="176"/>
      <c r="C190" s="177"/>
      <c r="D190" s="167" t="s">
        <v>152</v>
      </c>
      <c r="E190" s="177"/>
      <c r="F190" s="178" t="s">
        <v>246</v>
      </c>
      <c r="G190" s="177"/>
      <c r="H190" s="179">
        <v>9.9600000000000009</v>
      </c>
      <c r="J190" s="177"/>
      <c r="K190" s="177"/>
      <c r="L190" s="180"/>
      <c r="M190" s="181"/>
      <c r="N190" s="177"/>
      <c r="O190" s="177"/>
      <c r="P190" s="177"/>
      <c r="Q190" s="177"/>
      <c r="R190" s="177"/>
      <c r="S190" s="177"/>
      <c r="T190" s="182"/>
      <c r="AT190" s="183" t="s">
        <v>152</v>
      </c>
      <c r="AU190" s="183" t="s">
        <v>80</v>
      </c>
      <c r="AV190" s="183" t="s">
        <v>80</v>
      </c>
      <c r="AW190" s="183" t="s">
        <v>111</v>
      </c>
      <c r="AX190" s="183" t="s">
        <v>72</v>
      </c>
      <c r="AY190" s="183" t="s">
        <v>139</v>
      </c>
    </row>
    <row r="191" spans="2:51" s="6" customFormat="1" ht="15.75" customHeight="1" x14ac:dyDescent="0.3">
      <c r="B191" s="176"/>
      <c r="C191" s="177"/>
      <c r="D191" s="167" t="s">
        <v>152</v>
      </c>
      <c r="E191" s="177"/>
      <c r="F191" s="178" t="s">
        <v>247</v>
      </c>
      <c r="G191" s="177"/>
      <c r="H191" s="179">
        <v>13.56</v>
      </c>
      <c r="J191" s="177"/>
      <c r="K191" s="177"/>
      <c r="L191" s="180"/>
      <c r="M191" s="181"/>
      <c r="N191" s="177"/>
      <c r="O191" s="177"/>
      <c r="P191" s="177"/>
      <c r="Q191" s="177"/>
      <c r="R191" s="177"/>
      <c r="S191" s="177"/>
      <c r="T191" s="182"/>
      <c r="AT191" s="183" t="s">
        <v>152</v>
      </c>
      <c r="AU191" s="183" t="s">
        <v>80</v>
      </c>
      <c r="AV191" s="183" t="s">
        <v>80</v>
      </c>
      <c r="AW191" s="183" t="s">
        <v>111</v>
      </c>
      <c r="AX191" s="183" t="s">
        <v>72</v>
      </c>
      <c r="AY191" s="183" t="s">
        <v>139</v>
      </c>
    </row>
    <row r="192" spans="2:51" s="6" customFormat="1" ht="15.75" customHeight="1" x14ac:dyDescent="0.3">
      <c r="B192" s="176"/>
      <c r="C192" s="177"/>
      <c r="D192" s="167" t="s">
        <v>152</v>
      </c>
      <c r="E192" s="177"/>
      <c r="F192" s="178" t="s">
        <v>248</v>
      </c>
      <c r="G192" s="177"/>
      <c r="H192" s="179">
        <v>9.3279999999999994</v>
      </c>
      <c r="J192" s="177"/>
      <c r="K192" s="177"/>
      <c r="L192" s="180"/>
      <c r="M192" s="181"/>
      <c r="N192" s="177"/>
      <c r="O192" s="177"/>
      <c r="P192" s="177"/>
      <c r="Q192" s="177"/>
      <c r="R192" s="177"/>
      <c r="S192" s="177"/>
      <c r="T192" s="182"/>
      <c r="AT192" s="183" t="s">
        <v>152</v>
      </c>
      <c r="AU192" s="183" t="s">
        <v>80</v>
      </c>
      <c r="AV192" s="183" t="s">
        <v>80</v>
      </c>
      <c r="AW192" s="183" t="s">
        <v>111</v>
      </c>
      <c r="AX192" s="183" t="s">
        <v>72</v>
      </c>
      <c r="AY192" s="183" t="s">
        <v>139</v>
      </c>
    </row>
    <row r="193" spans="2:51" s="6" customFormat="1" ht="15.75" customHeight="1" x14ac:dyDescent="0.3">
      <c r="B193" s="176"/>
      <c r="C193" s="177"/>
      <c r="D193" s="167" t="s">
        <v>152</v>
      </c>
      <c r="E193" s="177"/>
      <c r="F193" s="178" t="s">
        <v>249</v>
      </c>
      <c r="G193" s="177"/>
      <c r="H193" s="179">
        <v>5.52</v>
      </c>
      <c r="J193" s="177"/>
      <c r="K193" s="177"/>
      <c r="L193" s="180"/>
      <c r="M193" s="181"/>
      <c r="N193" s="177"/>
      <c r="O193" s="177"/>
      <c r="P193" s="177"/>
      <c r="Q193" s="177"/>
      <c r="R193" s="177"/>
      <c r="S193" s="177"/>
      <c r="T193" s="182"/>
      <c r="AT193" s="183" t="s">
        <v>152</v>
      </c>
      <c r="AU193" s="183" t="s">
        <v>80</v>
      </c>
      <c r="AV193" s="183" t="s">
        <v>80</v>
      </c>
      <c r="AW193" s="183" t="s">
        <v>111</v>
      </c>
      <c r="AX193" s="183" t="s">
        <v>72</v>
      </c>
      <c r="AY193" s="183" t="s">
        <v>139</v>
      </c>
    </row>
    <row r="194" spans="2:51" s="6" customFormat="1" ht="15.75" customHeight="1" x14ac:dyDescent="0.3">
      <c r="B194" s="176"/>
      <c r="C194" s="177"/>
      <c r="D194" s="167" t="s">
        <v>152</v>
      </c>
      <c r="E194" s="177"/>
      <c r="F194" s="178" t="s">
        <v>250</v>
      </c>
      <c r="G194" s="177"/>
      <c r="H194" s="179">
        <v>200.696</v>
      </c>
      <c r="J194" s="177"/>
      <c r="K194" s="177"/>
      <c r="L194" s="180"/>
      <c r="M194" s="181"/>
      <c r="N194" s="177"/>
      <c r="O194" s="177"/>
      <c r="P194" s="177"/>
      <c r="Q194" s="177"/>
      <c r="R194" s="177"/>
      <c r="S194" s="177"/>
      <c r="T194" s="182"/>
      <c r="AT194" s="183" t="s">
        <v>152</v>
      </c>
      <c r="AU194" s="183" t="s">
        <v>80</v>
      </c>
      <c r="AV194" s="183" t="s">
        <v>80</v>
      </c>
      <c r="AW194" s="183" t="s">
        <v>111</v>
      </c>
      <c r="AX194" s="183" t="s">
        <v>72</v>
      </c>
      <c r="AY194" s="183" t="s">
        <v>139</v>
      </c>
    </row>
    <row r="195" spans="2:51" s="6" customFormat="1" ht="15.75" customHeight="1" x14ac:dyDescent="0.3">
      <c r="B195" s="169"/>
      <c r="C195" s="170"/>
      <c r="D195" s="167" t="s">
        <v>152</v>
      </c>
      <c r="E195" s="170"/>
      <c r="F195" s="171" t="s">
        <v>251</v>
      </c>
      <c r="G195" s="170"/>
      <c r="H195" s="170"/>
      <c r="J195" s="170"/>
      <c r="K195" s="170"/>
      <c r="L195" s="172"/>
      <c r="M195" s="173"/>
      <c r="N195" s="170"/>
      <c r="O195" s="170"/>
      <c r="P195" s="170"/>
      <c r="Q195" s="170"/>
      <c r="R195" s="170"/>
      <c r="S195" s="170"/>
      <c r="T195" s="174"/>
      <c r="AT195" s="175" t="s">
        <v>152</v>
      </c>
      <c r="AU195" s="175" t="s">
        <v>80</v>
      </c>
      <c r="AV195" s="175" t="s">
        <v>76</v>
      </c>
      <c r="AW195" s="175" t="s">
        <v>111</v>
      </c>
      <c r="AX195" s="175" t="s">
        <v>72</v>
      </c>
      <c r="AY195" s="175" t="s">
        <v>139</v>
      </c>
    </row>
    <row r="196" spans="2:51" s="6" customFormat="1" ht="15.75" customHeight="1" x14ac:dyDescent="0.3">
      <c r="B196" s="176"/>
      <c r="C196" s="177"/>
      <c r="D196" s="167" t="s">
        <v>152</v>
      </c>
      <c r="E196" s="177"/>
      <c r="F196" s="178" t="s">
        <v>252</v>
      </c>
      <c r="G196" s="177"/>
      <c r="H196" s="179">
        <v>8.91</v>
      </c>
      <c r="J196" s="177"/>
      <c r="K196" s="177"/>
      <c r="L196" s="180"/>
      <c r="M196" s="181"/>
      <c r="N196" s="177"/>
      <c r="O196" s="177"/>
      <c r="P196" s="177"/>
      <c r="Q196" s="177"/>
      <c r="R196" s="177"/>
      <c r="S196" s="177"/>
      <c r="T196" s="182"/>
      <c r="AT196" s="183" t="s">
        <v>152</v>
      </c>
      <c r="AU196" s="183" t="s">
        <v>80</v>
      </c>
      <c r="AV196" s="183" t="s">
        <v>80</v>
      </c>
      <c r="AW196" s="183" t="s">
        <v>111</v>
      </c>
      <c r="AX196" s="183" t="s">
        <v>72</v>
      </c>
      <c r="AY196" s="183" t="s">
        <v>139</v>
      </c>
    </row>
    <row r="197" spans="2:51" s="6" customFormat="1" ht="15.75" customHeight="1" x14ac:dyDescent="0.3">
      <c r="B197" s="169"/>
      <c r="C197" s="170"/>
      <c r="D197" s="167" t="s">
        <v>152</v>
      </c>
      <c r="E197" s="170"/>
      <c r="F197" s="171" t="s">
        <v>253</v>
      </c>
      <c r="G197" s="170"/>
      <c r="H197" s="170"/>
      <c r="J197" s="170"/>
      <c r="K197" s="170"/>
      <c r="L197" s="172"/>
      <c r="M197" s="173"/>
      <c r="N197" s="170"/>
      <c r="O197" s="170"/>
      <c r="P197" s="170"/>
      <c r="Q197" s="170"/>
      <c r="R197" s="170"/>
      <c r="S197" s="170"/>
      <c r="T197" s="174"/>
      <c r="AT197" s="175" t="s">
        <v>152</v>
      </c>
      <c r="AU197" s="175" t="s">
        <v>80</v>
      </c>
      <c r="AV197" s="175" t="s">
        <v>76</v>
      </c>
      <c r="AW197" s="175" t="s">
        <v>111</v>
      </c>
      <c r="AX197" s="175" t="s">
        <v>72</v>
      </c>
      <c r="AY197" s="175" t="s">
        <v>139</v>
      </c>
    </row>
    <row r="198" spans="2:51" s="6" customFormat="1" ht="15.75" customHeight="1" x14ac:dyDescent="0.3">
      <c r="B198" s="176"/>
      <c r="C198" s="177"/>
      <c r="D198" s="167" t="s">
        <v>152</v>
      </c>
      <c r="E198" s="177"/>
      <c r="F198" s="178" t="s">
        <v>254</v>
      </c>
      <c r="G198" s="177"/>
      <c r="H198" s="179">
        <v>266.10399999999998</v>
      </c>
      <c r="J198" s="177"/>
      <c r="K198" s="177"/>
      <c r="L198" s="180"/>
      <c r="M198" s="181"/>
      <c r="N198" s="177"/>
      <c r="O198" s="177"/>
      <c r="P198" s="177"/>
      <c r="Q198" s="177"/>
      <c r="R198" s="177"/>
      <c r="S198" s="177"/>
      <c r="T198" s="182"/>
      <c r="AT198" s="183" t="s">
        <v>152</v>
      </c>
      <c r="AU198" s="183" t="s">
        <v>80</v>
      </c>
      <c r="AV198" s="183" t="s">
        <v>80</v>
      </c>
      <c r="AW198" s="183" t="s">
        <v>111</v>
      </c>
      <c r="AX198" s="183" t="s">
        <v>72</v>
      </c>
      <c r="AY198" s="183" t="s">
        <v>139</v>
      </c>
    </row>
    <row r="199" spans="2:51" s="6" customFormat="1" ht="15.75" customHeight="1" x14ac:dyDescent="0.3">
      <c r="B199" s="169"/>
      <c r="C199" s="170"/>
      <c r="D199" s="167" t="s">
        <v>152</v>
      </c>
      <c r="E199" s="170"/>
      <c r="F199" s="171" t="s">
        <v>255</v>
      </c>
      <c r="G199" s="170"/>
      <c r="H199" s="170"/>
      <c r="J199" s="170"/>
      <c r="K199" s="170"/>
      <c r="L199" s="172"/>
      <c r="M199" s="173"/>
      <c r="N199" s="170"/>
      <c r="O199" s="170"/>
      <c r="P199" s="170"/>
      <c r="Q199" s="170"/>
      <c r="R199" s="170"/>
      <c r="S199" s="170"/>
      <c r="T199" s="174"/>
      <c r="AT199" s="175" t="s">
        <v>152</v>
      </c>
      <c r="AU199" s="175" t="s">
        <v>80</v>
      </c>
      <c r="AV199" s="175" t="s">
        <v>76</v>
      </c>
      <c r="AW199" s="175" t="s">
        <v>111</v>
      </c>
      <c r="AX199" s="175" t="s">
        <v>72</v>
      </c>
      <c r="AY199" s="175" t="s">
        <v>139</v>
      </c>
    </row>
    <row r="200" spans="2:51" s="6" customFormat="1" ht="15.75" customHeight="1" x14ac:dyDescent="0.3">
      <c r="B200" s="176"/>
      <c r="C200" s="177"/>
      <c r="D200" s="167" t="s">
        <v>152</v>
      </c>
      <c r="E200" s="177"/>
      <c r="F200" s="178" t="s">
        <v>256</v>
      </c>
      <c r="G200" s="177"/>
      <c r="H200" s="179">
        <v>233.29599999999999</v>
      </c>
      <c r="J200" s="177"/>
      <c r="K200" s="177"/>
      <c r="L200" s="180"/>
      <c r="M200" s="181"/>
      <c r="N200" s="177"/>
      <c r="O200" s="177"/>
      <c r="P200" s="177"/>
      <c r="Q200" s="177"/>
      <c r="R200" s="177"/>
      <c r="S200" s="177"/>
      <c r="T200" s="182"/>
      <c r="AT200" s="183" t="s">
        <v>152</v>
      </c>
      <c r="AU200" s="183" t="s">
        <v>80</v>
      </c>
      <c r="AV200" s="183" t="s">
        <v>80</v>
      </c>
      <c r="AW200" s="183" t="s">
        <v>111</v>
      </c>
      <c r="AX200" s="183" t="s">
        <v>72</v>
      </c>
      <c r="AY200" s="183" t="s">
        <v>139</v>
      </c>
    </row>
    <row r="201" spans="2:51" s="6" customFormat="1" ht="15.75" customHeight="1" x14ac:dyDescent="0.3">
      <c r="B201" s="169"/>
      <c r="C201" s="170"/>
      <c r="D201" s="167" t="s">
        <v>152</v>
      </c>
      <c r="E201" s="170"/>
      <c r="F201" s="171" t="s">
        <v>196</v>
      </c>
      <c r="G201" s="170"/>
      <c r="H201" s="170"/>
      <c r="J201" s="170"/>
      <c r="K201" s="170"/>
      <c r="L201" s="172"/>
      <c r="M201" s="173"/>
      <c r="N201" s="170"/>
      <c r="O201" s="170"/>
      <c r="P201" s="170"/>
      <c r="Q201" s="170"/>
      <c r="R201" s="170"/>
      <c r="S201" s="170"/>
      <c r="T201" s="174"/>
      <c r="AT201" s="175" t="s">
        <v>152</v>
      </c>
      <c r="AU201" s="175" t="s">
        <v>80</v>
      </c>
      <c r="AV201" s="175" t="s">
        <v>76</v>
      </c>
      <c r="AW201" s="175" t="s">
        <v>111</v>
      </c>
      <c r="AX201" s="175" t="s">
        <v>72</v>
      </c>
      <c r="AY201" s="175" t="s">
        <v>139</v>
      </c>
    </row>
    <row r="202" spans="2:51" s="6" customFormat="1" ht="15.75" customHeight="1" x14ac:dyDescent="0.3">
      <c r="B202" s="176"/>
      <c r="C202" s="177"/>
      <c r="D202" s="167" t="s">
        <v>152</v>
      </c>
      <c r="E202" s="177"/>
      <c r="F202" s="178" t="s">
        <v>257</v>
      </c>
      <c r="G202" s="177"/>
      <c r="H202" s="179">
        <v>210.6</v>
      </c>
      <c r="J202" s="177"/>
      <c r="K202" s="177"/>
      <c r="L202" s="180"/>
      <c r="M202" s="181"/>
      <c r="N202" s="177"/>
      <c r="O202" s="177"/>
      <c r="P202" s="177"/>
      <c r="Q202" s="177"/>
      <c r="R202" s="177"/>
      <c r="S202" s="177"/>
      <c r="T202" s="182"/>
      <c r="AT202" s="183" t="s">
        <v>152</v>
      </c>
      <c r="AU202" s="183" t="s">
        <v>80</v>
      </c>
      <c r="AV202" s="183" t="s">
        <v>80</v>
      </c>
      <c r="AW202" s="183" t="s">
        <v>111</v>
      </c>
      <c r="AX202" s="183" t="s">
        <v>72</v>
      </c>
      <c r="AY202" s="183" t="s">
        <v>139</v>
      </c>
    </row>
    <row r="203" spans="2:51" s="6" customFormat="1" ht="15.75" customHeight="1" x14ac:dyDescent="0.3">
      <c r="B203" s="176"/>
      <c r="C203" s="177"/>
      <c r="D203" s="167" t="s">
        <v>152</v>
      </c>
      <c r="E203" s="177"/>
      <c r="F203" s="178" t="s">
        <v>258</v>
      </c>
      <c r="G203" s="177"/>
      <c r="H203" s="179">
        <v>166.4</v>
      </c>
      <c r="J203" s="177"/>
      <c r="K203" s="177"/>
      <c r="L203" s="180"/>
      <c r="M203" s="181"/>
      <c r="N203" s="177"/>
      <c r="O203" s="177"/>
      <c r="P203" s="177"/>
      <c r="Q203" s="177"/>
      <c r="R203" s="177"/>
      <c r="S203" s="177"/>
      <c r="T203" s="182"/>
      <c r="AT203" s="183" t="s">
        <v>152</v>
      </c>
      <c r="AU203" s="183" t="s">
        <v>80</v>
      </c>
      <c r="AV203" s="183" t="s">
        <v>80</v>
      </c>
      <c r="AW203" s="183" t="s">
        <v>111</v>
      </c>
      <c r="AX203" s="183" t="s">
        <v>72</v>
      </c>
      <c r="AY203" s="183" t="s">
        <v>139</v>
      </c>
    </row>
    <row r="204" spans="2:51" s="6" customFormat="1" ht="15.75" customHeight="1" x14ac:dyDescent="0.3">
      <c r="B204" s="169"/>
      <c r="C204" s="170"/>
      <c r="D204" s="167" t="s">
        <v>152</v>
      </c>
      <c r="E204" s="170"/>
      <c r="F204" s="171" t="s">
        <v>259</v>
      </c>
      <c r="G204" s="170"/>
      <c r="H204" s="170"/>
      <c r="J204" s="170"/>
      <c r="K204" s="170"/>
      <c r="L204" s="172"/>
      <c r="M204" s="173"/>
      <c r="N204" s="170"/>
      <c r="O204" s="170"/>
      <c r="P204" s="170"/>
      <c r="Q204" s="170"/>
      <c r="R204" s="170"/>
      <c r="S204" s="170"/>
      <c r="T204" s="174"/>
      <c r="AT204" s="175" t="s">
        <v>152</v>
      </c>
      <c r="AU204" s="175" t="s">
        <v>80</v>
      </c>
      <c r="AV204" s="175" t="s">
        <v>76</v>
      </c>
      <c r="AW204" s="175" t="s">
        <v>111</v>
      </c>
      <c r="AX204" s="175" t="s">
        <v>72</v>
      </c>
      <c r="AY204" s="175" t="s">
        <v>139</v>
      </c>
    </row>
    <row r="205" spans="2:51" s="6" customFormat="1" ht="15.75" customHeight="1" x14ac:dyDescent="0.3">
      <c r="B205" s="176"/>
      <c r="C205" s="177"/>
      <c r="D205" s="167" t="s">
        <v>152</v>
      </c>
      <c r="E205" s="177"/>
      <c r="F205" s="178" t="s">
        <v>260</v>
      </c>
      <c r="G205" s="177"/>
      <c r="H205" s="179">
        <v>138.28</v>
      </c>
      <c r="J205" s="177"/>
      <c r="K205" s="177"/>
      <c r="L205" s="180"/>
      <c r="M205" s="181"/>
      <c r="N205" s="177"/>
      <c r="O205" s="177"/>
      <c r="P205" s="177"/>
      <c r="Q205" s="177"/>
      <c r="R205" s="177"/>
      <c r="S205" s="177"/>
      <c r="T205" s="182"/>
      <c r="AT205" s="183" t="s">
        <v>152</v>
      </c>
      <c r="AU205" s="183" t="s">
        <v>80</v>
      </c>
      <c r="AV205" s="183" t="s">
        <v>80</v>
      </c>
      <c r="AW205" s="183" t="s">
        <v>111</v>
      </c>
      <c r="AX205" s="183" t="s">
        <v>72</v>
      </c>
      <c r="AY205" s="183" t="s">
        <v>139</v>
      </c>
    </row>
    <row r="206" spans="2:51" s="6" customFormat="1" ht="15.75" customHeight="1" x14ac:dyDescent="0.3">
      <c r="B206" s="169"/>
      <c r="C206" s="170"/>
      <c r="D206" s="167" t="s">
        <v>152</v>
      </c>
      <c r="E206" s="170"/>
      <c r="F206" s="171" t="s">
        <v>261</v>
      </c>
      <c r="G206" s="170"/>
      <c r="H206" s="170"/>
      <c r="J206" s="170"/>
      <c r="K206" s="170"/>
      <c r="L206" s="172"/>
      <c r="M206" s="173"/>
      <c r="N206" s="170"/>
      <c r="O206" s="170"/>
      <c r="P206" s="170"/>
      <c r="Q206" s="170"/>
      <c r="R206" s="170"/>
      <c r="S206" s="170"/>
      <c r="T206" s="174"/>
      <c r="AT206" s="175" t="s">
        <v>152</v>
      </c>
      <c r="AU206" s="175" t="s">
        <v>80</v>
      </c>
      <c r="AV206" s="175" t="s">
        <v>76</v>
      </c>
      <c r="AW206" s="175" t="s">
        <v>111</v>
      </c>
      <c r="AX206" s="175" t="s">
        <v>72</v>
      </c>
      <c r="AY206" s="175" t="s">
        <v>139</v>
      </c>
    </row>
    <row r="207" spans="2:51" s="6" customFormat="1" ht="15.75" customHeight="1" x14ac:dyDescent="0.3">
      <c r="B207" s="176"/>
      <c r="C207" s="177"/>
      <c r="D207" s="167" t="s">
        <v>152</v>
      </c>
      <c r="E207" s="177"/>
      <c r="F207" s="178" t="s">
        <v>262</v>
      </c>
      <c r="G207" s="177"/>
      <c r="H207" s="179">
        <v>121.276</v>
      </c>
      <c r="J207" s="177"/>
      <c r="K207" s="177"/>
      <c r="L207" s="180"/>
      <c r="M207" s="181"/>
      <c r="N207" s="177"/>
      <c r="O207" s="177"/>
      <c r="P207" s="177"/>
      <c r="Q207" s="177"/>
      <c r="R207" s="177"/>
      <c r="S207" s="177"/>
      <c r="T207" s="182"/>
      <c r="AT207" s="183" t="s">
        <v>152</v>
      </c>
      <c r="AU207" s="183" t="s">
        <v>80</v>
      </c>
      <c r="AV207" s="183" t="s">
        <v>80</v>
      </c>
      <c r="AW207" s="183" t="s">
        <v>111</v>
      </c>
      <c r="AX207" s="183" t="s">
        <v>72</v>
      </c>
      <c r="AY207" s="183" t="s">
        <v>139</v>
      </c>
    </row>
    <row r="208" spans="2:51" s="6" customFormat="1" ht="15.75" customHeight="1" x14ac:dyDescent="0.3">
      <c r="B208" s="169"/>
      <c r="C208" s="170"/>
      <c r="D208" s="167" t="s">
        <v>152</v>
      </c>
      <c r="E208" s="170"/>
      <c r="F208" s="171" t="s">
        <v>263</v>
      </c>
      <c r="G208" s="170"/>
      <c r="H208" s="170"/>
      <c r="J208" s="170"/>
      <c r="K208" s="170"/>
      <c r="L208" s="172"/>
      <c r="M208" s="173"/>
      <c r="N208" s="170"/>
      <c r="O208" s="170"/>
      <c r="P208" s="170"/>
      <c r="Q208" s="170"/>
      <c r="R208" s="170"/>
      <c r="S208" s="170"/>
      <c r="T208" s="174"/>
      <c r="AT208" s="175" t="s">
        <v>152</v>
      </c>
      <c r="AU208" s="175" t="s">
        <v>80</v>
      </c>
      <c r="AV208" s="175" t="s">
        <v>76</v>
      </c>
      <c r="AW208" s="175" t="s">
        <v>111</v>
      </c>
      <c r="AX208" s="175" t="s">
        <v>72</v>
      </c>
      <c r="AY208" s="175" t="s">
        <v>139</v>
      </c>
    </row>
    <row r="209" spans="2:51" s="6" customFormat="1" ht="15.75" customHeight="1" x14ac:dyDescent="0.3">
      <c r="B209" s="176"/>
      <c r="C209" s="177"/>
      <c r="D209" s="167" t="s">
        <v>152</v>
      </c>
      <c r="E209" s="177"/>
      <c r="F209" s="178" t="s">
        <v>264</v>
      </c>
      <c r="G209" s="177"/>
      <c r="H209" s="179">
        <v>4.72</v>
      </c>
      <c r="J209" s="177"/>
      <c r="K209" s="177"/>
      <c r="L209" s="180"/>
      <c r="M209" s="181"/>
      <c r="N209" s="177"/>
      <c r="O209" s="177"/>
      <c r="P209" s="177"/>
      <c r="Q209" s="177"/>
      <c r="R209" s="177"/>
      <c r="S209" s="177"/>
      <c r="T209" s="182"/>
      <c r="AT209" s="183" t="s">
        <v>152</v>
      </c>
      <c r="AU209" s="183" t="s">
        <v>80</v>
      </c>
      <c r="AV209" s="183" t="s">
        <v>80</v>
      </c>
      <c r="AW209" s="183" t="s">
        <v>111</v>
      </c>
      <c r="AX209" s="183" t="s">
        <v>72</v>
      </c>
      <c r="AY209" s="183" t="s">
        <v>139</v>
      </c>
    </row>
    <row r="210" spans="2:51" s="6" customFormat="1" ht="15.75" customHeight="1" x14ac:dyDescent="0.3">
      <c r="B210" s="169"/>
      <c r="C210" s="170"/>
      <c r="D210" s="167" t="s">
        <v>152</v>
      </c>
      <c r="E210" s="170"/>
      <c r="F210" s="171" t="s">
        <v>265</v>
      </c>
      <c r="G210" s="170"/>
      <c r="H210" s="170"/>
      <c r="J210" s="170"/>
      <c r="K210" s="170"/>
      <c r="L210" s="172"/>
      <c r="M210" s="173"/>
      <c r="N210" s="170"/>
      <c r="O210" s="170"/>
      <c r="P210" s="170"/>
      <c r="Q210" s="170"/>
      <c r="R210" s="170"/>
      <c r="S210" s="170"/>
      <c r="T210" s="174"/>
      <c r="AT210" s="175" t="s">
        <v>152</v>
      </c>
      <c r="AU210" s="175" t="s">
        <v>80</v>
      </c>
      <c r="AV210" s="175" t="s">
        <v>76</v>
      </c>
      <c r="AW210" s="175" t="s">
        <v>111</v>
      </c>
      <c r="AX210" s="175" t="s">
        <v>72</v>
      </c>
      <c r="AY210" s="175" t="s">
        <v>139</v>
      </c>
    </row>
    <row r="211" spans="2:51" s="6" customFormat="1" ht="15.75" customHeight="1" x14ac:dyDescent="0.3">
      <c r="B211" s="176"/>
      <c r="C211" s="177"/>
      <c r="D211" s="167" t="s">
        <v>152</v>
      </c>
      <c r="E211" s="177"/>
      <c r="F211" s="178" t="s">
        <v>266</v>
      </c>
      <c r="G211" s="177"/>
      <c r="H211" s="179">
        <v>8.56</v>
      </c>
      <c r="J211" s="177"/>
      <c r="K211" s="177"/>
      <c r="L211" s="180"/>
      <c r="M211" s="181"/>
      <c r="N211" s="177"/>
      <c r="O211" s="177"/>
      <c r="P211" s="177"/>
      <c r="Q211" s="177"/>
      <c r="R211" s="177"/>
      <c r="S211" s="177"/>
      <c r="T211" s="182"/>
      <c r="AT211" s="183" t="s">
        <v>152</v>
      </c>
      <c r="AU211" s="183" t="s">
        <v>80</v>
      </c>
      <c r="AV211" s="183" t="s">
        <v>80</v>
      </c>
      <c r="AW211" s="183" t="s">
        <v>111</v>
      </c>
      <c r="AX211" s="183" t="s">
        <v>72</v>
      </c>
      <c r="AY211" s="183" t="s">
        <v>139</v>
      </c>
    </row>
    <row r="212" spans="2:51" s="6" customFormat="1" ht="15.75" customHeight="1" x14ac:dyDescent="0.3">
      <c r="B212" s="169"/>
      <c r="C212" s="170"/>
      <c r="D212" s="167" t="s">
        <v>152</v>
      </c>
      <c r="E212" s="170"/>
      <c r="F212" s="171" t="s">
        <v>267</v>
      </c>
      <c r="G212" s="170"/>
      <c r="H212" s="170"/>
      <c r="J212" s="170"/>
      <c r="K212" s="170"/>
      <c r="L212" s="172"/>
      <c r="M212" s="173"/>
      <c r="N212" s="170"/>
      <c r="O212" s="170"/>
      <c r="P212" s="170"/>
      <c r="Q212" s="170"/>
      <c r="R212" s="170"/>
      <c r="S212" s="170"/>
      <c r="T212" s="174"/>
      <c r="AT212" s="175" t="s">
        <v>152</v>
      </c>
      <c r="AU212" s="175" t="s">
        <v>80</v>
      </c>
      <c r="AV212" s="175" t="s">
        <v>76</v>
      </c>
      <c r="AW212" s="175" t="s">
        <v>111</v>
      </c>
      <c r="AX212" s="175" t="s">
        <v>72</v>
      </c>
      <c r="AY212" s="175" t="s">
        <v>139</v>
      </c>
    </row>
    <row r="213" spans="2:51" s="6" customFormat="1" ht="15.75" customHeight="1" x14ac:dyDescent="0.3">
      <c r="B213" s="176"/>
      <c r="C213" s="177"/>
      <c r="D213" s="167" t="s">
        <v>152</v>
      </c>
      <c r="E213" s="177"/>
      <c r="F213" s="178" t="s">
        <v>268</v>
      </c>
      <c r="G213" s="177"/>
      <c r="H213" s="179">
        <v>20.6</v>
      </c>
      <c r="J213" s="177"/>
      <c r="K213" s="177"/>
      <c r="L213" s="180"/>
      <c r="M213" s="181"/>
      <c r="N213" s="177"/>
      <c r="O213" s="177"/>
      <c r="P213" s="177"/>
      <c r="Q213" s="177"/>
      <c r="R213" s="177"/>
      <c r="S213" s="177"/>
      <c r="T213" s="182"/>
      <c r="AT213" s="183" t="s">
        <v>152</v>
      </c>
      <c r="AU213" s="183" t="s">
        <v>80</v>
      </c>
      <c r="AV213" s="183" t="s">
        <v>80</v>
      </c>
      <c r="AW213" s="183" t="s">
        <v>111</v>
      </c>
      <c r="AX213" s="183" t="s">
        <v>72</v>
      </c>
      <c r="AY213" s="183" t="s">
        <v>139</v>
      </c>
    </row>
    <row r="214" spans="2:51" s="6" customFormat="1" ht="15.75" customHeight="1" x14ac:dyDescent="0.3">
      <c r="B214" s="169"/>
      <c r="C214" s="170"/>
      <c r="D214" s="167" t="s">
        <v>152</v>
      </c>
      <c r="E214" s="170"/>
      <c r="F214" s="171" t="s">
        <v>269</v>
      </c>
      <c r="G214" s="170"/>
      <c r="H214" s="170"/>
      <c r="J214" s="170"/>
      <c r="K214" s="170"/>
      <c r="L214" s="172"/>
      <c r="M214" s="173"/>
      <c r="N214" s="170"/>
      <c r="O214" s="170"/>
      <c r="P214" s="170"/>
      <c r="Q214" s="170"/>
      <c r="R214" s="170"/>
      <c r="S214" s="170"/>
      <c r="T214" s="174"/>
      <c r="AT214" s="175" t="s">
        <v>152</v>
      </c>
      <c r="AU214" s="175" t="s">
        <v>80</v>
      </c>
      <c r="AV214" s="175" t="s">
        <v>76</v>
      </c>
      <c r="AW214" s="175" t="s">
        <v>111</v>
      </c>
      <c r="AX214" s="175" t="s">
        <v>72</v>
      </c>
      <c r="AY214" s="175" t="s">
        <v>139</v>
      </c>
    </row>
    <row r="215" spans="2:51" s="6" customFormat="1" ht="15.75" customHeight="1" x14ac:dyDescent="0.3">
      <c r="B215" s="176"/>
      <c r="C215" s="177"/>
      <c r="D215" s="167" t="s">
        <v>152</v>
      </c>
      <c r="E215" s="177"/>
      <c r="F215" s="178" t="s">
        <v>270</v>
      </c>
      <c r="G215" s="177"/>
      <c r="H215" s="179">
        <v>82.28</v>
      </c>
      <c r="J215" s="177"/>
      <c r="K215" s="177"/>
      <c r="L215" s="180"/>
      <c r="M215" s="181"/>
      <c r="N215" s="177"/>
      <c r="O215" s="177"/>
      <c r="P215" s="177"/>
      <c r="Q215" s="177"/>
      <c r="R215" s="177"/>
      <c r="S215" s="177"/>
      <c r="T215" s="182"/>
      <c r="AT215" s="183" t="s">
        <v>152</v>
      </c>
      <c r="AU215" s="183" t="s">
        <v>80</v>
      </c>
      <c r="AV215" s="183" t="s">
        <v>80</v>
      </c>
      <c r="AW215" s="183" t="s">
        <v>111</v>
      </c>
      <c r="AX215" s="183" t="s">
        <v>72</v>
      </c>
      <c r="AY215" s="183" t="s">
        <v>139</v>
      </c>
    </row>
    <row r="216" spans="2:51" s="6" customFormat="1" ht="15.75" customHeight="1" x14ac:dyDescent="0.3">
      <c r="B216" s="169"/>
      <c r="C216" s="170"/>
      <c r="D216" s="167" t="s">
        <v>152</v>
      </c>
      <c r="E216" s="170"/>
      <c r="F216" s="171" t="s">
        <v>271</v>
      </c>
      <c r="G216" s="170"/>
      <c r="H216" s="170"/>
      <c r="J216" s="170"/>
      <c r="K216" s="170"/>
      <c r="L216" s="172"/>
      <c r="M216" s="173"/>
      <c r="N216" s="170"/>
      <c r="O216" s="170"/>
      <c r="P216" s="170"/>
      <c r="Q216" s="170"/>
      <c r="R216" s="170"/>
      <c r="S216" s="170"/>
      <c r="T216" s="174"/>
      <c r="AT216" s="175" t="s">
        <v>152</v>
      </c>
      <c r="AU216" s="175" t="s">
        <v>80</v>
      </c>
      <c r="AV216" s="175" t="s">
        <v>76</v>
      </c>
      <c r="AW216" s="175" t="s">
        <v>111</v>
      </c>
      <c r="AX216" s="175" t="s">
        <v>72</v>
      </c>
      <c r="AY216" s="175" t="s">
        <v>139</v>
      </c>
    </row>
    <row r="217" spans="2:51" s="6" customFormat="1" ht="15.75" customHeight="1" x14ac:dyDescent="0.3">
      <c r="B217" s="176"/>
      <c r="C217" s="177"/>
      <c r="D217" s="167" t="s">
        <v>152</v>
      </c>
      <c r="E217" s="177"/>
      <c r="F217" s="178" t="s">
        <v>272</v>
      </c>
      <c r="G217" s="177"/>
      <c r="H217" s="179">
        <v>136.584</v>
      </c>
      <c r="J217" s="177"/>
      <c r="K217" s="177"/>
      <c r="L217" s="180"/>
      <c r="M217" s="181"/>
      <c r="N217" s="177"/>
      <c r="O217" s="177"/>
      <c r="P217" s="177"/>
      <c r="Q217" s="177"/>
      <c r="R217" s="177"/>
      <c r="S217" s="177"/>
      <c r="T217" s="182"/>
      <c r="AT217" s="183" t="s">
        <v>152</v>
      </c>
      <c r="AU217" s="183" t="s">
        <v>80</v>
      </c>
      <c r="AV217" s="183" t="s">
        <v>80</v>
      </c>
      <c r="AW217" s="183" t="s">
        <v>111</v>
      </c>
      <c r="AX217" s="183" t="s">
        <v>72</v>
      </c>
      <c r="AY217" s="183" t="s">
        <v>139</v>
      </c>
    </row>
    <row r="218" spans="2:51" s="6" customFormat="1" ht="15.75" customHeight="1" x14ac:dyDescent="0.3">
      <c r="B218" s="169"/>
      <c r="C218" s="170"/>
      <c r="D218" s="167" t="s">
        <v>152</v>
      </c>
      <c r="E218" s="170"/>
      <c r="F218" s="171" t="s">
        <v>273</v>
      </c>
      <c r="G218" s="170"/>
      <c r="H218" s="170"/>
      <c r="J218" s="170"/>
      <c r="K218" s="170"/>
      <c r="L218" s="172"/>
      <c r="M218" s="173"/>
      <c r="N218" s="170"/>
      <c r="O218" s="170"/>
      <c r="P218" s="170"/>
      <c r="Q218" s="170"/>
      <c r="R218" s="170"/>
      <c r="S218" s="170"/>
      <c r="T218" s="174"/>
      <c r="AT218" s="175" t="s">
        <v>152</v>
      </c>
      <c r="AU218" s="175" t="s">
        <v>80</v>
      </c>
      <c r="AV218" s="175" t="s">
        <v>76</v>
      </c>
      <c r="AW218" s="175" t="s">
        <v>111</v>
      </c>
      <c r="AX218" s="175" t="s">
        <v>72</v>
      </c>
      <c r="AY218" s="175" t="s">
        <v>139</v>
      </c>
    </row>
    <row r="219" spans="2:51" s="6" customFormat="1" ht="15.75" customHeight="1" x14ac:dyDescent="0.3">
      <c r="B219" s="176"/>
      <c r="C219" s="177"/>
      <c r="D219" s="167" t="s">
        <v>152</v>
      </c>
      <c r="E219" s="177"/>
      <c r="F219" s="178" t="s">
        <v>274</v>
      </c>
      <c r="G219" s="177"/>
      <c r="H219" s="179">
        <v>175.93600000000001</v>
      </c>
      <c r="J219" s="177"/>
      <c r="K219" s="177"/>
      <c r="L219" s="180"/>
      <c r="M219" s="181"/>
      <c r="N219" s="177"/>
      <c r="O219" s="177"/>
      <c r="P219" s="177"/>
      <c r="Q219" s="177"/>
      <c r="R219" s="177"/>
      <c r="S219" s="177"/>
      <c r="T219" s="182"/>
      <c r="AT219" s="183" t="s">
        <v>152</v>
      </c>
      <c r="AU219" s="183" t="s">
        <v>80</v>
      </c>
      <c r="AV219" s="183" t="s">
        <v>80</v>
      </c>
      <c r="AW219" s="183" t="s">
        <v>111</v>
      </c>
      <c r="AX219" s="183" t="s">
        <v>72</v>
      </c>
      <c r="AY219" s="183" t="s">
        <v>139</v>
      </c>
    </row>
    <row r="220" spans="2:51" s="6" customFormat="1" ht="15.75" customHeight="1" x14ac:dyDescent="0.3">
      <c r="B220" s="169"/>
      <c r="C220" s="170"/>
      <c r="D220" s="167" t="s">
        <v>152</v>
      </c>
      <c r="E220" s="170"/>
      <c r="F220" s="171" t="s">
        <v>275</v>
      </c>
      <c r="G220" s="170"/>
      <c r="H220" s="170"/>
      <c r="J220" s="170"/>
      <c r="K220" s="170"/>
      <c r="L220" s="172"/>
      <c r="M220" s="173"/>
      <c r="N220" s="170"/>
      <c r="O220" s="170"/>
      <c r="P220" s="170"/>
      <c r="Q220" s="170"/>
      <c r="R220" s="170"/>
      <c r="S220" s="170"/>
      <c r="T220" s="174"/>
      <c r="AT220" s="175" t="s">
        <v>152</v>
      </c>
      <c r="AU220" s="175" t="s">
        <v>80</v>
      </c>
      <c r="AV220" s="175" t="s">
        <v>76</v>
      </c>
      <c r="AW220" s="175" t="s">
        <v>111</v>
      </c>
      <c r="AX220" s="175" t="s">
        <v>72</v>
      </c>
      <c r="AY220" s="175" t="s">
        <v>139</v>
      </c>
    </row>
    <row r="221" spans="2:51" s="6" customFormat="1" ht="15.75" customHeight="1" x14ac:dyDescent="0.3">
      <c r="B221" s="176"/>
      <c r="C221" s="177"/>
      <c r="D221" s="167" t="s">
        <v>152</v>
      </c>
      <c r="E221" s="177"/>
      <c r="F221" s="178" t="s">
        <v>276</v>
      </c>
      <c r="G221" s="177"/>
      <c r="H221" s="179">
        <v>506.45</v>
      </c>
      <c r="J221" s="177"/>
      <c r="K221" s="177"/>
      <c r="L221" s="180"/>
      <c r="M221" s="181"/>
      <c r="N221" s="177"/>
      <c r="O221" s="177"/>
      <c r="P221" s="177"/>
      <c r="Q221" s="177"/>
      <c r="R221" s="177"/>
      <c r="S221" s="177"/>
      <c r="T221" s="182"/>
      <c r="AT221" s="183" t="s">
        <v>152</v>
      </c>
      <c r="AU221" s="183" t="s">
        <v>80</v>
      </c>
      <c r="AV221" s="183" t="s">
        <v>80</v>
      </c>
      <c r="AW221" s="183" t="s">
        <v>111</v>
      </c>
      <c r="AX221" s="183" t="s">
        <v>72</v>
      </c>
      <c r="AY221" s="183" t="s">
        <v>139</v>
      </c>
    </row>
    <row r="222" spans="2:51" s="6" customFormat="1" ht="15.75" customHeight="1" x14ac:dyDescent="0.3">
      <c r="B222" s="192"/>
      <c r="C222" s="193"/>
      <c r="D222" s="167" t="s">
        <v>152</v>
      </c>
      <c r="E222" s="193"/>
      <c r="F222" s="194" t="s">
        <v>208</v>
      </c>
      <c r="G222" s="193"/>
      <c r="H222" s="195">
        <v>3151.0360000000001</v>
      </c>
      <c r="J222" s="193"/>
      <c r="K222" s="193"/>
      <c r="L222" s="196"/>
      <c r="M222" s="197"/>
      <c r="N222" s="193"/>
      <c r="O222" s="193"/>
      <c r="P222" s="193"/>
      <c r="Q222" s="193"/>
      <c r="R222" s="193"/>
      <c r="S222" s="193"/>
      <c r="T222" s="198"/>
      <c r="AT222" s="199" t="s">
        <v>152</v>
      </c>
      <c r="AU222" s="199" t="s">
        <v>80</v>
      </c>
      <c r="AV222" s="199" t="s">
        <v>161</v>
      </c>
      <c r="AW222" s="199" t="s">
        <v>111</v>
      </c>
      <c r="AX222" s="199" t="s">
        <v>72</v>
      </c>
      <c r="AY222" s="199" t="s">
        <v>139</v>
      </c>
    </row>
    <row r="223" spans="2:51" s="6" customFormat="1" ht="15.75" customHeight="1" x14ac:dyDescent="0.3">
      <c r="B223" s="169"/>
      <c r="C223" s="170"/>
      <c r="D223" s="167" t="s">
        <v>152</v>
      </c>
      <c r="E223" s="170"/>
      <c r="F223" s="171" t="s">
        <v>277</v>
      </c>
      <c r="G223" s="170"/>
      <c r="H223" s="170"/>
      <c r="J223" s="170"/>
      <c r="K223" s="170"/>
      <c r="L223" s="172"/>
      <c r="M223" s="173"/>
      <c r="N223" s="170"/>
      <c r="O223" s="170"/>
      <c r="P223" s="170"/>
      <c r="Q223" s="170"/>
      <c r="R223" s="170"/>
      <c r="S223" s="170"/>
      <c r="T223" s="174"/>
      <c r="AT223" s="175" t="s">
        <v>152</v>
      </c>
      <c r="AU223" s="175" t="s">
        <v>80</v>
      </c>
      <c r="AV223" s="175" t="s">
        <v>76</v>
      </c>
      <c r="AW223" s="175" t="s">
        <v>111</v>
      </c>
      <c r="AX223" s="175" t="s">
        <v>72</v>
      </c>
      <c r="AY223" s="175" t="s">
        <v>139</v>
      </c>
    </row>
    <row r="224" spans="2:51" s="6" customFormat="1" ht="15.75" customHeight="1" x14ac:dyDescent="0.3">
      <c r="B224" s="169"/>
      <c r="C224" s="170"/>
      <c r="D224" s="167" t="s">
        <v>152</v>
      </c>
      <c r="E224" s="170"/>
      <c r="F224" s="171" t="s">
        <v>278</v>
      </c>
      <c r="G224" s="170"/>
      <c r="H224" s="170"/>
      <c r="J224" s="170"/>
      <c r="K224" s="170"/>
      <c r="L224" s="172"/>
      <c r="M224" s="173"/>
      <c r="N224" s="170"/>
      <c r="O224" s="170"/>
      <c r="P224" s="170"/>
      <c r="Q224" s="170"/>
      <c r="R224" s="170"/>
      <c r="S224" s="170"/>
      <c r="T224" s="174"/>
      <c r="AT224" s="175" t="s">
        <v>152</v>
      </c>
      <c r="AU224" s="175" t="s">
        <v>80</v>
      </c>
      <c r="AV224" s="175" t="s">
        <v>76</v>
      </c>
      <c r="AW224" s="175" t="s">
        <v>111</v>
      </c>
      <c r="AX224" s="175" t="s">
        <v>72</v>
      </c>
      <c r="AY224" s="175" t="s">
        <v>139</v>
      </c>
    </row>
    <row r="225" spans="2:65" s="6" customFormat="1" ht="15.75" customHeight="1" x14ac:dyDescent="0.3">
      <c r="B225" s="169"/>
      <c r="C225" s="170"/>
      <c r="D225" s="167" t="s">
        <v>152</v>
      </c>
      <c r="E225" s="170"/>
      <c r="F225" s="171" t="s">
        <v>211</v>
      </c>
      <c r="G225" s="170"/>
      <c r="H225" s="170"/>
      <c r="J225" s="170"/>
      <c r="K225" s="170"/>
      <c r="L225" s="172"/>
      <c r="M225" s="173"/>
      <c r="N225" s="170"/>
      <c r="O225" s="170"/>
      <c r="P225" s="170"/>
      <c r="Q225" s="170"/>
      <c r="R225" s="170"/>
      <c r="S225" s="170"/>
      <c r="T225" s="174"/>
      <c r="AT225" s="175" t="s">
        <v>152</v>
      </c>
      <c r="AU225" s="175" t="s">
        <v>80</v>
      </c>
      <c r="AV225" s="175" t="s">
        <v>76</v>
      </c>
      <c r="AW225" s="175" t="s">
        <v>111</v>
      </c>
      <c r="AX225" s="175" t="s">
        <v>72</v>
      </c>
      <c r="AY225" s="175" t="s">
        <v>139</v>
      </c>
    </row>
    <row r="226" spans="2:65" s="6" customFormat="1" ht="15.75" customHeight="1" x14ac:dyDescent="0.3">
      <c r="B226" s="176"/>
      <c r="C226" s="177"/>
      <c r="D226" s="167" t="s">
        <v>152</v>
      </c>
      <c r="E226" s="177"/>
      <c r="F226" s="178" t="s">
        <v>279</v>
      </c>
      <c r="G226" s="177"/>
      <c r="H226" s="179">
        <v>9.0399999999999991</v>
      </c>
      <c r="J226" s="177"/>
      <c r="K226" s="177"/>
      <c r="L226" s="180"/>
      <c r="M226" s="181"/>
      <c r="N226" s="177"/>
      <c r="O226" s="177"/>
      <c r="P226" s="177"/>
      <c r="Q226" s="177"/>
      <c r="R226" s="177"/>
      <c r="S226" s="177"/>
      <c r="T226" s="182"/>
      <c r="AT226" s="183" t="s">
        <v>152</v>
      </c>
      <c r="AU226" s="183" t="s">
        <v>80</v>
      </c>
      <c r="AV226" s="183" t="s">
        <v>80</v>
      </c>
      <c r="AW226" s="183" t="s">
        <v>111</v>
      </c>
      <c r="AX226" s="183" t="s">
        <v>72</v>
      </c>
      <c r="AY226" s="183" t="s">
        <v>139</v>
      </c>
    </row>
    <row r="227" spans="2:65" s="6" customFormat="1" ht="15.75" customHeight="1" x14ac:dyDescent="0.3">
      <c r="B227" s="192"/>
      <c r="C227" s="193"/>
      <c r="D227" s="167" t="s">
        <v>152</v>
      </c>
      <c r="E227" s="193"/>
      <c r="F227" s="194" t="s">
        <v>208</v>
      </c>
      <c r="G227" s="193"/>
      <c r="H227" s="195">
        <v>9.0399999999999991</v>
      </c>
      <c r="J227" s="193"/>
      <c r="K227" s="193"/>
      <c r="L227" s="196"/>
      <c r="M227" s="197"/>
      <c r="N227" s="193"/>
      <c r="O227" s="193"/>
      <c r="P227" s="193"/>
      <c r="Q227" s="193"/>
      <c r="R227" s="193"/>
      <c r="S227" s="193"/>
      <c r="T227" s="198"/>
      <c r="AT227" s="199" t="s">
        <v>152</v>
      </c>
      <c r="AU227" s="199" t="s">
        <v>80</v>
      </c>
      <c r="AV227" s="199" t="s">
        <v>161</v>
      </c>
      <c r="AW227" s="199" t="s">
        <v>111</v>
      </c>
      <c r="AX227" s="199" t="s">
        <v>72</v>
      </c>
      <c r="AY227" s="199" t="s">
        <v>139</v>
      </c>
    </row>
    <row r="228" spans="2:65" s="6" customFormat="1" ht="15.75" customHeight="1" x14ac:dyDescent="0.3">
      <c r="B228" s="184"/>
      <c r="C228" s="185"/>
      <c r="D228" s="167" t="s">
        <v>152</v>
      </c>
      <c r="E228" s="185"/>
      <c r="F228" s="186" t="s">
        <v>179</v>
      </c>
      <c r="G228" s="185"/>
      <c r="H228" s="187">
        <v>3160.076</v>
      </c>
      <c r="J228" s="185"/>
      <c r="K228" s="185"/>
      <c r="L228" s="188"/>
      <c r="M228" s="189"/>
      <c r="N228" s="185"/>
      <c r="O228" s="185"/>
      <c r="P228" s="185"/>
      <c r="Q228" s="185"/>
      <c r="R228" s="185"/>
      <c r="S228" s="185"/>
      <c r="T228" s="190"/>
      <c r="AT228" s="191" t="s">
        <v>152</v>
      </c>
      <c r="AU228" s="191" t="s">
        <v>80</v>
      </c>
      <c r="AV228" s="191" t="s">
        <v>146</v>
      </c>
      <c r="AW228" s="191" t="s">
        <v>111</v>
      </c>
      <c r="AX228" s="191" t="s">
        <v>76</v>
      </c>
      <c r="AY228" s="191" t="s">
        <v>139</v>
      </c>
    </row>
    <row r="229" spans="2:65" s="6" customFormat="1" ht="15.75" customHeight="1" x14ac:dyDescent="0.3">
      <c r="B229" s="23"/>
      <c r="C229" s="153" t="s">
        <v>280</v>
      </c>
      <c r="D229" s="153" t="s">
        <v>141</v>
      </c>
      <c r="E229" s="154" t="s">
        <v>281</v>
      </c>
      <c r="F229" s="155" t="s">
        <v>282</v>
      </c>
      <c r="G229" s="156" t="s">
        <v>164</v>
      </c>
      <c r="H229" s="157">
        <v>2771.6260000000002</v>
      </c>
      <c r="I229" s="158">
        <v>55</v>
      </c>
      <c r="J229" s="159">
        <f>ROUND($I$229*$H$229,2)</f>
        <v>152439.43</v>
      </c>
      <c r="K229" s="155" t="s">
        <v>145</v>
      </c>
      <c r="L229" s="43"/>
      <c r="M229" s="160"/>
      <c r="N229" s="161" t="s">
        <v>43</v>
      </c>
      <c r="O229" s="24"/>
      <c r="P229" s="162">
        <f>$O$229*$H$229</f>
        <v>0</v>
      </c>
      <c r="Q229" s="162">
        <v>8.7639999999999994E-5</v>
      </c>
      <c r="R229" s="162">
        <f>$Q$229*$H$229</f>
        <v>0.24290530264000001</v>
      </c>
      <c r="S229" s="162">
        <v>0.128</v>
      </c>
      <c r="T229" s="163">
        <f>$S$229*$H$229</f>
        <v>354.76812800000005</v>
      </c>
      <c r="AR229" s="97" t="s">
        <v>146</v>
      </c>
      <c r="AT229" s="97" t="s">
        <v>141</v>
      </c>
      <c r="AU229" s="97" t="s">
        <v>80</v>
      </c>
      <c r="AY229" s="6" t="s">
        <v>139</v>
      </c>
      <c r="BE229" s="164">
        <f>IF($N$229="základní",$J$229,0)</f>
        <v>152439.43</v>
      </c>
      <c r="BF229" s="164">
        <f>IF($N$229="snížená",$J$229,0)</f>
        <v>0</v>
      </c>
      <c r="BG229" s="164">
        <f>IF($N$229="zákl. přenesená",$J$229,0)</f>
        <v>0</v>
      </c>
      <c r="BH229" s="164">
        <f>IF($N$229="sníž. přenesená",$J$229,0)</f>
        <v>0</v>
      </c>
      <c r="BI229" s="164">
        <f>IF($N$229="nulová",$J$229,0)</f>
        <v>0</v>
      </c>
      <c r="BJ229" s="97" t="s">
        <v>76</v>
      </c>
      <c r="BK229" s="164">
        <f>ROUND($I$229*$H$229,2)</f>
        <v>152439.43</v>
      </c>
      <c r="BL229" s="97" t="s">
        <v>146</v>
      </c>
      <c r="BM229" s="97" t="s">
        <v>283</v>
      </c>
    </row>
    <row r="230" spans="2:65" s="6" customFormat="1" ht="27" customHeight="1" x14ac:dyDescent="0.3">
      <c r="B230" s="23"/>
      <c r="C230" s="24"/>
      <c r="D230" s="165" t="s">
        <v>148</v>
      </c>
      <c r="E230" s="24"/>
      <c r="F230" s="166" t="s">
        <v>284</v>
      </c>
      <c r="G230" s="24"/>
      <c r="H230" s="24"/>
      <c r="J230" s="24"/>
      <c r="K230" s="24"/>
      <c r="L230" s="43"/>
      <c r="M230" s="56"/>
      <c r="N230" s="24"/>
      <c r="O230" s="24"/>
      <c r="P230" s="24"/>
      <c r="Q230" s="24"/>
      <c r="R230" s="24"/>
      <c r="S230" s="24"/>
      <c r="T230" s="57"/>
      <c r="AT230" s="6" t="s">
        <v>148</v>
      </c>
      <c r="AU230" s="6" t="s">
        <v>80</v>
      </c>
    </row>
    <row r="231" spans="2:65" s="6" customFormat="1" ht="179.25" customHeight="1" x14ac:dyDescent="0.3">
      <c r="B231" s="23"/>
      <c r="C231" s="24"/>
      <c r="D231" s="167" t="s">
        <v>150</v>
      </c>
      <c r="E231" s="24"/>
      <c r="F231" s="168" t="s">
        <v>285</v>
      </c>
      <c r="G231" s="24"/>
      <c r="H231" s="24"/>
      <c r="J231" s="24"/>
      <c r="K231" s="24"/>
      <c r="L231" s="43"/>
      <c r="M231" s="56"/>
      <c r="N231" s="24"/>
      <c r="O231" s="24"/>
      <c r="P231" s="24"/>
      <c r="Q231" s="24"/>
      <c r="R231" s="24"/>
      <c r="S231" s="24"/>
      <c r="T231" s="57"/>
      <c r="AT231" s="6" t="s">
        <v>150</v>
      </c>
      <c r="AU231" s="6" t="s">
        <v>80</v>
      </c>
    </row>
    <row r="232" spans="2:65" s="6" customFormat="1" ht="15.75" customHeight="1" x14ac:dyDescent="0.3">
      <c r="B232" s="169"/>
      <c r="C232" s="170"/>
      <c r="D232" s="167" t="s">
        <v>152</v>
      </c>
      <c r="E232" s="170"/>
      <c r="F232" s="171" t="s">
        <v>168</v>
      </c>
      <c r="G232" s="170"/>
      <c r="H232" s="170"/>
      <c r="J232" s="170"/>
      <c r="K232" s="170"/>
      <c r="L232" s="172"/>
      <c r="M232" s="173"/>
      <c r="N232" s="170"/>
      <c r="O232" s="170"/>
      <c r="P232" s="170"/>
      <c r="Q232" s="170"/>
      <c r="R232" s="170"/>
      <c r="S232" s="170"/>
      <c r="T232" s="174"/>
      <c r="AT232" s="175" t="s">
        <v>152</v>
      </c>
      <c r="AU232" s="175" t="s">
        <v>80</v>
      </c>
      <c r="AV232" s="175" t="s">
        <v>76</v>
      </c>
      <c r="AW232" s="175" t="s">
        <v>111</v>
      </c>
      <c r="AX232" s="175" t="s">
        <v>72</v>
      </c>
      <c r="AY232" s="175" t="s">
        <v>139</v>
      </c>
    </row>
    <row r="233" spans="2:65" s="6" customFormat="1" ht="15.75" customHeight="1" x14ac:dyDescent="0.3">
      <c r="B233" s="169"/>
      <c r="C233" s="170"/>
      <c r="D233" s="167" t="s">
        <v>152</v>
      </c>
      <c r="E233" s="170"/>
      <c r="F233" s="171" t="s">
        <v>286</v>
      </c>
      <c r="G233" s="170"/>
      <c r="H233" s="170"/>
      <c r="J233" s="170"/>
      <c r="K233" s="170"/>
      <c r="L233" s="172"/>
      <c r="M233" s="173"/>
      <c r="N233" s="170"/>
      <c r="O233" s="170"/>
      <c r="P233" s="170"/>
      <c r="Q233" s="170"/>
      <c r="R233" s="170"/>
      <c r="S233" s="170"/>
      <c r="T233" s="174"/>
      <c r="AT233" s="175" t="s">
        <v>152</v>
      </c>
      <c r="AU233" s="175" t="s">
        <v>80</v>
      </c>
      <c r="AV233" s="175" t="s">
        <v>76</v>
      </c>
      <c r="AW233" s="175" t="s">
        <v>111</v>
      </c>
      <c r="AX233" s="175" t="s">
        <v>72</v>
      </c>
      <c r="AY233" s="175" t="s">
        <v>139</v>
      </c>
    </row>
    <row r="234" spans="2:65" s="6" customFormat="1" ht="15.75" customHeight="1" x14ac:dyDescent="0.3">
      <c r="B234" s="169"/>
      <c r="C234" s="170"/>
      <c r="D234" s="167" t="s">
        <v>152</v>
      </c>
      <c r="E234" s="170"/>
      <c r="F234" s="171" t="s">
        <v>185</v>
      </c>
      <c r="G234" s="170"/>
      <c r="H234" s="170"/>
      <c r="J234" s="170"/>
      <c r="K234" s="170"/>
      <c r="L234" s="172"/>
      <c r="M234" s="173"/>
      <c r="N234" s="170"/>
      <c r="O234" s="170"/>
      <c r="P234" s="170"/>
      <c r="Q234" s="170"/>
      <c r="R234" s="170"/>
      <c r="S234" s="170"/>
      <c r="T234" s="174"/>
      <c r="AT234" s="175" t="s">
        <v>152</v>
      </c>
      <c r="AU234" s="175" t="s">
        <v>80</v>
      </c>
      <c r="AV234" s="175" t="s">
        <v>76</v>
      </c>
      <c r="AW234" s="175" t="s">
        <v>111</v>
      </c>
      <c r="AX234" s="175" t="s">
        <v>72</v>
      </c>
      <c r="AY234" s="175" t="s">
        <v>139</v>
      </c>
    </row>
    <row r="235" spans="2:65" s="6" customFormat="1" ht="15.75" customHeight="1" x14ac:dyDescent="0.3">
      <c r="B235" s="176"/>
      <c r="C235" s="177"/>
      <c r="D235" s="167" t="s">
        <v>152</v>
      </c>
      <c r="E235" s="177"/>
      <c r="F235" s="178" t="s">
        <v>287</v>
      </c>
      <c r="G235" s="177"/>
      <c r="H235" s="179">
        <v>46.2</v>
      </c>
      <c r="J235" s="177"/>
      <c r="K235" s="177"/>
      <c r="L235" s="180"/>
      <c r="M235" s="181"/>
      <c r="N235" s="177"/>
      <c r="O235" s="177"/>
      <c r="P235" s="177"/>
      <c r="Q235" s="177"/>
      <c r="R235" s="177"/>
      <c r="S235" s="177"/>
      <c r="T235" s="182"/>
      <c r="AT235" s="183" t="s">
        <v>152</v>
      </c>
      <c r="AU235" s="183" t="s">
        <v>80</v>
      </c>
      <c r="AV235" s="183" t="s">
        <v>80</v>
      </c>
      <c r="AW235" s="183" t="s">
        <v>111</v>
      </c>
      <c r="AX235" s="183" t="s">
        <v>72</v>
      </c>
      <c r="AY235" s="183" t="s">
        <v>139</v>
      </c>
    </row>
    <row r="236" spans="2:65" s="6" customFormat="1" ht="15.75" customHeight="1" x14ac:dyDescent="0.3">
      <c r="B236" s="176"/>
      <c r="C236" s="177"/>
      <c r="D236" s="167" t="s">
        <v>152</v>
      </c>
      <c r="E236" s="177"/>
      <c r="F236" s="178" t="s">
        <v>288</v>
      </c>
      <c r="G236" s="177"/>
      <c r="H236" s="179">
        <v>309.32</v>
      </c>
      <c r="J236" s="177"/>
      <c r="K236" s="177"/>
      <c r="L236" s="180"/>
      <c r="M236" s="181"/>
      <c r="N236" s="177"/>
      <c r="O236" s="177"/>
      <c r="P236" s="177"/>
      <c r="Q236" s="177"/>
      <c r="R236" s="177"/>
      <c r="S236" s="177"/>
      <c r="T236" s="182"/>
      <c r="AT236" s="183" t="s">
        <v>152</v>
      </c>
      <c r="AU236" s="183" t="s">
        <v>80</v>
      </c>
      <c r="AV236" s="183" t="s">
        <v>80</v>
      </c>
      <c r="AW236" s="183" t="s">
        <v>111</v>
      </c>
      <c r="AX236" s="183" t="s">
        <v>72</v>
      </c>
      <c r="AY236" s="183" t="s">
        <v>139</v>
      </c>
    </row>
    <row r="237" spans="2:65" s="6" customFormat="1" ht="15.75" customHeight="1" x14ac:dyDescent="0.3">
      <c r="B237" s="176"/>
      <c r="C237" s="177"/>
      <c r="D237" s="167" t="s">
        <v>152</v>
      </c>
      <c r="E237" s="177"/>
      <c r="F237" s="178" t="s">
        <v>289</v>
      </c>
      <c r="G237" s="177"/>
      <c r="H237" s="179">
        <v>1000.186</v>
      </c>
      <c r="J237" s="177"/>
      <c r="K237" s="177"/>
      <c r="L237" s="180"/>
      <c r="M237" s="181"/>
      <c r="N237" s="177"/>
      <c r="O237" s="177"/>
      <c r="P237" s="177"/>
      <c r="Q237" s="177"/>
      <c r="R237" s="177"/>
      <c r="S237" s="177"/>
      <c r="T237" s="182"/>
      <c r="AT237" s="183" t="s">
        <v>152</v>
      </c>
      <c r="AU237" s="183" t="s">
        <v>80</v>
      </c>
      <c r="AV237" s="183" t="s">
        <v>80</v>
      </c>
      <c r="AW237" s="183" t="s">
        <v>111</v>
      </c>
      <c r="AX237" s="183" t="s">
        <v>72</v>
      </c>
      <c r="AY237" s="183" t="s">
        <v>139</v>
      </c>
    </row>
    <row r="238" spans="2:65" s="6" customFormat="1" ht="15.75" customHeight="1" x14ac:dyDescent="0.3">
      <c r="B238" s="169"/>
      <c r="C238" s="170"/>
      <c r="D238" s="167" t="s">
        <v>152</v>
      </c>
      <c r="E238" s="170"/>
      <c r="F238" s="171" t="s">
        <v>230</v>
      </c>
      <c r="G238" s="170"/>
      <c r="H238" s="170"/>
      <c r="J238" s="170"/>
      <c r="K238" s="170"/>
      <c r="L238" s="172"/>
      <c r="M238" s="173"/>
      <c r="N238" s="170"/>
      <c r="O238" s="170"/>
      <c r="P238" s="170"/>
      <c r="Q238" s="170"/>
      <c r="R238" s="170"/>
      <c r="S238" s="170"/>
      <c r="T238" s="174"/>
      <c r="AT238" s="175" t="s">
        <v>152</v>
      </c>
      <c r="AU238" s="175" t="s">
        <v>80</v>
      </c>
      <c r="AV238" s="175" t="s">
        <v>76</v>
      </c>
      <c r="AW238" s="175" t="s">
        <v>111</v>
      </c>
      <c r="AX238" s="175" t="s">
        <v>72</v>
      </c>
      <c r="AY238" s="175" t="s">
        <v>139</v>
      </c>
    </row>
    <row r="239" spans="2:65" s="6" customFormat="1" ht="15.75" customHeight="1" x14ac:dyDescent="0.3">
      <c r="B239" s="176"/>
      <c r="C239" s="177"/>
      <c r="D239" s="167" t="s">
        <v>152</v>
      </c>
      <c r="E239" s="177"/>
      <c r="F239" s="178" t="s">
        <v>290</v>
      </c>
      <c r="G239" s="177"/>
      <c r="H239" s="179">
        <v>1415.92</v>
      </c>
      <c r="J239" s="177"/>
      <c r="K239" s="177"/>
      <c r="L239" s="180"/>
      <c r="M239" s="181"/>
      <c r="N239" s="177"/>
      <c r="O239" s="177"/>
      <c r="P239" s="177"/>
      <c r="Q239" s="177"/>
      <c r="R239" s="177"/>
      <c r="S239" s="177"/>
      <c r="T239" s="182"/>
      <c r="AT239" s="183" t="s">
        <v>152</v>
      </c>
      <c r="AU239" s="183" t="s">
        <v>80</v>
      </c>
      <c r="AV239" s="183" t="s">
        <v>80</v>
      </c>
      <c r="AW239" s="183" t="s">
        <v>111</v>
      </c>
      <c r="AX239" s="183" t="s">
        <v>72</v>
      </c>
      <c r="AY239" s="183" t="s">
        <v>139</v>
      </c>
    </row>
    <row r="240" spans="2:65" s="6" customFormat="1" ht="15.75" customHeight="1" x14ac:dyDescent="0.3">
      <c r="B240" s="184"/>
      <c r="C240" s="185"/>
      <c r="D240" s="167" t="s">
        <v>152</v>
      </c>
      <c r="E240" s="185"/>
      <c r="F240" s="186" t="s">
        <v>179</v>
      </c>
      <c r="G240" s="185"/>
      <c r="H240" s="187">
        <v>2771.6260000000002</v>
      </c>
      <c r="J240" s="185"/>
      <c r="K240" s="185"/>
      <c r="L240" s="188"/>
      <c r="M240" s="189"/>
      <c r="N240" s="185"/>
      <c r="O240" s="185"/>
      <c r="P240" s="185"/>
      <c r="Q240" s="185"/>
      <c r="R240" s="185"/>
      <c r="S240" s="185"/>
      <c r="T240" s="190"/>
      <c r="AT240" s="191" t="s">
        <v>152</v>
      </c>
      <c r="AU240" s="191" t="s">
        <v>80</v>
      </c>
      <c r="AV240" s="191" t="s">
        <v>146</v>
      </c>
      <c r="AW240" s="191" t="s">
        <v>111</v>
      </c>
      <c r="AX240" s="191" t="s">
        <v>76</v>
      </c>
      <c r="AY240" s="191" t="s">
        <v>139</v>
      </c>
    </row>
    <row r="241" spans="2:65" s="6" customFormat="1" ht="15.75" customHeight="1" x14ac:dyDescent="0.3">
      <c r="B241" s="23"/>
      <c r="C241" s="153" t="s">
        <v>291</v>
      </c>
      <c r="D241" s="153" t="s">
        <v>141</v>
      </c>
      <c r="E241" s="154" t="s">
        <v>292</v>
      </c>
      <c r="F241" s="155" t="s">
        <v>293</v>
      </c>
      <c r="G241" s="156" t="s">
        <v>294</v>
      </c>
      <c r="H241" s="157">
        <v>700</v>
      </c>
      <c r="I241" s="158">
        <v>110</v>
      </c>
      <c r="J241" s="159">
        <f>ROUND($I$241*$H$241,2)</f>
        <v>77000</v>
      </c>
      <c r="K241" s="155" t="s">
        <v>145</v>
      </c>
      <c r="L241" s="43"/>
      <c r="M241" s="160"/>
      <c r="N241" s="161" t="s">
        <v>43</v>
      </c>
      <c r="O241" s="24"/>
      <c r="P241" s="162">
        <f>$O$241*$H$241</f>
        <v>0</v>
      </c>
      <c r="Q241" s="162">
        <v>7.3195483999999996E-3</v>
      </c>
      <c r="R241" s="162">
        <f>$Q$241*$H$241</f>
        <v>5.1236838799999997</v>
      </c>
      <c r="S241" s="162">
        <v>0</v>
      </c>
      <c r="T241" s="163">
        <f>$S$241*$H$241</f>
        <v>0</v>
      </c>
      <c r="AR241" s="97" t="s">
        <v>146</v>
      </c>
      <c r="AT241" s="97" t="s">
        <v>141</v>
      </c>
      <c r="AU241" s="97" t="s">
        <v>80</v>
      </c>
      <c r="AY241" s="6" t="s">
        <v>139</v>
      </c>
      <c r="BE241" s="164">
        <f>IF($N$241="základní",$J$241,0)</f>
        <v>77000</v>
      </c>
      <c r="BF241" s="164">
        <f>IF($N$241="snížená",$J$241,0)</f>
        <v>0</v>
      </c>
      <c r="BG241" s="164">
        <f>IF($N$241="zákl. přenesená",$J$241,0)</f>
        <v>0</v>
      </c>
      <c r="BH241" s="164">
        <f>IF($N$241="sníž. přenesená",$J$241,0)</f>
        <v>0</v>
      </c>
      <c r="BI241" s="164">
        <f>IF($N$241="nulová",$J$241,0)</f>
        <v>0</v>
      </c>
      <c r="BJ241" s="97" t="s">
        <v>76</v>
      </c>
      <c r="BK241" s="164">
        <f>ROUND($I$241*$H$241,2)</f>
        <v>77000</v>
      </c>
      <c r="BL241" s="97" t="s">
        <v>146</v>
      </c>
      <c r="BM241" s="97" t="s">
        <v>295</v>
      </c>
    </row>
    <row r="242" spans="2:65" s="6" customFormat="1" ht="16.5" customHeight="1" x14ac:dyDescent="0.3">
      <c r="B242" s="23"/>
      <c r="C242" s="24"/>
      <c r="D242" s="165" t="s">
        <v>148</v>
      </c>
      <c r="E242" s="24"/>
      <c r="F242" s="166" t="s">
        <v>296</v>
      </c>
      <c r="G242" s="24"/>
      <c r="H242" s="24"/>
      <c r="J242" s="24"/>
      <c r="K242" s="24"/>
      <c r="L242" s="43"/>
      <c r="M242" s="56"/>
      <c r="N242" s="24"/>
      <c r="O242" s="24"/>
      <c r="P242" s="24"/>
      <c r="Q242" s="24"/>
      <c r="R242" s="24"/>
      <c r="S242" s="24"/>
      <c r="T242" s="57"/>
      <c r="AT242" s="6" t="s">
        <v>148</v>
      </c>
      <c r="AU242" s="6" t="s">
        <v>80</v>
      </c>
    </row>
    <row r="243" spans="2:65" s="6" customFormat="1" ht="125.25" customHeight="1" x14ac:dyDescent="0.3">
      <c r="B243" s="23"/>
      <c r="C243" s="24"/>
      <c r="D243" s="167" t="s">
        <v>150</v>
      </c>
      <c r="E243" s="24"/>
      <c r="F243" s="168" t="s">
        <v>297</v>
      </c>
      <c r="G243" s="24"/>
      <c r="H243" s="24"/>
      <c r="J243" s="24"/>
      <c r="K243" s="24"/>
      <c r="L243" s="43"/>
      <c r="M243" s="56"/>
      <c r="N243" s="24"/>
      <c r="O243" s="24"/>
      <c r="P243" s="24"/>
      <c r="Q243" s="24"/>
      <c r="R243" s="24"/>
      <c r="S243" s="24"/>
      <c r="T243" s="57"/>
      <c r="AT243" s="6" t="s">
        <v>150</v>
      </c>
      <c r="AU243" s="6" t="s">
        <v>80</v>
      </c>
    </row>
    <row r="244" spans="2:65" s="6" customFormat="1" ht="15.75" customHeight="1" x14ac:dyDescent="0.3">
      <c r="B244" s="176"/>
      <c r="C244" s="177"/>
      <c r="D244" s="167" t="s">
        <v>152</v>
      </c>
      <c r="E244" s="177"/>
      <c r="F244" s="178" t="s">
        <v>298</v>
      </c>
      <c r="G244" s="177"/>
      <c r="H244" s="179">
        <v>700</v>
      </c>
      <c r="J244" s="177"/>
      <c r="K244" s="177"/>
      <c r="L244" s="180"/>
      <c r="M244" s="181"/>
      <c r="N244" s="177"/>
      <c r="O244" s="177"/>
      <c r="P244" s="177"/>
      <c r="Q244" s="177"/>
      <c r="R244" s="177"/>
      <c r="S244" s="177"/>
      <c r="T244" s="182"/>
      <c r="AT244" s="183" t="s">
        <v>152</v>
      </c>
      <c r="AU244" s="183" t="s">
        <v>80</v>
      </c>
      <c r="AV244" s="183" t="s">
        <v>80</v>
      </c>
      <c r="AW244" s="183" t="s">
        <v>111</v>
      </c>
      <c r="AX244" s="183" t="s">
        <v>76</v>
      </c>
      <c r="AY244" s="183" t="s">
        <v>139</v>
      </c>
    </row>
    <row r="245" spans="2:65" s="6" customFormat="1" ht="15.75" customHeight="1" x14ac:dyDescent="0.3">
      <c r="B245" s="23"/>
      <c r="C245" s="153" t="s">
        <v>299</v>
      </c>
      <c r="D245" s="153" t="s">
        <v>141</v>
      </c>
      <c r="E245" s="154" t="s">
        <v>300</v>
      </c>
      <c r="F245" s="155" t="s">
        <v>301</v>
      </c>
      <c r="G245" s="156" t="s">
        <v>302</v>
      </c>
      <c r="H245" s="157">
        <v>2000</v>
      </c>
      <c r="I245" s="158">
        <v>40</v>
      </c>
      <c r="J245" s="159">
        <f>ROUND($I$245*$H$245,2)</f>
        <v>80000</v>
      </c>
      <c r="K245" s="155" t="s">
        <v>145</v>
      </c>
      <c r="L245" s="43"/>
      <c r="M245" s="160"/>
      <c r="N245" s="161" t="s">
        <v>43</v>
      </c>
      <c r="O245" s="24"/>
      <c r="P245" s="162">
        <f>$O$245*$H$245</f>
        <v>0</v>
      </c>
      <c r="Q245" s="162">
        <v>0</v>
      </c>
      <c r="R245" s="162">
        <f>$Q$245*$H$245</f>
        <v>0</v>
      </c>
      <c r="S245" s="162">
        <v>0</v>
      </c>
      <c r="T245" s="163">
        <f>$S$245*$H$245</f>
        <v>0</v>
      </c>
      <c r="AR245" s="97" t="s">
        <v>146</v>
      </c>
      <c r="AT245" s="97" t="s">
        <v>141</v>
      </c>
      <c r="AU245" s="97" t="s">
        <v>80</v>
      </c>
      <c r="AY245" s="6" t="s">
        <v>139</v>
      </c>
      <c r="BE245" s="164">
        <f>IF($N$245="základní",$J$245,0)</f>
        <v>80000</v>
      </c>
      <c r="BF245" s="164">
        <f>IF($N$245="snížená",$J$245,0)</f>
        <v>0</v>
      </c>
      <c r="BG245" s="164">
        <f>IF($N$245="zákl. přenesená",$J$245,0)</f>
        <v>0</v>
      </c>
      <c r="BH245" s="164">
        <f>IF($N$245="sníž. přenesená",$J$245,0)</f>
        <v>0</v>
      </c>
      <c r="BI245" s="164">
        <f>IF($N$245="nulová",$J$245,0)</f>
        <v>0</v>
      </c>
      <c r="BJ245" s="97" t="s">
        <v>76</v>
      </c>
      <c r="BK245" s="164">
        <f>ROUND($I$245*$H$245,2)</f>
        <v>80000</v>
      </c>
      <c r="BL245" s="97" t="s">
        <v>146</v>
      </c>
      <c r="BM245" s="97" t="s">
        <v>303</v>
      </c>
    </row>
    <row r="246" spans="2:65" s="6" customFormat="1" ht="16.5" customHeight="1" x14ac:dyDescent="0.3">
      <c r="B246" s="23"/>
      <c r="C246" s="24"/>
      <c r="D246" s="165" t="s">
        <v>148</v>
      </c>
      <c r="E246" s="24"/>
      <c r="F246" s="166" t="s">
        <v>304</v>
      </c>
      <c r="G246" s="24"/>
      <c r="H246" s="24"/>
      <c r="J246" s="24"/>
      <c r="K246" s="24"/>
      <c r="L246" s="43"/>
      <c r="M246" s="56"/>
      <c r="N246" s="24"/>
      <c r="O246" s="24"/>
      <c r="P246" s="24"/>
      <c r="Q246" s="24"/>
      <c r="R246" s="24"/>
      <c r="S246" s="24"/>
      <c r="T246" s="57"/>
      <c r="AT246" s="6" t="s">
        <v>148</v>
      </c>
      <c r="AU246" s="6" t="s">
        <v>80</v>
      </c>
    </row>
    <row r="247" spans="2:65" s="6" customFormat="1" ht="206.25" customHeight="1" x14ac:dyDescent="0.3">
      <c r="B247" s="23"/>
      <c r="C247" s="24"/>
      <c r="D247" s="167" t="s">
        <v>150</v>
      </c>
      <c r="E247" s="24"/>
      <c r="F247" s="168" t="s">
        <v>305</v>
      </c>
      <c r="G247" s="24"/>
      <c r="H247" s="24"/>
      <c r="J247" s="24"/>
      <c r="K247" s="24"/>
      <c r="L247" s="43"/>
      <c r="M247" s="56"/>
      <c r="N247" s="24"/>
      <c r="O247" s="24"/>
      <c r="P247" s="24"/>
      <c r="Q247" s="24"/>
      <c r="R247" s="24"/>
      <c r="S247" s="24"/>
      <c r="T247" s="57"/>
      <c r="AT247" s="6" t="s">
        <v>150</v>
      </c>
      <c r="AU247" s="6" t="s">
        <v>80</v>
      </c>
    </row>
    <row r="248" spans="2:65" s="6" customFormat="1" ht="15.75" customHeight="1" x14ac:dyDescent="0.3">
      <c r="B248" s="169"/>
      <c r="C248" s="170"/>
      <c r="D248" s="167" t="s">
        <v>152</v>
      </c>
      <c r="E248" s="170"/>
      <c r="F248" s="171" t="s">
        <v>306</v>
      </c>
      <c r="G248" s="170"/>
      <c r="H248" s="170"/>
      <c r="J248" s="170"/>
      <c r="K248" s="170"/>
      <c r="L248" s="172"/>
      <c r="M248" s="173"/>
      <c r="N248" s="170"/>
      <c r="O248" s="170"/>
      <c r="P248" s="170"/>
      <c r="Q248" s="170"/>
      <c r="R248" s="170"/>
      <c r="S248" s="170"/>
      <c r="T248" s="174"/>
      <c r="AT248" s="175" t="s">
        <v>152</v>
      </c>
      <c r="AU248" s="175" t="s">
        <v>80</v>
      </c>
      <c r="AV248" s="175" t="s">
        <v>76</v>
      </c>
      <c r="AW248" s="175" t="s">
        <v>111</v>
      </c>
      <c r="AX248" s="175" t="s">
        <v>72</v>
      </c>
      <c r="AY248" s="175" t="s">
        <v>139</v>
      </c>
    </row>
    <row r="249" spans="2:65" s="6" customFormat="1" ht="15.75" customHeight="1" x14ac:dyDescent="0.3">
      <c r="B249" s="176"/>
      <c r="C249" s="177"/>
      <c r="D249" s="167" t="s">
        <v>152</v>
      </c>
      <c r="E249" s="177"/>
      <c r="F249" s="178" t="s">
        <v>307</v>
      </c>
      <c r="G249" s="177"/>
      <c r="H249" s="179">
        <v>2000</v>
      </c>
      <c r="J249" s="177"/>
      <c r="K249" s="177"/>
      <c r="L249" s="180"/>
      <c r="M249" s="181"/>
      <c r="N249" s="177"/>
      <c r="O249" s="177"/>
      <c r="P249" s="177"/>
      <c r="Q249" s="177"/>
      <c r="R249" s="177"/>
      <c r="S249" s="177"/>
      <c r="T249" s="182"/>
      <c r="AT249" s="183" t="s">
        <v>152</v>
      </c>
      <c r="AU249" s="183" t="s">
        <v>80</v>
      </c>
      <c r="AV249" s="183" t="s">
        <v>80</v>
      </c>
      <c r="AW249" s="183" t="s">
        <v>111</v>
      </c>
      <c r="AX249" s="183" t="s">
        <v>76</v>
      </c>
      <c r="AY249" s="183" t="s">
        <v>139</v>
      </c>
    </row>
    <row r="250" spans="2:65" s="6" customFormat="1" ht="15.75" customHeight="1" x14ac:dyDescent="0.3">
      <c r="B250" s="23"/>
      <c r="C250" s="153" t="s">
        <v>308</v>
      </c>
      <c r="D250" s="153" t="s">
        <v>141</v>
      </c>
      <c r="E250" s="154" t="s">
        <v>309</v>
      </c>
      <c r="F250" s="155" t="s">
        <v>310</v>
      </c>
      <c r="G250" s="156" t="s">
        <v>311</v>
      </c>
      <c r="H250" s="157">
        <v>200</v>
      </c>
      <c r="I250" s="158">
        <v>30</v>
      </c>
      <c r="J250" s="159">
        <f>ROUND($I$250*$H$250,2)</f>
        <v>6000</v>
      </c>
      <c r="K250" s="155" t="s">
        <v>145</v>
      </c>
      <c r="L250" s="43"/>
      <c r="M250" s="160"/>
      <c r="N250" s="161" t="s">
        <v>43</v>
      </c>
      <c r="O250" s="24"/>
      <c r="P250" s="162">
        <f>$O$250*$H$250</f>
        <v>0</v>
      </c>
      <c r="Q250" s="162">
        <v>0</v>
      </c>
      <c r="R250" s="162">
        <f>$Q$250*$H$250</f>
        <v>0</v>
      </c>
      <c r="S250" s="162">
        <v>0</v>
      </c>
      <c r="T250" s="163">
        <f>$S$250*$H$250</f>
        <v>0</v>
      </c>
      <c r="AR250" s="97" t="s">
        <v>146</v>
      </c>
      <c r="AT250" s="97" t="s">
        <v>141</v>
      </c>
      <c r="AU250" s="97" t="s">
        <v>80</v>
      </c>
      <c r="AY250" s="6" t="s">
        <v>139</v>
      </c>
      <c r="BE250" s="164">
        <f>IF($N$250="základní",$J$250,0)</f>
        <v>6000</v>
      </c>
      <c r="BF250" s="164">
        <f>IF($N$250="snížená",$J$250,0)</f>
        <v>0</v>
      </c>
      <c r="BG250" s="164">
        <f>IF($N$250="zákl. přenesená",$J$250,0)</f>
        <v>0</v>
      </c>
      <c r="BH250" s="164">
        <f>IF($N$250="sníž. přenesená",$J$250,0)</f>
        <v>0</v>
      </c>
      <c r="BI250" s="164">
        <f>IF($N$250="nulová",$J$250,0)</f>
        <v>0</v>
      </c>
      <c r="BJ250" s="97" t="s">
        <v>76</v>
      </c>
      <c r="BK250" s="164">
        <f>ROUND($I$250*$H$250,2)</f>
        <v>6000</v>
      </c>
      <c r="BL250" s="97" t="s">
        <v>146</v>
      </c>
      <c r="BM250" s="97" t="s">
        <v>312</v>
      </c>
    </row>
    <row r="251" spans="2:65" s="6" customFormat="1" ht="16.5" customHeight="1" x14ac:dyDescent="0.3">
      <c r="B251" s="23"/>
      <c r="C251" s="24"/>
      <c r="D251" s="165" t="s">
        <v>148</v>
      </c>
      <c r="E251" s="24"/>
      <c r="F251" s="166" t="s">
        <v>313</v>
      </c>
      <c r="G251" s="24"/>
      <c r="H251" s="24"/>
      <c r="J251" s="24"/>
      <c r="K251" s="24"/>
      <c r="L251" s="43"/>
      <c r="M251" s="56"/>
      <c r="N251" s="24"/>
      <c r="O251" s="24"/>
      <c r="P251" s="24"/>
      <c r="Q251" s="24"/>
      <c r="R251" s="24"/>
      <c r="S251" s="24"/>
      <c r="T251" s="57"/>
      <c r="AT251" s="6" t="s">
        <v>148</v>
      </c>
      <c r="AU251" s="6" t="s">
        <v>80</v>
      </c>
    </row>
    <row r="252" spans="2:65" s="6" customFormat="1" ht="138.75" customHeight="1" x14ac:dyDescent="0.3">
      <c r="B252" s="23"/>
      <c r="C252" s="24"/>
      <c r="D252" s="167" t="s">
        <v>150</v>
      </c>
      <c r="E252" s="24"/>
      <c r="F252" s="168" t="s">
        <v>314</v>
      </c>
      <c r="G252" s="24"/>
      <c r="H252" s="24"/>
      <c r="J252" s="24"/>
      <c r="K252" s="24"/>
      <c r="L252" s="43"/>
      <c r="M252" s="56"/>
      <c r="N252" s="24"/>
      <c r="O252" s="24"/>
      <c r="P252" s="24"/>
      <c r="Q252" s="24"/>
      <c r="R252" s="24"/>
      <c r="S252" s="24"/>
      <c r="T252" s="57"/>
      <c r="AT252" s="6" t="s">
        <v>150</v>
      </c>
      <c r="AU252" s="6" t="s">
        <v>80</v>
      </c>
    </row>
    <row r="253" spans="2:65" s="6" customFormat="1" ht="15.75" customHeight="1" x14ac:dyDescent="0.3">
      <c r="B253" s="169"/>
      <c r="C253" s="170"/>
      <c r="D253" s="167" t="s">
        <v>152</v>
      </c>
      <c r="E253" s="170"/>
      <c r="F253" s="171" t="s">
        <v>315</v>
      </c>
      <c r="G253" s="170"/>
      <c r="H253" s="170"/>
      <c r="J253" s="170"/>
      <c r="K253" s="170"/>
      <c r="L253" s="172"/>
      <c r="M253" s="173"/>
      <c r="N253" s="170"/>
      <c r="O253" s="170"/>
      <c r="P253" s="170"/>
      <c r="Q253" s="170"/>
      <c r="R253" s="170"/>
      <c r="S253" s="170"/>
      <c r="T253" s="174"/>
      <c r="AT253" s="175" t="s">
        <v>152</v>
      </c>
      <c r="AU253" s="175" t="s">
        <v>80</v>
      </c>
      <c r="AV253" s="175" t="s">
        <v>76</v>
      </c>
      <c r="AW253" s="175" t="s">
        <v>111</v>
      </c>
      <c r="AX253" s="175" t="s">
        <v>72</v>
      </c>
      <c r="AY253" s="175" t="s">
        <v>139</v>
      </c>
    </row>
    <row r="254" spans="2:65" s="6" customFormat="1" ht="15.75" customHeight="1" x14ac:dyDescent="0.3">
      <c r="B254" s="176"/>
      <c r="C254" s="177"/>
      <c r="D254" s="167" t="s">
        <v>152</v>
      </c>
      <c r="E254" s="177"/>
      <c r="F254" s="178" t="s">
        <v>316</v>
      </c>
      <c r="G254" s="177"/>
      <c r="H254" s="179">
        <v>200</v>
      </c>
      <c r="J254" s="177"/>
      <c r="K254" s="177"/>
      <c r="L254" s="180"/>
      <c r="M254" s="181"/>
      <c r="N254" s="177"/>
      <c r="O254" s="177"/>
      <c r="P254" s="177"/>
      <c r="Q254" s="177"/>
      <c r="R254" s="177"/>
      <c r="S254" s="177"/>
      <c r="T254" s="182"/>
      <c r="AT254" s="183" t="s">
        <v>152</v>
      </c>
      <c r="AU254" s="183" t="s">
        <v>80</v>
      </c>
      <c r="AV254" s="183" t="s">
        <v>80</v>
      </c>
      <c r="AW254" s="183" t="s">
        <v>111</v>
      </c>
      <c r="AX254" s="183" t="s">
        <v>76</v>
      </c>
      <c r="AY254" s="183" t="s">
        <v>139</v>
      </c>
    </row>
    <row r="255" spans="2:65" s="6" customFormat="1" ht="15.75" customHeight="1" x14ac:dyDescent="0.3">
      <c r="B255" s="23"/>
      <c r="C255" s="153" t="s">
        <v>8</v>
      </c>
      <c r="D255" s="153" t="s">
        <v>141</v>
      </c>
      <c r="E255" s="154" t="s">
        <v>317</v>
      </c>
      <c r="F255" s="155" t="s">
        <v>318</v>
      </c>
      <c r="G255" s="156" t="s">
        <v>294</v>
      </c>
      <c r="H255" s="157">
        <v>159.6</v>
      </c>
      <c r="I255" s="158">
        <v>161</v>
      </c>
      <c r="J255" s="159">
        <f>ROUND($I$255*$H$255,2)</f>
        <v>25695.599999999999</v>
      </c>
      <c r="K255" s="155" t="s">
        <v>145</v>
      </c>
      <c r="L255" s="43"/>
      <c r="M255" s="160"/>
      <c r="N255" s="161" t="s">
        <v>43</v>
      </c>
      <c r="O255" s="24"/>
      <c r="P255" s="162">
        <f>$O$255*$H$255</f>
        <v>0</v>
      </c>
      <c r="Q255" s="162">
        <v>8.6767000000000007E-3</v>
      </c>
      <c r="R255" s="162">
        <f>$Q$255*$H$255</f>
        <v>1.38480132</v>
      </c>
      <c r="S255" s="162">
        <v>0</v>
      </c>
      <c r="T255" s="163">
        <f>$S$255*$H$255</f>
        <v>0</v>
      </c>
      <c r="AR255" s="97" t="s">
        <v>146</v>
      </c>
      <c r="AT255" s="97" t="s">
        <v>141</v>
      </c>
      <c r="AU255" s="97" t="s">
        <v>80</v>
      </c>
      <c r="AY255" s="6" t="s">
        <v>139</v>
      </c>
      <c r="BE255" s="164">
        <f>IF($N$255="základní",$J$255,0)</f>
        <v>25695.599999999999</v>
      </c>
      <c r="BF255" s="164">
        <f>IF($N$255="snížená",$J$255,0)</f>
        <v>0</v>
      </c>
      <c r="BG255" s="164">
        <f>IF($N$255="zákl. přenesená",$J$255,0)</f>
        <v>0</v>
      </c>
      <c r="BH255" s="164">
        <f>IF($N$255="sníž. přenesená",$J$255,0)</f>
        <v>0</v>
      </c>
      <c r="BI255" s="164">
        <f>IF($N$255="nulová",$J$255,0)</f>
        <v>0</v>
      </c>
      <c r="BJ255" s="97" t="s">
        <v>76</v>
      </c>
      <c r="BK255" s="164">
        <f>ROUND($I$255*$H$255,2)</f>
        <v>25695.599999999999</v>
      </c>
      <c r="BL255" s="97" t="s">
        <v>146</v>
      </c>
      <c r="BM255" s="97" t="s">
        <v>319</v>
      </c>
    </row>
    <row r="256" spans="2:65" s="6" customFormat="1" ht="38.25" customHeight="1" x14ac:dyDescent="0.3">
      <c r="B256" s="23"/>
      <c r="C256" s="24"/>
      <c r="D256" s="165" t="s">
        <v>148</v>
      </c>
      <c r="E256" s="24"/>
      <c r="F256" s="166" t="s">
        <v>320</v>
      </c>
      <c r="G256" s="24"/>
      <c r="H256" s="24"/>
      <c r="J256" s="24"/>
      <c r="K256" s="24"/>
      <c r="L256" s="43"/>
      <c r="M256" s="56"/>
      <c r="N256" s="24"/>
      <c r="O256" s="24"/>
      <c r="P256" s="24"/>
      <c r="Q256" s="24"/>
      <c r="R256" s="24"/>
      <c r="S256" s="24"/>
      <c r="T256" s="57"/>
      <c r="AT256" s="6" t="s">
        <v>148</v>
      </c>
      <c r="AU256" s="6" t="s">
        <v>80</v>
      </c>
    </row>
    <row r="257" spans="2:51" s="6" customFormat="1" ht="71.25" customHeight="1" x14ac:dyDescent="0.3">
      <c r="B257" s="23"/>
      <c r="C257" s="24"/>
      <c r="D257" s="167" t="s">
        <v>150</v>
      </c>
      <c r="E257" s="24"/>
      <c r="F257" s="168" t="s">
        <v>321</v>
      </c>
      <c r="G257" s="24"/>
      <c r="H257" s="24"/>
      <c r="J257" s="24"/>
      <c r="K257" s="24"/>
      <c r="L257" s="43"/>
      <c r="M257" s="56"/>
      <c r="N257" s="24"/>
      <c r="O257" s="24"/>
      <c r="P257" s="24"/>
      <c r="Q257" s="24"/>
      <c r="R257" s="24"/>
      <c r="S257" s="24"/>
      <c r="T257" s="57"/>
      <c r="AT257" s="6" t="s">
        <v>150</v>
      </c>
      <c r="AU257" s="6" t="s">
        <v>80</v>
      </c>
    </row>
    <row r="258" spans="2:51" s="6" customFormat="1" ht="15.75" customHeight="1" x14ac:dyDescent="0.3">
      <c r="B258" s="169"/>
      <c r="C258" s="170"/>
      <c r="D258" s="167" t="s">
        <v>152</v>
      </c>
      <c r="E258" s="170"/>
      <c r="F258" s="171" t="s">
        <v>322</v>
      </c>
      <c r="G258" s="170"/>
      <c r="H258" s="170"/>
      <c r="J258" s="170"/>
      <c r="K258" s="170"/>
      <c r="L258" s="172"/>
      <c r="M258" s="173"/>
      <c r="N258" s="170"/>
      <c r="O258" s="170"/>
      <c r="P258" s="170"/>
      <c r="Q258" s="170"/>
      <c r="R258" s="170"/>
      <c r="S258" s="170"/>
      <c r="T258" s="174"/>
      <c r="AT258" s="175" t="s">
        <v>152</v>
      </c>
      <c r="AU258" s="175" t="s">
        <v>80</v>
      </c>
      <c r="AV258" s="175" t="s">
        <v>76</v>
      </c>
      <c r="AW258" s="175" t="s">
        <v>111</v>
      </c>
      <c r="AX258" s="175" t="s">
        <v>72</v>
      </c>
      <c r="AY258" s="175" t="s">
        <v>139</v>
      </c>
    </row>
    <row r="259" spans="2:51" s="6" customFormat="1" ht="15.75" customHeight="1" x14ac:dyDescent="0.3">
      <c r="B259" s="169"/>
      <c r="C259" s="170"/>
      <c r="D259" s="167" t="s">
        <v>152</v>
      </c>
      <c r="E259" s="170"/>
      <c r="F259" s="171" t="s">
        <v>185</v>
      </c>
      <c r="G259" s="170"/>
      <c r="H259" s="170"/>
      <c r="J259" s="170"/>
      <c r="K259" s="170"/>
      <c r="L259" s="172"/>
      <c r="M259" s="173"/>
      <c r="N259" s="170"/>
      <c r="O259" s="170"/>
      <c r="P259" s="170"/>
      <c r="Q259" s="170"/>
      <c r="R259" s="170"/>
      <c r="S259" s="170"/>
      <c r="T259" s="174"/>
      <c r="AT259" s="175" t="s">
        <v>152</v>
      </c>
      <c r="AU259" s="175" t="s">
        <v>80</v>
      </c>
      <c r="AV259" s="175" t="s">
        <v>76</v>
      </c>
      <c r="AW259" s="175" t="s">
        <v>111</v>
      </c>
      <c r="AX259" s="175" t="s">
        <v>72</v>
      </c>
      <c r="AY259" s="175" t="s">
        <v>139</v>
      </c>
    </row>
    <row r="260" spans="2:51" s="6" customFormat="1" ht="15.75" customHeight="1" x14ac:dyDescent="0.3">
      <c r="B260" s="176"/>
      <c r="C260" s="177"/>
      <c r="D260" s="167" t="s">
        <v>152</v>
      </c>
      <c r="E260" s="177"/>
      <c r="F260" s="178" t="s">
        <v>323</v>
      </c>
      <c r="G260" s="177"/>
      <c r="H260" s="179">
        <v>8.4</v>
      </c>
      <c r="J260" s="177"/>
      <c r="K260" s="177"/>
      <c r="L260" s="180"/>
      <c r="M260" s="181"/>
      <c r="N260" s="177"/>
      <c r="O260" s="177"/>
      <c r="P260" s="177"/>
      <c r="Q260" s="177"/>
      <c r="R260" s="177"/>
      <c r="S260" s="177"/>
      <c r="T260" s="182"/>
      <c r="AT260" s="183" t="s">
        <v>152</v>
      </c>
      <c r="AU260" s="183" t="s">
        <v>80</v>
      </c>
      <c r="AV260" s="183" t="s">
        <v>80</v>
      </c>
      <c r="AW260" s="183" t="s">
        <v>111</v>
      </c>
      <c r="AX260" s="183" t="s">
        <v>72</v>
      </c>
      <c r="AY260" s="183" t="s">
        <v>139</v>
      </c>
    </row>
    <row r="261" spans="2:51" s="6" customFormat="1" ht="15.75" customHeight="1" x14ac:dyDescent="0.3">
      <c r="B261" s="169"/>
      <c r="C261" s="170"/>
      <c r="D261" s="167" t="s">
        <v>152</v>
      </c>
      <c r="E261" s="170"/>
      <c r="F261" s="171" t="s">
        <v>239</v>
      </c>
      <c r="G261" s="170"/>
      <c r="H261" s="170"/>
      <c r="J261" s="170"/>
      <c r="K261" s="170"/>
      <c r="L261" s="172"/>
      <c r="M261" s="173"/>
      <c r="N261" s="170"/>
      <c r="O261" s="170"/>
      <c r="P261" s="170"/>
      <c r="Q261" s="170"/>
      <c r="R261" s="170"/>
      <c r="S261" s="170"/>
      <c r="T261" s="174"/>
      <c r="AT261" s="175" t="s">
        <v>152</v>
      </c>
      <c r="AU261" s="175" t="s">
        <v>80</v>
      </c>
      <c r="AV261" s="175" t="s">
        <v>76</v>
      </c>
      <c r="AW261" s="175" t="s">
        <v>111</v>
      </c>
      <c r="AX261" s="175" t="s">
        <v>72</v>
      </c>
      <c r="AY261" s="175" t="s">
        <v>139</v>
      </c>
    </row>
    <row r="262" spans="2:51" s="6" customFormat="1" ht="15.75" customHeight="1" x14ac:dyDescent="0.3">
      <c r="B262" s="176"/>
      <c r="C262" s="177"/>
      <c r="D262" s="167" t="s">
        <v>152</v>
      </c>
      <c r="E262" s="177"/>
      <c r="F262" s="178" t="s">
        <v>324</v>
      </c>
      <c r="G262" s="177"/>
      <c r="H262" s="179">
        <v>2.4</v>
      </c>
      <c r="J262" s="177"/>
      <c r="K262" s="177"/>
      <c r="L262" s="180"/>
      <c r="M262" s="181"/>
      <c r="N262" s="177"/>
      <c r="O262" s="177"/>
      <c r="P262" s="177"/>
      <c r="Q262" s="177"/>
      <c r="R262" s="177"/>
      <c r="S262" s="177"/>
      <c r="T262" s="182"/>
      <c r="AT262" s="183" t="s">
        <v>152</v>
      </c>
      <c r="AU262" s="183" t="s">
        <v>80</v>
      </c>
      <c r="AV262" s="183" t="s">
        <v>80</v>
      </c>
      <c r="AW262" s="183" t="s">
        <v>111</v>
      </c>
      <c r="AX262" s="183" t="s">
        <v>72</v>
      </c>
      <c r="AY262" s="183" t="s">
        <v>139</v>
      </c>
    </row>
    <row r="263" spans="2:51" s="6" customFormat="1" ht="15.75" customHeight="1" x14ac:dyDescent="0.3">
      <c r="B263" s="169"/>
      <c r="C263" s="170"/>
      <c r="D263" s="167" t="s">
        <v>152</v>
      </c>
      <c r="E263" s="170"/>
      <c r="F263" s="171" t="s">
        <v>211</v>
      </c>
      <c r="G263" s="170"/>
      <c r="H263" s="170"/>
      <c r="J263" s="170"/>
      <c r="K263" s="170"/>
      <c r="L263" s="172"/>
      <c r="M263" s="173"/>
      <c r="N263" s="170"/>
      <c r="O263" s="170"/>
      <c r="P263" s="170"/>
      <c r="Q263" s="170"/>
      <c r="R263" s="170"/>
      <c r="S263" s="170"/>
      <c r="T263" s="174"/>
      <c r="AT263" s="175" t="s">
        <v>152</v>
      </c>
      <c r="AU263" s="175" t="s">
        <v>80</v>
      </c>
      <c r="AV263" s="175" t="s">
        <v>76</v>
      </c>
      <c r="AW263" s="175" t="s">
        <v>111</v>
      </c>
      <c r="AX263" s="175" t="s">
        <v>72</v>
      </c>
      <c r="AY263" s="175" t="s">
        <v>139</v>
      </c>
    </row>
    <row r="264" spans="2:51" s="6" customFormat="1" ht="15.75" customHeight="1" x14ac:dyDescent="0.3">
      <c r="B264" s="176"/>
      <c r="C264" s="177"/>
      <c r="D264" s="167" t="s">
        <v>152</v>
      </c>
      <c r="E264" s="177"/>
      <c r="F264" s="178" t="s">
        <v>325</v>
      </c>
      <c r="G264" s="177"/>
      <c r="H264" s="179">
        <v>4.8</v>
      </c>
      <c r="J264" s="177"/>
      <c r="K264" s="177"/>
      <c r="L264" s="180"/>
      <c r="M264" s="181"/>
      <c r="N264" s="177"/>
      <c r="O264" s="177"/>
      <c r="P264" s="177"/>
      <c r="Q264" s="177"/>
      <c r="R264" s="177"/>
      <c r="S264" s="177"/>
      <c r="T264" s="182"/>
      <c r="AT264" s="183" t="s">
        <v>152</v>
      </c>
      <c r="AU264" s="183" t="s">
        <v>80</v>
      </c>
      <c r="AV264" s="183" t="s">
        <v>80</v>
      </c>
      <c r="AW264" s="183" t="s">
        <v>111</v>
      </c>
      <c r="AX264" s="183" t="s">
        <v>72</v>
      </c>
      <c r="AY264" s="183" t="s">
        <v>139</v>
      </c>
    </row>
    <row r="265" spans="2:51" s="6" customFormat="1" ht="15.75" customHeight="1" x14ac:dyDescent="0.3">
      <c r="B265" s="169"/>
      <c r="C265" s="170"/>
      <c r="D265" s="167" t="s">
        <v>152</v>
      </c>
      <c r="E265" s="170"/>
      <c r="F265" s="171" t="s">
        <v>169</v>
      </c>
      <c r="G265" s="170"/>
      <c r="H265" s="170"/>
      <c r="J265" s="170"/>
      <c r="K265" s="170"/>
      <c r="L265" s="172"/>
      <c r="M265" s="173"/>
      <c r="N265" s="170"/>
      <c r="O265" s="170"/>
      <c r="P265" s="170"/>
      <c r="Q265" s="170"/>
      <c r="R265" s="170"/>
      <c r="S265" s="170"/>
      <c r="T265" s="174"/>
      <c r="AT265" s="175" t="s">
        <v>152</v>
      </c>
      <c r="AU265" s="175" t="s">
        <v>80</v>
      </c>
      <c r="AV265" s="175" t="s">
        <v>76</v>
      </c>
      <c r="AW265" s="175" t="s">
        <v>111</v>
      </c>
      <c r="AX265" s="175" t="s">
        <v>72</v>
      </c>
      <c r="AY265" s="175" t="s">
        <v>139</v>
      </c>
    </row>
    <row r="266" spans="2:51" s="6" customFormat="1" ht="15.75" customHeight="1" x14ac:dyDescent="0.3">
      <c r="B266" s="176"/>
      <c r="C266" s="177"/>
      <c r="D266" s="167" t="s">
        <v>152</v>
      </c>
      <c r="E266" s="177"/>
      <c r="F266" s="178" t="s">
        <v>326</v>
      </c>
      <c r="G266" s="177"/>
      <c r="H266" s="179">
        <v>8.4</v>
      </c>
      <c r="J266" s="177"/>
      <c r="K266" s="177"/>
      <c r="L266" s="180"/>
      <c r="M266" s="181"/>
      <c r="N266" s="177"/>
      <c r="O266" s="177"/>
      <c r="P266" s="177"/>
      <c r="Q266" s="177"/>
      <c r="R266" s="177"/>
      <c r="S266" s="177"/>
      <c r="T266" s="182"/>
      <c r="AT266" s="183" t="s">
        <v>152</v>
      </c>
      <c r="AU266" s="183" t="s">
        <v>80</v>
      </c>
      <c r="AV266" s="183" t="s">
        <v>80</v>
      </c>
      <c r="AW266" s="183" t="s">
        <v>111</v>
      </c>
      <c r="AX266" s="183" t="s">
        <v>72</v>
      </c>
      <c r="AY266" s="183" t="s">
        <v>139</v>
      </c>
    </row>
    <row r="267" spans="2:51" s="6" customFormat="1" ht="15.75" customHeight="1" x14ac:dyDescent="0.3">
      <c r="B267" s="169"/>
      <c r="C267" s="170"/>
      <c r="D267" s="167" t="s">
        <v>152</v>
      </c>
      <c r="E267" s="170"/>
      <c r="F267" s="171" t="s">
        <v>327</v>
      </c>
      <c r="G267" s="170"/>
      <c r="H267" s="170"/>
      <c r="J267" s="170"/>
      <c r="K267" s="170"/>
      <c r="L267" s="172"/>
      <c r="M267" s="173"/>
      <c r="N267" s="170"/>
      <c r="O267" s="170"/>
      <c r="P267" s="170"/>
      <c r="Q267" s="170"/>
      <c r="R267" s="170"/>
      <c r="S267" s="170"/>
      <c r="T267" s="174"/>
      <c r="AT267" s="175" t="s">
        <v>152</v>
      </c>
      <c r="AU267" s="175" t="s">
        <v>80</v>
      </c>
      <c r="AV267" s="175" t="s">
        <v>76</v>
      </c>
      <c r="AW267" s="175" t="s">
        <v>111</v>
      </c>
      <c r="AX267" s="175" t="s">
        <v>72</v>
      </c>
      <c r="AY267" s="175" t="s">
        <v>139</v>
      </c>
    </row>
    <row r="268" spans="2:51" s="6" customFormat="1" ht="15.75" customHeight="1" x14ac:dyDescent="0.3">
      <c r="B268" s="176"/>
      <c r="C268" s="177"/>
      <c r="D268" s="167" t="s">
        <v>152</v>
      </c>
      <c r="E268" s="177"/>
      <c r="F268" s="178" t="s">
        <v>328</v>
      </c>
      <c r="G268" s="177"/>
      <c r="H268" s="179">
        <v>7.2</v>
      </c>
      <c r="J268" s="177"/>
      <c r="K268" s="177"/>
      <c r="L268" s="180"/>
      <c r="M268" s="181"/>
      <c r="N268" s="177"/>
      <c r="O268" s="177"/>
      <c r="P268" s="177"/>
      <c r="Q268" s="177"/>
      <c r="R268" s="177"/>
      <c r="S268" s="177"/>
      <c r="T268" s="182"/>
      <c r="AT268" s="183" t="s">
        <v>152</v>
      </c>
      <c r="AU268" s="183" t="s">
        <v>80</v>
      </c>
      <c r="AV268" s="183" t="s">
        <v>80</v>
      </c>
      <c r="AW268" s="183" t="s">
        <v>111</v>
      </c>
      <c r="AX268" s="183" t="s">
        <v>72</v>
      </c>
      <c r="AY268" s="183" t="s">
        <v>139</v>
      </c>
    </row>
    <row r="269" spans="2:51" s="6" customFormat="1" ht="15.75" customHeight="1" x14ac:dyDescent="0.3">
      <c r="B269" s="169"/>
      <c r="C269" s="170"/>
      <c r="D269" s="167" t="s">
        <v>152</v>
      </c>
      <c r="E269" s="170"/>
      <c r="F269" s="171" t="s">
        <v>230</v>
      </c>
      <c r="G269" s="170"/>
      <c r="H269" s="170"/>
      <c r="J269" s="170"/>
      <c r="K269" s="170"/>
      <c r="L269" s="172"/>
      <c r="M269" s="173"/>
      <c r="N269" s="170"/>
      <c r="O269" s="170"/>
      <c r="P269" s="170"/>
      <c r="Q269" s="170"/>
      <c r="R269" s="170"/>
      <c r="S269" s="170"/>
      <c r="T269" s="174"/>
      <c r="AT269" s="175" t="s">
        <v>152</v>
      </c>
      <c r="AU269" s="175" t="s">
        <v>80</v>
      </c>
      <c r="AV269" s="175" t="s">
        <v>76</v>
      </c>
      <c r="AW269" s="175" t="s">
        <v>111</v>
      </c>
      <c r="AX269" s="175" t="s">
        <v>72</v>
      </c>
      <c r="AY269" s="175" t="s">
        <v>139</v>
      </c>
    </row>
    <row r="270" spans="2:51" s="6" customFormat="1" ht="15.75" customHeight="1" x14ac:dyDescent="0.3">
      <c r="B270" s="176"/>
      <c r="C270" s="177"/>
      <c r="D270" s="167" t="s">
        <v>152</v>
      </c>
      <c r="E270" s="177"/>
      <c r="F270" s="178" t="s">
        <v>324</v>
      </c>
      <c r="G270" s="177"/>
      <c r="H270" s="179">
        <v>2.4</v>
      </c>
      <c r="J270" s="177"/>
      <c r="K270" s="177"/>
      <c r="L270" s="180"/>
      <c r="M270" s="181"/>
      <c r="N270" s="177"/>
      <c r="O270" s="177"/>
      <c r="P270" s="177"/>
      <c r="Q270" s="177"/>
      <c r="R270" s="177"/>
      <c r="S270" s="177"/>
      <c r="T270" s="182"/>
      <c r="AT270" s="183" t="s">
        <v>152</v>
      </c>
      <c r="AU270" s="183" t="s">
        <v>80</v>
      </c>
      <c r="AV270" s="183" t="s">
        <v>80</v>
      </c>
      <c r="AW270" s="183" t="s">
        <v>111</v>
      </c>
      <c r="AX270" s="183" t="s">
        <v>72</v>
      </c>
      <c r="AY270" s="183" t="s">
        <v>139</v>
      </c>
    </row>
    <row r="271" spans="2:51" s="6" customFormat="1" ht="15.75" customHeight="1" x14ac:dyDescent="0.3">
      <c r="B271" s="169"/>
      <c r="C271" s="170"/>
      <c r="D271" s="167" t="s">
        <v>152</v>
      </c>
      <c r="E271" s="170"/>
      <c r="F271" s="171" t="s">
        <v>255</v>
      </c>
      <c r="G271" s="170"/>
      <c r="H271" s="170"/>
      <c r="J271" s="170"/>
      <c r="K271" s="170"/>
      <c r="L271" s="172"/>
      <c r="M271" s="173"/>
      <c r="N271" s="170"/>
      <c r="O271" s="170"/>
      <c r="P271" s="170"/>
      <c r="Q271" s="170"/>
      <c r="R271" s="170"/>
      <c r="S271" s="170"/>
      <c r="T271" s="174"/>
      <c r="AT271" s="175" t="s">
        <v>152</v>
      </c>
      <c r="AU271" s="175" t="s">
        <v>80</v>
      </c>
      <c r="AV271" s="175" t="s">
        <v>76</v>
      </c>
      <c r="AW271" s="175" t="s">
        <v>111</v>
      </c>
      <c r="AX271" s="175" t="s">
        <v>72</v>
      </c>
      <c r="AY271" s="175" t="s">
        <v>139</v>
      </c>
    </row>
    <row r="272" spans="2:51" s="6" customFormat="1" ht="15.75" customHeight="1" x14ac:dyDescent="0.3">
      <c r="B272" s="176"/>
      <c r="C272" s="177"/>
      <c r="D272" s="167" t="s">
        <v>152</v>
      </c>
      <c r="E272" s="177"/>
      <c r="F272" s="178" t="s">
        <v>329</v>
      </c>
      <c r="G272" s="177"/>
      <c r="H272" s="179">
        <v>1.2</v>
      </c>
      <c r="J272" s="177"/>
      <c r="K272" s="177"/>
      <c r="L272" s="180"/>
      <c r="M272" s="181"/>
      <c r="N272" s="177"/>
      <c r="O272" s="177"/>
      <c r="P272" s="177"/>
      <c r="Q272" s="177"/>
      <c r="R272" s="177"/>
      <c r="S272" s="177"/>
      <c r="T272" s="182"/>
      <c r="AT272" s="183" t="s">
        <v>152</v>
      </c>
      <c r="AU272" s="183" t="s">
        <v>80</v>
      </c>
      <c r="AV272" s="183" t="s">
        <v>80</v>
      </c>
      <c r="AW272" s="183" t="s">
        <v>111</v>
      </c>
      <c r="AX272" s="183" t="s">
        <v>72</v>
      </c>
      <c r="AY272" s="183" t="s">
        <v>139</v>
      </c>
    </row>
    <row r="273" spans="2:65" s="6" customFormat="1" ht="15.75" customHeight="1" x14ac:dyDescent="0.3">
      <c r="B273" s="169"/>
      <c r="C273" s="170"/>
      <c r="D273" s="167" t="s">
        <v>152</v>
      </c>
      <c r="E273" s="170"/>
      <c r="F273" s="171" t="s">
        <v>196</v>
      </c>
      <c r="G273" s="170"/>
      <c r="H273" s="170"/>
      <c r="J273" s="170"/>
      <c r="K273" s="170"/>
      <c r="L273" s="172"/>
      <c r="M273" s="173"/>
      <c r="N273" s="170"/>
      <c r="O273" s="170"/>
      <c r="P273" s="170"/>
      <c r="Q273" s="170"/>
      <c r="R273" s="170"/>
      <c r="S273" s="170"/>
      <c r="T273" s="174"/>
      <c r="AT273" s="175" t="s">
        <v>152</v>
      </c>
      <c r="AU273" s="175" t="s">
        <v>80</v>
      </c>
      <c r="AV273" s="175" t="s">
        <v>76</v>
      </c>
      <c r="AW273" s="175" t="s">
        <v>111</v>
      </c>
      <c r="AX273" s="175" t="s">
        <v>72</v>
      </c>
      <c r="AY273" s="175" t="s">
        <v>139</v>
      </c>
    </row>
    <row r="274" spans="2:65" s="6" customFormat="1" ht="15.75" customHeight="1" x14ac:dyDescent="0.3">
      <c r="B274" s="176"/>
      <c r="C274" s="177"/>
      <c r="D274" s="167" t="s">
        <v>152</v>
      </c>
      <c r="E274" s="177"/>
      <c r="F274" s="178" t="s">
        <v>324</v>
      </c>
      <c r="G274" s="177"/>
      <c r="H274" s="179">
        <v>2.4</v>
      </c>
      <c r="J274" s="177"/>
      <c r="K274" s="177"/>
      <c r="L274" s="180"/>
      <c r="M274" s="181"/>
      <c r="N274" s="177"/>
      <c r="O274" s="177"/>
      <c r="P274" s="177"/>
      <c r="Q274" s="177"/>
      <c r="R274" s="177"/>
      <c r="S274" s="177"/>
      <c r="T274" s="182"/>
      <c r="AT274" s="183" t="s">
        <v>152</v>
      </c>
      <c r="AU274" s="183" t="s">
        <v>80</v>
      </c>
      <c r="AV274" s="183" t="s">
        <v>80</v>
      </c>
      <c r="AW274" s="183" t="s">
        <v>111</v>
      </c>
      <c r="AX274" s="183" t="s">
        <v>72</v>
      </c>
      <c r="AY274" s="183" t="s">
        <v>139</v>
      </c>
    </row>
    <row r="275" spans="2:65" s="6" customFormat="1" ht="15.75" customHeight="1" x14ac:dyDescent="0.3">
      <c r="B275" s="169"/>
      <c r="C275" s="170"/>
      <c r="D275" s="167" t="s">
        <v>152</v>
      </c>
      <c r="E275" s="170"/>
      <c r="F275" s="171" t="s">
        <v>330</v>
      </c>
      <c r="G275" s="170"/>
      <c r="H275" s="170"/>
      <c r="J275" s="170"/>
      <c r="K275" s="170"/>
      <c r="L275" s="172"/>
      <c r="M275" s="173"/>
      <c r="N275" s="170"/>
      <c r="O275" s="170"/>
      <c r="P275" s="170"/>
      <c r="Q275" s="170"/>
      <c r="R275" s="170"/>
      <c r="S275" s="170"/>
      <c r="T275" s="174"/>
      <c r="AT275" s="175" t="s">
        <v>152</v>
      </c>
      <c r="AU275" s="175" t="s">
        <v>80</v>
      </c>
      <c r="AV275" s="175" t="s">
        <v>76</v>
      </c>
      <c r="AW275" s="175" t="s">
        <v>111</v>
      </c>
      <c r="AX275" s="175" t="s">
        <v>72</v>
      </c>
      <c r="AY275" s="175" t="s">
        <v>139</v>
      </c>
    </row>
    <row r="276" spans="2:65" s="6" customFormat="1" ht="15.75" customHeight="1" x14ac:dyDescent="0.3">
      <c r="B276" s="176"/>
      <c r="C276" s="177"/>
      <c r="D276" s="167" t="s">
        <v>152</v>
      </c>
      <c r="E276" s="177"/>
      <c r="F276" s="178" t="s">
        <v>329</v>
      </c>
      <c r="G276" s="177"/>
      <c r="H276" s="179">
        <v>1.2</v>
      </c>
      <c r="J276" s="177"/>
      <c r="K276" s="177"/>
      <c r="L276" s="180"/>
      <c r="M276" s="181"/>
      <c r="N276" s="177"/>
      <c r="O276" s="177"/>
      <c r="P276" s="177"/>
      <c r="Q276" s="177"/>
      <c r="R276" s="177"/>
      <c r="S276" s="177"/>
      <c r="T276" s="182"/>
      <c r="AT276" s="183" t="s">
        <v>152</v>
      </c>
      <c r="AU276" s="183" t="s">
        <v>80</v>
      </c>
      <c r="AV276" s="183" t="s">
        <v>80</v>
      </c>
      <c r="AW276" s="183" t="s">
        <v>111</v>
      </c>
      <c r="AX276" s="183" t="s">
        <v>72</v>
      </c>
      <c r="AY276" s="183" t="s">
        <v>139</v>
      </c>
    </row>
    <row r="277" spans="2:65" s="6" customFormat="1" ht="15.75" customHeight="1" x14ac:dyDescent="0.3">
      <c r="B277" s="169"/>
      <c r="C277" s="170"/>
      <c r="D277" s="167" t="s">
        <v>152</v>
      </c>
      <c r="E277" s="170"/>
      <c r="F277" s="171" t="s">
        <v>263</v>
      </c>
      <c r="G277" s="170"/>
      <c r="H277" s="170"/>
      <c r="J277" s="170"/>
      <c r="K277" s="170"/>
      <c r="L277" s="172"/>
      <c r="M277" s="173"/>
      <c r="N277" s="170"/>
      <c r="O277" s="170"/>
      <c r="P277" s="170"/>
      <c r="Q277" s="170"/>
      <c r="R277" s="170"/>
      <c r="S277" s="170"/>
      <c r="T277" s="174"/>
      <c r="AT277" s="175" t="s">
        <v>152</v>
      </c>
      <c r="AU277" s="175" t="s">
        <v>80</v>
      </c>
      <c r="AV277" s="175" t="s">
        <v>76</v>
      </c>
      <c r="AW277" s="175" t="s">
        <v>111</v>
      </c>
      <c r="AX277" s="175" t="s">
        <v>72</v>
      </c>
      <c r="AY277" s="175" t="s">
        <v>139</v>
      </c>
    </row>
    <row r="278" spans="2:65" s="6" customFormat="1" ht="15.75" customHeight="1" x14ac:dyDescent="0.3">
      <c r="B278" s="176"/>
      <c r="C278" s="177"/>
      <c r="D278" s="167" t="s">
        <v>152</v>
      </c>
      <c r="E278" s="177"/>
      <c r="F278" s="178" t="s">
        <v>329</v>
      </c>
      <c r="G278" s="177"/>
      <c r="H278" s="179">
        <v>1.2</v>
      </c>
      <c r="J278" s="177"/>
      <c r="K278" s="177"/>
      <c r="L278" s="180"/>
      <c r="M278" s="181"/>
      <c r="N278" s="177"/>
      <c r="O278" s="177"/>
      <c r="P278" s="177"/>
      <c r="Q278" s="177"/>
      <c r="R278" s="177"/>
      <c r="S278" s="177"/>
      <c r="T278" s="182"/>
      <c r="AT278" s="183" t="s">
        <v>152</v>
      </c>
      <c r="AU278" s="183" t="s">
        <v>80</v>
      </c>
      <c r="AV278" s="183" t="s">
        <v>80</v>
      </c>
      <c r="AW278" s="183" t="s">
        <v>111</v>
      </c>
      <c r="AX278" s="183" t="s">
        <v>72</v>
      </c>
      <c r="AY278" s="183" t="s">
        <v>139</v>
      </c>
    </row>
    <row r="279" spans="2:65" s="6" customFormat="1" ht="15.75" customHeight="1" x14ac:dyDescent="0.3">
      <c r="B279" s="176"/>
      <c r="C279" s="177"/>
      <c r="D279" s="167" t="s">
        <v>152</v>
      </c>
      <c r="E279" s="177"/>
      <c r="F279" s="178" t="s">
        <v>331</v>
      </c>
      <c r="G279" s="177"/>
      <c r="H279" s="179">
        <v>120</v>
      </c>
      <c r="J279" s="177"/>
      <c r="K279" s="177"/>
      <c r="L279" s="180"/>
      <c r="M279" s="181"/>
      <c r="N279" s="177"/>
      <c r="O279" s="177"/>
      <c r="P279" s="177"/>
      <c r="Q279" s="177"/>
      <c r="R279" s="177"/>
      <c r="S279" s="177"/>
      <c r="T279" s="182"/>
      <c r="AT279" s="183" t="s">
        <v>152</v>
      </c>
      <c r="AU279" s="183" t="s">
        <v>80</v>
      </c>
      <c r="AV279" s="183" t="s">
        <v>80</v>
      </c>
      <c r="AW279" s="183" t="s">
        <v>111</v>
      </c>
      <c r="AX279" s="183" t="s">
        <v>72</v>
      </c>
      <c r="AY279" s="183" t="s">
        <v>139</v>
      </c>
    </row>
    <row r="280" spans="2:65" s="6" customFormat="1" ht="15.75" customHeight="1" x14ac:dyDescent="0.3">
      <c r="B280" s="184"/>
      <c r="C280" s="185"/>
      <c r="D280" s="167" t="s">
        <v>152</v>
      </c>
      <c r="E280" s="185"/>
      <c r="F280" s="186" t="s">
        <v>179</v>
      </c>
      <c r="G280" s="185"/>
      <c r="H280" s="187">
        <v>159.6</v>
      </c>
      <c r="J280" s="185"/>
      <c r="K280" s="185"/>
      <c r="L280" s="188"/>
      <c r="M280" s="189"/>
      <c r="N280" s="185"/>
      <c r="O280" s="185"/>
      <c r="P280" s="185"/>
      <c r="Q280" s="185"/>
      <c r="R280" s="185"/>
      <c r="S280" s="185"/>
      <c r="T280" s="190"/>
      <c r="AT280" s="191" t="s">
        <v>152</v>
      </c>
      <c r="AU280" s="191" t="s">
        <v>80</v>
      </c>
      <c r="AV280" s="191" t="s">
        <v>146</v>
      </c>
      <c r="AW280" s="191" t="s">
        <v>111</v>
      </c>
      <c r="AX280" s="191" t="s">
        <v>76</v>
      </c>
      <c r="AY280" s="191" t="s">
        <v>139</v>
      </c>
    </row>
    <row r="281" spans="2:65" s="6" customFormat="1" ht="15.75" customHeight="1" x14ac:dyDescent="0.3">
      <c r="B281" s="23"/>
      <c r="C281" s="153" t="s">
        <v>332</v>
      </c>
      <c r="D281" s="153" t="s">
        <v>141</v>
      </c>
      <c r="E281" s="154" t="s">
        <v>333</v>
      </c>
      <c r="F281" s="155" t="s">
        <v>334</v>
      </c>
      <c r="G281" s="156" t="s">
        <v>294</v>
      </c>
      <c r="H281" s="157">
        <v>194.6</v>
      </c>
      <c r="I281" s="158">
        <v>239</v>
      </c>
      <c r="J281" s="159">
        <f>ROUND($I$281*$H$281,2)</f>
        <v>46509.4</v>
      </c>
      <c r="K281" s="155" t="s">
        <v>145</v>
      </c>
      <c r="L281" s="43"/>
      <c r="M281" s="160"/>
      <c r="N281" s="161" t="s">
        <v>43</v>
      </c>
      <c r="O281" s="24"/>
      <c r="P281" s="162">
        <f>$O$281*$H$281</f>
        <v>0</v>
      </c>
      <c r="Q281" s="162">
        <v>1.26885E-2</v>
      </c>
      <c r="R281" s="162">
        <f>$Q$281*$H$281</f>
        <v>2.4691820999999998</v>
      </c>
      <c r="S281" s="162">
        <v>0</v>
      </c>
      <c r="T281" s="163">
        <f>$S$281*$H$281</f>
        <v>0</v>
      </c>
      <c r="AR281" s="97" t="s">
        <v>146</v>
      </c>
      <c r="AT281" s="97" t="s">
        <v>141</v>
      </c>
      <c r="AU281" s="97" t="s">
        <v>80</v>
      </c>
      <c r="AY281" s="6" t="s">
        <v>139</v>
      </c>
      <c r="BE281" s="164">
        <f>IF($N$281="základní",$J$281,0)</f>
        <v>46509.4</v>
      </c>
      <c r="BF281" s="164">
        <f>IF($N$281="snížená",$J$281,0)</f>
        <v>0</v>
      </c>
      <c r="BG281" s="164">
        <f>IF($N$281="zákl. přenesená",$J$281,0)</f>
        <v>0</v>
      </c>
      <c r="BH281" s="164">
        <f>IF($N$281="sníž. přenesená",$J$281,0)</f>
        <v>0</v>
      </c>
      <c r="BI281" s="164">
        <f>IF($N$281="nulová",$J$281,0)</f>
        <v>0</v>
      </c>
      <c r="BJ281" s="97" t="s">
        <v>76</v>
      </c>
      <c r="BK281" s="164">
        <f>ROUND($I$281*$H$281,2)</f>
        <v>46509.4</v>
      </c>
      <c r="BL281" s="97" t="s">
        <v>146</v>
      </c>
      <c r="BM281" s="97" t="s">
        <v>335</v>
      </c>
    </row>
    <row r="282" spans="2:65" s="6" customFormat="1" ht="38.25" customHeight="1" x14ac:dyDescent="0.3">
      <c r="B282" s="23"/>
      <c r="C282" s="24"/>
      <c r="D282" s="165" t="s">
        <v>148</v>
      </c>
      <c r="E282" s="24"/>
      <c r="F282" s="166" t="s">
        <v>336</v>
      </c>
      <c r="G282" s="24"/>
      <c r="H282" s="24"/>
      <c r="J282" s="24"/>
      <c r="K282" s="24"/>
      <c r="L282" s="43"/>
      <c r="M282" s="56"/>
      <c r="N282" s="24"/>
      <c r="O282" s="24"/>
      <c r="P282" s="24"/>
      <c r="Q282" s="24"/>
      <c r="R282" s="24"/>
      <c r="S282" s="24"/>
      <c r="T282" s="57"/>
      <c r="AT282" s="6" t="s">
        <v>148</v>
      </c>
      <c r="AU282" s="6" t="s">
        <v>80</v>
      </c>
    </row>
    <row r="283" spans="2:65" s="6" customFormat="1" ht="71.25" customHeight="1" x14ac:dyDescent="0.3">
      <c r="B283" s="23"/>
      <c r="C283" s="24"/>
      <c r="D283" s="167" t="s">
        <v>150</v>
      </c>
      <c r="E283" s="24"/>
      <c r="F283" s="168" t="s">
        <v>321</v>
      </c>
      <c r="G283" s="24"/>
      <c r="H283" s="24"/>
      <c r="J283" s="24"/>
      <c r="K283" s="24"/>
      <c r="L283" s="43"/>
      <c r="M283" s="56"/>
      <c r="N283" s="24"/>
      <c r="O283" s="24"/>
      <c r="P283" s="24"/>
      <c r="Q283" s="24"/>
      <c r="R283" s="24"/>
      <c r="S283" s="24"/>
      <c r="T283" s="57"/>
      <c r="AT283" s="6" t="s">
        <v>150</v>
      </c>
      <c r="AU283" s="6" t="s">
        <v>80</v>
      </c>
    </row>
    <row r="284" spans="2:65" s="6" customFormat="1" ht="15.75" customHeight="1" x14ac:dyDescent="0.3">
      <c r="B284" s="169"/>
      <c r="C284" s="170"/>
      <c r="D284" s="167" t="s">
        <v>152</v>
      </c>
      <c r="E284" s="170"/>
      <c r="F284" s="171" t="s">
        <v>337</v>
      </c>
      <c r="G284" s="170"/>
      <c r="H284" s="170"/>
      <c r="J284" s="170"/>
      <c r="K284" s="170"/>
      <c r="L284" s="172"/>
      <c r="M284" s="173"/>
      <c r="N284" s="170"/>
      <c r="O284" s="170"/>
      <c r="P284" s="170"/>
      <c r="Q284" s="170"/>
      <c r="R284" s="170"/>
      <c r="S284" s="170"/>
      <c r="T284" s="174"/>
      <c r="AT284" s="175" t="s">
        <v>152</v>
      </c>
      <c r="AU284" s="175" t="s">
        <v>80</v>
      </c>
      <c r="AV284" s="175" t="s">
        <v>76</v>
      </c>
      <c r="AW284" s="175" t="s">
        <v>111</v>
      </c>
      <c r="AX284" s="175" t="s">
        <v>72</v>
      </c>
      <c r="AY284" s="175" t="s">
        <v>139</v>
      </c>
    </row>
    <row r="285" spans="2:65" s="6" customFormat="1" ht="15.75" customHeight="1" x14ac:dyDescent="0.3">
      <c r="B285" s="169"/>
      <c r="C285" s="170"/>
      <c r="D285" s="167" t="s">
        <v>152</v>
      </c>
      <c r="E285" s="170"/>
      <c r="F285" s="171" t="s">
        <v>185</v>
      </c>
      <c r="G285" s="170"/>
      <c r="H285" s="170"/>
      <c r="J285" s="170"/>
      <c r="K285" s="170"/>
      <c r="L285" s="172"/>
      <c r="M285" s="173"/>
      <c r="N285" s="170"/>
      <c r="O285" s="170"/>
      <c r="P285" s="170"/>
      <c r="Q285" s="170"/>
      <c r="R285" s="170"/>
      <c r="S285" s="170"/>
      <c r="T285" s="174"/>
      <c r="AT285" s="175" t="s">
        <v>152</v>
      </c>
      <c r="AU285" s="175" t="s">
        <v>80</v>
      </c>
      <c r="AV285" s="175" t="s">
        <v>76</v>
      </c>
      <c r="AW285" s="175" t="s">
        <v>111</v>
      </c>
      <c r="AX285" s="175" t="s">
        <v>72</v>
      </c>
      <c r="AY285" s="175" t="s">
        <v>139</v>
      </c>
    </row>
    <row r="286" spans="2:65" s="6" customFormat="1" ht="15.75" customHeight="1" x14ac:dyDescent="0.3">
      <c r="B286" s="176"/>
      <c r="C286" s="177"/>
      <c r="D286" s="167" t="s">
        <v>152</v>
      </c>
      <c r="E286" s="177"/>
      <c r="F286" s="178" t="s">
        <v>338</v>
      </c>
      <c r="G286" s="177"/>
      <c r="H286" s="179">
        <v>2.4</v>
      </c>
      <c r="J286" s="177"/>
      <c r="K286" s="177"/>
      <c r="L286" s="180"/>
      <c r="M286" s="181"/>
      <c r="N286" s="177"/>
      <c r="O286" s="177"/>
      <c r="P286" s="177"/>
      <c r="Q286" s="177"/>
      <c r="R286" s="177"/>
      <c r="S286" s="177"/>
      <c r="T286" s="182"/>
      <c r="AT286" s="183" t="s">
        <v>152</v>
      </c>
      <c r="AU286" s="183" t="s">
        <v>80</v>
      </c>
      <c r="AV286" s="183" t="s">
        <v>80</v>
      </c>
      <c r="AW286" s="183" t="s">
        <v>111</v>
      </c>
      <c r="AX286" s="183" t="s">
        <v>72</v>
      </c>
      <c r="AY286" s="183" t="s">
        <v>139</v>
      </c>
    </row>
    <row r="287" spans="2:65" s="6" customFormat="1" ht="15.75" customHeight="1" x14ac:dyDescent="0.3">
      <c r="B287" s="176"/>
      <c r="C287" s="177"/>
      <c r="D287" s="167" t="s">
        <v>152</v>
      </c>
      <c r="E287" s="177"/>
      <c r="F287" s="178" t="s">
        <v>339</v>
      </c>
      <c r="G287" s="177"/>
      <c r="H287" s="179">
        <v>3.6</v>
      </c>
      <c r="J287" s="177"/>
      <c r="K287" s="177"/>
      <c r="L287" s="180"/>
      <c r="M287" s="181"/>
      <c r="N287" s="177"/>
      <c r="O287" s="177"/>
      <c r="P287" s="177"/>
      <c r="Q287" s="177"/>
      <c r="R287" s="177"/>
      <c r="S287" s="177"/>
      <c r="T287" s="182"/>
      <c r="AT287" s="183" t="s">
        <v>152</v>
      </c>
      <c r="AU287" s="183" t="s">
        <v>80</v>
      </c>
      <c r="AV287" s="183" t="s">
        <v>80</v>
      </c>
      <c r="AW287" s="183" t="s">
        <v>111</v>
      </c>
      <c r="AX287" s="183" t="s">
        <v>72</v>
      </c>
      <c r="AY287" s="183" t="s">
        <v>139</v>
      </c>
    </row>
    <row r="288" spans="2:65" s="6" customFormat="1" ht="15.75" customHeight="1" x14ac:dyDescent="0.3">
      <c r="B288" s="176"/>
      <c r="C288" s="177"/>
      <c r="D288" s="167" t="s">
        <v>152</v>
      </c>
      <c r="E288" s="177"/>
      <c r="F288" s="178" t="s">
        <v>340</v>
      </c>
      <c r="G288" s="177"/>
      <c r="H288" s="179">
        <v>1.2</v>
      </c>
      <c r="J288" s="177"/>
      <c r="K288" s="177"/>
      <c r="L288" s="180"/>
      <c r="M288" s="181"/>
      <c r="N288" s="177"/>
      <c r="O288" s="177"/>
      <c r="P288" s="177"/>
      <c r="Q288" s="177"/>
      <c r="R288" s="177"/>
      <c r="S288" s="177"/>
      <c r="T288" s="182"/>
      <c r="AT288" s="183" t="s">
        <v>152</v>
      </c>
      <c r="AU288" s="183" t="s">
        <v>80</v>
      </c>
      <c r="AV288" s="183" t="s">
        <v>80</v>
      </c>
      <c r="AW288" s="183" t="s">
        <v>111</v>
      </c>
      <c r="AX288" s="183" t="s">
        <v>72</v>
      </c>
      <c r="AY288" s="183" t="s">
        <v>139</v>
      </c>
    </row>
    <row r="289" spans="2:51" s="6" customFormat="1" ht="15.75" customHeight="1" x14ac:dyDescent="0.3">
      <c r="B289" s="176"/>
      <c r="C289" s="177"/>
      <c r="D289" s="167" t="s">
        <v>152</v>
      </c>
      <c r="E289" s="177"/>
      <c r="F289" s="178" t="s">
        <v>341</v>
      </c>
      <c r="G289" s="177"/>
      <c r="H289" s="179">
        <v>1.2</v>
      </c>
      <c r="J289" s="177"/>
      <c r="K289" s="177"/>
      <c r="L289" s="180"/>
      <c r="M289" s="181"/>
      <c r="N289" s="177"/>
      <c r="O289" s="177"/>
      <c r="P289" s="177"/>
      <c r="Q289" s="177"/>
      <c r="R289" s="177"/>
      <c r="S289" s="177"/>
      <c r="T289" s="182"/>
      <c r="AT289" s="183" t="s">
        <v>152</v>
      </c>
      <c r="AU289" s="183" t="s">
        <v>80</v>
      </c>
      <c r="AV289" s="183" t="s">
        <v>80</v>
      </c>
      <c r="AW289" s="183" t="s">
        <v>111</v>
      </c>
      <c r="AX289" s="183" t="s">
        <v>72</v>
      </c>
      <c r="AY289" s="183" t="s">
        <v>139</v>
      </c>
    </row>
    <row r="290" spans="2:51" s="6" customFormat="1" ht="15.75" customHeight="1" x14ac:dyDescent="0.3">
      <c r="B290" s="169"/>
      <c r="C290" s="170"/>
      <c r="D290" s="167" t="s">
        <v>152</v>
      </c>
      <c r="E290" s="170"/>
      <c r="F290" s="171" t="s">
        <v>239</v>
      </c>
      <c r="G290" s="170"/>
      <c r="H290" s="170"/>
      <c r="J290" s="170"/>
      <c r="K290" s="170"/>
      <c r="L290" s="172"/>
      <c r="M290" s="173"/>
      <c r="N290" s="170"/>
      <c r="O290" s="170"/>
      <c r="P290" s="170"/>
      <c r="Q290" s="170"/>
      <c r="R290" s="170"/>
      <c r="S290" s="170"/>
      <c r="T290" s="174"/>
      <c r="AT290" s="175" t="s">
        <v>152</v>
      </c>
      <c r="AU290" s="175" t="s">
        <v>80</v>
      </c>
      <c r="AV290" s="175" t="s">
        <v>76</v>
      </c>
      <c r="AW290" s="175" t="s">
        <v>111</v>
      </c>
      <c r="AX290" s="175" t="s">
        <v>72</v>
      </c>
      <c r="AY290" s="175" t="s">
        <v>139</v>
      </c>
    </row>
    <row r="291" spans="2:51" s="6" customFormat="1" ht="15.75" customHeight="1" x14ac:dyDescent="0.3">
      <c r="B291" s="176"/>
      <c r="C291" s="177"/>
      <c r="D291" s="167" t="s">
        <v>152</v>
      </c>
      <c r="E291" s="177"/>
      <c r="F291" s="178" t="s">
        <v>342</v>
      </c>
      <c r="G291" s="177"/>
      <c r="H291" s="179">
        <v>1.2</v>
      </c>
      <c r="J291" s="177"/>
      <c r="K291" s="177"/>
      <c r="L291" s="180"/>
      <c r="M291" s="181"/>
      <c r="N291" s="177"/>
      <c r="O291" s="177"/>
      <c r="P291" s="177"/>
      <c r="Q291" s="177"/>
      <c r="R291" s="177"/>
      <c r="S291" s="177"/>
      <c r="T291" s="182"/>
      <c r="AT291" s="183" t="s">
        <v>152</v>
      </c>
      <c r="AU291" s="183" t="s">
        <v>80</v>
      </c>
      <c r="AV291" s="183" t="s">
        <v>80</v>
      </c>
      <c r="AW291" s="183" t="s">
        <v>111</v>
      </c>
      <c r="AX291" s="183" t="s">
        <v>72</v>
      </c>
      <c r="AY291" s="183" t="s">
        <v>139</v>
      </c>
    </row>
    <row r="292" spans="2:51" s="6" customFormat="1" ht="15.75" customHeight="1" x14ac:dyDescent="0.3">
      <c r="B292" s="169"/>
      <c r="C292" s="170"/>
      <c r="D292" s="167" t="s">
        <v>152</v>
      </c>
      <c r="E292" s="170"/>
      <c r="F292" s="171" t="s">
        <v>193</v>
      </c>
      <c r="G292" s="170"/>
      <c r="H292" s="170"/>
      <c r="J292" s="170"/>
      <c r="K292" s="170"/>
      <c r="L292" s="172"/>
      <c r="M292" s="173"/>
      <c r="N292" s="170"/>
      <c r="O292" s="170"/>
      <c r="P292" s="170"/>
      <c r="Q292" s="170"/>
      <c r="R292" s="170"/>
      <c r="S292" s="170"/>
      <c r="T292" s="174"/>
      <c r="AT292" s="175" t="s">
        <v>152</v>
      </c>
      <c r="AU292" s="175" t="s">
        <v>80</v>
      </c>
      <c r="AV292" s="175" t="s">
        <v>76</v>
      </c>
      <c r="AW292" s="175" t="s">
        <v>111</v>
      </c>
      <c r="AX292" s="175" t="s">
        <v>72</v>
      </c>
      <c r="AY292" s="175" t="s">
        <v>139</v>
      </c>
    </row>
    <row r="293" spans="2:51" s="6" customFormat="1" ht="15.75" customHeight="1" x14ac:dyDescent="0.3">
      <c r="B293" s="176"/>
      <c r="C293" s="177"/>
      <c r="D293" s="167" t="s">
        <v>152</v>
      </c>
      <c r="E293" s="177"/>
      <c r="F293" s="178" t="s">
        <v>343</v>
      </c>
      <c r="G293" s="177"/>
      <c r="H293" s="179">
        <v>1.2</v>
      </c>
      <c r="J293" s="177"/>
      <c r="K293" s="177"/>
      <c r="L293" s="180"/>
      <c r="M293" s="181"/>
      <c r="N293" s="177"/>
      <c r="O293" s="177"/>
      <c r="P293" s="177"/>
      <c r="Q293" s="177"/>
      <c r="R293" s="177"/>
      <c r="S293" s="177"/>
      <c r="T293" s="182"/>
      <c r="AT293" s="183" t="s">
        <v>152</v>
      </c>
      <c r="AU293" s="183" t="s">
        <v>80</v>
      </c>
      <c r="AV293" s="183" t="s">
        <v>80</v>
      </c>
      <c r="AW293" s="183" t="s">
        <v>111</v>
      </c>
      <c r="AX293" s="183" t="s">
        <v>72</v>
      </c>
      <c r="AY293" s="183" t="s">
        <v>139</v>
      </c>
    </row>
    <row r="294" spans="2:51" s="6" customFormat="1" ht="15.75" customHeight="1" x14ac:dyDescent="0.3">
      <c r="B294" s="176"/>
      <c r="C294" s="177"/>
      <c r="D294" s="167" t="s">
        <v>152</v>
      </c>
      <c r="E294" s="177"/>
      <c r="F294" s="178" t="s">
        <v>344</v>
      </c>
      <c r="G294" s="177"/>
      <c r="H294" s="179">
        <v>25.4</v>
      </c>
      <c r="J294" s="177"/>
      <c r="K294" s="177"/>
      <c r="L294" s="180"/>
      <c r="M294" s="181"/>
      <c r="N294" s="177"/>
      <c r="O294" s="177"/>
      <c r="P294" s="177"/>
      <c r="Q294" s="177"/>
      <c r="R294" s="177"/>
      <c r="S294" s="177"/>
      <c r="T294" s="182"/>
      <c r="AT294" s="183" t="s">
        <v>152</v>
      </c>
      <c r="AU294" s="183" t="s">
        <v>80</v>
      </c>
      <c r="AV294" s="183" t="s">
        <v>80</v>
      </c>
      <c r="AW294" s="183" t="s">
        <v>111</v>
      </c>
      <c r="AX294" s="183" t="s">
        <v>72</v>
      </c>
      <c r="AY294" s="183" t="s">
        <v>139</v>
      </c>
    </row>
    <row r="295" spans="2:51" s="6" customFormat="1" ht="15.75" customHeight="1" x14ac:dyDescent="0.3">
      <c r="B295" s="169"/>
      <c r="C295" s="170"/>
      <c r="D295" s="167" t="s">
        <v>152</v>
      </c>
      <c r="E295" s="170"/>
      <c r="F295" s="171" t="s">
        <v>211</v>
      </c>
      <c r="G295" s="170"/>
      <c r="H295" s="170"/>
      <c r="J295" s="170"/>
      <c r="K295" s="170"/>
      <c r="L295" s="172"/>
      <c r="M295" s="173"/>
      <c r="N295" s="170"/>
      <c r="O295" s="170"/>
      <c r="P295" s="170"/>
      <c r="Q295" s="170"/>
      <c r="R295" s="170"/>
      <c r="S295" s="170"/>
      <c r="T295" s="174"/>
      <c r="AT295" s="175" t="s">
        <v>152</v>
      </c>
      <c r="AU295" s="175" t="s">
        <v>80</v>
      </c>
      <c r="AV295" s="175" t="s">
        <v>76</v>
      </c>
      <c r="AW295" s="175" t="s">
        <v>111</v>
      </c>
      <c r="AX295" s="175" t="s">
        <v>72</v>
      </c>
      <c r="AY295" s="175" t="s">
        <v>139</v>
      </c>
    </row>
    <row r="296" spans="2:51" s="6" customFormat="1" ht="15.75" customHeight="1" x14ac:dyDescent="0.3">
      <c r="B296" s="176"/>
      <c r="C296" s="177"/>
      <c r="D296" s="167" t="s">
        <v>152</v>
      </c>
      <c r="E296" s="177"/>
      <c r="F296" s="178" t="s">
        <v>341</v>
      </c>
      <c r="G296" s="177"/>
      <c r="H296" s="179">
        <v>1.2</v>
      </c>
      <c r="J296" s="177"/>
      <c r="K296" s="177"/>
      <c r="L296" s="180"/>
      <c r="M296" s="181"/>
      <c r="N296" s="177"/>
      <c r="O296" s="177"/>
      <c r="P296" s="177"/>
      <c r="Q296" s="177"/>
      <c r="R296" s="177"/>
      <c r="S296" s="177"/>
      <c r="T296" s="182"/>
      <c r="AT296" s="183" t="s">
        <v>152</v>
      </c>
      <c r="AU296" s="183" t="s">
        <v>80</v>
      </c>
      <c r="AV296" s="183" t="s">
        <v>80</v>
      </c>
      <c r="AW296" s="183" t="s">
        <v>111</v>
      </c>
      <c r="AX296" s="183" t="s">
        <v>72</v>
      </c>
      <c r="AY296" s="183" t="s">
        <v>139</v>
      </c>
    </row>
    <row r="297" spans="2:51" s="6" customFormat="1" ht="15.75" customHeight="1" x14ac:dyDescent="0.3">
      <c r="B297" s="176"/>
      <c r="C297" s="177"/>
      <c r="D297" s="167" t="s">
        <v>152</v>
      </c>
      <c r="E297" s="177"/>
      <c r="F297" s="178" t="s">
        <v>345</v>
      </c>
      <c r="G297" s="177"/>
      <c r="H297" s="179">
        <v>7.2</v>
      </c>
      <c r="J297" s="177"/>
      <c r="K297" s="177"/>
      <c r="L297" s="180"/>
      <c r="M297" s="181"/>
      <c r="N297" s="177"/>
      <c r="O297" s="177"/>
      <c r="P297" s="177"/>
      <c r="Q297" s="177"/>
      <c r="R297" s="177"/>
      <c r="S297" s="177"/>
      <c r="T297" s="182"/>
      <c r="AT297" s="183" t="s">
        <v>152</v>
      </c>
      <c r="AU297" s="183" t="s">
        <v>80</v>
      </c>
      <c r="AV297" s="183" t="s">
        <v>80</v>
      </c>
      <c r="AW297" s="183" t="s">
        <v>111</v>
      </c>
      <c r="AX297" s="183" t="s">
        <v>72</v>
      </c>
      <c r="AY297" s="183" t="s">
        <v>139</v>
      </c>
    </row>
    <row r="298" spans="2:51" s="6" customFormat="1" ht="15.75" customHeight="1" x14ac:dyDescent="0.3">
      <c r="B298" s="176"/>
      <c r="C298" s="177"/>
      <c r="D298" s="167" t="s">
        <v>152</v>
      </c>
      <c r="E298" s="177"/>
      <c r="F298" s="178" t="s">
        <v>346</v>
      </c>
      <c r="G298" s="177"/>
      <c r="H298" s="179">
        <v>1.2</v>
      </c>
      <c r="J298" s="177"/>
      <c r="K298" s="177"/>
      <c r="L298" s="180"/>
      <c r="M298" s="181"/>
      <c r="N298" s="177"/>
      <c r="O298" s="177"/>
      <c r="P298" s="177"/>
      <c r="Q298" s="177"/>
      <c r="R298" s="177"/>
      <c r="S298" s="177"/>
      <c r="T298" s="182"/>
      <c r="AT298" s="183" t="s">
        <v>152</v>
      </c>
      <c r="AU298" s="183" t="s">
        <v>80</v>
      </c>
      <c r="AV298" s="183" t="s">
        <v>80</v>
      </c>
      <c r="AW298" s="183" t="s">
        <v>111</v>
      </c>
      <c r="AX298" s="183" t="s">
        <v>72</v>
      </c>
      <c r="AY298" s="183" t="s">
        <v>139</v>
      </c>
    </row>
    <row r="299" spans="2:51" s="6" customFormat="1" ht="15.75" customHeight="1" x14ac:dyDescent="0.3">
      <c r="B299" s="169"/>
      <c r="C299" s="170"/>
      <c r="D299" s="167" t="s">
        <v>152</v>
      </c>
      <c r="E299" s="170"/>
      <c r="F299" s="171" t="s">
        <v>169</v>
      </c>
      <c r="G299" s="170"/>
      <c r="H299" s="170"/>
      <c r="J299" s="170"/>
      <c r="K299" s="170"/>
      <c r="L299" s="172"/>
      <c r="M299" s="173"/>
      <c r="N299" s="170"/>
      <c r="O299" s="170"/>
      <c r="P299" s="170"/>
      <c r="Q299" s="170"/>
      <c r="R299" s="170"/>
      <c r="S299" s="170"/>
      <c r="T299" s="174"/>
      <c r="AT299" s="175" t="s">
        <v>152</v>
      </c>
      <c r="AU299" s="175" t="s">
        <v>80</v>
      </c>
      <c r="AV299" s="175" t="s">
        <v>76</v>
      </c>
      <c r="AW299" s="175" t="s">
        <v>111</v>
      </c>
      <c r="AX299" s="175" t="s">
        <v>72</v>
      </c>
      <c r="AY299" s="175" t="s">
        <v>139</v>
      </c>
    </row>
    <row r="300" spans="2:51" s="6" customFormat="1" ht="15.75" customHeight="1" x14ac:dyDescent="0.3">
      <c r="B300" s="176"/>
      <c r="C300" s="177"/>
      <c r="D300" s="167" t="s">
        <v>152</v>
      </c>
      <c r="E300" s="177"/>
      <c r="F300" s="178" t="s">
        <v>347</v>
      </c>
      <c r="G300" s="177"/>
      <c r="H300" s="179">
        <v>4.8</v>
      </c>
      <c r="J300" s="177"/>
      <c r="K300" s="177"/>
      <c r="L300" s="180"/>
      <c r="M300" s="181"/>
      <c r="N300" s="177"/>
      <c r="O300" s="177"/>
      <c r="P300" s="177"/>
      <c r="Q300" s="177"/>
      <c r="R300" s="177"/>
      <c r="S300" s="177"/>
      <c r="T300" s="182"/>
      <c r="AT300" s="183" t="s">
        <v>152</v>
      </c>
      <c r="AU300" s="183" t="s">
        <v>80</v>
      </c>
      <c r="AV300" s="183" t="s">
        <v>80</v>
      </c>
      <c r="AW300" s="183" t="s">
        <v>111</v>
      </c>
      <c r="AX300" s="183" t="s">
        <v>72</v>
      </c>
      <c r="AY300" s="183" t="s">
        <v>139</v>
      </c>
    </row>
    <row r="301" spans="2:51" s="6" customFormat="1" ht="15.75" customHeight="1" x14ac:dyDescent="0.3">
      <c r="B301" s="176"/>
      <c r="C301" s="177"/>
      <c r="D301" s="167" t="s">
        <v>152</v>
      </c>
      <c r="E301" s="177"/>
      <c r="F301" s="178" t="s">
        <v>348</v>
      </c>
      <c r="G301" s="177"/>
      <c r="H301" s="179">
        <v>1.2</v>
      </c>
      <c r="J301" s="177"/>
      <c r="K301" s="177"/>
      <c r="L301" s="180"/>
      <c r="M301" s="181"/>
      <c r="N301" s="177"/>
      <c r="O301" s="177"/>
      <c r="P301" s="177"/>
      <c r="Q301" s="177"/>
      <c r="R301" s="177"/>
      <c r="S301" s="177"/>
      <c r="T301" s="182"/>
      <c r="AT301" s="183" t="s">
        <v>152</v>
      </c>
      <c r="AU301" s="183" t="s">
        <v>80</v>
      </c>
      <c r="AV301" s="183" t="s">
        <v>80</v>
      </c>
      <c r="AW301" s="183" t="s">
        <v>111</v>
      </c>
      <c r="AX301" s="183" t="s">
        <v>72</v>
      </c>
      <c r="AY301" s="183" t="s">
        <v>139</v>
      </c>
    </row>
    <row r="302" spans="2:51" s="6" customFormat="1" ht="15.75" customHeight="1" x14ac:dyDescent="0.3">
      <c r="B302" s="169"/>
      <c r="C302" s="170"/>
      <c r="D302" s="167" t="s">
        <v>152</v>
      </c>
      <c r="E302" s="170"/>
      <c r="F302" s="171" t="s">
        <v>253</v>
      </c>
      <c r="G302" s="170"/>
      <c r="H302" s="170"/>
      <c r="J302" s="170"/>
      <c r="K302" s="170"/>
      <c r="L302" s="172"/>
      <c r="M302" s="173"/>
      <c r="N302" s="170"/>
      <c r="O302" s="170"/>
      <c r="P302" s="170"/>
      <c r="Q302" s="170"/>
      <c r="R302" s="170"/>
      <c r="S302" s="170"/>
      <c r="T302" s="174"/>
      <c r="AT302" s="175" t="s">
        <v>152</v>
      </c>
      <c r="AU302" s="175" t="s">
        <v>80</v>
      </c>
      <c r="AV302" s="175" t="s">
        <v>76</v>
      </c>
      <c r="AW302" s="175" t="s">
        <v>111</v>
      </c>
      <c r="AX302" s="175" t="s">
        <v>72</v>
      </c>
      <c r="AY302" s="175" t="s">
        <v>139</v>
      </c>
    </row>
    <row r="303" spans="2:51" s="6" customFormat="1" ht="15.75" customHeight="1" x14ac:dyDescent="0.3">
      <c r="B303" s="176"/>
      <c r="C303" s="177"/>
      <c r="D303" s="167" t="s">
        <v>152</v>
      </c>
      <c r="E303" s="177"/>
      <c r="F303" s="178" t="s">
        <v>338</v>
      </c>
      <c r="G303" s="177"/>
      <c r="H303" s="179">
        <v>2.4</v>
      </c>
      <c r="J303" s="177"/>
      <c r="K303" s="177"/>
      <c r="L303" s="180"/>
      <c r="M303" s="181"/>
      <c r="N303" s="177"/>
      <c r="O303" s="177"/>
      <c r="P303" s="177"/>
      <c r="Q303" s="177"/>
      <c r="R303" s="177"/>
      <c r="S303" s="177"/>
      <c r="T303" s="182"/>
      <c r="AT303" s="183" t="s">
        <v>152</v>
      </c>
      <c r="AU303" s="183" t="s">
        <v>80</v>
      </c>
      <c r="AV303" s="183" t="s">
        <v>80</v>
      </c>
      <c r="AW303" s="183" t="s">
        <v>111</v>
      </c>
      <c r="AX303" s="183" t="s">
        <v>72</v>
      </c>
      <c r="AY303" s="183" t="s">
        <v>139</v>
      </c>
    </row>
    <row r="304" spans="2:51" s="6" customFormat="1" ht="15.75" customHeight="1" x14ac:dyDescent="0.3">
      <c r="B304" s="169"/>
      <c r="C304" s="170"/>
      <c r="D304" s="167" t="s">
        <v>152</v>
      </c>
      <c r="E304" s="170"/>
      <c r="F304" s="171" t="s">
        <v>230</v>
      </c>
      <c r="G304" s="170"/>
      <c r="H304" s="170"/>
      <c r="J304" s="170"/>
      <c r="K304" s="170"/>
      <c r="L304" s="172"/>
      <c r="M304" s="173"/>
      <c r="N304" s="170"/>
      <c r="O304" s="170"/>
      <c r="P304" s="170"/>
      <c r="Q304" s="170"/>
      <c r="R304" s="170"/>
      <c r="S304" s="170"/>
      <c r="T304" s="174"/>
      <c r="AT304" s="175" t="s">
        <v>152</v>
      </c>
      <c r="AU304" s="175" t="s">
        <v>80</v>
      </c>
      <c r="AV304" s="175" t="s">
        <v>76</v>
      </c>
      <c r="AW304" s="175" t="s">
        <v>111</v>
      </c>
      <c r="AX304" s="175" t="s">
        <v>72</v>
      </c>
      <c r="AY304" s="175" t="s">
        <v>139</v>
      </c>
    </row>
    <row r="305" spans="2:51" s="6" customFormat="1" ht="15.75" customHeight="1" x14ac:dyDescent="0.3">
      <c r="B305" s="176"/>
      <c r="C305" s="177"/>
      <c r="D305" s="167" t="s">
        <v>152</v>
      </c>
      <c r="E305" s="177"/>
      <c r="F305" s="178" t="s">
        <v>346</v>
      </c>
      <c r="G305" s="177"/>
      <c r="H305" s="179">
        <v>1.2</v>
      </c>
      <c r="J305" s="177"/>
      <c r="K305" s="177"/>
      <c r="L305" s="180"/>
      <c r="M305" s="181"/>
      <c r="N305" s="177"/>
      <c r="O305" s="177"/>
      <c r="P305" s="177"/>
      <c r="Q305" s="177"/>
      <c r="R305" s="177"/>
      <c r="S305" s="177"/>
      <c r="T305" s="182"/>
      <c r="AT305" s="183" t="s">
        <v>152</v>
      </c>
      <c r="AU305" s="183" t="s">
        <v>80</v>
      </c>
      <c r="AV305" s="183" t="s">
        <v>80</v>
      </c>
      <c r="AW305" s="183" t="s">
        <v>111</v>
      </c>
      <c r="AX305" s="183" t="s">
        <v>72</v>
      </c>
      <c r="AY305" s="183" t="s">
        <v>139</v>
      </c>
    </row>
    <row r="306" spans="2:51" s="6" customFormat="1" ht="15.75" customHeight="1" x14ac:dyDescent="0.3">
      <c r="B306" s="169"/>
      <c r="C306" s="170"/>
      <c r="D306" s="167" t="s">
        <v>152</v>
      </c>
      <c r="E306" s="170"/>
      <c r="F306" s="171" t="s">
        <v>349</v>
      </c>
      <c r="G306" s="170"/>
      <c r="H306" s="170"/>
      <c r="J306" s="170"/>
      <c r="K306" s="170"/>
      <c r="L306" s="172"/>
      <c r="M306" s="173"/>
      <c r="N306" s="170"/>
      <c r="O306" s="170"/>
      <c r="P306" s="170"/>
      <c r="Q306" s="170"/>
      <c r="R306" s="170"/>
      <c r="S306" s="170"/>
      <c r="T306" s="174"/>
      <c r="AT306" s="175" t="s">
        <v>152</v>
      </c>
      <c r="AU306" s="175" t="s">
        <v>80</v>
      </c>
      <c r="AV306" s="175" t="s">
        <v>76</v>
      </c>
      <c r="AW306" s="175" t="s">
        <v>111</v>
      </c>
      <c r="AX306" s="175" t="s">
        <v>72</v>
      </c>
      <c r="AY306" s="175" t="s">
        <v>139</v>
      </c>
    </row>
    <row r="307" spans="2:51" s="6" customFormat="1" ht="15.75" customHeight="1" x14ac:dyDescent="0.3">
      <c r="B307" s="176"/>
      <c r="C307" s="177"/>
      <c r="D307" s="167" t="s">
        <v>152</v>
      </c>
      <c r="E307" s="177"/>
      <c r="F307" s="178" t="s">
        <v>350</v>
      </c>
      <c r="G307" s="177"/>
      <c r="H307" s="179">
        <v>1.2</v>
      </c>
      <c r="J307" s="177"/>
      <c r="K307" s="177"/>
      <c r="L307" s="180"/>
      <c r="M307" s="181"/>
      <c r="N307" s="177"/>
      <c r="O307" s="177"/>
      <c r="P307" s="177"/>
      <c r="Q307" s="177"/>
      <c r="R307" s="177"/>
      <c r="S307" s="177"/>
      <c r="T307" s="182"/>
      <c r="AT307" s="183" t="s">
        <v>152</v>
      </c>
      <c r="AU307" s="183" t="s">
        <v>80</v>
      </c>
      <c r="AV307" s="183" t="s">
        <v>80</v>
      </c>
      <c r="AW307" s="183" t="s">
        <v>111</v>
      </c>
      <c r="AX307" s="183" t="s">
        <v>72</v>
      </c>
      <c r="AY307" s="183" t="s">
        <v>139</v>
      </c>
    </row>
    <row r="308" spans="2:51" s="6" customFormat="1" ht="15.75" customHeight="1" x14ac:dyDescent="0.3">
      <c r="B308" s="169"/>
      <c r="C308" s="170"/>
      <c r="D308" s="167" t="s">
        <v>152</v>
      </c>
      <c r="E308" s="170"/>
      <c r="F308" s="171" t="s">
        <v>351</v>
      </c>
      <c r="G308" s="170"/>
      <c r="H308" s="170"/>
      <c r="J308" s="170"/>
      <c r="K308" s="170"/>
      <c r="L308" s="172"/>
      <c r="M308" s="173"/>
      <c r="N308" s="170"/>
      <c r="O308" s="170"/>
      <c r="P308" s="170"/>
      <c r="Q308" s="170"/>
      <c r="R308" s="170"/>
      <c r="S308" s="170"/>
      <c r="T308" s="174"/>
      <c r="AT308" s="175" t="s">
        <v>152</v>
      </c>
      <c r="AU308" s="175" t="s">
        <v>80</v>
      </c>
      <c r="AV308" s="175" t="s">
        <v>76</v>
      </c>
      <c r="AW308" s="175" t="s">
        <v>111</v>
      </c>
      <c r="AX308" s="175" t="s">
        <v>72</v>
      </c>
      <c r="AY308" s="175" t="s">
        <v>139</v>
      </c>
    </row>
    <row r="309" spans="2:51" s="6" customFormat="1" ht="15.75" customHeight="1" x14ac:dyDescent="0.3">
      <c r="B309" s="176"/>
      <c r="C309" s="177"/>
      <c r="D309" s="167" t="s">
        <v>152</v>
      </c>
      <c r="E309" s="177"/>
      <c r="F309" s="178" t="s">
        <v>352</v>
      </c>
      <c r="G309" s="177"/>
      <c r="H309" s="179">
        <v>2.4</v>
      </c>
      <c r="J309" s="177"/>
      <c r="K309" s="177"/>
      <c r="L309" s="180"/>
      <c r="M309" s="181"/>
      <c r="N309" s="177"/>
      <c r="O309" s="177"/>
      <c r="P309" s="177"/>
      <c r="Q309" s="177"/>
      <c r="R309" s="177"/>
      <c r="S309" s="177"/>
      <c r="T309" s="182"/>
      <c r="AT309" s="183" t="s">
        <v>152</v>
      </c>
      <c r="AU309" s="183" t="s">
        <v>80</v>
      </c>
      <c r="AV309" s="183" t="s">
        <v>80</v>
      </c>
      <c r="AW309" s="183" t="s">
        <v>111</v>
      </c>
      <c r="AX309" s="183" t="s">
        <v>72</v>
      </c>
      <c r="AY309" s="183" t="s">
        <v>139</v>
      </c>
    </row>
    <row r="310" spans="2:51" s="6" customFormat="1" ht="15.75" customHeight="1" x14ac:dyDescent="0.3">
      <c r="B310" s="176"/>
      <c r="C310" s="177"/>
      <c r="D310" s="167" t="s">
        <v>152</v>
      </c>
      <c r="E310" s="177"/>
      <c r="F310" s="178" t="s">
        <v>353</v>
      </c>
      <c r="G310" s="177"/>
      <c r="H310" s="179">
        <v>3.6</v>
      </c>
      <c r="J310" s="177"/>
      <c r="K310" s="177"/>
      <c r="L310" s="180"/>
      <c r="M310" s="181"/>
      <c r="N310" s="177"/>
      <c r="O310" s="177"/>
      <c r="P310" s="177"/>
      <c r="Q310" s="177"/>
      <c r="R310" s="177"/>
      <c r="S310" s="177"/>
      <c r="T310" s="182"/>
      <c r="AT310" s="183" t="s">
        <v>152</v>
      </c>
      <c r="AU310" s="183" t="s">
        <v>80</v>
      </c>
      <c r="AV310" s="183" t="s">
        <v>80</v>
      </c>
      <c r="AW310" s="183" t="s">
        <v>111</v>
      </c>
      <c r="AX310" s="183" t="s">
        <v>72</v>
      </c>
      <c r="AY310" s="183" t="s">
        <v>139</v>
      </c>
    </row>
    <row r="311" spans="2:51" s="6" customFormat="1" ht="15.75" customHeight="1" x14ac:dyDescent="0.3">
      <c r="B311" s="176"/>
      <c r="C311" s="177"/>
      <c r="D311" s="167" t="s">
        <v>152</v>
      </c>
      <c r="E311" s="177"/>
      <c r="F311" s="178" t="s">
        <v>354</v>
      </c>
      <c r="G311" s="177"/>
      <c r="H311" s="179">
        <v>1.2</v>
      </c>
      <c r="J311" s="177"/>
      <c r="K311" s="177"/>
      <c r="L311" s="180"/>
      <c r="M311" s="181"/>
      <c r="N311" s="177"/>
      <c r="O311" s="177"/>
      <c r="P311" s="177"/>
      <c r="Q311" s="177"/>
      <c r="R311" s="177"/>
      <c r="S311" s="177"/>
      <c r="T311" s="182"/>
      <c r="AT311" s="183" t="s">
        <v>152</v>
      </c>
      <c r="AU311" s="183" t="s">
        <v>80</v>
      </c>
      <c r="AV311" s="183" t="s">
        <v>80</v>
      </c>
      <c r="AW311" s="183" t="s">
        <v>111</v>
      </c>
      <c r="AX311" s="183" t="s">
        <v>72</v>
      </c>
      <c r="AY311" s="183" t="s">
        <v>139</v>
      </c>
    </row>
    <row r="312" spans="2:51" s="6" customFormat="1" ht="15.75" customHeight="1" x14ac:dyDescent="0.3">
      <c r="B312" s="169"/>
      <c r="C312" s="170"/>
      <c r="D312" s="167" t="s">
        <v>152</v>
      </c>
      <c r="E312" s="170"/>
      <c r="F312" s="171" t="s">
        <v>259</v>
      </c>
      <c r="G312" s="170"/>
      <c r="H312" s="170"/>
      <c r="J312" s="170"/>
      <c r="K312" s="170"/>
      <c r="L312" s="172"/>
      <c r="M312" s="173"/>
      <c r="N312" s="170"/>
      <c r="O312" s="170"/>
      <c r="P312" s="170"/>
      <c r="Q312" s="170"/>
      <c r="R312" s="170"/>
      <c r="S312" s="170"/>
      <c r="T312" s="174"/>
      <c r="AT312" s="175" t="s">
        <v>152</v>
      </c>
      <c r="AU312" s="175" t="s">
        <v>80</v>
      </c>
      <c r="AV312" s="175" t="s">
        <v>76</v>
      </c>
      <c r="AW312" s="175" t="s">
        <v>111</v>
      </c>
      <c r="AX312" s="175" t="s">
        <v>72</v>
      </c>
      <c r="AY312" s="175" t="s">
        <v>139</v>
      </c>
    </row>
    <row r="313" spans="2:51" s="6" customFormat="1" ht="15.75" customHeight="1" x14ac:dyDescent="0.3">
      <c r="B313" s="176"/>
      <c r="C313" s="177"/>
      <c r="D313" s="167" t="s">
        <v>152</v>
      </c>
      <c r="E313" s="177"/>
      <c r="F313" s="178" t="s">
        <v>353</v>
      </c>
      <c r="G313" s="177"/>
      <c r="H313" s="179">
        <v>3.6</v>
      </c>
      <c r="J313" s="177"/>
      <c r="K313" s="177"/>
      <c r="L313" s="180"/>
      <c r="M313" s="181"/>
      <c r="N313" s="177"/>
      <c r="O313" s="177"/>
      <c r="P313" s="177"/>
      <c r="Q313" s="177"/>
      <c r="R313" s="177"/>
      <c r="S313" s="177"/>
      <c r="T313" s="182"/>
      <c r="AT313" s="183" t="s">
        <v>152</v>
      </c>
      <c r="AU313" s="183" t="s">
        <v>80</v>
      </c>
      <c r="AV313" s="183" t="s">
        <v>80</v>
      </c>
      <c r="AW313" s="183" t="s">
        <v>111</v>
      </c>
      <c r="AX313" s="183" t="s">
        <v>72</v>
      </c>
      <c r="AY313" s="183" t="s">
        <v>139</v>
      </c>
    </row>
    <row r="314" spans="2:51" s="6" customFormat="1" ht="15.75" customHeight="1" x14ac:dyDescent="0.3">
      <c r="B314" s="176"/>
      <c r="C314" s="177"/>
      <c r="D314" s="167" t="s">
        <v>152</v>
      </c>
      <c r="E314" s="177"/>
      <c r="F314" s="178" t="s">
        <v>355</v>
      </c>
      <c r="G314" s="177"/>
      <c r="H314" s="179">
        <v>2.4</v>
      </c>
      <c r="J314" s="177"/>
      <c r="K314" s="177"/>
      <c r="L314" s="180"/>
      <c r="M314" s="181"/>
      <c r="N314" s="177"/>
      <c r="O314" s="177"/>
      <c r="P314" s="177"/>
      <c r="Q314" s="177"/>
      <c r="R314" s="177"/>
      <c r="S314" s="177"/>
      <c r="T314" s="182"/>
      <c r="AT314" s="183" t="s">
        <v>152</v>
      </c>
      <c r="AU314" s="183" t="s">
        <v>80</v>
      </c>
      <c r="AV314" s="183" t="s">
        <v>80</v>
      </c>
      <c r="AW314" s="183" t="s">
        <v>111</v>
      </c>
      <c r="AX314" s="183" t="s">
        <v>72</v>
      </c>
      <c r="AY314" s="183" t="s">
        <v>139</v>
      </c>
    </row>
    <row r="315" spans="2:51" s="6" customFormat="1" ht="15.75" customHeight="1" x14ac:dyDescent="0.3">
      <c r="B315" s="169"/>
      <c r="C315" s="170"/>
      <c r="D315" s="167" t="s">
        <v>152</v>
      </c>
      <c r="E315" s="170"/>
      <c r="F315" s="171" t="s">
        <v>263</v>
      </c>
      <c r="G315" s="170"/>
      <c r="H315" s="170"/>
      <c r="J315" s="170"/>
      <c r="K315" s="170"/>
      <c r="L315" s="172"/>
      <c r="M315" s="173"/>
      <c r="N315" s="170"/>
      <c r="O315" s="170"/>
      <c r="P315" s="170"/>
      <c r="Q315" s="170"/>
      <c r="R315" s="170"/>
      <c r="S315" s="170"/>
      <c r="T315" s="174"/>
      <c r="AT315" s="175" t="s">
        <v>152</v>
      </c>
      <c r="AU315" s="175" t="s">
        <v>80</v>
      </c>
      <c r="AV315" s="175" t="s">
        <v>76</v>
      </c>
      <c r="AW315" s="175" t="s">
        <v>111</v>
      </c>
      <c r="AX315" s="175" t="s">
        <v>72</v>
      </c>
      <c r="AY315" s="175" t="s">
        <v>139</v>
      </c>
    </row>
    <row r="316" spans="2:51" s="6" customFormat="1" ht="15.75" customHeight="1" x14ac:dyDescent="0.3">
      <c r="B316" s="176"/>
      <c r="C316" s="177"/>
      <c r="D316" s="167" t="s">
        <v>152</v>
      </c>
      <c r="E316" s="177"/>
      <c r="F316" s="178" t="s">
        <v>356</v>
      </c>
      <c r="G316" s="177"/>
      <c r="H316" s="179">
        <v>1.2</v>
      </c>
      <c r="J316" s="177"/>
      <c r="K316" s="177"/>
      <c r="L316" s="180"/>
      <c r="M316" s="181"/>
      <c r="N316" s="177"/>
      <c r="O316" s="177"/>
      <c r="P316" s="177"/>
      <c r="Q316" s="177"/>
      <c r="R316" s="177"/>
      <c r="S316" s="177"/>
      <c r="T316" s="182"/>
      <c r="AT316" s="183" t="s">
        <v>152</v>
      </c>
      <c r="AU316" s="183" t="s">
        <v>80</v>
      </c>
      <c r="AV316" s="183" t="s">
        <v>80</v>
      </c>
      <c r="AW316" s="183" t="s">
        <v>111</v>
      </c>
      <c r="AX316" s="183" t="s">
        <v>72</v>
      </c>
      <c r="AY316" s="183" t="s">
        <v>139</v>
      </c>
    </row>
    <row r="317" spans="2:51" s="6" customFormat="1" ht="15.75" customHeight="1" x14ac:dyDescent="0.3">
      <c r="B317" s="169"/>
      <c r="C317" s="170"/>
      <c r="D317" s="167" t="s">
        <v>152</v>
      </c>
      <c r="E317" s="170"/>
      <c r="F317" s="171" t="s">
        <v>265</v>
      </c>
      <c r="G317" s="170"/>
      <c r="H317" s="170"/>
      <c r="J317" s="170"/>
      <c r="K317" s="170"/>
      <c r="L317" s="172"/>
      <c r="M317" s="173"/>
      <c r="N317" s="170"/>
      <c r="O317" s="170"/>
      <c r="P317" s="170"/>
      <c r="Q317" s="170"/>
      <c r="R317" s="170"/>
      <c r="S317" s="170"/>
      <c r="T317" s="174"/>
      <c r="AT317" s="175" t="s">
        <v>152</v>
      </c>
      <c r="AU317" s="175" t="s">
        <v>80</v>
      </c>
      <c r="AV317" s="175" t="s">
        <v>76</v>
      </c>
      <c r="AW317" s="175" t="s">
        <v>111</v>
      </c>
      <c r="AX317" s="175" t="s">
        <v>72</v>
      </c>
      <c r="AY317" s="175" t="s">
        <v>139</v>
      </c>
    </row>
    <row r="318" spans="2:51" s="6" customFormat="1" ht="15.75" customHeight="1" x14ac:dyDescent="0.3">
      <c r="B318" s="176"/>
      <c r="C318" s="177"/>
      <c r="D318" s="167" t="s">
        <v>152</v>
      </c>
      <c r="E318" s="177"/>
      <c r="F318" s="178" t="s">
        <v>357</v>
      </c>
      <c r="G318" s="177"/>
      <c r="H318" s="179">
        <v>1.2</v>
      </c>
      <c r="J318" s="177"/>
      <c r="K318" s="177"/>
      <c r="L318" s="180"/>
      <c r="M318" s="181"/>
      <c r="N318" s="177"/>
      <c r="O318" s="177"/>
      <c r="P318" s="177"/>
      <c r="Q318" s="177"/>
      <c r="R318" s="177"/>
      <c r="S318" s="177"/>
      <c r="T318" s="182"/>
      <c r="AT318" s="183" t="s">
        <v>152</v>
      </c>
      <c r="AU318" s="183" t="s">
        <v>80</v>
      </c>
      <c r="AV318" s="183" t="s">
        <v>80</v>
      </c>
      <c r="AW318" s="183" t="s">
        <v>111</v>
      </c>
      <c r="AX318" s="183" t="s">
        <v>72</v>
      </c>
      <c r="AY318" s="183" t="s">
        <v>139</v>
      </c>
    </row>
    <row r="319" spans="2:51" s="6" customFormat="1" ht="15.75" customHeight="1" x14ac:dyDescent="0.3">
      <c r="B319" s="169"/>
      <c r="C319" s="170"/>
      <c r="D319" s="167" t="s">
        <v>152</v>
      </c>
      <c r="E319" s="170"/>
      <c r="F319" s="171" t="s">
        <v>175</v>
      </c>
      <c r="G319" s="170"/>
      <c r="H319" s="170"/>
      <c r="J319" s="170"/>
      <c r="K319" s="170"/>
      <c r="L319" s="172"/>
      <c r="M319" s="173"/>
      <c r="N319" s="170"/>
      <c r="O319" s="170"/>
      <c r="P319" s="170"/>
      <c r="Q319" s="170"/>
      <c r="R319" s="170"/>
      <c r="S319" s="170"/>
      <c r="T319" s="174"/>
      <c r="AT319" s="175" t="s">
        <v>152</v>
      </c>
      <c r="AU319" s="175" t="s">
        <v>80</v>
      </c>
      <c r="AV319" s="175" t="s">
        <v>76</v>
      </c>
      <c r="AW319" s="175" t="s">
        <v>111</v>
      </c>
      <c r="AX319" s="175" t="s">
        <v>72</v>
      </c>
      <c r="AY319" s="175" t="s">
        <v>139</v>
      </c>
    </row>
    <row r="320" spans="2:51" s="6" customFormat="1" ht="15.75" customHeight="1" x14ac:dyDescent="0.3">
      <c r="B320" s="176"/>
      <c r="C320" s="177"/>
      <c r="D320" s="167" t="s">
        <v>152</v>
      </c>
      <c r="E320" s="177"/>
      <c r="F320" s="178" t="s">
        <v>358</v>
      </c>
      <c r="G320" s="177"/>
      <c r="H320" s="179">
        <v>2.4</v>
      </c>
      <c r="J320" s="177"/>
      <c r="K320" s="177"/>
      <c r="L320" s="180"/>
      <c r="M320" s="181"/>
      <c r="N320" s="177"/>
      <c r="O320" s="177"/>
      <c r="P320" s="177"/>
      <c r="Q320" s="177"/>
      <c r="R320" s="177"/>
      <c r="S320" s="177"/>
      <c r="T320" s="182"/>
      <c r="AT320" s="183" t="s">
        <v>152</v>
      </c>
      <c r="AU320" s="183" t="s">
        <v>80</v>
      </c>
      <c r="AV320" s="183" t="s">
        <v>80</v>
      </c>
      <c r="AW320" s="183" t="s">
        <v>111</v>
      </c>
      <c r="AX320" s="183" t="s">
        <v>72</v>
      </c>
      <c r="AY320" s="183" t="s">
        <v>139</v>
      </c>
    </row>
    <row r="321" spans="2:65" s="6" customFormat="1" ht="15.75" customHeight="1" x14ac:dyDescent="0.3">
      <c r="B321" s="176"/>
      <c r="C321" s="177"/>
      <c r="D321" s="167" t="s">
        <v>152</v>
      </c>
      <c r="E321" s="177"/>
      <c r="F321" s="178" t="s">
        <v>359</v>
      </c>
      <c r="G321" s="177"/>
      <c r="H321" s="179">
        <v>120</v>
      </c>
      <c r="J321" s="177"/>
      <c r="K321" s="177"/>
      <c r="L321" s="180"/>
      <c r="M321" s="181"/>
      <c r="N321" s="177"/>
      <c r="O321" s="177"/>
      <c r="P321" s="177"/>
      <c r="Q321" s="177"/>
      <c r="R321" s="177"/>
      <c r="S321" s="177"/>
      <c r="T321" s="182"/>
      <c r="AT321" s="183" t="s">
        <v>152</v>
      </c>
      <c r="AU321" s="183" t="s">
        <v>80</v>
      </c>
      <c r="AV321" s="183" t="s">
        <v>80</v>
      </c>
      <c r="AW321" s="183" t="s">
        <v>111</v>
      </c>
      <c r="AX321" s="183" t="s">
        <v>72</v>
      </c>
      <c r="AY321" s="183" t="s">
        <v>139</v>
      </c>
    </row>
    <row r="322" spans="2:65" s="6" customFormat="1" ht="15.75" customHeight="1" x14ac:dyDescent="0.3">
      <c r="B322" s="184"/>
      <c r="C322" s="185"/>
      <c r="D322" s="167" t="s">
        <v>152</v>
      </c>
      <c r="E322" s="185"/>
      <c r="F322" s="186" t="s">
        <v>179</v>
      </c>
      <c r="G322" s="185"/>
      <c r="H322" s="187">
        <v>194.6</v>
      </c>
      <c r="J322" s="185"/>
      <c r="K322" s="185"/>
      <c r="L322" s="188"/>
      <c r="M322" s="189"/>
      <c r="N322" s="185"/>
      <c r="O322" s="185"/>
      <c r="P322" s="185"/>
      <c r="Q322" s="185"/>
      <c r="R322" s="185"/>
      <c r="S322" s="185"/>
      <c r="T322" s="190"/>
      <c r="AT322" s="191" t="s">
        <v>152</v>
      </c>
      <c r="AU322" s="191" t="s">
        <v>80</v>
      </c>
      <c r="AV322" s="191" t="s">
        <v>146</v>
      </c>
      <c r="AW322" s="191" t="s">
        <v>111</v>
      </c>
      <c r="AX322" s="191" t="s">
        <v>76</v>
      </c>
      <c r="AY322" s="191" t="s">
        <v>139</v>
      </c>
    </row>
    <row r="323" spans="2:65" s="6" customFormat="1" ht="15.75" customHeight="1" x14ac:dyDescent="0.3">
      <c r="B323" s="23"/>
      <c r="C323" s="153" t="s">
        <v>360</v>
      </c>
      <c r="D323" s="153" t="s">
        <v>141</v>
      </c>
      <c r="E323" s="154" t="s">
        <v>361</v>
      </c>
      <c r="F323" s="155" t="s">
        <v>362</v>
      </c>
      <c r="G323" s="156" t="s">
        <v>294</v>
      </c>
      <c r="H323" s="157">
        <v>186.2</v>
      </c>
      <c r="I323" s="158">
        <v>125</v>
      </c>
      <c r="J323" s="159">
        <f>ROUND($I$323*$H$323,2)</f>
        <v>23275</v>
      </c>
      <c r="K323" s="155" t="s">
        <v>145</v>
      </c>
      <c r="L323" s="43"/>
      <c r="M323" s="160"/>
      <c r="N323" s="161" t="s">
        <v>43</v>
      </c>
      <c r="O323" s="24"/>
      <c r="P323" s="162">
        <f>$O$323*$H$323</f>
        <v>0</v>
      </c>
      <c r="Q323" s="162">
        <v>3.6904300000000001E-2</v>
      </c>
      <c r="R323" s="162">
        <f>$Q$323*$H$323</f>
        <v>6.8715806599999993</v>
      </c>
      <c r="S323" s="162">
        <v>0</v>
      </c>
      <c r="T323" s="163">
        <f>$S$323*$H$323</f>
        <v>0</v>
      </c>
      <c r="AR323" s="97" t="s">
        <v>146</v>
      </c>
      <c r="AT323" s="97" t="s">
        <v>141</v>
      </c>
      <c r="AU323" s="97" t="s">
        <v>80</v>
      </c>
      <c r="AY323" s="6" t="s">
        <v>139</v>
      </c>
      <c r="BE323" s="164">
        <f>IF($N$323="základní",$J$323,0)</f>
        <v>23275</v>
      </c>
      <c r="BF323" s="164">
        <f>IF($N$323="snížená",$J$323,0)</f>
        <v>0</v>
      </c>
      <c r="BG323" s="164">
        <f>IF($N$323="zákl. přenesená",$J$323,0)</f>
        <v>0</v>
      </c>
      <c r="BH323" s="164">
        <f>IF($N$323="sníž. přenesená",$J$323,0)</f>
        <v>0</v>
      </c>
      <c r="BI323" s="164">
        <f>IF($N$323="nulová",$J$323,0)</f>
        <v>0</v>
      </c>
      <c r="BJ323" s="97" t="s">
        <v>76</v>
      </c>
      <c r="BK323" s="164">
        <f>ROUND($I$323*$H$323,2)</f>
        <v>23275</v>
      </c>
      <c r="BL323" s="97" t="s">
        <v>146</v>
      </c>
      <c r="BM323" s="97" t="s">
        <v>363</v>
      </c>
    </row>
    <row r="324" spans="2:65" s="6" customFormat="1" ht="38.25" customHeight="1" x14ac:dyDescent="0.3">
      <c r="B324" s="23"/>
      <c r="C324" s="24"/>
      <c r="D324" s="165" t="s">
        <v>148</v>
      </c>
      <c r="E324" s="24"/>
      <c r="F324" s="166" t="s">
        <v>364</v>
      </c>
      <c r="G324" s="24"/>
      <c r="H324" s="24"/>
      <c r="J324" s="24"/>
      <c r="K324" s="24"/>
      <c r="L324" s="43"/>
      <c r="M324" s="56"/>
      <c r="N324" s="24"/>
      <c r="O324" s="24"/>
      <c r="P324" s="24"/>
      <c r="Q324" s="24"/>
      <c r="R324" s="24"/>
      <c r="S324" s="24"/>
      <c r="T324" s="57"/>
      <c r="AT324" s="6" t="s">
        <v>148</v>
      </c>
      <c r="AU324" s="6" t="s">
        <v>80</v>
      </c>
    </row>
    <row r="325" spans="2:65" s="6" customFormat="1" ht="71.25" customHeight="1" x14ac:dyDescent="0.3">
      <c r="B325" s="23"/>
      <c r="C325" s="24"/>
      <c r="D325" s="167" t="s">
        <v>150</v>
      </c>
      <c r="E325" s="24"/>
      <c r="F325" s="168" t="s">
        <v>321</v>
      </c>
      <c r="G325" s="24"/>
      <c r="H325" s="24"/>
      <c r="J325" s="24"/>
      <c r="K325" s="24"/>
      <c r="L325" s="43"/>
      <c r="M325" s="56"/>
      <c r="N325" s="24"/>
      <c r="O325" s="24"/>
      <c r="P325" s="24"/>
      <c r="Q325" s="24"/>
      <c r="R325" s="24"/>
      <c r="S325" s="24"/>
      <c r="T325" s="57"/>
      <c r="AT325" s="6" t="s">
        <v>150</v>
      </c>
      <c r="AU325" s="6" t="s">
        <v>80</v>
      </c>
    </row>
    <row r="326" spans="2:65" s="6" customFormat="1" ht="15.75" customHeight="1" x14ac:dyDescent="0.3">
      <c r="B326" s="169"/>
      <c r="C326" s="170"/>
      <c r="D326" s="167" t="s">
        <v>152</v>
      </c>
      <c r="E326" s="170"/>
      <c r="F326" s="171" t="s">
        <v>322</v>
      </c>
      <c r="G326" s="170"/>
      <c r="H326" s="170"/>
      <c r="J326" s="170"/>
      <c r="K326" s="170"/>
      <c r="L326" s="172"/>
      <c r="M326" s="173"/>
      <c r="N326" s="170"/>
      <c r="O326" s="170"/>
      <c r="P326" s="170"/>
      <c r="Q326" s="170"/>
      <c r="R326" s="170"/>
      <c r="S326" s="170"/>
      <c r="T326" s="174"/>
      <c r="AT326" s="175" t="s">
        <v>152</v>
      </c>
      <c r="AU326" s="175" t="s">
        <v>80</v>
      </c>
      <c r="AV326" s="175" t="s">
        <v>76</v>
      </c>
      <c r="AW326" s="175" t="s">
        <v>111</v>
      </c>
      <c r="AX326" s="175" t="s">
        <v>72</v>
      </c>
      <c r="AY326" s="175" t="s">
        <v>139</v>
      </c>
    </row>
    <row r="327" spans="2:65" s="6" customFormat="1" ht="15.75" customHeight="1" x14ac:dyDescent="0.3">
      <c r="B327" s="169"/>
      <c r="C327" s="170"/>
      <c r="D327" s="167" t="s">
        <v>152</v>
      </c>
      <c r="E327" s="170"/>
      <c r="F327" s="171" t="s">
        <v>185</v>
      </c>
      <c r="G327" s="170"/>
      <c r="H327" s="170"/>
      <c r="J327" s="170"/>
      <c r="K327" s="170"/>
      <c r="L327" s="172"/>
      <c r="M327" s="173"/>
      <c r="N327" s="170"/>
      <c r="O327" s="170"/>
      <c r="P327" s="170"/>
      <c r="Q327" s="170"/>
      <c r="R327" s="170"/>
      <c r="S327" s="170"/>
      <c r="T327" s="174"/>
      <c r="AT327" s="175" t="s">
        <v>152</v>
      </c>
      <c r="AU327" s="175" t="s">
        <v>80</v>
      </c>
      <c r="AV327" s="175" t="s">
        <v>76</v>
      </c>
      <c r="AW327" s="175" t="s">
        <v>111</v>
      </c>
      <c r="AX327" s="175" t="s">
        <v>72</v>
      </c>
      <c r="AY327" s="175" t="s">
        <v>139</v>
      </c>
    </row>
    <row r="328" spans="2:65" s="6" customFormat="1" ht="15.75" customHeight="1" x14ac:dyDescent="0.3">
      <c r="B328" s="176"/>
      <c r="C328" s="177"/>
      <c r="D328" s="167" t="s">
        <v>152</v>
      </c>
      <c r="E328" s="177"/>
      <c r="F328" s="178" t="s">
        <v>365</v>
      </c>
      <c r="G328" s="177"/>
      <c r="H328" s="179">
        <v>10.8</v>
      </c>
      <c r="J328" s="177"/>
      <c r="K328" s="177"/>
      <c r="L328" s="180"/>
      <c r="M328" s="181"/>
      <c r="N328" s="177"/>
      <c r="O328" s="177"/>
      <c r="P328" s="177"/>
      <c r="Q328" s="177"/>
      <c r="R328" s="177"/>
      <c r="S328" s="177"/>
      <c r="T328" s="182"/>
      <c r="AT328" s="183" t="s">
        <v>152</v>
      </c>
      <c r="AU328" s="183" t="s">
        <v>80</v>
      </c>
      <c r="AV328" s="183" t="s">
        <v>80</v>
      </c>
      <c r="AW328" s="183" t="s">
        <v>111</v>
      </c>
      <c r="AX328" s="183" t="s">
        <v>72</v>
      </c>
      <c r="AY328" s="183" t="s">
        <v>139</v>
      </c>
    </row>
    <row r="329" spans="2:65" s="6" customFormat="1" ht="15.75" customHeight="1" x14ac:dyDescent="0.3">
      <c r="B329" s="176"/>
      <c r="C329" s="177"/>
      <c r="D329" s="167" t="s">
        <v>152</v>
      </c>
      <c r="E329" s="177"/>
      <c r="F329" s="178" t="s">
        <v>366</v>
      </c>
      <c r="G329" s="177"/>
      <c r="H329" s="179">
        <v>1.2</v>
      </c>
      <c r="J329" s="177"/>
      <c r="K329" s="177"/>
      <c r="L329" s="180"/>
      <c r="M329" s="181"/>
      <c r="N329" s="177"/>
      <c r="O329" s="177"/>
      <c r="P329" s="177"/>
      <c r="Q329" s="177"/>
      <c r="R329" s="177"/>
      <c r="S329" s="177"/>
      <c r="T329" s="182"/>
      <c r="AT329" s="183" t="s">
        <v>152</v>
      </c>
      <c r="AU329" s="183" t="s">
        <v>80</v>
      </c>
      <c r="AV329" s="183" t="s">
        <v>80</v>
      </c>
      <c r="AW329" s="183" t="s">
        <v>111</v>
      </c>
      <c r="AX329" s="183" t="s">
        <v>72</v>
      </c>
      <c r="AY329" s="183" t="s">
        <v>139</v>
      </c>
    </row>
    <row r="330" spans="2:65" s="6" customFormat="1" ht="15.75" customHeight="1" x14ac:dyDescent="0.3">
      <c r="B330" s="169"/>
      <c r="C330" s="170"/>
      <c r="D330" s="167" t="s">
        <v>152</v>
      </c>
      <c r="E330" s="170"/>
      <c r="F330" s="171" t="s">
        <v>239</v>
      </c>
      <c r="G330" s="170"/>
      <c r="H330" s="170"/>
      <c r="J330" s="170"/>
      <c r="K330" s="170"/>
      <c r="L330" s="172"/>
      <c r="M330" s="173"/>
      <c r="N330" s="170"/>
      <c r="O330" s="170"/>
      <c r="P330" s="170"/>
      <c r="Q330" s="170"/>
      <c r="R330" s="170"/>
      <c r="S330" s="170"/>
      <c r="T330" s="174"/>
      <c r="AT330" s="175" t="s">
        <v>152</v>
      </c>
      <c r="AU330" s="175" t="s">
        <v>80</v>
      </c>
      <c r="AV330" s="175" t="s">
        <v>76</v>
      </c>
      <c r="AW330" s="175" t="s">
        <v>111</v>
      </c>
      <c r="AX330" s="175" t="s">
        <v>72</v>
      </c>
      <c r="AY330" s="175" t="s">
        <v>139</v>
      </c>
    </row>
    <row r="331" spans="2:65" s="6" customFormat="1" ht="15.75" customHeight="1" x14ac:dyDescent="0.3">
      <c r="B331" s="176"/>
      <c r="C331" s="177"/>
      <c r="D331" s="167" t="s">
        <v>152</v>
      </c>
      <c r="E331" s="177"/>
      <c r="F331" s="178" t="s">
        <v>367</v>
      </c>
      <c r="G331" s="177"/>
      <c r="H331" s="179">
        <v>1.2</v>
      </c>
      <c r="J331" s="177"/>
      <c r="K331" s="177"/>
      <c r="L331" s="180"/>
      <c r="M331" s="181"/>
      <c r="N331" s="177"/>
      <c r="O331" s="177"/>
      <c r="P331" s="177"/>
      <c r="Q331" s="177"/>
      <c r="R331" s="177"/>
      <c r="S331" s="177"/>
      <c r="T331" s="182"/>
      <c r="AT331" s="183" t="s">
        <v>152</v>
      </c>
      <c r="AU331" s="183" t="s">
        <v>80</v>
      </c>
      <c r="AV331" s="183" t="s">
        <v>80</v>
      </c>
      <c r="AW331" s="183" t="s">
        <v>111</v>
      </c>
      <c r="AX331" s="183" t="s">
        <v>72</v>
      </c>
      <c r="AY331" s="183" t="s">
        <v>139</v>
      </c>
    </row>
    <row r="332" spans="2:65" s="6" customFormat="1" ht="15.75" customHeight="1" x14ac:dyDescent="0.3">
      <c r="B332" s="169"/>
      <c r="C332" s="170"/>
      <c r="D332" s="167" t="s">
        <v>152</v>
      </c>
      <c r="E332" s="170"/>
      <c r="F332" s="171" t="s">
        <v>193</v>
      </c>
      <c r="G332" s="170"/>
      <c r="H332" s="170"/>
      <c r="J332" s="170"/>
      <c r="K332" s="170"/>
      <c r="L332" s="172"/>
      <c r="M332" s="173"/>
      <c r="N332" s="170"/>
      <c r="O332" s="170"/>
      <c r="P332" s="170"/>
      <c r="Q332" s="170"/>
      <c r="R332" s="170"/>
      <c r="S332" s="170"/>
      <c r="T332" s="174"/>
      <c r="AT332" s="175" t="s">
        <v>152</v>
      </c>
      <c r="AU332" s="175" t="s">
        <v>80</v>
      </c>
      <c r="AV332" s="175" t="s">
        <v>76</v>
      </c>
      <c r="AW332" s="175" t="s">
        <v>111</v>
      </c>
      <c r="AX332" s="175" t="s">
        <v>72</v>
      </c>
      <c r="AY332" s="175" t="s">
        <v>139</v>
      </c>
    </row>
    <row r="333" spans="2:65" s="6" customFormat="1" ht="15.75" customHeight="1" x14ac:dyDescent="0.3">
      <c r="B333" s="176"/>
      <c r="C333" s="177"/>
      <c r="D333" s="167" t="s">
        <v>152</v>
      </c>
      <c r="E333" s="177"/>
      <c r="F333" s="178" t="s">
        <v>368</v>
      </c>
      <c r="G333" s="177"/>
      <c r="H333" s="179">
        <v>21.8</v>
      </c>
      <c r="J333" s="177"/>
      <c r="K333" s="177"/>
      <c r="L333" s="180"/>
      <c r="M333" s="181"/>
      <c r="N333" s="177"/>
      <c r="O333" s="177"/>
      <c r="P333" s="177"/>
      <c r="Q333" s="177"/>
      <c r="R333" s="177"/>
      <c r="S333" s="177"/>
      <c r="T333" s="182"/>
      <c r="AT333" s="183" t="s">
        <v>152</v>
      </c>
      <c r="AU333" s="183" t="s">
        <v>80</v>
      </c>
      <c r="AV333" s="183" t="s">
        <v>80</v>
      </c>
      <c r="AW333" s="183" t="s">
        <v>111</v>
      </c>
      <c r="AX333" s="183" t="s">
        <v>72</v>
      </c>
      <c r="AY333" s="183" t="s">
        <v>139</v>
      </c>
    </row>
    <row r="334" spans="2:65" s="6" customFormat="1" ht="15.75" customHeight="1" x14ac:dyDescent="0.3">
      <c r="B334" s="169"/>
      <c r="C334" s="170"/>
      <c r="D334" s="167" t="s">
        <v>152</v>
      </c>
      <c r="E334" s="170"/>
      <c r="F334" s="171" t="s">
        <v>169</v>
      </c>
      <c r="G334" s="170"/>
      <c r="H334" s="170"/>
      <c r="J334" s="170"/>
      <c r="K334" s="170"/>
      <c r="L334" s="172"/>
      <c r="M334" s="173"/>
      <c r="N334" s="170"/>
      <c r="O334" s="170"/>
      <c r="P334" s="170"/>
      <c r="Q334" s="170"/>
      <c r="R334" s="170"/>
      <c r="S334" s="170"/>
      <c r="T334" s="174"/>
      <c r="AT334" s="175" t="s">
        <v>152</v>
      </c>
      <c r="AU334" s="175" t="s">
        <v>80</v>
      </c>
      <c r="AV334" s="175" t="s">
        <v>76</v>
      </c>
      <c r="AW334" s="175" t="s">
        <v>111</v>
      </c>
      <c r="AX334" s="175" t="s">
        <v>72</v>
      </c>
      <c r="AY334" s="175" t="s">
        <v>139</v>
      </c>
    </row>
    <row r="335" spans="2:65" s="6" customFormat="1" ht="15.75" customHeight="1" x14ac:dyDescent="0.3">
      <c r="B335" s="176"/>
      <c r="C335" s="177"/>
      <c r="D335" s="167" t="s">
        <v>152</v>
      </c>
      <c r="E335" s="177"/>
      <c r="F335" s="178" t="s">
        <v>369</v>
      </c>
      <c r="G335" s="177"/>
      <c r="H335" s="179">
        <v>7.2</v>
      </c>
      <c r="J335" s="177"/>
      <c r="K335" s="177"/>
      <c r="L335" s="180"/>
      <c r="M335" s="181"/>
      <c r="N335" s="177"/>
      <c r="O335" s="177"/>
      <c r="P335" s="177"/>
      <c r="Q335" s="177"/>
      <c r="R335" s="177"/>
      <c r="S335" s="177"/>
      <c r="T335" s="182"/>
      <c r="AT335" s="183" t="s">
        <v>152</v>
      </c>
      <c r="AU335" s="183" t="s">
        <v>80</v>
      </c>
      <c r="AV335" s="183" t="s">
        <v>80</v>
      </c>
      <c r="AW335" s="183" t="s">
        <v>111</v>
      </c>
      <c r="AX335" s="183" t="s">
        <v>72</v>
      </c>
      <c r="AY335" s="183" t="s">
        <v>139</v>
      </c>
    </row>
    <row r="336" spans="2:65" s="6" customFormat="1" ht="15.75" customHeight="1" x14ac:dyDescent="0.3">
      <c r="B336" s="169"/>
      <c r="C336" s="170"/>
      <c r="D336" s="167" t="s">
        <v>152</v>
      </c>
      <c r="E336" s="170"/>
      <c r="F336" s="171" t="s">
        <v>327</v>
      </c>
      <c r="G336" s="170"/>
      <c r="H336" s="170"/>
      <c r="J336" s="170"/>
      <c r="K336" s="170"/>
      <c r="L336" s="172"/>
      <c r="M336" s="173"/>
      <c r="N336" s="170"/>
      <c r="O336" s="170"/>
      <c r="P336" s="170"/>
      <c r="Q336" s="170"/>
      <c r="R336" s="170"/>
      <c r="S336" s="170"/>
      <c r="T336" s="174"/>
      <c r="AT336" s="175" t="s">
        <v>152</v>
      </c>
      <c r="AU336" s="175" t="s">
        <v>80</v>
      </c>
      <c r="AV336" s="175" t="s">
        <v>76</v>
      </c>
      <c r="AW336" s="175" t="s">
        <v>111</v>
      </c>
      <c r="AX336" s="175" t="s">
        <v>72</v>
      </c>
      <c r="AY336" s="175" t="s">
        <v>139</v>
      </c>
    </row>
    <row r="337" spans="2:65" s="6" customFormat="1" ht="15.75" customHeight="1" x14ac:dyDescent="0.3">
      <c r="B337" s="176"/>
      <c r="C337" s="177"/>
      <c r="D337" s="167" t="s">
        <v>152</v>
      </c>
      <c r="E337" s="177"/>
      <c r="F337" s="178" t="s">
        <v>370</v>
      </c>
      <c r="G337" s="177"/>
      <c r="H337" s="179">
        <v>7.2</v>
      </c>
      <c r="J337" s="177"/>
      <c r="K337" s="177"/>
      <c r="L337" s="180"/>
      <c r="M337" s="181"/>
      <c r="N337" s="177"/>
      <c r="O337" s="177"/>
      <c r="P337" s="177"/>
      <c r="Q337" s="177"/>
      <c r="R337" s="177"/>
      <c r="S337" s="177"/>
      <c r="T337" s="182"/>
      <c r="AT337" s="183" t="s">
        <v>152</v>
      </c>
      <c r="AU337" s="183" t="s">
        <v>80</v>
      </c>
      <c r="AV337" s="183" t="s">
        <v>80</v>
      </c>
      <c r="AW337" s="183" t="s">
        <v>111</v>
      </c>
      <c r="AX337" s="183" t="s">
        <v>72</v>
      </c>
      <c r="AY337" s="183" t="s">
        <v>139</v>
      </c>
    </row>
    <row r="338" spans="2:65" s="6" customFormat="1" ht="15.75" customHeight="1" x14ac:dyDescent="0.3">
      <c r="B338" s="169"/>
      <c r="C338" s="170"/>
      <c r="D338" s="167" t="s">
        <v>152</v>
      </c>
      <c r="E338" s="170"/>
      <c r="F338" s="171" t="s">
        <v>230</v>
      </c>
      <c r="G338" s="170"/>
      <c r="H338" s="170"/>
      <c r="J338" s="170"/>
      <c r="K338" s="170"/>
      <c r="L338" s="172"/>
      <c r="M338" s="173"/>
      <c r="N338" s="170"/>
      <c r="O338" s="170"/>
      <c r="P338" s="170"/>
      <c r="Q338" s="170"/>
      <c r="R338" s="170"/>
      <c r="S338" s="170"/>
      <c r="T338" s="174"/>
      <c r="AT338" s="175" t="s">
        <v>152</v>
      </c>
      <c r="AU338" s="175" t="s">
        <v>80</v>
      </c>
      <c r="AV338" s="175" t="s">
        <v>76</v>
      </c>
      <c r="AW338" s="175" t="s">
        <v>111</v>
      </c>
      <c r="AX338" s="175" t="s">
        <v>72</v>
      </c>
      <c r="AY338" s="175" t="s">
        <v>139</v>
      </c>
    </row>
    <row r="339" spans="2:65" s="6" customFormat="1" ht="15.75" customHeight="1" x14ac:dyDescent="0.3">
      <c r="B339" s="176"/>
      <c r="C339" s="177"/>
      <c r="D339" s="167" t="s">
        <v>152</v>
      </c>
      <c r="E339" s="177"/>
      <c r="F339" s="178" t="s">
        <v>371</v>
      </c>
      <c r="G339" s="177"/>
      <c r="H339" s="179">
        <v>2.4</v>
      </c>
      <c r="J339" s="177"/>
      <c r="K339" s="177"/>
      <c r="L339" s="180"/>
      <c r="M339" s="181"/>
      <c r="N339" s="177"/>
      <c r="O339" s="177"/>
      <c r="P339" s="177"/>
      <c r="Q339" s="177"/>
      <c r="R339" s="177"/>
      <c r="S339" s="177"/>
      <c r="T339" s="182"/>
      <c r="AT339" s="183" t="s">
        <v>152</v>
      </c>
      <c r="AU339" s="183" t="s">
        <v>80</v>
      </c>
      <c r="AV339" s="183" t="s">
        <v>80</v>
      </c>
      <c r="AW339" s="183" t="s">
        <v>111</v>
      </c>
      <c r="AX339" s="183" t="s">
        <v>72</v>
      </c>
      <c r="AY339" s="183" t="s">
        <v>139</v>
      </c>
    </row>
    <row r="340" spans="2:65" s="6" customFormat="1" ht="15.75" customHeight="1" x14ac:dyDescent="0.3">
      <c r="B340" s="169"/>
      <c r="C340" s="170"/>
      <c r="D340" s="167" t="s">
        <v>152</v>
      </c>
      <c r="E340" s="170"/>
      <c r="F340" s="171" t="s">
        <v>196</v>
      </c>
      <c r="G340" s="170"/>
      <c r="H340" s="170"/>
      <c r="J340" s="170"/>
      <c r="K340" s="170"/>
      <c r="L340" s="172"/>
      <c r="M340" s="173"/>
      <c r="N340" s="170"/>
      <c r="O340" s="170"/>
      <c r="P340" s="170"/>
      <c r="Q340" s="170"/>
      <c r="R340" s="170"/>
      <c r="S340" s="170"/>
      <c r="T340" s="174"/>
      <c r="AT340" s="175" t="s">
        <v>152</v>
      </c>
      <c r="AU340" s="175" t="s">
        <v>80</v>
      </c>
      <c r="AV340" s="175" t="s">
        <v>76</v>
      </c>
      <c r="AW340" s="175" t="s">
        <v>111</v>
      </c>
      <c r="AX340" s="175" t="s">
        <v>72</v>
      </c>
      <c r="AY340" s="175" t="s">
        <v>139</v>
      </c>
    </row>
    <row r="341" spans="2:65" s="6" customFormat="1" ht="15.75" customHeight="1" x14ac:dyDescent="0.3">
      <c r="B341" s="176"/>
      <c r="C341" s="177"/>
      <c r="D341" s="167" t="s">
        <v>152</v>
      </c>
      <c r="E341" s="177"/>
      <c r="F341" s="178" t="s">
        <v>372</v>
      </c>
      <c r="G341" s="177"/>
      <c r="H341" s="179">
        <v>4.8</v>
      </c>
      <c r="J341" s="177"/>
      <c r="K341" s="177"/>
      <c r="L341" s="180"/>
      <c r="M341" s="181"/>
      <c r="N341" s="177"/>
      <c r="O341" s="177"/>
      <c r="P341" s="177"/>
      <c r="Q341" s="177"/>
      <c r="R341" s="177"/>
      <c r="S341" s="177"/>
      <c r="T341" s="182"/>
      <c r="AT341" s="183" t="s">
        <v>152</v>
      </c>
      <c r="AU341" s="183" t="s">
        <v>80</v>
      </c>
      <c r="AV341" s="183" t="s">
        <v>80</v>
      </c>
      <c r="AW341" s="183" t="s">
        <v>111</v>
      </c>
      <c r="AX341" s="183" t="s">
        <v>72</v>
      </c>
      <c r="AY341" s="183" t="s">
        <v>139</v>
      </c>
    </row>
    <row r="342" spans="2:65" s="6" customFormat="1" ht="15.75" customHeight="1" x14ac:dyDescent="0.3">
      <c r="B342" s="169"/>
      <c r="C342" s="170"/>
      <c r="D342" s="167" t="s">
        <v>152</v>
      </c>
      <c r="E342" s="170"/>
      <c r="F342" s="171" t="s">
        <v>259</v>
      </c>
      <c r="G342" s="170"/>
      <c r="H342" s="170"/>
      <c r="J342" s="170"/>
      <c r="K342" s="170"/>
      <c r="L342" s="172"/>
      <c r="M342" s="173"/>
      <c r="N342" s="170"/>
      <c r="O342" s="170"/>
      <c r="P342" s="170"/>
      <c r="Q342" s="170"/>
      <c r="R342" s="170"/>
      <c r="S342" s="170"/>
      <c r="T342" s="174"/>
      <c r="AT342" s="175" t="s">
        <v>152</v>
      </c>
      <c r="AU342" s="175" t="s">
        <v>80</v>
      </c>
      <c r="AV342" s="175" t="s">
        <v>76</v>
      </c>
      <c r="AW342" s="175" t="s">
        <v>111</v>
      </c>
      <c r="AX342" s="175" t="s">
        <v>72</v>
      </c>
      <c r="AY342" s="175" t="s">
        <v>139</v>
      </c>
    </row>
    <row r="343" spans="2:65" s="6" customFormat="1" ht="15.75" customHeight="1" x14ac:dyDescent="0.3">
      <c r="B343" s="176"/>
      <c r="C343" s="177"/>
      <c r="D343" s="167" t="s">
        <v>152</v>
      </c>
      <c r="E343" s="177"/>
      <c r="F343" s="178" t="s">
        <v>373</v>
      </c>
      <c r="G343" s="177"/>
      <c r="H343" s="179">
        <v>2.4</v>
      </c>
      <c r="J343" s="177"/>
      <c r="K343" s="177"/>
      <c r="L343" s="180"/>
      <c r="M343" s="181"/>
      <c r="N343" s="177"/>
      <c r="O343" s="177"/>
      <c r="P343" s="177"/>
      <c r="Q343" s="177"/>
      <c r="R343" s="177"/>
      <c r="S343" s="177"/>
      <c r="T343" s="182"/>
      <c r="AT343" s="183" t="s">
        <v>152</v>
      </c>
      <c r="AU343" s="183" t="s">
        <v>80</v>
      </c>
      <c r="AV343" s="183" t="s">
        <v>80</v>
      </c>
      <c r="AW343" s="183" t="s">
        <v>111</v>
      </c>
      <c r="AX343" s="183" t="s">
        <v>72</v>
      </c>
      <c r="AY343" s="183" t="s">
        <v>139</v>
      </c>
    </row>
    <row r="344" spans="2:65" s="6" customFormat="1" ht="15.75" customHeight="1" x14ac:dyDescent="0.3">
      <c r="B344" s="176"/>
      <c r="C344" s="177"/>
      <c r="D344" s="167" t="s">
        <v>152</v>
      </c>
      <c r="E344" s="177"/>
      <c r="F344" s="178" t="s">
        <v>374</v>
      </c>
      <c r="G344" s="177"/>
      <c r="H344" s="179">
        <v>3.6</v>
      </c>
      <c r="J344" s="177"/>
      <c r="K344" s="177"/>
      <c r="L344" s="180"/>
      <c r="M344" s="181"/>
      <c r="N344" s="177"/>
      <c r="O344" s="177"/>
      <c r="P344" s="177"/>
      <c r="Q344" s="177"/>
      <c r="R344" s="177"/>
      <c r="S344" s="177"/>
      <c r="T344" s="182"/>
      <c r="AT344" s="183" t="s">
        <v>152</v>
      </c>
      <c r="AU344" s="183" t="s">
        <v>80</v>
      </c>
      <c r="AV344" s="183" t="s">
        <v>80</v>
      </c>
      <c r="AW344" s="183" t="s">
        <v>111</v>
      </c>
      <c r="AX344" s="183" t="s">
        <v>72</v>
      </c>
      <c r="AY344" s="183" t="s">
        <v>139</v>
      </c>
    </row>
    <row r="345" spans="2:65" s="6" customFormat="1" ht="15.75" customHeight="1" x14ac:dyDescent="0.3">
      <c r="B345" s="169"/>
      <c r="C345" s="170"/>
      <c r="D345" s="167" t="s">
        <v>152</v>
      </c>
      <c r="E345" s="170"/>
      <c r="F345" s="171" t="s">
        <v>263</v>
      </c>
      <c r="G345" s="170"/>
      <c r="H345" s="170"/>
      <c r="J345" s="170"/>
      <c r="K345" s="170"/>
      <c r="L345" s="172"/>
      <c r="M345" s="173"/>
      <c r="N345" s="170"/>
      <c r="O345" s="170"/>
      <c r="P345" s="170"/>
      <c r="Q345" s="170"/>
      <c r="R345" s="170"/>
      <c r="S345" s="170"/>
      <c r="T345" s="174"/>
      <c r="AT345" s="175" t="s">
        <v>152</v>
      </c>
      <c r="AU345" s="175" t="s">
        <v>80</v>
      </c>
      <c r="AV345" s="175" t="s">
        <v>76</v>
      </c>
      <c r="AW345" s="175" t="s">
        <v>111</v>
      </c>
      <c r="AX345" s="175" t="s">
        <v>72</v>
      </c>
      <c r="AY345" s="175" t="s">
        <v>139</v>
      </c>
    </row>
    <row r="346" spans="2:65" s="6" customFormat="1" ht="15.75" customHeight="1" x14ac:dyDescent="0.3">
      <c r="B346" s="176"/>
      <c r="C346" s="177"/>
      <c r="D346" s="167" t="s">
        <v>152</v>
      </c>
      <c r="E346" s="177"/>
      <c r="F346" s="178" t="s">
        <v>367</v>
      </c>
      <c r="G346" s="177"/>
      <c r="H346" s="179">
        <v>1.2</v>
      </c>
      <c r="J346" s="177"/>
      <c r="K346" s="177"/>
      <c r="L346" s="180"/>
      <c r="M346" s="181"/>
      <c r="N346" s="177"/>
      <c r="O346" s="177"/>
      <c r="P346" s="177"/>
      <c r="Q346" s="177"/>
      <c r="R346" s="177"/>
      <c r="S346" s="177"/>
      <c r="T346" s="182"/>
      <c r="AT346" s="183" t="s">
        <v>152</v>
      </c>
      <c r="AU346" s="183" t="s">
        <v>80</v>
      </c>
      <c r="AV346" s="183" t="s">
        <v>80</v>
      </c>
      <c r="AW346" s="183" t="s">
        <v>111</v>
      </c>
      <c r="AX346" s="183" t="s">
        <v>72</v>
      </c>
      <c r="AY346" s="183" t="s">
        <v>139</v>
      </c>
    </row>
    <row r="347" spans="2:65" s="6" customFormat="1" ht="15.75" customHeight="1" x14ac:dyDescent="0.3">
      <c r="B347" s="169"/>
      <c r="C347" s="170"/>
      <c r="D347" s="167" t="s">
        <v>152</v>
      </c>
      <c r="E347" s="170"/>
      <c r="F347" s="171" t="s">
        <v>175</v>
      </c>
      <c r="G347" s="170"/>
      <c r="H347" s="170"/>
      <c r="J347" s="170"/>
      <c r="K347" s="170"/>
      <c r="L347" s="172"/>
      <c r="M347" s="173"/>
      <c r="N347" s="170"/>
      <c r="O347" s="170"/>
      <c r="P347" s="170"/>
      <c r="Q347" s="170"/>
      <c r="R347" s="170"/>
      <c r="S347" s="170"/>
      <c r="T347" s="174"/>
      <c r="AT347" s="175" t="s">
        <v>152</v>
      </c>
      <c r="AU347" s="175" t="s">
        <v>80</v>
      </c>
      <c r="AV347" s="175" t="s">
        <v>76</v>
      </c>
      <c r="AW347" s="175" t="s">
        <v>111</v>
      </c>
      <c r="AX347" s="175" t="s">
        <v>72</v>
      </c>
      <c r="AY347" s="175" t="s">
        <v>139</v>
      </c>
    </row>
    <row r="348" spans="2:65" s="6" customFormat="1" ht="15.75" customHeight="1" x14ac:dyDescent="0.3">
      <c r="B348" s="176"/>
      <c r="C348" s="177"/>
      <c r="D348" s="167" t="s">
        <v>152</v>
      </c>
      <c r="E348" s="177"/>
      <c r="F348" s="178" t="s">
        <v>375</v>
      </c>
      <c r="G348" s="177"/>
      <c r="H348" s="179">
        <v>1.2</v>
      </c>
      <c r="J348" s="177"/>
      <c r="K348" s="177"/>
      <c r="L348" s="180"/>
      <c r="M348" s="181"/>
      <c r="N348" s="177"/>
      <c r="O348" s="177"/>
      <c r="P348" s="177"/>
      <c r="Q348" s="177"/>
      <c r="R348" s="177"/>
      <c r="S348" s="177"/>
      <c r="T348" s="182"/>
      <c r="AT348" s="183" t="s">
        <v>152</v>
      </c>
      <c r="AU348" s="183" t="s">
        <v>80</v>
      </c>
      <c r="AV348" s="183" t="s">
        <v>80</v>
      </c>
      <c r="AW348" s="183" t="s">
        <v>111</v>
      </c>
      <c r="AX348" s="183" t="s">
        <v>72</v>
      </c>
      <c r="AY348" s="183" t="s">
        <v>139</v>
      </c>
    </row>
    <row r="349" spans="2:65" s="6" customFormat="1" ht="15.75" customHeight="1" x14ac:dyDescent="0.3">
      <c r="B349" s="176"/>
      <c r="C349" s="177"/>
      <c r="D349" s="167" t="s">
        <v>152</v>
      </c>
      <c r="E349" s="177"/>
      <c r="F349" s="178" t="s">
        <v>376</v>
      </c>
      <c r="G349" s="177"/>
      <c r="H349" s="179">
        <v>1.2</v>
      </c>
      <c r="J349" s="177"/>
      <c r="K349" s="177"/>
      <c r="L349" s="180"/>
      <c r="M349" s="181"/>
      <c r="N349" s="177"/>
      <c r="O349" s="177"/>
      <c r="P349" s="177"/>
      <c r="Q349" s="177"/>
      <c r="R349" s="177"/>
      <c r="S349" s="177"/>
      <c r="T349" s="182"/>
      <c r="AT349" s="183" t="s">
        <v>152</v>
      </c>
      <c r="AU349" s="183" t="s">
        <v>80</v>
      </c>
      <c r="AV349" s="183" t="s">
        <v>80</v>
      </c>
      <c r="AW349" s="183" t="s">
        <v>111</v>
      </c>
      <c r="AX349" s="183" t="s">
        <v>72</v>
      </c>
      <c r="AY349" s="183" t="s">
        <v>139</v>
      </c>
    </row>
    <row r="350" spans="2:65" s="6" customFormat="1" ht="15.75" customHeight="1" x14ac:dyDescent="0.3">
      <c r="B350" s="176"/>
      <c r="C350" s="177"/>
      <c r="D350" s="167" t="s">
        <v>152</v>
      </c>
      <c r="E350" s="177"/>
      <c r="F350" s="178" t="s">
        <v>331</v>
      </c>
      <c r="G350" s="177"/>
      <c r="H350" s="179">
        <v>120</v>
      </c>
      <c r="J350" s="177"/>
      <c r="K350" s="177"/>
      <c r="L350" s="180"/>
      <c r="M350" s="181"/>
      <c r="N350" s="177"/>
      <c r="O350" s="177"/>
      <c r="P350" s="177"/>
      <c r="Q350" s="177"/>
      <c r="R350" s="177"/>
      <c r="S350" s="177"/>
      <c r="T350" s="182"/>
      <c r="AT350" s="183" t="s">
        <v>152</v>
      </c>
      <c r="AU350" s="183" t="s">
        <v>80</v>
      </c>
      <c r="AV350" s="183" t="s">
        <v>80</v>
      </c>
      <c r="AW350" s="183" t="s">
        <v>111</v>
      </c>
      <c r="AX350" s="183" t="s">
        <v>72</v>
      </c>
      <c r="AY350" s="183" t="s">
        <v>139</v>
      </c>
    </row>
    <row r="351" spans="2:65" s="6" customFormat="1" ht="15.75" customHeight="1" x14ac:dyDescent="0.3">
      <c r="B351" s="184"/>
      <c r="C351" s="185"/>
      <c r="D351" s="167" t="s">
        <v>152</v>
      </c>
      <c r="E351" s="185"/>
      <c r="F351" s="186" t="s">
        <v>179</v>
      </c>
      <c r="G351" s="185"/>
      <c r="H351" s="187">
        <v>186.2</v>
      </c>
      <c r="J351" s="185"/>
      <c r="K351" s="185"/>
      <c r="L351" s="188"/>
      <c r="M351" s="189"/>
      <c r="N351" s="185"/>
      <c r="O351" s="185"/>
      <c r="P351" s="185"/>
      <c r="Q351" s="185"/>
      <c r="R351" s="185"/>
      <c r="S351" s="185"/>
      <c r="T351" s="190"/>
      <c r="AT351" s="191" t="s">
        <v>152</v>
      </c>
      <c r="AU351" s="191" t="s">
        <v>80</v>
      </c>
      <c r="AV351" s="191" t="s">
        <v>146</v>
      </c>
      <c r="AW351" s="191" t="s">
        <v>111</v>
      </c>
      <c r="AX351" s="191" t="s">
        <v>76</v>
      </c>
      <c r="AY351" s="191" t="s">
        <v>139</v>
      </c>
    </row>
    <row r="352" spans="2:65" s="6" customFormat="1" ht="15.75" customHeight="1" x14ac:dyDescent="0.3">
      <c r="B352" s="23"/>
      <c r="C352" s="153" t="s">
        <v>377</v>
      </c>
      <c r="D352" s="153" t="s">
        <v>141</v>
      </c>
      <c r="E352" s="154" t="s">
        <v>378</v>
      </c>
      <c r="F352" s="155" t="s">
        <v>379</v>
      </c>
      <c r="G352" s="156" t="s">
        <v>380</v>
      </c>
      <c r="H352" s="157">
        <v>441.19499999999999</v>
      </c>
      <c r="I352" s="158">
        <v>20</v>
      </c>
      <c r="J352" s="159">
        <f>ROUND($I$352*$H$352,2)</f>
        <v>8823.9</v>
      </c>
      <c r="K352" s="155" t="s">
        <v>145</v>
      </c>
      <c r="L352" s="43"/>
      <c r="M352" s="160"/>
      <c r="N352" s="161" t="s">
        <v>43</v>
      </c>
      <c r="O352" s="24"/>
      <c r="P352" s="162">
        <f>$O$352*$H$352</f>
        <v>0</v>
      </c>
      <c r="Q352" s="162">
        <v>0</v>
      </c>
      <c r="R352" s="162">
        <f>$Q$352*$H$352</f>
        <v>0</v>
      </c>
      <c r="S352" s="162">
        <v>0</v>
      </c>
      <c r="T352" s="163">
        <f>$S$352*$H$352</f>
        <v>0</v>
      </c>
      <c r="AR352" s="97" t="s">
        <v>146</v>
      </c>
      <c r="AT352" s="97" t="s">
        <v>141</v>
      </c>
      <c r="AU352" s="97" t="s">
        <v>80</v>
      </c>
      <c r="AY352" s="6" t="s">
        <v>139</v>
      </c>
      <c r="BE352" s="164">
        <f>IF($N$352="základní",$J$352,0)</f>
        <v>8823.9</v>
      </c>
      <c r="BF352" s="164">
        <f>IF($N$352="snížená",$J$352,0)</f>
        <v>0</v>
      </c>
      <c r="BG352" s="164">
        <f>IF($N$352="zákl. přenesená",$J$352,0)</f>
        <v>0</v>
      </c>
      <c r="BH352" s="164">
        <f>IF($N$352="sníž. přenesená",$J$352,0)</f>
        <v>0</v>
      </c>
      <c r="BI352" s="164">
        <f>IF($N$352="nulová",$J$352,0)</f>
        <v>0</v>
      </c>
      <c r="BJ352" s="97" t="s">
        <v>76</v>
      </c>
      <c r="BK352" s="164">
        <f>ROUND($I$352*$H$352,2)</f>
        <v>8823.9</v>
      </c>
      <c r="BL352" s="97" t="s">
        <v>146</v>
      </c>
      <c r="BM352" s="97" t="s">
        <v>381</v>
      </c>
    </row>
    <row r="353" spans="2:51" s="6" customFormat="1" ht="27" customHeight="1" x14ac:dyDescent="0.3">
      <c r="B353" s="23"/>
      <c r="C353" s="24"/>
      <c r="D353" s="165" t="s">
        <v>148</v>
      </c>
      <c r="E353" s="24"/>
      <c r="F353" s="166" t="s">
        <v>382</v>
      </c>
      <c r="G353" s="24"/>
      <c r="H353" s="24"/>
      <c r="J353" s="24"/>
      <c r="K353" s="24"/>
      <c r="L353" s="43"/>
      <c r="M353" s="56"/>
      <c r="N353" s="24"/>
      <c r="O353" s="24"/>
      <c r="P353" s="24"/>
      <c r="Q353" s="24"/>
      <c r="R353" s="24"/>
      <c r="S353" s="24"/>
      <c r="T353" s="57"/>
      <c r="AT353" s="6" t="s">
        <v>148</v>
      </c>
      <c r="AU353" s="6" t="s">
        <v>80</v>
      </c>
    </row>
    <row r="354" spans="2:51" s="6" customFormat="1" ht="192.75" customHeight="1" x14ac:dyDescent="0.3">
      <c r="B354" s="23"/>
      <c r="C354" s="24"/>
      <c r="D354" s="167" t="s">
        <v>150</v>
      </c>
      <c r="E354" s="24"/>
      <c r="F354" s="168" t="s">
        <v>383</v>
      </c>
      <c r="G354" s="24"/>
      <c r="H354" s="24"/>
      <c r="J354" s="24"/>
      <c r="K354" s="24"/>
      <c r="L354" s="43"/>
      <c r="M354" s="56"/>
      <c r="N354" s="24"/>
      <c r="O354" s="24"/>
      <c r="P354" s="24"/>
      <c r="Q354" s="24"/>
      <c r="R354" s="24"/>
      <c r="S354" s="24"/>
      <c r="T354" s="57"/>
      <c r="AT354" s="6" t="s">
        <v>150</v>
      </c>
      <c r="AU354" s="6" t="s">
        <v>80</v>
      </c>
    </row>
    <row r="355" spans="2:51" s="6" customFormat="1" ht="15.75" customHeight="1" x14ac:dyDescent="0.3">
      <c r="B355" s="169"/>
      <c r="C355" s="170"/>
      <c r="D355" s="167" t="s">
        <v>152</v>
      </c>
      <c r="E355" s="170"/>
      <c r="F355" s="171" t="s">
        <v>384</v>
      </c>
      <c r="G355" s="170"/>
      <c r="H355" s="170"/>
      <c r="J355" s="170"/>
      <c r="K355" s="170"/>
      <c r="L355" s="172"/>
      <c r="M355" s="173"/>
      <c r="N355" s="170"/>
      <c r="O355" s="170"/>
      <c r="P355" s="170"/>
      <c r="Q355" s="170"/>
      <c r="R355" s="170"/>
      <c r="S355" s="170"/>
      <c r="T355" s="174"/>
      <c r="AT355" s="175" t="s">
        <v>152</v>
      </c>
      <c r="AU355" s="175" t="s">
        <v>80</v>
      </c>
      <c r="AV355" s="175" t="s">
        <v>76</v>
      </c>
      <c r="AW355" s="175" t="s">
        <v>111</v>
      </c>
      <c r="AX355" s="175" t="s">
        <v>72</v>
      </c>
      <c r="AY355" s="175" t="s">
        <v>139</v>
      </c>
    </row>
    <row r="356" spans="2:51" s="6" customFormat="1" ht="15.75" customHeight="1" x14ac:dyDescent="0.3">
      <c r="B356" s="169"/>
      <c r="C356" s="170"/>
      <c r="D356" s="167" t="s">
        <v>152</v>
      </c>
      <c r="E356" s="170"/>
      <c r="F356" s="171" t="s">
        <v>385</v>
      </c>
      <c r="G356" s="170"/>
      <c r="H356" s="170"/>
      <c r="J356" s="170"/>
      <c r="K356" s="170"/>
      <c r="L356" s="172"/>
      <c r="M356" s="173"/>
      <c r="N356" s="170"/>
      <c r="O356" s="170"/>
      <c r="P356" s="170"/>
      <c r="Q356" s="170"/>
      <c r="R356" s="170"/>
      <c r="S356" s="170"/>
      <c r="T356" s="174"/>
      <c r="AT356" s="175" t="s">
        <v>152</v>
      </c>
      <c r="AU356" s="175" t="s">
        <v>80</v>
      </c>
      <c r="AV356" s="175" t="s">
        <v>76</v>
      </c>
      <c r="AW356" s="175" t="s">
        <v>111</v>
      </c>
      <c r="AX356" s="175" t="s">
        <v>72</v>
      </c>
      <c r="AY356" s="175" t="s">
        <v>139</v>
      </c>
    </row>
    <row r="357" spans="2:51" s="6" customFormat="1" ht="15.75" customHeight="1" x14ac:dyDescent="0.3">
      <c r="B357" s="169"/>
      <c r="C357" s="170"/>
      <c r="D357" s="167" t="s">
        <v>152</v>
      </c>
      <c r="E357" s="170"/>
      <c r="F357" s="171" t="s">
        <v>185</v>
      </c>
      <c r="G357" s="170"/>
      <c r="H357" s="170"/>
      <c r="J357" s="170"/>
      <c r="K357" s="170"/>
      <c r="L357" s="172"/>
      <c r="M357" s="173"/>
      <c r="N357" s="170"/>
      <c r="O357" s="170"/>
      <c r="P357" s="170"/>
      <c r="Q357" s="170"/>
      <c r="R357" s="170"/>
      <c r="S357" s="170"/>
      <c r="T357" s="174"/>
      <c r="AT357" s="175" t="s">
        <v>152</v>
      </c>
      <c r="AU357" s="175" t="s">
        <v>80</v>
      </c>
      <c r="AV357" s="175" t="s">
        <v>76</v>
      </c>
      <c r="AW357" s="175" t="s">
        <v>111</v>
      </c>
      <c r="AX357" s="175" t="s">
        <v>72</v>
      </c>
      <c r="AY357" s="175" t="s">
        <v>139</v>
      </c>
    </row>
    <row r="358" spans="2:51" s="6" customFormat="1" ht="15.75" customHeight="1" x14ac:dyDescent="0.3">
      <c r="B358" s="176"/>
      <c r="C358" s="177"/>
      <c r="D358" s="167" t="s">
        <v>152</v>
      </c>
      <c r="E358" s="177"/>
      <c r="F358" s="178" t="s">
        <v>386</v>
      </c>
      <c r="G358" s="177"/>
      <c r="H358" s="179">
        <v>15.282</v>
      </c>
      <c r="J358" s="177"/>
      <c r="K358" s="177"/>
      <c r="L358" s="180"/>
      <c r="M358" s="181"/>
      <c r="N358" s="177"/>
      <c r="O358" s="177"/>
      <c r="P358" s="177"/>
      <c r="Q358" s="177"/>
      <c r="R358" s="177"/>
      <c r="S358" s="177"/>
      <c r="T358" s="182"/>
      <c r="AT358" s="183" t="s">
        <v>152</v>
      </c>
      <c r="AU358" s="183" t="s">
        <v>80</v>
      </c>
      <c r="AV358" s="183" t="s">
        <v>80</v>
      </c>
      <c r="AW358" s="183" t="s">
        <v>111</v>
      </c>
      <c r="AX358" s="183" t="s">
        <v>72</v>
      </c>
      <c r="AY358" s="183" t="s">
        <v>139</v>
      </c>
    </row>
    <row r="359" spans="2:51" s="6" customFormat="1" ht="15.75" customHeight="1" x14ac:dyDescent="0.3">
      <c r="B359" s="176"/>
      <c r="C359" s="177"/>
      <c r="D359" s="167" t="s">
        <v>152</v>
      </c>
      <c r="E359" s="177"/>
      <c r="F359" s="178" t="s">
        <v>387</v>
      </c>
      <c r="G359" s="177"/>
      <c r="H359" s="179">
        <v>0.88800000000000001</v>
      </c>
      <c r="J359" s="177"/>
      <c r="K359" s="177"/>
      <c r="L359" s="180"/>
      <c r="M359" s="181"/>
      <c r="N359" s="177"/>
      <c r="O359" s="177"/>
      <c r="P359" s="177"/>
      <c r="Q359" s="177"/>
      <c r="R359" s="177"/>
      <c r="S359" s="177"/>
      <c r="T359" s="182"/>
      <c r="AT359" s="183" t="s">
        <v>152</v>
      </c>
      <c r="AU359" s="183" t="s">
        <v>80</v>
      </c>
      <c r="AV359" s="183" t="s">
        <v>80</v>
      </c>
      <c r="AW359" s="183" t="s">
        <v>111</v>
      </c>
      <c r="AX359" s="183" t="s">
        <v>72</v>
      </c>
      <c r="AY359" s="183" t="s">
        <v>139</v>
      </c>
    </row>
    <row r="360" spans="2:51" s="6" customFormat="1" ht="15.75" customHeight="1" x14ac:dyDescent="0.3">
      <c r="B360" s="176"/>
      <c r="C360" s="177"/>
      <c r="D360" s="167" t="s">
        <v>152</v>
      </c>
      <c r="E360" s="177"/>
      <c r="F360" s="178" t="s">
        <v>388</v>
      </c>
      <c r="G360" s="177"/>
      <c r="H360" s="179">
        <v>2.04</v>
      </c>
      <c r="J360" s="177"/>
      <c r="K360" s="177"/>
      <c r="L360" s="180"/>
      <c r="M360" s="181"/>
      <c r="N360" s="177"/>
      <c r="O360" s="177"/>
      <c r="P360" s="177"/>
      <c r="Q360" s="177"/>
      <c r="R360" s="177"/>
      <c r="S360" s="177"/>
      <c r="T360" s="182"/>
      <c r="AT360" s="183" t="s">
        <v>152</v>
      </c>
      <c r="AU360" s="183" t="s">
        <v>80</v>
      </c>
      <c r="AV360" s="183" t="s">
        <v>80</v>
      </c>
      <c r="AW360" s="183" t="s">
        <v>111</v>
      </c>
      <c r="AX360" s="183" t="s">
        <v>72</v>
      </c>
      <c r="AY360" s="183" t="s">
        <v>139</v>
      </c>
    </row>
    <row r="361" spans="2:51" s="6" customFormat="1" ht="15.75" customHeight="1" x14ac:dyDescent="0.3">
      <c r="B361" s="169"/>
      <c r="C361" s="170"/>
      <c r="D361" s="167" t="s">
        <v>152</v>
      </c>
      <c r="E361" s="170"/>
      <c r="F361" s="171" t="s">
        <v>237</v>
      </c>
      <c r="G361" s="170"/>
      <c r="H361" s="170"/>
      <c r="J361" s="170"/>
      <c r="K361" s="170"/>
      <c r="L361" s="172"/>
      <c r="M361" s="173"/>
      <c r="N361" s="170"/>
      <c r="O361" s="170"/>
      <c r="P361" s="170"/>
      <c r="Q361" s="170"/>
      <c r="R361" s="170"/>
      <c r="S361" s="170"/>
      <c r="T361" s="174"/>
      <c r="AT361" s="175" t="s">
        <v>152</v>
      </c>
      <c r="AU361" s="175" t="s">
        <v>80</v>
      </c>
      <c r="AV361" s="175" t="s">
        <v>76</v>
      </c>
      <c r="AW361" s="175" t="s">
        <v>111</v>
      </c>
      <c r="AX361" s="175" t="s">
        <v>72</v>
      </c>
      <c r="AY361" s="175" t="s">
        <v>139</v>
      </c>
    </row>
    <row r="362" spans="2:51" s="6" customFormat="1" ht="15.75" customHeight="1" x14ac:dyDescent="0.3">
      <c r="B362" s="176"/>
      <c r="C362" s="177"/>
      <c r="D362" s="167" t="s">
        <v>152</v>
      </c>
      <c r="E362" s="177"/>
      <c r="F362" s="178" t="s">
        <v>389</v>
      </c>
      <c r="G362" s="177"/>
      <c r="H362" s="179">
        <v>4.2720000000000002</v>
      </c>
      <c r="J362" s="177"/>
      <c r="K362" s="177"/>
      <c r="L362" s="180"/>
      <c r="M362" s="181"/>
      <c r="N362" s="177"/>
      <c r="O362" s="177"/>
      <c r="P362" s="177"/>
      <c r="Q362" s="177"/>
      <c r="R362" s="177"/>
      <c r="S362" s="177"/>
      <c r="T362" s="182"/>
      <c r="AT362" s="183" t="s">
        <v>152</v>
      </c>
      <c r="AU362" s="183" t="s">
        <v>80</v>
      </c>
      <c r="AV362" s="183" t="s">
        <v>80</v>
      </c>
      <c r="AW362" s="183" t="s">
        <v>111</v>
      </c>
      <c r="AX362" s="183" t="s">
        <v>72</v>
      </c>
      <c r="AY362" s="183" t="s">
        <v>139</v>
      </c>
    </row>
    <row r="363" spans="2:51" s="6" customFormat="1" ht="15.75" customHeight="1" x14ac:dyDescent="0.3">
      <c r="B363" s="169"/>
      <c r="C363" s="170"/>
      <c r="D363" s="167" t="s">
        <v>152</v>
      </c>
      <c r="E363" s="170"/>
      <c r="F363" s="171" t="s">
        <v>211</v>
      </c>
      <c r="G363" s="170"/>
      <c r="H363" s="170"/>
      <c r="J363" s="170"/>
      <c r="K363" s="170"/>
      <c r="L363" s="172"/>
      <c r="M363" s="173"/>
      <c r="N363" s="170"/>
      <c r="O363" s="170"/>
      <c r="P363" s="170"/>
      <c r="Q363" s="170"/>
      <c r="R363" s="170"/>
      <c r="S363" s="170"/>
      <c r="T363" s="174"/>
      <c r="AT363" s="175" t="s">
        <v>152</v>
      </c>
      <c r="AU363" s="175" t="s">
        <v>80</v>
      </c>
      <c r="AV363" s="175" t="s">
        <v>76</v>
      </c>
      <c r="AW363" s="175" t="s">
        <v>111</v>
      </c>
      <c r="AX363" s="175" t="s">
        <v>72</v>
      </c>
      <c r="AY363" s="175" t="s">
        <v>139</v>
      </c>
    </row>
    <row r="364" spans="2:51" s="6" customFormat="1" ht="15.75" customHeight="1" x14ac:dyDescent="0.3">
      <c r="B364" s="176"/>
      <c r="C364" s="177"/>
      <c r="D364" s="167" t="s">
        <v>152</v>
      </c>
      <c r="E364" s="177"/>
      <c r="F364" s="178" t="s">
        <v>390</v>
      </c>
      <c r="G364" s="177"/>
      <c r="H364" s="179">
        <v>5.37</v>
      </c>
      <c r="J364" s="177"/>
      <c r="K364" s="177"/>
      <c r="L364" s="180"/>
      <c r="M364" s="181"/>
      <c r="N364" s="177"/>
      <c r="O364" s="177"/>
      <c r="P364" s="177"/>
      <c r="Q364" s="177"/>
      <c r="R364" s="177"/>
      <c r="S364" s="177"/>
      <c r="T364" s="182"/>
      <c r="AT364" s="183" t="s">
        <v>152</v>
      </c>
      <c r="AU364" s="183" t="s">
        <v>80</v>
      </c>
      <c r="AV364" s="183" t="s">
        <v>80</v>
      </c>
      <c r="AW364" s="183" t="s">
        <v>111</v>
      </c>
      <c r="AX364" s="183" t="s">
        <v>72</v>
      </c>
      <c r="AY364" s="183" t="s">
        <v>139</v>
      </c>
    </row>
    <row r="365" spans="2:51" s="6" customFormat="1" ht="15.75" customHeight="1" x14ac:dyDescent="0.3">
      <c r="B365" s="176"/>
      <c r="C365" s="177"/>
      <c r="D365" s="167" t="s">
        <v>152</v>
      </c>
      <c r="E365" s="177"/>
      <c r="F365" s="178" t="s">
        <v>391</v>
      </c>
      <c r="G365" s="177"/>
      <c r="H365" s="179">
        <v>3.3479999999999999</v>
      </c>
      <c r="J365" s="177"/>
      <c r="K365" s="177"/>
      <c r="L365" s="180"/>
      <c r="M365" s="181"/>
      <c r="N365" s="177"/>
      <c r="O365" s="177"/>
      <c r="P365" s="177"/>
      <c r="Q365" s="177"/>
      <c r="R365" s="177"/>
      <c r="S365" s="177"/>
      <c r="T365" s="182"/>
      <c r="AT365" s="183" t="s">
        <v>152</v>
      </c>
      <c r="AU365" s="183" t="s">
        <v>80</v>
      </c>
      <c r="AV365" s="183" t="s">
        <v>80</v>
      </c>
      <c r="AW365" s="183" t="s">
        <v>111</v>
      </c>
      <c r="AX365" s="183" t="s">
        <v>72</v>
      </c>
      <c r="AY365" s="183" t="s">
        <v>139</v>
      </c>
    </row>
    <row r="366" spans="2:51" s="6" customFormat="1" ht="15.75" customHeight="1" x14ac:dyDescent="0.3">
      <c r="B366" s="176"/>
      <c r="C366" s="177"/>
      <c r="D366" s="167" t="s">
        <v>152</v>
      </c>
      <c r="E366" s="177"/>
      <c r="F366" s="178" t="s">
        <v>392</v>
      </c>
      <c r="G366" s="177"/>
      <c r="H366" s="179">
        <v>15.06</v>
      </c>
      <c r="J366" s="177"/>
      <c r="K366" s="177"/>
      <c r="L366" s="180"/>
      <c r="M366" s="181"/>
      <c r="N366" s="177"/>
      <c r="O366" s="177"/>
      <c r="P366" s="177"/>
      <c r="Q366" s="177"/>
      <c r="R366" s="177"/>
      <c r="S366" s="177"/>
      <c r="T366" s="182"/>
      <c r="AT366" s="183" t="s">
        <v>152</v>
      </c>
      <c r="AU366" s="183" t="s">
        <v>80</v>
      </c>
      <c r="AV366" s="183" t="s">
        <v>80</v>
      </c>
      <c r="AW366" s="183" t="s">
        <v>111</v>
      </c>
      <c r="AX366" s="183" t="s">
        <v>72</v>
      </c>
      <c r="AY366" s="183" t="s">
        <v>139</v>
      </c>
    </row>
    <row r="367" spans="2:51" s="6" customFormat="1" ht="15.75" customHeight="1" x14ac:dyDescent="0.3">
      <c r="B367" s="176"/>
      <c r="C367" s="177"/>
      <c r="D367" s="167" t="s">
        <v>152</v>
      </c>
      <c r="E367" s="177"/>
      <c r="F367" s="178" t="s">
        <v>393</v>
      </c>
      <c r="G367" s="177"/>
      <c r="H367" s="179">
        <v>4.524</v>
      </c>
      <c r="J367" s="177"/>
      <c r="K367" s="177"/>
      <c r="L367" s="180"/>
      <c r="M367" s="181"/>
      <c r="N367" s="177"/>
      <c r="O367" s="177"/>
      <c r="P367" s="177"/>
      <c r="Q367" s="177"/>
      <c r="R367" s="177"/>
      <c r="S367" s="177"/>
      <c r="T367" s="182"/>
      <c r="AT367" s="183" t="s">
        <v>152</v>
      </c>
      <c r="AU367" s="183" t="s">
        <v>80</v>
      </c>
      <c r="AV367" s="183" t="s">
        <v>80</v>
      </c>
      <c r="AW367" s="183" t="s">
        <v>111</v>
      </c>
      <c r="AX367" s="183" t="s">
        <v>72</v>
      </c>
      <c r="AY367" s="183" t="s">
        <v>139</v>
      </c>
    </row>
    <row r="368" spans="2:51" s="6" customFormat="1" ht="15.75" customHeight="1" x14ac:dyDescent="0.3">
      <c r="B368" s="176"/>
      <c r="C368" s="177"/>
      <c r="D368" s="167" t="s">
        <v>152</v>
      </c>
      <c r="E368" s="177"/>
      <c r="F368" s="178" t="s">
        <v>394</v>
      </c>
      <c r="G368" s="177"/>
      <c r="H368" s="179">
        <v>70.224000000000004</v>
      </c>
      <c r="J368" s="177"/>
      <c r="K368" s="177"/>
      <c r="L368" s="180"/>
      <c r="M368" s="181"/>
      <c r="N368" s="177"/>
      <c r="O368" s="177"/>
      <c r="P368" s="177"/>
      <c r="Q368" s="177"/>
      <c r="R368" s="177"/>
      <c r="S368" s="177"/>
      <c r="T368" s="182"/>
      <c r="AT368" s="183" t="s">
        <v>152</v>
      </c>
      <c r="AU368" s="183" t="s">
        <v>80</v>
      </c>
      <c r="AV368" s="183" t="s">
        <v>80</v>
      </c>
      <c r="AW368" s="183" t="s">
        <v>111</v>
      </c>
      <c r="AX368" s="183" t="s">
        <v>72</v>
      </c>
      <c r="AY368" s="183" t="s">
        <v>139</v>
      </c>
    </row>
    <row r="369" spans="2:51" s="6" customFormat="1" ht="15.75" customHeight="1" x14ac:dyDescent="0.3">
      <c r="B369" s="176"/>
      <c r="C369" s="177"/>
      <c r="D369" s="167" t="s">
        <v>152</v>
      </c>
      <c r="E369" s="177"/>
      <c r="F369" s="178" t="s">
        <v>395</v>
      </c>
      <c r="G369" s="177"/>
      <c r="H369" s="179">
        <v>3.03</v>
      </c>
      <c r="J369" s="177"/>
      <c r="K369" s="177"/>
      <c r="L369" s="180"/>
      <c r="M369" s="181"/>
      <c r="N369" s="177"/>
      <c r="O369" s="177"/>
      <c r="P369" s="177"/>
      <c r="Q369" s="177"/>
      <c r="R369" s="177"/>
      <c r="S369" s="177"/>
      <c r="T369" s="182"/>
      <c r="AT369" s="183" t="s">
        <v>152</v>
      </c>
      <c r="AU369" s="183" t="s">
        <v>80</v>
      </c>
      <c r="AV369" s="183" t="s">
        <v>80</v>
      </c>
      <c r="AW369" s="183" t="s">
        <v>111</v>
      </c>
      <c r="AX369" s="183" t="s">
        <v>72</v>
      </c>
      <c r="AY369" s="183" t="s">
        <v>139</v>
      </c>
    </row>
    <row r="370" spans="2:51" s="6" customFormat="1" ht="15.75" customHeight="1" x14ac:dyDescent="0.3">
      <c r="B370" s="176"/>
      <c r="C370" s="177"/>
      <c r="D370" s="167" t="s">
        <v>152</v>
      </c>
      <c r="E370" s="177"/>
      <c r="F370" s="178" t="s">
        <v>396</v>
      </c>
      <c r="G370" s="177"/>
      <c r="H370" s="179">
        <v>21.087</v>
      </c>
      <c r="J370" s="177"/>
      <c r="K370" s="177"/>
      <c r="L370" s="180"/>
      <c r="M370" s="181"/>
      <c r="N370" s="177"/>
      <c r="O370" s="177"/>
      <c r="P370" s="177"/>
      <c r="Q370" s="177"/>
      <c r="R370" s="177"/>
      <c r="S370" s="177"/>
      <c r="T370" s="182"/>
      <c r="AT370" s="183" t="s">
        <v>152</v>
      </c>
      <c r="AU370" s="183" t="s">
        <v>80</v>
      </c>
      <c r="AV370" s="183" t="s">
        <v>80</v>
      </c>
      <c r="AW370" s="183" t="s">
        <v>111</v>
      </c>
      <c r="AX370" s="183" t="s">
        <v>72</v>
      </c>
      <c r="AY370" s="183" t="s">
        <v>139</v>
      </c>
    </row>
    <row r="371" spans="2:51" s="6" customFormat="1" ht="15.75" customHeight="1" x14ac:dyDescent="0.3">
      <c r="B371" s="169"/>
      <c r="C371" s="170"/>
      <c r="D371" s="167" t="s">
        <v>152</v>
      </c>
      <c r="E371" s="170"/>
      <c r="F371" s="171" t="s">
        <v>169</v>
      </c>
      <c r="G371" s="170"/>
      <c r="H371" s="170"/>
      <c r="J371" s="170"/>
      <c r="K371" s="170"/>
      <c r="L371" s="172"/>
      <c r="M371" s="173"/>
      <c r="N371" s="170"/>
      <c r="O371" s="170"/>
      <c r="P371" s="170"/>
      <c r="Q371" s="170"/>
      <c r="R371" s="170"/>
      <c r="S371" s="170"/>
      <c r="T371" s="174"/>
      <c r="AT371" s="175" t="s">
        <v>152</v>
      </c>
      <c r="AU371" s="175" t="s">
        <v>80</v>
      </c>
      <c r="AV371" s="175" t="s">
        <v>76</v>
      </c>
      <c r="AW371" s="175" t="s">
        <v>111</v>
      </c>
      <c r="AX371" s="175" t="s">
        <v>72</v>
      </c>
      <c r="AY371" s="175" t="s">
        <v>139</v>
      </c>
    </row>
    <row r="372" spans="2:51" s="6" customFormat="1" ht="15.75" customHeight="1" x14ac:dyDescent="0.3">
      <c r="B372" s="176"/>
      <c r="C372" s="177"/>
      <c r="D372" s="167" t="s">
        <v>152</v>
      </c>
      <c r="E372" s="177"/>
      <c r="F372" s="178" t="s">
        <v>397</v>
      </c>
      <c r="G372" s="177"/>
      <c r="H372" s="179">
        <v>2.8140000000000001</v>
      </c>
      <c r="J372" s="177"/>
      <c r="K372" s="177"/>
      <c r="L372" s="180"/>
      <c r="M372" s="181"/>
      <c r="N372" s="177"/>
      <c r="O372" s="177"/>
      <c r="P372" s="177"/>
      <c r="Q372" s="177"/>
      <c r="R372" s="177"/>
      <c r="S372" s="177"/>
      <c r="T372" s="182"/>
      <c r="AT372" s="183" t="s">
        <v>152</v>
      </c>
      <c r="AU372" s="183" t="s">
        <v>80</v>
      </c>
      <c r="AV372" s="183" t="s">
        <v>80</v>
      </c>
      <c r="AW372" s="183" t="s">
        <v>111</v>
      </c>
      <c r="AX372" s="183" t="s">
        <v>72</v>
      </c>
      <c r="AY372" s="183" t="s">
        <v>139</v>
      </c>
    </row>
    <row r="373" spans="2:51" s="6" customFormat="1" ht="15.75" customHeight="1" x14ac:dyDescent="0.3">
      <c r="B373" s="176"/>
      <c r="C373" s="177"/>
      <c r="D373" s="167" t="s">
        <v>152</v>
      </c>
      <c r="E373" s="177"/>
      <c r="F373" s="178" t="s">
        <v>398</v>
      </c>
      <c r="G373" s="177"/>
      <c r="H373" s="179">
        <v>1.8959999999999999</v>
      </c>
      <c r="J373" s="177"/>
      <c r="K373" s="177"/>
      <c r="L373" s="180"/>
      <c r="M373" s="181"/>
      <c r="N373" s="177"/>
      <c r="O373" s="177"/>
      <c r="P373" s="177"/>
      <c r="Q373" s="177"/>
      <c r="R373" s="177"/>
      <c r="S373" s="177"/>
      <c r="T373" s="182"/>
      <c r="AT373" s="183" t="s">
        <v>152</v>
      </c>
      <c r="AU373" s="183" t="s">
        <v>80</v>
      </c>
      <c r="AV373" s="183" t="s">
        <v>80</v>
      </c>
      <c r="AW373" s="183" t="s">
        <v>111</v>
      </c>
      <c r="AX373" s="183" t="s">
        <v>72</v>
      </c>
      <c r="AY373" s="183" t="s">
        <v>139</v>
      </c>
    </row>
    <row r="374" spans="2:51" s="6" customFormat="1" ht="15.75" customHeight="1" x14ac:dyDescent="0.3">
      <c r="B374" s="176"/>
      <c r="C374" s="177"/>
      <c r="D374" s="167" t="s">
        <v>152</v>
      </c>
      <c r="E374" s="177"/>
      <c r="F374" s="178" t="s">
        <v>399</v>
      </c>
      <c r="G374" s="177"/>
      <c r="H374" s="179">
        <v>5.7839999999999998</v>
      </c>
      <c r="J374" s="177"/>
      <c r="K374" s="177"/>
      <c r="L374" s="180"/>
      <c r="M374" s="181"/>
      <c r="N374" s="177"/>
      <c r="O374" s="177"/>
      <c r="P374" s="177"/>
      <c r="Q374" s="177"/>
      <c r="R374" s="177"/>
      <c r="S374" s="177"/>
      <c r="T374" s="182"/>
      <c r="AT374" s="183" t="s">
        <v>152</v>
      </c>
      <c r="AU374" s="183" t="s">
        <v>80</v>
      </c>
      <c r="AV374" s="183" t="s">
        <v>80</v>
      </c>
      <c r="AW374" s="183" t="s">
        <v>111</v>
      </c>
      <c r="AX374" s="183" t="s">
        <v>72</v>
      </c>
      <c r="AY374" s="183" t="s">
        <v>139</v>
      </c>
    </row>
    <row r="375" spans="2:51" s="6" customFormat="1" ht="15.75" customHeight="1" x14ac:dyDescent="0.3">
      <c r="B375" s="176"/>
      <c r="C375" s="177"/>
      <c r="D375" s="167" t="s">
        <v>152</v>
      </c>
      <c r="E375" s="177"/>
      <c r="F375" s="178" t="s">
        <v>400</v>
      </c>
      <c r="G375" s="177"/>
      <c r="H375" s="179">
        <v>21.484999999999999</v>
      </c>
      <c r="J375" s="177"/>
      <c r="K375" s="177"/>
      <c r="L375" s="180"/>
      <c r="M375" s="181"/>
      <c r="N375" s="177"/>
      <c r="O375" s="177"/>
      <c r="P375" s="177"/>
      <c r="Q375" s="177"/>
      <c r="R375" s="177"/>
      <c r="S375" s="177"/>
      <c r="T375" s="182"/>
      <c r="AT375" s="183" t="s">
        <v>152</v>
      </c>
      <c r="AU375" s="183" t="s">
        <v>80</v>
      </c>
      <c r="AV375" s="183" t="s">
        <v>80</v>
      </c>
      <c r="AW375" s="183" t="s">
        <v>111</v>
      </c>
      <c r="AX375" s="183" t="s">
        <v>72</v>
      </c>
      <c r="AY375" s="183" t="s">
        <v>139</v>
      </c>
    </row>
    <row r="376" spans="2:51" s="6" customFormat="1" ht="15.75" customHeight="1" x14ac:dyDescent="0.3">
      <c r="B376" s="176"/>
      <c r="C376" s="177"/>
      <c r="D376" s="167" t="s">
        <v>152</v>
      </c>
      <c r="E376" s="177"/>
      <c r="F376" s="178" t="s">
        <v>401</v>
      </c>
      <c r="G376" s="177"/>
      <c r="H376" s="179">
        <v>7.1760000000000002</v>
      </c>
      <c r="J376" s="177"/>
      <c r="K376" s="177"/>
      <c r="L376" s="180"/>
      <c r="M376" s="181"/>
      <c r="N376" s="177"/>
      <c r="O376" s="177"/>
      <c r="P376" s="177"/>
      <c r="Q376" s="177"/>
      <c r="R376" s="177"/>
      <c r="S376" s="177"/>
      <c r="T376" s="182"/>
      <c r="AT376" s="183" t="s">
        <v>152</v>
      </c>
      <c r="AU376" s="183" t="s">
        <v>80</v>
      </c>
      <c r="AV376" s="183" t="s">
        <v>80</v>
      </c>
      <c r="AW376" s="183" t="s">
        <v>111</v>
      </c>
      <c r="AX376" s="183" t="s">
        <v>72</v>
      </c>
      <c r="AY376" s="183" t="s">
        <v>139</v>
      </c>
    </row>
    <row r="377" spans="2:51" s="6" customFormat="1" ht="15.75" customHeight="1" x14ac:dyDescent="0.3">
      <c r="B377" s="176"/>
      <c r="C377" s="177"/>
      <c r="D377" s="167" t="s">
        <v>152</v>
      </c>
      <c r="E377" s="177"/>
      <c r="F377" s="178" t="s">
        <v>402</v>
      </c>
      <c r="G377" s="177"/>
      <c r="H377" s="179">
        <v>8.4480000000000004</v>
      </c>
      <c r="J377" s="177"/>
      <c r="K377" s="177"/>
      <c r="L377" s="180"/>
      <c r="M377" s="181"/>
      <c r="N377" s="177"/>
      <c r="O377" s="177"/>
      <c r="P377" s="177"/>
      <c r="Q377" s="177"/>
      <c r="R377" s="177"/>
      <c r="S377" s="177"/>
      <c r="T377" s="182"/>
      <c r="AT377" s="183" t="s">
        <v>152</v>
      </c>
      <c r="AU377" s="183" t="s">
        <v>80</v>
      </c>
      <c r="AV377" s="183" t="s">
        <v>80</v>
      </c>
      <c r="AW377" s="183" t="s">
        <v>111</v>
      </c>
      <c r="AX377" s="183" t="s">
        <v>72</v>
      </c>
      <c r="AY377" s="183" t="s">
        <v>139</v>
      </c>
    </row>
    <row r="378" spans="2:51" s="6" customFormat="1" ht="15.75" customHeight="1" x14ac:dyDescent="0.3">
      <c r="B378" s="169"/>
      <c r="C378" s="170"/>
      <c r="D378" s="167" t="s">
        <v>152</v>
      </c>
      <c r="E378" s="170"/>
      <c r="F378" s="171" t="s">
        <v>251</v>
      </c>
      <c r="G378" s="170"/>
      <c r="H378" s="170"/>
      <c r="J378" s="170"/>
      <c r="K378" s="170"/>
      <c r="L378" s="172"/>
      <c r="M378" s="173"/>
      <c r="N378" s="170"/>
      <c r="O378" s="170"/>
      <c r="P378" s="170"/>
      <c r="Q378" s="170"/>
      <c r="R378" s="170"/>
      <c r="S378" s="170"/>
      <c r="T378" s="174"/>
      <c r="AT378" s="175" t="s">
        <v>152</v>
      </c>
      <c r="AU378" s="175" t="s">
        <v>80</v>
      </c>
      <c r="AV378" s="175" t="s">
        <v>76</v>
      </c>
      <c r="AW378" s="175" t="s">
        <v>111</v>
      </c>
      <c r="AX378" s="175" t="s">
        <v>72</v>
      </c>
      <c r="AY378" s="175" t="s">
        <v>139</v>
      </c>
    </row>
    <row r="379" spans="2:51" s="6" customFormat="1" ht="15.75" customHeight="1" x14ac:dyDescent="0.3">
      <c r="B379" s="176"/>
      <c r="C379" s="177"/>
      <c r="D379" s="167" t="s">
        <v>152</v>
      </c>
      <c r="E379" s="177"/>
      <c r="F379" s="178" t="s">
        <v>403</v>
      </c>
      <c r="G379" s="177"/>
      <c r="H379" s="179">
        <v>1.1479999999999999</v>
      </c>
      <c r="J379" s="177"/>
      <c r="K379" s="177"/>
      <c r="L379" s="180"/>
      <c r="M379" s="181"/>
      <c r="N379" s="177"/>
      <c r="O379" s="177"/>
      <c r="P379" s="177"/>
      <c r="Q379" s="177"/>
      <c r="R379" s="177"/>
      <c r="S379" s="177"/>
      <c r="T379" s="182"/>
      <c r="AT379" s="183" t="s">
        <v>152</v>
      </c>
      <c r="AU379" s="183" t="s">
        <v>80</v>
      </c>
      <c r="AV379" s="183" t="s">
        <v>80</v>
      </c>
      <c r="AW379" s="183" t="s">
        <v>111</v>
      </c>
      <c r="AX379" s="183" t="s">
        <v>72</v>
      </c>
      <c r="AY379" s="183" t="s">
        <v>139</v>
      </c>
    </row>
    <row r="380" spans="2:51" s="6" customFormat="1" ht="15.75" customHeight="1" x14ac:dyDescent="0.3">
      <c r="B380" s="176"/>
      <c r="C380" s="177"/>
      <c r="D380" s="167" t="s">
        <v>152</v>
      </c>
      <c r="E380" s="177"/>
      <c r="F380" s="178" t="s">
        <v>404</v>
      </c>
      <c r="G380" s="177"/>
      <c r="H380" s="179">
        <v>1.089</v>
      </c>
      <c r="J380" s="177"/>
      <c r="K380" s="177"/>
      <c r="L380" s="180"/>
      <c r="M380" s="181"/>
      <c r="N380" s="177"/>
      <c r="O380" s="177"/>
      <c r="P380" s="177"/>
      <c r="Q380" s="177"/>
      <c r="R380" s="177"/>
      <c r="S380" s="177"/>
      <c r="T380" s="182"/>
      <c r="AT380" s="183" t="s">
        <v>152</v>
      </c>
      <c r="AU380" s="183" t="s">
        <v>80</v>
      </c>
      <c r="AV380" s="183" t="s">
        <v>80</v>
      </c>
      <c r="AW380" s="183" t="s">
        <v>111</v>
      </c>
      <c r="AX380" s="183" t="s">
        <v>72</v>
      </c>
      <c r="AY380" s="183" t="s">
        <v>139</v>
      </c>
    </row>
    <row r="381" spans="2:51" s="6" customFormat="1" ht="15.75" customHeight="1" x14ac:dyDescent="0.3">
      <c r="B381" s="169"/>
      <c r="C381" s="170"/>
      <c r="D381" s="167" t="s">
        <v>152</v>
      </c>
      <c r="E381" s="170"/>
      <c r="F381" s="171" t="s">
        <v>253</v>
      </c>
      <c r="G381" s="170"/>
      <c r="H381" s="170"/>
      <c r="J381" s="170"/>
      <c r="K381" s="170"/>
      <c r="L381" s="172"/>
      <c r="M381" s="173"/>
      <c r="N381" s="170"/>
      <c r="O381" s="170"/>
      <c r="P381" s="170"/>
      <c r="Q381" s="170"/>
      <c r="R381" s="170"/>
      <c r="S381" s="170"/>
      <c r="T381" s="174"/>
      <c r="AT381" s="175" t="s">
        <v>152</v>
      </c>
      <c r="AU381" s="175" t="s">
        <v>80</v>
      </c>
      <c r="AV381" s="175" t="s">
        <v>76</v>
      </c>
      <c r="AW381" s="175" t="s">
        <v>111</v>
      </c>
      <c r="AX381" s="175" t="s">
        <v>72</v>
      </c>
      <c r="AY381" s="175" t="s">
        <v>139</v>
      </c>
    </row>
    <row r="382" spans="2:51" s="6" customFormat="1" ht="15.75" customHeight="1" x14ac:dyDescent="0.3">
      <c r="B382" s="176"/>
      <c r="C382" s="177"/>
      <c r="D382" s="167" t="s">
        <v>152</v>
      </c>
      <c r="E382" s="177"/>
      <c r="F382" s="178" t="s">
        <v>405</v>
      </c>
      <c r="G382" s="177"/>
      <c r="H382" s="179">
        <v>3.7370000000000001</v>
      </c>
      <c r="J382" s="177"/>
      <c r="K382" s="177"/>
      <c r="L382" s="180"/>
      <c r="M382" s="181"/>
      <c r="N382" s="177"/>
      <c r="O382" s="177"/>
      <c r="P382" s="177"/>
      <c r="Q382" s="177"/>
      <c r="R382" s="177"/>
      <c r="S382" s="177"/>
      <c r="T382" s="182"/>
      <c r="AT382" s="183" t="s">
        <v>152</v>
      </c>
      <c r="AU382" s="183" t="s">
        <v>80</v>
      </c>
      <c r="AV382" s="183" t="s">
        <v>80</v>
      </c>
      <c r="AW382" s="183" t="s">
        <v>111</v>
      </c>
      <c r="AX382" s="183" t="s">
        <v>72</v>
      </c>
      <c r="AY382" s="183" t="s">
        <v>139</v>
      </c>
    </row>
    <row r="383" spans="2:51" s="6" customFormat="1" ht="15.75" customHeight="1" x14ac:dyDescent="0.3">
      <c r="B383" s="169"/>
      <c r="C383" s="170"/>
      <c r="D383" s="167" t="s">
        <v>152</v>
      </c>
      <c r="E383" s="170"/>
      <c r="F383" s="171" t="s">
        <v>230</v>
      </c>
      <c r="G383" s="170"/>
      <c r="H383" s="170"/>
      <c r="J383" s="170"/>
      <c r="K383" s="170"/>
      <c r="L383" s="172"/>
      <c r="M383" s="173"/>
      <c r="N383" s="170"/>
      <c r="O383" s="170"/>
      <c r="P383" s="170"/>
      <c r="Q383" s="170"/>
      <c r="R383" s="170"/>
      <c r="S383" s="170"/>
      <c r="T383" s="174"/>
      <c r="AT383" s="175" t="s">
        <v>152</v>
      </c>
      <c r="AU383" s="175" t="s">
        <v>80</v>
      </c>
      <c r="AV383" s="175" t="s">
        <v>76</v>
      </c>
      <c r="AW383" s="175" t="s">
        <v>111</v>
      </c>
      <c r="AX383" s="175" t="s">
        <v>72</v>
      </c>
      <c r="AY383" s="175" t="s">
        <v>139</v>
      </c>
    </row>
    <row r="384" spans="2:51" s="6" customFormat="1" ht="15.75" customHeight="1" x14ac:dyDescent="0.3">
      <c r="B384" s="176"/>
      <c r="C384" s="177"/>
      <c r="D384" s="167" t="s">
        <v>152</v>
      </c>
      <c r="E384" s="177"/>
      <c r="F384" s="178" t="s">
        <v>406</v>
      </c>
      <c r="G384" s="177"/>
      <c r="H384" s="179">
        <v>19.992000000000001</v>
      </c>
      <c r="J384" s="177"/>
      <c r="K384" s="177"/>
      <c r="L384" s="180"/>
      <c r="M384" s="181"/>
      <c r="N384" s="177"/>
      <c r="O384" s="177"/>
      <c r="P384" s="177"/>
      <c r="Q384" s="177"/>
      <c r="R384" s="177"/>
      <c r="S384" s="177"/>
      <c r="T384" s="182"/>
      <c r="AT384" s="183" t="s">
        <v>152</v>
      </c>
      <c r="AU384" s="183" t="s">
        <v>80</v>
      </c>
      <c r="AV384" s="183" t="s">
        <v>80</v>
      </c>
      <c r="AW384" s="183" t="s">
        <v>111</v>
      </c>
      <c r="AX384" s="183" t="s">
        <v>72</v>
      </c>
      <c r="AY384" s="183" t="s">
        <v>139</v>
      </c>
    </row>
    <row r="385" spans="2:51" s="6" customFormat="1" ht="15.75" customHeight="1" x14ac:dyDescent="0.3">
      <c r="B385" s="169"/>
      <c r="C385" s="170"/>
      <c r="D385" s="167" t="s">
        <v>152</v>
      </c>
      <c r="E385" s="170"/>
      <c r="F385" s="171" t="s">
        <v>196</v>
      </c>
      <c r="G385" s="170"/>
      <c r="H385" s="170"/>
      <c r="J385" s="170"/>
      <c r="K385" s="170"/>
      <c r="L385" s="172"/>
      <c r="M385" s="173"/>
      <c r="N385" s="170"/>
      <c r="O385" s="170"/>
      <c r="P385" s="170"/>
      <c r="Q385" s="170"/>
      <c r="R385" s="170"/>
      <c r="S385" s="170"/>
      <c r="T385" s="174"/>
      <c r="AT385" s="175" t="s">
        <v>152</v>
      </c>
      <c r="AU385" s="175" t="s">
        <v>80</v>
      </c>
      <c r="AV385" s="175" t="s">
        <v>76</v>
      </c>
      <c r="AW385" s="175" t="s">
        <v>111</v>
      </c>
      <c r="AX385" s="175" t="s">
        <v>72</v>
      </c>
      <c r="AY385" s="175" t="s">
        <v>139</v>
      </c>
    </row>
    <row r="386" spans="2:51" s="6" customFormat="1" ht="15.75" customHeight="1" x14ac:dyDescent="0.3">
      <c r="B386" s="176"/>
      <c r="C386" s="177"/>
      <c r="D386" s="167" t="s">
        <v>152</v>
      </c>
      <c r="E386" s="177"/>
      <c r="F386" s="178" t="s">
        <v>407</v>
      </c>
      <c r="G386" s="177"/>
      <c r="H386" s="179">
        <v>17.026</v>
      </c>
      <c r="J386" s="177"/>
      <c r="K386" s="177"/>
      <c r="L386" s="180"/>
      <c r="M386" s="181"/>
      <c r="N386" s="177"/>
      <c r="O386" s="177"/>
      <c r="P386" s="177"/>
      <c r="Q386" s="177"/>
      <c r="R386" s="177"/>
      <c r="S386" s="177"/>
      <c r="T386" s="182"/>
      <c r="AT386" s="183" t="s">
        <v>152</v>
      </c>
      <c r="AU386" s="183" t="s">
        <v>80</v>
      </c>
      <c r="AV386" s="183" t="s">
        <v>80</v>
      </c>
      <c r="AW386" s="183" t="s">
        <v>111</v>
      </c>
      <c r="AX386" s="183" t="s">
        <v>72</v>
      </c>
      <c r="AY386" s="183" t="s">
        <v>139</v>
      </c>
    </row>
    <row r="387" spans="2:51" s="6" customFormat="1" ht="15.75" customHeight="1" x14ac:dyDescent="0.3">
      <c r="B387" s="176"/>
      <c r="C387" s="177"/>
      <c r="D387" s="167" t="s">
        <v>152</v>
      </c>
      <c r="E387" s="177"/>
      <c r="F387" s="178" t="s">
        <v>408</v>
      </c>
      <c r="G387" s="177"/>
      <c r="H387" s="179">
        <v>6.5419999999999998</v>
      </c>
      <c r="J387" s="177"/>
      <c r="K387" s="177"/>
      <c r="L387" s="180"/>
      <c r="M387" s="181"/>
      <c r="N387" s="177"/>
      <c r="O387" s="177"/>
      <c r="P387" s="177"/>
      <c r="Q387" s="177"/>
      <c r="R387" s="177"/>
      <c r="S387" s="177"/>
      <c r="T387" s="182"/>
      <c r="AT387" s="183" t="s">
        <v>152</v>
      </c>
      <c r="AU387" s="183" t="s">
        <v>80</v>
      </c>
      <c r="AV387" s="183" t="s">
        <v>80</v>
      </c>
      <c r="AW387" s="183" t="s">
        <v>111</v>
      </c>
      <c r="AX387" s="183" t="s">
        <v>72</v>
      </c>
      <c r="AY387" s="183" t="s">
        <v>139</v>
      </c>
    </row>
    <row r="388" spans="2:51" s="6" customFormat="1" ht="15.75" customHeight="1" x14ac:dyDescent="0.3">
      <c r="B388" s="176"/>
      <c r="C388" s="177"/>
      <c r="D388" s="167" t="s">
        <v>152</v>
      </c>
      <c r="E388" s="177"/>
      <c r="F388" s="178" t="s">
        <v>409</v>
      </c>
      <c r="G388" s="177"/>
      <c r="H388" s="179">
        <v>4.093</v>
      </c>
      <c r="J388" s="177"/>
      <c r="K388" s="177"/>
      <c r="L388" s="180"/>
      <c r="M388" s="181"/>
      <c r="N388" s="177"/>
      <c r="O388" s="177"/>
      <c r="P388" s="177"/>
      <c r="Q388" s="177"/>
      <c r="R388" s="177"/>
      <c r="S388" s="177"/>
      <c r="T388" s="182"/>
      <c r="AT388" s="183" t="s">
        <v>152</v>
      </c>
      <c r="AU388" s="183" t="s">
        <v>80</v>
      </c>
      <c r="AV388" s="183" t="s">
        <v>80</v>
      </c>
      <c r="AW388" s="183" t="s">
        <v>111</v>
      </c>
      <c r="AX388" s="183" t="s">
        <v>72</v>
      </c>
      <c r="AY388" s="183" t="s">
        <v>139</v>
      </c>
    </row>
    <row r="389" spans="2:51" s="6" customFormat="1" ht="15.75" customHeight="1" x14ac:dyDescent="0.3">
      <c r="B389" s="169"/>
      <c r="C389" s="170"/>
      <c r="D389" s="167" t="s">
        <v>152</v>
      </c>
      <c r="E389" s="170"/>
      <c r="F389" s="171" t="s">
        <v>259</v>
      </c>
      <c r="G389" s="170"/>
      <c r="H389" s="170"/>
      <c r="J389" s="170"/>
      <c r="K389" s="170"/>
      <c r="L389" s="172"/>
      <c r="M389" s="173"/>
      <c r="N389" s="170"/>
      <c r="O389" s="170"/>
      <c r="P389" s="170"/>
      <c r="Q389" s="170"/>
      <c r="R389" s="170"/>
      <c r="S389" s="170"/>
      <c r="T389" s="174"/>
      <c r="AT389" s="175" t="s">
        <v>152</v>
      </c>
      <c r="AU389" s="175" t="s">
        <v>80</v>
      </c>
      <c r="AV389" s="175" t="s">
        <v>76</v>
      </c>
      <c r="AW389" s="175" t="s">
        <v>111</v>
      </c>
      <c r="AX389" s="175" t="s">
        <v>72</v>
      </c>
      <c r="AY389" s="175" t="s">
        <v>139</v>
      </c>
    </row>
    <row r="390" spans="2:51" s="6" customFormat="1" ht="15.75" customHeight="1" x14ac:dyDescent="0.3">
      <c r="B390" s="176"/>
      <c r="C390" s="177"/>
      <c r="D390" s="167" t="s">
        <v>152</v>
      </c>
      <c r="E390" s="177"/>
      <c r="F390" s="178" t="s">
        <v>410</v>
      </c>
      <c r="G390" s="177"/>
      <c r="H390" s="179">
        <v>3.87</v>
      </c>
      <c r="J390" s="177"/>
      <c r="K390" s="177"/>
      <c r="L390" s="180"/>
      <c r="M390" s="181"/>
      <c r="N390" s="177"/>
      <c r="O390" s="177"/>
      <c r="P390" s="177"/>
      <c r="Q390" s="177"/>
      <c r="R390" s="177"/>
      <c r="S390" s="177"/>
      <c r="T390" s="182"/>
      <c r="AT390" s="183" t="s">
        <v>152</v>
      </c>
      <c r="AU390" s="183" t="s">
        <v>80</v>
      </c>
      <c r="AV390" s="183" t="s">
        <v>80</v>
      </c>
      <c r="AW390" s="183" t="s">
        <v>111</v>
      </c>
      <c r="AX390" s="183" t="s">
        <v>72</v>
      </c>
      <c r="AY390" s="183" t="s">
        <v>139</v>
      </c>
    </row>
    <row r="391" spans="2:51" s="6" customFormat="1" ht="15.75" customHeight="1" x14ac:dyDescent="0.3">
      <c r="B391" s="176"/>
      <c r="C391" s="177"/>
      <c r="D391" s="167" t="s">
        <v>152</v>
      </c>
      <c r="E391" s="177"/>
      <c r="F391" s="178" t="s">
        <v>411</v>
      </c>
      <c r="G391" s="177"/>
      <c r="H391" s="179">
        <v>10.199999999999999</v>
      </c>
      <c r="J391" s="177"/>
      <c r="K391" s="177"/>
      <c r="L391" s="180"/>
      <c r="M391" s="181"/>
      <c r="N391" s="177"/>
      <c r="O391" s="177"/>
      <c r="P391" s="177"/>
      <c r="Q391" s="177"/>
      <c r="R391" s="177"/>
      <c r="S391" s="177"/>
      <c r="T391" s="182"/>
      <c r="AT391" s="183" t="s">
        <v>152</v>
      </c>
      <c r="AU391" s="183" t="s">
        <v>80</v>
      </c>
      <c r="AV391" s="183" t="s">
        <v>80</v>
      </c>
      <c r="AW391" s="183" t="s">
        <v>111</v>
      </c>
      <c r="AX391" s="183" t="s">
        <v>72</v>
      </c>
      <c r="AY391" s="183" t="s">
        <v>139</v>
      </c>
    </row>
    <row r="392" spans="2:51" s="6" customFormat="1" ht="15.75" customHeight="1" x14ac:dyDescent="0.3">
      <c r="B392" s="169"/>
      <c r="C392" s="170"/>
      <c r="D392" s="167" t="s">
        <v>152</v>
      </c>
      <c r="E392" s="170"/>
      <c r="F392" s="171" t="s">
        <v>263</v>
      </c>
      <c r="G392" s="170"/>
      <c r="H392" s="170"/>
      <c r="J392" s="170"/>
      <c r="K392" s="170"/>
      <c r="L392" s="172"/>
      <c r="M392" s="173"/>
      <c r="N392" s="170"/>
      <c r="O392" s="170"/>
      <c r="P392" s="170"/>
      <c r="Q392" s="170"/>
      <c r="R392" s="170"/>
      <c r="S392" s="170"/>
      <c r="T392" s="174"/>
      <c r="AT392" s="175" t="s">
        <v>152</v>
      </c>
      <c r="AU392" s="175" t="s">
        <v>80</v>
      </c>
      <c r="AV392" s="175" t="s">
        <v>76</v>
      </c>
      <c r="AW392" s="175" t="s">
        <v>111</v>
      </c>
      <c r="AX392" s="175" t="s">
        <v>72</v>
      </c>
      <c r="AY392" s="175" t="s">
        <v>139</v>
      </c>
    </row>
    <row r="393" spans="2:51" s="6" customFormat="1" ht="15.75" customHeight="1" x14ac:dyDescent="0.3">
      <c r="B393" s="176"/>
      <c r="C393" s="177"/>
      <c r="D393" s="167" t="s">
        <v>152</v>
      </c>
      <c r="E393" s="177"/>
      <c r="F393" s="178" t="s">
        <v>412</v>
      </c>
      <c r="G393" s="177"/>
      <c r="H393" s="179">
        <v>8.2669999999999995</v>
      </c>
      <c r="J393" s="177"/>
      <c r="K393" s="177"/>
      <c r="L393" s="180"/>
      <c r="M393" s="181"/>
      <c r="N393" s="177"/>
      <c r="O393" s="177"/>
      <c r="P393" s="177"/>
      <c r="Q393" s="177"/>
      <c r="R393" s="177"/>
      <c r="S393" s="177"/>
      <c r="T393" s="182"/>
      <c r="AT393" s="183" t="s">
        <v>152</v>
      </c>
      <c r="AU393" s="183" t="s">
        <v>80</v>
      </c>
      <c r="AV393" s="183" t="s">
        <v>80</v>
      </c>
      <c r="AW393" s="183" t="s">
        <v>111</v>
      </c>
      <c r="AX393" s="183" t="s">
        <v>72</v>
      </c>
      <c r="AY393" s="183" t="s">
        <v>139</v>
      </c>
    </row>
    <row r="394" spans="2:51" s="6" customFormat="1" ht="15.75" customHeight="1" x14ac:dyDescent="0.3">
      <c r="B394" s="169"/>
      <c r="C394" s="170"/>
      <c r="D394" s="167" t="s">
        <v>152</v>
      </c>
      <c r="E394" s="170"/>
      <c r="F394" s="171" t="s">
        <v>265</v>
      </c>
      <c r="G394" s="170"/>
      <c r="H394" s="170"/>
      <c r="J394" s="170"/>
      <c r="K394" s="170"/>
      <c r="L394" s="172"/>
      <c r="M394" s="173"/>
      <c r="N394" s="170"/>
      <c r="O394" s="170"/>
      <c r="P394" s="170"/>
      <c r="Q394" s="170"/>
      <c r="R394" s="170"/>
      <c r="S394" s="170"/>
      <c r="T394" s="174"/>
      <c r="AT394" s="175" t="s">
        <v>152</v>
      </c>
      <c r="AU394" s="175" t="s">
        <v>80</v>
      </c>
      <c r="AV394" s="175" t="s">
        <v>76</v>
      </c>
      <c r="AW394" s="175" t="s">
        <v>111</v>
      </c>
      <c r="AX394" s="175" t="s">
        <v>72</v>
      </c>
      <c r="AY394" s="175" t="s">
        <v>139</v>
      </c>
    </row>
    <row r="395" spans="2:51" s="6" customFormat="1" ht="15.75" customHeight="1" x14ac:dyDescent="0.3">
      <c r="B395" s="176"/>
      <c r="C395" s="177"/>
      <c r="D395" s="167" t="s">
        <v>152</v>
      </c>
      <c r="E395" s="177"/>
      <c r="F395" s="178" t="s">
        <v>413</v>
      </c>
      <c r="G395" s="177"/>
      <c r="H395" s="179">
        <v>3.6240000000000001</v>
      </c>
      <c r="J395" s="177"/>
      <c r="K395" s="177"/>
      <c r="L395" s="180"/>
      <c r="M395" s="181"/>
      <c r="N395" s="177"/>
      <c r="O395" s="177"/>
      <c r="P395" s="177"/>
      <c r="Q395" s="177"/>
      <c r="R395" s="177"/>
      <c r="S395" s="177"/>
      <c r="T395" s="182"/>
      <c r="AT395" s="183" t="s">
        <v>152</v>
      </c>
      <c r="AU395" s="183" t="s">
        <v>80</v>
      </c>
      <c r="AV395" s="183" t="s">
        <v>80</v>
      </c>
      <c r="AW395" s="183" t="s">
        <v>111</v>
      </c>
      <c r="AX395" s="183" t="s">
        <v>72</v>
      </c>
      <c r="AY395" s="183" t="s">
        <v>139</v>
      </c>
    </row>
    <row r="396" spans="2:51" s="6" customFormat="1" ht="15.75" customHeight="1" x14ac:dyDescent="0.3">
      <c r="B396" s="169"/>
      <c r="C396" s="170"/>
      <c r="D396" s="167" t="s">
        <v>152</v>
      </c>
      <c r="E396" s="170"/>
      <c r="F396" s="171" t="s">
        <v>175</v>
      </c>
      <c r="G396" s="170"/>
      <c r="H396" s="170"/>
      <c r="J396" s="170"/>
      <c r="K396" s="170"/>
      <c r="L396" s="172"/>
      <c r="M396" s="173"/>
      <c r="N396" s="170"/>
      <c r="O396" s="170"/>
      <c r="P396" s="170"/>
      <c r="Q396" s="170"/>
      <c r="R396" s="170"/>
      <c r="S396" s="170"/>
      <c r="T396" s="174"/>
      <c r="AT396" s="175" t="s">
        <v>152</v>
      </c>
      <c r="AU396" s="175" t="s">
        <v>80</v>
      </c>
      <c r="AV396" s="175" t="s">
        <v>76</v>
      </c>
      <c r="AW396" s="175" t="s">
        <v>111</v>
      </c>
      <c r="AX396" s="175" t="s">
        <v>72</v>
      </c>
      <c r="AY396" s="175" t="s">
        <v>139</v>
      </c>
    </row>
    <row r="397" spans="2:51" s="6" customFormat="1" ht="15.75" customHeight="1" x14ac:dyDescent="0.3">
      <c r="B397" s="176"/>
      <c r="C397" s="177"/>
      <c r="D397" s="167" t="s">
        <v>152</v>
      </c>
      <c r="E397" s="177"/>
      <c r="F397" s="178" t="s">
        <v>414</v>
      </c>
      <c r="G397" s="177"/>
      <c r="H397" s="179">
        <v>14.172000000000001</v>
      </c>
      <c r="J397" s="177"/>
      <c r="K397" s="177"/>
      <c r="L397" s="180"/>
      <c r="M397" s="181"/>
      <c r="N397" s="177"/>
      <c r="O397" s="177"/>
      <c r="P397" s="177"/>
      <c r="Q397" s="177"/>
      <c r="R397" s="177"/>
      <c r="S397" s="177"/>
      <c r="T397" s="182"/>
      <c r="AT397" s="183" t="s">
        <v>152</v>
      </c>
      <c r="AU397" s="183" t="s">
        <v>80</v>
      </c>
      <c r="AV397" s="183" t="s">
        <v>80</v>
      </c>
      <c r="AW397" s="183" t="s">
        <v>111</v>
      </c>
      <c r="AX397" s="183" t="s">
        <v>72</v>
      </c>
      <c r="AY397" s="183" t="s">
        <v>139</v>
      </c>
    </row>
    <row r="398" spans="2:51" s="6" customFormat="1" ht="15.75" customHeight="1" x14ac:dyDescent="0.3">
      <c r="B398" s="169"/>
      <c r="C398" s="170"/>
      <c r="D398" s="167" t="s">
        <v>152</v>
      </c>
      <c r="E398" s="170"/>
      <c r="F398" s="171" t="s">
        <v>177</v>
      </c>
      <c r="G398" s="170"/>
      <c r="H398" s="170"/>
      <c r="J398" s="170"/>
      <c r="K398" s="170"/>
      <c r="L398" s="172"/>
      <c r="M398" s="173"/>
      <c r="N398" s="170"/>
      <c r="O398" s="170"/>
      <c r="P398" s="170"/>
      <c r="Q398" s="170"/>
      <c r="R398" s="170"/>
      <c r="S398" s="170"/>
      <c r="T398" s="174"/>
      <c r="AT398" s="175" t="s">
        <v>152</v>
      </c>
      <c r="AU398" s="175" t="s">
        <v>80</v>
      </c>
      <c r="AV398" s="175" t="s">
        <v>76</v>
      </c>
      <c r="AW398" s="175" t="s">
        <v>111</v>
      </c>
      <c r="AX398" s="175" t="s">
        <v>72</v>
      </c>
      <c r="AY398" s="175" t="s">
        <v>139</v>
      </c>
    </row>
    <row r="399" spans="2:51" s="6" customFormat="1" ht="15.75" customHeight="1" x14ac:dyDescent="0.3">
      <c r="B399" s="176"/>
      <c r="C399" s="177"/>
      <c r="D399" s="167" t="s">
        <v>152</v>
      </c>
      <c r="E399" s="177"/>
      <c r="F399" s="178" t="s">
        <v>415</v>
      </c>
      <c r="G399" s="177"/>
      <c r="H399" s="179">
        <v>151.935</v>
      </c>
      <c r="J399" s="177"/>
      <c r="K399" s="177"/>
      <c r="L399" s="180"/>
      <c r="M399" s="181"/>
      <c r="N399" s="177"/>
      <c r="O399" s="177"/>
      <c r="P399" s="177"/>
      <c r="Q399" s="177"/>
      <c r="R399" s="177"/>
      <c r="S399" s="177"/>
      <c r="T399" s="182"/>
      <c r="AT399" s="183" t="s">
        <v>152</v>
      </c>
      <c r="AU399" s="183" t="s">
        <v>80</v>
      </c>
      <c r="AV399" s="183" t="s">
        <v>80</v>
      </c>
      <c r="AW399" s="183" t="s">
        <v>111</v>
      </c>
      <c r="AX399" s="183" t="s">
        <v>72</v>
      </c>
      <c r="AY399" s="183" t="s">
        <v>139</v>
      </c>
    </row>
    <row r="400" spans="2:51" s="6" customFormat="1" ht="15.75" customHeight="1" x14ac:dyDescent="0.3">
      <c r="B400" s="169"/>
      <c r="C400" s="170"/>
      <c r="D400" s="167" t="s">
        <v>152</v>
      </c>
      <c r="E400" s="170"/>
      <c r="F400" s="171" t="s">
        <v>416</v>
      </c>
      <c r="G400" s="170"/>
      <c r="H400" s="170"/>
      <c r="J400" s="170"/>
      <c r="K400" s="170"/>
      <c r="L400" s="172"/>
      <c r="M400" s="173"/>
      <c r="N400" s="170"/>
      <c r="O400" s="170"/>
      <c r="P400" s="170"/>
      <c r="Q400" s="170"/>
      <c r="R400" s="170"/>
      <c r="S400" s="170"/>
      <c r="T400" s="174"/>
      <c r="AT400" s="175" t="s">
        <v>152</v>
      </c>
      <c r="AU400" s="175" t="s">
        <v>80</v>
      </c>
      <c r="AV400" s="175" t="s">
        <v>76</v>
      </c>
      <c r="AW400" s="175" t="s">
        <v>111</v>
      </c>
      <c r="AX400" s="175" t="s">
        <v>72</v>
      </c>
      <c r="AY400" s="175" t="s">
        <v>139</v>
      </c>
    </row>
    <row r="401" spans="2:65" s="6" customFormat="1" ht="15.75" customHeight="1" x14ac:dyDescent="0.3">
      <c r="B401" s="176"/>
      <c r="C401" s="177"/>
      <c r="D401" s="167" t="s">
        <v>152</v>
      </c>
      <c r="E401" s="177"/>
      <c r="F401" s="178" t="s">
        <v>417</v>
      </c>
      <c r="G401" s="177"/>
      <c r="H401" s="179">
        <v>1.3859999999999999</v>
      </c>
      <c r="J401" s="177"/>
      <c r="K401" s="177"/>
      <c r="L401" s="180"/>
      <c r="M401" s="181"/>
      <c r="N401" s="177"/>
      <c r="O401" s="177"/>
      <c r="P401" s="177"/>
      <c r="Q401" s="177"/>
      <c r="R401" s="177"/>
      <c r="S401" s="177"/>
      <c r="T401" s="182"/>
      <c r="AT401" s="183" t="s">
        <v>152</v>
      </c>
      <c r="AU401" s="183" t="s">
        <v>80</v>
      </c>
      <c r="AV401" s="183" t="s">
        <v>80</v>
      </c>
      <c r="AW401" s="183" t="s">
        <v>111</v>
      </c>
      <c r="AX401" s="183" t="s">
        <v>72</v>
      </c>
      <c r="AY401" s="183" t="s">
        <v>139</v>
      </c>
    </row>
    <row r="402" spans="2:65" s="6" customFormat="1" ht="15.75" customHeight="1" x14ac:dyDescent="0.3">
      <c r="B402" s="169"/>
      <c r="C402" s="170"/>
      <c r="D402" s="167" t="s">
        <v>152</v>
      </c>
      <c r="E402" s="170"/>
      <c r="F402" s="171" t="s">
        <v>418</v>
      </c>
      <c r="G402" s="170"/>
      <c r="H402" s="170"/>
      <c r="J402" s="170"/>
      <c r="K402" s="170"/>
      <c r="L402" s="172"/>
      <c r="M402" s="173"/>
      <c r="N402" s="170"/>
      <c r="O402" s="170"/>
      <c r="P402" s="170"/>
      <c r="Q402" s="170"/>
      <c r="R402" s="170"/>
      <c r="S402" s="170"/>
      <c r="T402" s="174"/>
      <c r="AT402" s="175" t="s">
        <v>152</v>
      </c>
      <c r="AU402" s="175" t="s">
        <v>80</v>
      </c>
      <c r="AV402" s="175" t="s">
        <v>76</v>
      </c>
      <c r="AW402" s="175" t="s">
        <v>111</v>
      </c>
      <c r="AX402" s="175" t="s">
        <v>72</v>
      </c>
      <c r="AY402" s="175" t="s">
        <v>139</v>
      </c>
    </row>
    <row r="403" spans="2:65" s="6" customFormat="1" ht="15.75" customHeight="1" x14ac:dyDescent="0.3">
      <c r="B403" s="176"/>
      <c r="C403" s="177"/>
      <c r="D403" s="167" t="s">
        <v>152</v>
      </c>
      <c r="E403" s="177"/>
      <c r="F403" s="178" t="s">
        <v>417</v>
      </c>
      <c r="G403" s="177"/>
      <c r="H403" s="179">
        <v>1.3859999999999999</v>
      </c>
      <c r="J403" s="177"/>
      <c r="K403" s="177"/>
      <c r="L403" s="180"/>
      <c r="M403" s="181"/>
      <c r="N403" s="177"/>
      <c r="O403" s="177"/>
      <c r="P403" s="177"/>
      <c r="Q403" s="177"/>
      <c r="R403" s="177"/>
      <c r="S403" s="177"/>
      <c r="T403" s="182"/>
      <c r="AT403" s="183" t="s">
        <v>152</v>
      </c>
      <c r="AU403" s="183" t="s">
        <v>80</v>
      </c>
      <c r="AV403" s="183" t="s">
        <v>80</v>
      </c>
      <c r="AW403" s="183" t="s">
        <v>111</v>
      </c>
      <c r="AX403" s="183" t="s">
        <v>72</v>
      </c>
      <c r="AY403" s="183" t="s">
        <v>139</v>
      </c>
    </row>
    <row r="404" spans="2:65" s="6" customFormat="1" ht="15.75" customHeight="1" x14ac:dyDescent="0.3">
      <c r="B404" s="184"/>
      <c r="C404" s="185"/>
      <c r="D404" s="167" t="s">
        <v>152</v>
      </c>
      <c r="E404" s="185"/>
      <c r="F404" s="186" t="s">
        <v>179</v>
      </c>
      <c r="G404" s="185"/>
      <c r="H404" s="187">
        <v>441.19499999999999</v>
      </c>
      <c r="J404" s="185"/>
      <c r="K404" s="185"/>
      <c r="L404" s="188"/>
      <c r="M404" s="189"/>
      <c r="N404" s="185"/>
      <c r="O404" s="185"/>
      <c r="P404" s="185"/>
      <c r="Q404" s="185"/>
      <c r="R404" s="185"/>
      <c r="S404" s="185"/>
      <c r="T404" s="190"/>
      <c r="AT404" s="191" t="s">
        <v>152</v>
      </c>
      <c r="AU404" s="191" t="s">
        <v>80</v>
      </c>
      <c r="AV404" s="191" t="s">
        <v>146</v>
      </c>
      <c r="AW404" s="191" t="s">
        <v>111</v>
      </c>
      <c r="AX404" s="191" t="s">
        <v>76</v>
      </c>
      <c r="AY404" s="191" t="s">
        <v>139</v>
      </c>
    </row>
    <row r="405" spans="2:65" s="6" customFormat="1" ht="15.75" customHeight="1" x14ac:dyDescent="0.3">
      <c r="B405" s="23"/>
      <c r="C405" s="153" t="s">
        <v>419</v>
      </c>
      <c r="D405" s="153" t="s">
        <v>141</v>
      </c>
      <c r="E405" s="154" t="s">
        <v>420</v>
      </c>
      <c r="F405" s="155" t="s">
        <v>421</v>
      </c>
      <c r="G405" s="156" t="s">
        <v>380</v>
      </c>
      <c r="H405" s="157">
        <v>441.19499999999999</v>
      </c>
      <c r="I405" s="158">
        <v>35</v>
      </c>
      <c r="J405" s="159">
        <f>ROUND($I$405*$H$405,2)</f>
        <v>15441.83</v>
      </c>
      <c r="K405" s="155" t="s">
        <v>145</v>
      </c>
      <c r="L405" s="43"/>
      <c r="M405" s="160"/>
      <c r="N405" s="161" t="s">
        <v>43</v>
      </c>
      <c r="O405" s="24"/>
      <c r="P405" s="162">
        <f>$O$405*$H$405</f>
        <v>0</v>
      </c>
      <c r="Q405" s="162">
        <v>0</v>
      </c>
      <c r="R405" s="162">
        <f>$Q$405*$H$405</f>
        <v>0</v>
      </c>
      <c r="S405" s="162">
        <v>0</v>
      </c>
      <c r="T405" s="163">
        <f>$S$405*$H$405</f>
        <v>0</v>
      </c>
      <c r="AR405" s="97" t="s">
        <v>146</v>
      </c>
      <c r="AT405" s="97" t="s">
        <v>141</v>
      </c>
      <c r="AU405" s="97" t="s">
        <v>80</v>
      </c>
      <c r="AY405" s="6" t="s">
        <v>139</v>
      </c>
      <c r="BE405" s="164">
        <f>IF($N$405="základní",$J$405,0)</f>
        <v>15441.83</v>
      </c>
      <c r="BF405" s="164">
        <f>IF($N$405="snížená",$J$405,0)</f>
        <v>0</v>
      </c>
      <c r="BG405" s="164">
        <f>IF($N$405="zákl. přenesená",$J$405,0)</f>
        <v>0</v>
      </c>
      <c r="BH405" s="164">
        <f>IF($N$405="sníž. přenesená",$J$405,0)</f>
        <v>0</v>
      </c>
      <c r="BI405" s="164">
        <f>IF($N$405="nulová",$J$405,0)</f>
        <v>0</v>
      </c>
      <c r="BJ405" s="97" t="s">
        <v>76</v>
      </c>
      <c r="BK405" s="164">
        <f>ROUND($I$405*$H$405,2)</f>
        <v>15441.83</v>
      </c>
      <c r="BL405" s="97" t="s">
        <v>146</v>
      </c>
      <c r="BM405" s="97" t="s">
        <v>422</v>
      </c>
    </row>
    <row r="406" spans="2:65" s="6" customFormat="1" ht="27" customHeight="1" x14ac:dyDescent="0.3">
      <c r="B406" s="23"/>
      <c r="C406" s="24"/>
      <c r="D406" s="165" t="s">
        <v>148</v>
      </c>
      <c r="E406" s="24"/>
      <c r="F406" s="166" t="s">
        <v>423</v>
      </c>
      <c r="G406" s="24"/>
      <c r="H406" s="24"/>
      <c r="J406" s="24"/>
      <c r="K406" s="24"/>
      <c r="L406" s="43"/>
      <c r="M406" s="56"/>
      <c r="N406" s="24"/>
      <c r="O406" s="24"/>
      <c r="P406" s="24"/>
      <c r="Q406" s="24"/>
      <c r="R406" s="24"/>
      <c r="S406" s="24"/>
      <c r="T406" s="57"/>
      <c r="AT406" s="6" t="s">
        <v>148</v>
      </c>
      <c r="AU406" s="6" t="s">
        <v>80</v>
      </c>
    </row>
    <row r="407" spans="2:65" s="6" customFormat="1" ht="98.25" customHeight="1" x14ac:dyDescent="0.3">
      <c r="B407" s="23"/>
      <c r="C407" s="24"/>
      <c r="D407" s="167" t="s">
        <v>150</v>
      </c>
      <c r="E407" s="24"/>
      <c r="F407" s="168" t="s">
        <v>424</v>
      </c>
      <c r="G407" s="24"/>
      <c r="H407" s="24"/>
      <c r="J407" s="24"/>
      <c r="K407" s="24"/>
      <c r="L407" s="43"/>
      <c r="M407" s="56"/>
      <c r="N407" s="24"/>
      <c r="O407" s="24"/>
      <c r="P407" s="24"/>
      <c r="Q407" s="24"/>
      <c r="R407" s="24"/>
      <c r="S407" s="24"/>
      <c r="T407" s="57"/>
      <c r="AT407" s="6" t="s">
        <v>150</v>
      </c>
      <c r="AU407" s="6" t="s">
        <v>80</v>
      </c>
    </row>
    <row r="408" spans="2:65" s="6" customFormat="1" ht="15.75" customHeight="1" x14ac:dyDescent="0.3">
      <c r="B408" s="169"/>
      <c r="C408" s="170"/>
      <c r="D408" s="167" t="s">
        <v>152</v>
      </c>
      <c r="E408" s="170"/>
      <c r="F408" s="171" t="s">
        <v>425</v>
      </c>
      <c r="G408" s="170"/>
      <c r="H408" s="170"/>
      <c r="J408" s="170"/>
      <c r="K408" s="170"/>
      <c r="L408" s="172"/>
      <c r="M408" s="173"/>
      <c r="N408" s="170"/>
      <c r="O408" s="170"/>
      <c r="P408" s="170"/>
      <c r="Q408" s="170"/>
      <c r="R408" s="170"/>
      <c r="S408" s="170"/>
      <c r="T408" s="174"/>
      <c r="AT408" s="175" t="s">
        <v>152</v>
      </c>
      <c r="AU408" s="175" t="s">
        <v>80</v>
      </c>
      <c r="AV408" s="175" t="s">
        <v>76</v>
      </c>
      <c r="AW408" s="175" t="s">
        <v>111</v>
      </c>
      <c r="AX408" s="175" t="s">
        <v>72</v>
      </c>
      <c r="AY408" s="175" t="s">
        <v>139</v>
      </c>
    </row>
    <row r="409" spans="2:65" s="6" customFormat="1" ht="15.75" customHeight="1" x14ac:dyDescent="0.3">
      <c r="B409" s="169"/>
      <c r="C409" s="170"/>
      <c r="D409" s="167" t="s">
        <v>152</v>
      </c>
      <c r="E409" s="170"/>
      <c r="F409" s="171" t="s">
        <v>426</v>
      </c>
      <c r="G409" s="170"/>
      <c r="H409" s="170"/>
      <c r="J409" s="170"/>
      <c r="K409" s="170"/>
      <c r="L409" s="172"/>
      <c r="M409" s="173"/>
      <c r="N409" s="170"/>
      <c r="O409" s="170"/>
      <c r="P409" s="170"/>
      <c r="Q409" s="170"/>
      <c r="R409" s="170"/>
      <c r="S409" s="170"/>
      <c r="T409" s="174"/>
      <c r="AT409" s="175" t="s">
        <v>152</v>
      </c>
      <c r="AU409" s="175" t="s">
        <v>80</v>
      </c>
      <c r="AV409" s="175" t="s">
        <v>76</v>
      </c>
      <c r="AW409" s="175" t="s">
        <v>111</v>
      </c>
      <c r="AX409" s="175" t="s">
        <v>72</v>
      </c>
      <c r="AY409" s="175" t="s">
        <v>139</v>
      </c>
    </row>
    <row r="410" spans="2:65" s="6" customFormat="1" ht="15.75" customHeight="1" x14ac:dyDescent="0.3">
      <c r="B410" s="176"/>
      <c r="C410" s="177"/>
      <c r="D410" s="167" t="s">
        <v>152</v>
      </c>
      <c r="E410" s="177"/>
      <c r="F410" s="178" t="s">
        <v>427</v>
      </c>
      <c r="G410" s="177"/>
      <c r="H410" s="179">
        <v>441.19499999999999</v>
      </c>
      <c r="J410" s="177"/>
      <c r="K410" s="177"/>
      <c r="L410" s="180"/>
      <c r="M410" s="181"/>
      <c r="N410" s="177"/>
      <c r="O410" s="177"/>
      <c r="P410" s="177"/>
      <c r="Q410" s="177"/>
      <c r="R410" s="177"/>
      <c r="S410" s="177"/>
      <c r="T410" s="182"/>
      <c r="AT410" s="183" t="s">
        <v>152</v>
      </c>
      <c r="AU410" s="183" t="s">
        <v>80</v>
      </c>
      <c r="AV410" s="183" t="s">
        <v>80</v>
      </c>
      <c r="AW410" s="183" t="s">
        <v>111</v>
      </c>
      <c r="AX410" s="183" t="s">
        <v>76</v>
      </c>
      <c r="AY410" s="183" t="s">
        <v>139</v>
      </c>
    </row>
    <row r="411" spans="2:65" s="6" customFormat="1" ht="15.75" customHeight="1" x14ac:dyDescent="0.3">
      <c r="B411" s="23"/>
      <c r="C411" s="153" t="s">
        <v>428</v>
      </c>
      <c r="D411" s="153" t="s">
        <v>141</v>
      </c>
      <c r="E411" s="154" t="s">
        <v>429</v>
      </c>
      <c r="F411" s="155" t="s">
        <v>430</v>
      </c>
      <c r="G411" s="156" t="s">
        <v>380</v>
      </c>
      <c r="H411" s="157">
        <v>4789.192</v>
      </c>
      <c r="I411" s="158">
        <v>50</v>
      </c>
      <c r="J411" s="159">
        <f>ROUND($I$411*$H$411,2)</f>
        <v>239459.6</v>
      </c>
      <c r="K411" s="155" t="s">
        <v>145</v>
      </c>
      <c r="L411" s="43"/>
      <c r="M411" s="160"/>
      <c r="N411" s="161" t="s">
        <v>43</v>
      </c>
      <c r="O411" s="24"/>
      <c r="P411" s="162">
        <f>$O$411*$H$411</f>
        <v>0</v>
      </c>
      <c r="Q411" s="162">
        <v>0</v>
      </c>
      <c r="R411" s="162">
        <f>$Q$411*$H$411</f>
        <v>0</v>
      </c>
      <c r="S411" s="162">
        <v>0</v>
      </c>
      <c r="T411" s="163">
        <f>$S$411*$H$411</f>
        <v>0</v>
      </c>
      <c r="AR411" s="97" t="s">
        <v>146</v>
      </c>
      <c r="AT411" s="97" t="s">
        <v>141</v>
      </c>
      <c r="AU411" s="97" t="s">
        <v>80</v>
      </c>
      <c r="AY411" s="6" t="s">
        <v>139</v>
      </c>
      <c r="BE411" s="164">
        <f>IF($N$411="základní",$J$411,0)</f>
        <v>239459.6</v>
      </c>
      <c r="BF411" s="164">
        <f>IF($N$411="snížená",$J$411,0)</f>
        <v>0</v>
      </c>
      <c r="BG411" s="164">
        <f>IF($N$411="zákl. přenesená",$J$411,0)</f>
        <v>0</v>
      </c>
      <c r="BH411" s="164">
        <f>IF($N$411="sníž. přenesená",$J$411,0)</f>
        <v>0</v>
      </c>
      <c r="BI411" s="164">
        <f>IF($N$411="nulová",$J$411,0)</f>
        <v>0</v>
      </c>
      <c r="BJ411" s="97" t="s">
        <v>76</v>
      </c>
      <c r="BK411" s="164">
        <f>ROUND($I$411*$H$411,2)</f>
        <v>239459.6</v>
      </c>
      <c r="BL411" s="97" t="s">
        <v>146</v>
      </c>
      <c r="BM411" s="97" t="s">
        <v>431</v>
      </c>
    </row>
    <row r="412" spans="2:65" s="6" customFormat="1" ht="27" customHeight="1" x14ac:dyDescent="0.3">
      <c r="B412" s="23"/>
      <c r="C412" s="24"/>
      <c r="D412" s="165" t="s">
        <v>148</v>
      </c>
      <c r="E412" s="24"/>
      <c r="F412" s="166" t="s">
        <v>432</v>
      </c>
      <c r="G412" s="24"/>
      <c r="H412" s="24"/>
      <c r="J412" s="24"/>
      <c r="K412" s="24"/>
      <c r="L412" s="43"/>
      <c r="M412" s="56"/>
      <c r="N412" s="24"/>
      <c r="O412" s="24"/>
      <c r="P412" s="24"/>
      <c r="Q412" s="24"/>
      <c r="R412" s="24"/>
      <c r="S412" s="24"/>
      <c r="T412" s="57"/>
      <c r="AT412" s="6" t="s">
        <v>148</v>
      </c>
      <c r="AU412" s="6" t="s">
        <v>80</v>
      </c>
    </row>
    <row r="413" spans="2:65" s="6" customFormat="1" ht="84.75" customHeight="1" x14ac:dyDescent="0.3">
      <c r="B413" s="23"/>
      <c r="C413" s="24"/>
      <c r="D413" s="167" t="s">
        <v>150</v>
      </c>
      <c r="E413" s="24"/>
      <c r="F413" s="168" t="s">
        <v>433</v>
      </c>
      <c r="G413" s="24"/>
      <c r="H413" s="24"/>
      <c r="J413" s="24"/>
      <c r="K413" s="24"/>
      <c r="L413" s="43"/>
      <c r="M413" s="56"/>
      <c r="N413" s="24"/>
      <c r="O413" s="24"/>
      <c r="P413" s="24"/>
      <c r="Q413" s="24"/>
      <c r="R413" s="24"/>
      <c r="S413" s="24"/>
      <c r="T413" s="57"/>
      <c r="AT413" s="6" t="s">
        <v>150</v>
      </c>
      <c r="AU413" s="6" t="s">
        <v>80</v>
      </c>
    </row>
    <row r="414" spans="2:65" s="6" customFormat="1" ht="15.75" customHeight="1" x14ac:dyDescent="0.3">
      <c r="B414" s="169"/>
      <c r="C414" s="170"/>
      <c r="D414" s="167" t="s">
        <v>152</v>
      </c>
      <c r="E414" s="170"/>
      <c r="F414" s="171" t="s">
        <v>434</v>
      </c>
      <c r="G414" s="170"/>
      <c r="H414" s="170"/>
      <c r="J414" s="170"/>
      <c r="K414" s="170"/>
      <c r="L414" s="172"/>
      <c r="M414" s="173"/>
      <c r="N414" s="170"/>
      <c r="O414" s="170"/>
      <c r="P414" s="170"/>
      <c r="Q414" s="170"/>
      <c r="R414" s="170"/>
      <c r="S414" s="170"/>
      <c r="T414" s="174"/>
      <c r="AT414" s="175" t="s">
        <v>152</v>
      </c>
      <c r="AU414" s="175" t="s">
        <v>80</v>
      </c>
      <c r="AV414" s="175" t="s">
        <v>76</v>
      </c>
      <c r="AW414" s="175" t="s">
        <v>111</v>
      </c>
      <c r="AX414" s="175" t="s">
        <v>72</v>
      </c>
      <c r="AY414" s="175" t="s">
        <v>139</v>
      </c>
    </row>
    <row r="415" spans="2:65" s="6" customFormat="1" ht="15.75" customHeight="1" x14ac:dyDescent="0.3">
      <c r="B415" s="176"/>
      <c r="C415" s="177"/>
      <c r="D415" s="167" t="s">
        <v>152</v>
      </c>
      <c r="E415" s="177"/>
      <c r="F415" s="178" t="s">
        <v>435</v>
      </c>
      <c r="G415" s="177"/>
      <c r="H415" s="179">
        <v>4789.192</v>
      </c>
      <c r="J415" s="177"/>
      <c r="K415" s="177"/>
      <c r="L415" s="180"/>
      <c r="M415" s="181"/>
      <c r="N415" s="177"/>
      <c r="O415" s="177"/>
      <c r="P415" s="177"/>
      <c r="Q415" s="177"/>
      <c r="R415" s="177"/>
      <c r="S415" s="177"/>
      <c r="T415" s="182"/>
      <c r="AT415" s="183" t="s">
        <v>152</v>
      </c>
      <c r="AU415" s="183" t="s">
        <v>80</v>
      </c>
      <c r="AV415" s="183" t="s">
        <v>80</v>
      </c>
      <c r="AW415" s="183" t="s">
        <v>111</v>
      </c>
      <c r="AX415" s="183" t="s">
        <v>76</v>
      </c>
      <c r="AY415" s="183" t="s">
        <v>139</v>
      </c>
    </row>
    <row r="416" spans="2:65" s="6" customFormat="1" ht="15.75" customHeight="1" x14ac:dyDescent="0.3">
      <c r="B416" s="23"/>
      <c r="C416" s="153" t="s">
        <v>7</v>
      </c>
      <c r="D416" s="153" t="s">
        <v>141</v>
      </c>
      <c r="E416" s="154" t="s">
        <v>436</v>
      </c>
      <c r="F416" s="155" t="s">
        <v>437</v>
      </c>
      <c r="G416" s="156" t="s">
        <v>380</v>
      </c>
      <c r="H416" s="157">
        <v>4303.1819999999998</v>
      </c>
      <c r="I416" s="158">
        <v>100</v>
      </c>
      <c r="J416" s="159">
        <f>ROUND($I$416*$H$416,2)</f>
        <v>430318.2</v>
      </c>
      <c r="K416" s="155" t="s">
        <v>145</v>
      </c>
      <c r="L416" s="43"/>
      <c r="M416" s="160"/>
      <c r="N416" s="161" t="s">
        <v>43</v>
      </c>
      <c r="O416" s="24"/>
      <c r="P416" s="162">
        <f>$O$416*$H$416</f>
        <v>0</v>
      </c>
      <c r="Q416" s="162">
        <v>0</v>
      </c>
      <c r="R416" s="162">
        <f>$Q$416*$H$416</f>
        <v>0</v>
      </c>
      <c r="S416" s="162">
        <v>0</v>
      </c>
      <c r="T416" s="163">
        <f>$S$416*$H$416</f>
        <v>0</v>
      </c>
      <c r="AR416" s="97" t="s">
        <v>146</v>
      </c>
      <c r="AT416" s="97" t="s">
        <v>141</v>
      </c>
      <c r="AU416" s="97" t="s">
        <v>80</v>
      </c>
      <c r="AY416" s="6" t="s">
        <v>139</v>
      </c>
      <c r="BE416" s="164">
        <f>IF($N$416="základní",$J$416,0)</f>
        <v>430318.2</v>
      </c>
      <c r="BF416" s="164">
        <f>IF($N$416="snížená",$J$416,0)</f>
        <v>0</v>
      </c>
      <c r="BG416" s="164">
        <f>IF($N$416="zákl. přenesená",$J$416,0)</f>
        <v>0</v>
      </c>
      <c r="BH416" s="164">
        <f>IF($N$416="sníž. přenesená",$J$416,0)</f>
        <v>0</v>
      </c>
      <c r="BI416" s="164">
        <f>IF($N$416="nulová",$J$416,0)</f>
        <v>0</v>
      </c>
      <c r="BJ416" s="97" t="s">
        <v>76</v>
      </c>
      <c r="BK416" s="164">
        <f>ROUND($I$416*$H$416,2)</f>
        <v>430318.2</v>
      </c>
      <c r="BL416" s="97" t="s">
        <v>146</v>
      </c>
      <c r="BM416" s="97" t="s">
        <v>438</v>
      </c>
    </row>
    <row r="417" spans="2:51" s="6" customFormat="1" ht="27" customHeight="1" x14ac:dyDescent="0.3">
      <c r="B417" s="23"/>
      <c r="C417" s="24"/>
      <c r="D417" s="165" t="s">
        <v>148</v>
      </c>
      <c r="E417" s="24"/>
      <c r="F417" s="166" t="s">
        <v>439</v>
      </c>
      <c r="G417" s="24"/>
      <c r="H417" s="24"/>
      <c r="J417" s="24"/>
      <c r="K417" s="24"/>
      <c r="L417" s="43"/>
      <c r="M417" s="56"/>
      <c r="N417" s="24"/>
      <c r="O417" s="24"/>
      <c r="P417" s="24"/>
      <c r="Q417" s="24"/>
      <c r="R417" s="24"/>
      <c r="S417" s="24"/>
      <c r="T417" s="57"/>
      <c r="AT417" s="6" t="s">
        <v>148</v>
      </c>
      <c r="AU417" s="6" t="s">
        <v>80</v>
      </c>
    </row>
    <row r="418" spans="2:51" s="6" customFormat="1" ht="300.75" customHeight="1" x14ac:dyDescent="0.3">
      <c r="B418" s="23"/>
      <c r="C418" s="24"/>
      <c r="D418" s="167" t="s">
        <v>150</v>
      </c>
      <c r="E418" s="24"/>
      <c r="F418" s="168" t="s">
        <v>440</v>
      </c>
      <c r="G418" s="24"/>
      <c r="H418" s="24"/>
      <c r="J418" s="24"/>
      <c r="K418" s="24"/>
      <c r="L418" s="43"/>
      <c r="M418" s="56"/>
      <c r="N418" s="24"/>
      <c r="O418" s="24"/>
      <c r="P418" s="24"/>
      <c r="Q418" s="24"/>
      <c r="R418" s="24"/>
      <c r="S418" s="24"/>
      <c r="T418" s="57"/>
      <c r="AT418" s="6" t="s">
        <v>150</v>
      </c>
      <c r="AU418" s="6" t="s">
        <v>80</v>
      </c>
    </row>
    <row r="419" spans="2:51" s="6" customFormat="1" ht="15.75" customHeight="1" x14ac:dyDescent="0.3">
      <c r="B419" s="169"/>
      <c r="C419" s="170"/>
      <c r="D419" s="167" t="s">
        <v>152</v>
      </c>
      <c r="E419" s="170"/>
      <c r="F419" s="171" t="s">
        <v>441</v>
      </c>
      <c r="G419" s="170"/>
      <c r="H419" s="170"/>
      <c r="J419" s="170"/>
      <c r="K419" s="170"/>
      <c r="L419" s="172"/>
      <c r="M419" s="173"/>
      <c r="N419" s="170"/>
      <c r="O419" s="170"/>
      <c r="P419" s="170"/>
      <c r="Q419" s="170"/>
      <c r="R419" s="170"/>
      <c r="S419" s="170"/>
      <c r="T419" s="174"/>
      <c r="AT419" s="175" t="s">
        <v>152</v>
      </c>
      <c r="AU419" s="175" t="s">
        <v>80</v>
      </c>
      <c r="AV419" s="175" t="s">
        <v>76</v>
      </c>
      <c r="AW419" s="175" t="s">
        <v>111</v>
      </c>
      <c r="AX419" s="175" t="s">
        <v>72</v>
      </c>
      <c r="AY419" s="175" t="s">
        <v>139</v>
      </c>
    </row>
    <row r="420" spans="2:51" s="6" customFormat="1" ht="15.75" customHeight="1" x14ac:dyDescent="0.3">
      <c r="B420" s="169"/>
      <c r="C420" s="170"/>
      <c r="D420" s="167" t="s">
        <v>152</v>
      </c>
      <c r="E420" s="170"/>
      <c r="F420" s="171" t="s">
        <v>185</v>
      </c>
      <c r="G420" s="170"/>
      <c r="H420" s="170"/>
      <c r="J420" s="170"/>
      <c r="K420" s="170"/>
      <c r="L420" s="172"/>
      <c r="M420" s="173"/>
      <c r="N420" s="170"/>
      <c r="O420" s="170"/>
      <c r="P420" s="170"/>
      <c r="Q420" s="170"/>
      <c r="R420" s="170"/>
      <c r="S420" s="170"/>
      <c r="T420" s="174"/>
      <c r="AT420" s="175" t="s">
        <v>152</v>
      </c>
      <c r="AU420" s="175" t="s">
        <v>80</v>
      </c>
      <c r="AV420" s="175" t="s">
        <v>76</v>
      </c>
      <c r="AW420" s="175" t="s">
        <v>111</v>
      </c>
      <c r="AX420" s="175" t="s">
        <v>72</v>
      </c>
      <c r="AY420" s="175" t="s">
        <v>139</v>
      </c>
    </row>
    <row r="421" spans="2:51" s="6" customFormat="1" ht="15.75" customHeight="1" x14ac:dyDescent="0.3">
      <c r="B421" s="176"/>
      <c r="C421" s="177"/>
      <c r="D421" s="167" t="s">
        <v>152</v>
      </c>
      <c r="E421" s="177"/>
      <c r="F421" s="178" t="s">
        <v>442</v>
      </c>
      <c r="G421" s="177"/>
      <c r="H421" s="179">
        <v>74.7</v>
      </c>
      <c r="J421" s="177"/>
      <c r="K421" s="177"/>
      <c r="L421" s="180"/>
      <c r="M421" s="181"/>
      <c r="N421" s="177"/>
      <c r="O421" s="177"/>
      <c r="P421" s="177"/>
      <c r="Q421" s="177"/>
      <c r="R421" s="177"/>
      <c r="S421" s="177"/>
      <c r="T421" s="182"/>
      <c r="AT421" s="183" t="s">
        <v>152</v>
      </c>
      <c r="AU421" s="183" t="s">
        <v>80</v>
      </c>
      <c r="AV421" s="183" t="s">
        <v>80</v>
      </c>
      <c r="AW421" s="183" t="s">
        <v>111</v>
      </c>
      <c r="AX421" s="183" t="s">
        <v>72</v>
      </c>
      <c r="AY421" s="183" t="s">
        <v>139</v>
      </c>
    </row>
    <row r="422" spans="2:51" s="6" customFormat="1" ht="15.75" customHeight="1" x14ac:dyDescent="0.3">
      <c r="B422" s="169"/>
      <c r="C422" s="170"/>
      <c r="D422" s="167" t="s">
        <v>152</v>
      </c>
      <c r="E422" s="170"/>
      <c r="F422" s="171" t="s">
        <v>239</v>
      </c>
      <c r="G422" s="170"/>
      <c r="H422" s="170"/>
      <c r="J422" s="170"/>
      <c r="K422" s="170"/>
      <c r="L422" s="172"/>
      <c r="M422" s="173"/>
      <c r="N422" s="170"/>
      <c r="O422" s="170"/>
      <c r="P422" s="170"/>
      <c r="Q422" s="170"/>
      <c r="R422" s="170"/>
      <c r="S422" s="170"/>
      <c r="T422" s="174"/>
      <c r="AT422" s="175" t="s">
        <v>152</v>
      </c>
      <c r="AU422" s="175" t="s">
        <v>80</v>
      </c>
      <c r="AV422" s="175" t="s">
        <v>76</v>
      </c>
      <c r="AW422" s="175" t="s">
        <v>111</v>
      </c>
      <c r="AX422" s="175" t="s">
        <v>72</v>
      </c>
      <c r="AY422" s="175" t="s">
        <v>139</v>
      </c>
    </row>
    <row r="423" spans="2:51" s="6" customFormat="1" ht="15.75" customHeight="1" x14ac:dyDescent="0.3">
      <c r="B423" s="176"/>
      <c r="C423" s="177"/>
      <c r="D423" s="167" t="s">
        <v>152</v>
      </c>
      <c r="E423" s="177"/>
      <c r="F423" s="178" t="s">
        <v>443</v>
      </c>
      <c r="G423" s="177"/>
      <c r="H423" s="179">
        <v>16.667999999999999</v>
      </c>
      <c r="J423" s="177"/>
      <c r="K423" s="177"/>
      <c r="L423" s="180"/>
      <c r="M423" s="181"/>
      <c r="N423" s="177"/>
      <c r="O423" s="177"/>
      <c r="P423" s="177"/>
      <c r="Q423" s="177"/>
      <c r="R423" s="177"/>
      <c r="S423" s="177"/>
      <c r="T423" s="182"/>
      <c r="AT423" s="183" t="s">
        <v>152</v>
      </c>
      <c r="AU423" s="183" t="s">
        <v>80</v>
      </c>
      <c r="AV423" s="183" t="s">
        <v>80</v>
      </c>
      <c r="AW423" s="183" t="s">
        <v>111</v>
      </c>
      <c r="AX423" s="183" t="s">
        <v>72</v>
      </c>
      <c r="AY423" s="183" t="s">
        <v>139</v>
      </c>
    </row>
    <row r="424" spans="2:51" s="6" customFormat="1" ht="15.75" customHeight="1" x14ac:dyDescent="0.3">
      <c r="B424" s="169"/>
      <c r="C424" s="170"/>
      <c r="D424" s="167" t="s">
        <v>152</v>
      </c>
      <c r="E424" s="170"/>
      <c r="F424" s="171" t="s">
        <v>211</v>
      </c>
      <c r="G424" s="170"/>
      <c r="H424" s="170"/>
      <c r="J424" s="170"/>
      <c r="K424" s="170"/>
      <c r="L424" s="172"/>
      <c r="M424" s="173"/>
      <c r="N424" s="170"/>
      <c r="O424" s="170"/>
      <c r="P424" s="170"/>
      <c r="Q424" s="170"/>
      <c r="R424" s="170"/>
      <c r="S424" s="170"/>
      <c r="T424" s="174"/>
      <c r="AT424" s="175" t="s">
        <v>152</v>
      </c>
      <c r="AU424" s="175" t="s">
        <v>80</v>
      </c>
      <c r="AV424" s="175" t="s">
        <v>76</v>
      </c>
      <c r="AW424" s="175" t="s">
        <v>111</v>
      </c>
      <c r="AX424" s="175" t="s">
        <v>72</v>
      </c>
      <c r="AY424" s="175" t="s">
        <v>139</v>
      </c>
    </row>
    <row r="425" spans="2:51" s="6" customFormat="1" ht="15.75" customHeight="1" x14ac:dyDescent="0.3">
      <c r="B425" s="176"/>
      <c r="C425" s="177"/>
      <c r="D425" s="167" t="s">
        <v>152</v>
      </c>
      <c r="E425" s="177"/>
      <c r="F425" s="178" t="s">
        <v>444</v>
      </c>
      <c r="G425" s="177"/>
      <c r="H425" s="179">
        <v>39.384</v>
      </c>
      <c r="J425" s="177"/>
      <c r="K425" s="177"/>
      <c r="L425" s="180"/>
      <c r="M425" s="181"/>
      <c r="N425" s="177"/>
      <c r="O425" s="177"/>
      <c r="P425" s="177"/>
      <c r="Q425" s="177"/>
      <c r="R425" s="177"/>
      <c r="S425" s="177"/>
      <c r="T425" s="182"/>
      <c r="AT425" s="183" t="s">
        <v>152</v>
      </c>
      <c r="AU425" s="183" t="s">
        <v>80</v>
      </c>
      <c r="AV425" s="183" t="s">
        <v>80</v>
      </c>
      <c r="AW425" s="183" t="s">
        <v>111</v>
      </c>
      <c r="AX425" s="183" t="s">
        <v>72</v>
      </c>
      <c r="AY425" s="183" t="s">
        <v>139</v>
      </c>
    </row>
    <row r="426" spans="2:51" s="6" customFormat="1" ht="15.75" customHeight="1" x14ac:dyDescent="0.3">
      <c r="B426" s="169"/>
      <c r="C426" s="170"/>
      <c r="D426" s="167" t="s">
        <v>152</v>
      </c>
      <c r="E426" s="170"/>
      <c r="F426" s="171" t="s">
        <v>169</v>
      </c>
      <c r="G426" s="170"/>
      <c r="H426" s="170"/>
      <c r="J426" s="170"/>
      <c r="K426" s="170"/>
      <c r="L426" s="172"/>
      <c r="M426" s="173"/>
      <c r="N426" s="170"/>
      <c r="O426" s="170"/>
      <c r="P426" s="170"/>
      <c r="Q426" s="170"/>
      <c r="R426" s="170"/>
      <c r="S426" s="170"/>
      <c r="T426" s="174"/>
      <c r="AT426" s="175" t="s">
        <v>152</v>
      </c>
      <c r="AU426" s="175" t="s">
        <v>80</v>
      </c>
      <c r="AV426" s="175" t="s">
        <v>76</v>
      </c>
      <c r="AW426" s="175" t="s">
        <v>111</v>
      </c>
      <c r="AX426" s="175" t="s">
        <v>72</v>
      </c>
      <c r="AY426" s="175" t="s">
        <v>139</v>
      </c>
    </row>
    <row r="427" spans="2:51" s="6" customFormat="1" ht="15.75" customHeight="1" x14ac:dyDescent="0.3">
      <c r="B427" s="176"/>
      <c r="C427" s="177"/>
      <c r="D427" s="167" t="s">
        <v>152</v>
      </c>
      <c r="E427" s="177"/>
      <c r="F427" s="178" t="s">
        <v>445</v>
      </c>
      <c r="G427" s="177"/>
      <c r="H427" s="179">
        <v>87.12</v>
      </c>
      <c r="J427" s="177"/>
      <c r="K427" s="177"/>
      <c r="L427" s="180"/>
      <c r="M427" s="181"/>
      <c r="N427" s="177"/>
      <c r="O427" s="177"/>
      <c r="P427" s="177"/>
      <c r="Q427" s="177"/>
      <c r="R427" s="177"/>
      <c r="S427" s="177"/>
      <c r="T427" s="182"/>
      <c r="AT427" s="183" t="s">
        <v>152</v>
      </c>
      <c r="AU427" s="183" t="s">
        <v>80</v>
      </c>
      <c r="AV427" s="183" t="s">
        <v>80</v>
      </c>
      <c r="AW427" s="183" t="s">
        <v>111</v>
      </c>
      <c r="AX427" s="183" t="s">
        <v>72</v>
      </c>
      <c r="AY427" s="183" t="s">
        <v>139</v>
      </c>
    </row>
    <row r="428" spans="2:51" s="6" customFormat="1" ht="15.75" customHeight="1" x14ac:dyDescent="0.3">
      <c r="B428" s="169"/>
      <c r="C428" s="170"/>
      <c r="D428" s="167" t="s">
        <v>152</v>
      </c>
      <c r="E428" s="170"/>
      <c r="F428" s="171" t="s">
        <v>327</v>
      </c>
      <c r="G428" s="170"/>
      <c r="H428" s="170"/>
      <c r="J428" s="170"/>
      <c r="K428" s="170"/>
      <c r="L428" s="172"/>
      <c r="M428" s="173"/>
      <c r="N428" s="170"/>
      <c r="O428" s="170"/>
      <c r="P428" s="170"/>
      <c r="Q428" s="170"/>
      <c r="R428" s="170"/>
      <c r="S428" s="170"/>
      <c r="T428" s="174"/>
      <c r="AT428" s="175" t="s">
        <v>152</v>
      </c>
      <c r="AU428" s="175" t="s">
        <v>80</v>
      </c>
      <c r="AV428" s="175" t="s">
        <v>76</v>
      </c>
      <c r="AW428" s="175" t="s">
        <v>111</v>
      </c>
      <c r="AX428" s="175" t="s">
        <v>72</v>
      </c>
      <c r="AY428" s="175" t="s">
        <v>139</v>
      </c>
    </row>
    <row r="429" spans="2:51" s="6" customFormat="1" ht="15.75" customHeight="1" x14ac:dyDescent="0.3">
      <c r="B429" s="176"/>
      <c r="C429" s="177"/>
      <c r="D429" s="167" t="s">
        <v>152</v>
      </c>
      <c r="E429" s="177"/>
      <c r="F429" s="178" t="s">
        <v>446</v>
      </c>
      <c r="G429" s="177"/>
      <c r="H429" s="179">
        <v>57.167999999999999</v>
      </c>
      <c r="J429" s="177"/>
      <c r="K429" s="177"/>
      <c r="L429" s="180"/>
      <c r="M429" s="181"/>
      <c r="N429" s="177"/>
      <c r="O429" s="177"/>
      <c r="P429" s="177"/>
      <c r="Q429" s="177"/>
      <c r="R429" s="177"/>
      <c r="S429" s="177"/>
      <c r="T429" s="182"/>
      <c r="AT429" s="183" t="s">
        <v>152</v>
      </c>
      <c r="AU429" s="183" t="s">
        <v>80</v>
      </c>
      <c r="AV429" s="183" t="s">
        <v>80</v>
      </c>
      <c r="AW429" s="183" t="s">
        <v>111</v>
      </c>
      <c r="AX429" s="183" t="s">
        <v>72</v>
      </c>
      <c r="AY429" s="183" t="s">
        <v>139</v>
      </c>
    </row>
    <row r="430" spans="2:51" s="6" customFormat="1" ht="15.75" customHeight="1" x14ac:dyDescent="0.3">
      <c r="B430" s="169"/>
      <c r="C430" s="170"/>
      <c r="D430" s="167" t="s">
        <v>152</v>
      </c>
      <c r="E430" s="170"/>
      <c r="F430" s="171" t="s">
        <v>230</v>
      </c>
      <c r="G430" s="170"/>
      <c r="H430" s="170"/>
      <c r="J430" s="170"/>
      <c r="K430" s="170"/>
      <c r="L430" s="172"/>
      <c r="M430" s="173"/>
      <c r="N430" s="170"/>
      <c r="O430" s="170"/>
      <c r="P430" s="170"/>
      <c r="Q430" s="170"/>
      <c r="R430" s="170"/>
      <c r="S430" s="170"/>
      <c r="T430" s="174"/>
      <c r="AT430" s="175" t="s">
        <v>152</v>
      </c>
      <c r="AU430" s="175" t="s">
        <v>80</v>
      </c>
      <c r="AV430" s="175" t="s">
        <v>76</v>
      </c>
      <c r="AW430" s="175" t="s">
        <v>111</v>
      </c>
      <c r="AX430" s="175" t="s">
        <v>72</v>
      </c>
      <c r="AY430" s="175" t="s">
        <v>139</v>
      </c>
    </row>
    <row r="431" spans="2:51" s="6" customFormat="1" ht="15.75" customHeight="1" x14ac:dyDescent="0.3">
      <c r="B431" s="176"/>
      <c r="C431" s="177"/>
      <c r="D431" s="167" t="s">
        <v>152</v>
      </c>
      <c r="E431" s="177"/>
      <c r="F431" s="178" t="s">
        <v>447</v>
      </c>
      <c r="G431" s="177"/>
      <c r="H431" s="179">
        <v>19.692</v>
      </c>
      <c r="J431" s="177"/>
      <c r="K431" s="177"/>
      <c r="L431" s="180"/>
      <c r="M431" s="181"/>
      <c r="N431" s="177"/>
      <c r="O431" s="177"/>
      <c r="P431" s="177"/>
      <c r="Q431" s="177"/>
      <c r="R431" s="177"/>
      <c r="S431" s="177"/>
      <c r="T431" s="182"/>
      <c r="AT431" s="183" t="s">
        <v>152</v>
      </c>
      <c r="AU431" s="183" t="s">
        <v>80</v>
      </c>
      <c r="AV431" s="183" t="s">
        <v>80</v>
      </c>
      <c r="AW431" s="183" t="s">
        <v>111</v>
      </c>
      <c r="AX431" s="183" t="s">
        <v>72</v>
      </c>
      <c r="AY431" s="183" t="s">
        <v>139</v>
      </c>
    </row>
    <row r="432" spans="2:51" s="6" customFormat="1" ht="15.75" customHeight="1" x14ac:dyDescent="0.3">
      <c r="B432" s="169"/>
      <c r="C432" s="170"/>
      <c r="D432" s="167" t="s">
        <v>152</v>
      </c>
      <c r="E432" s="170"/>
      <c r="F432" s="171" t="s">
        <v>255</v>
      </c>
      <c r="G432" s="170"/>
      <c r="H432" s="170"/>
      <c r="J432" s="170"/>
      <c r="K432" s="170"/>
      <c r="L432" s="172"/>
      <c r="M432" s="173"/>
      <c r="N432" s="170"/>
      <c r="O432" s="170"/>
      <c r="P432" s="170"/>
      <c r="Q432" s="170"/>
      <c r="R432" s="170"/>
      <c r="S432" s="170"/>
      <c r="T432" s="174"/>
      <c r="AT432" s="175" t="s">
        <v>152</v>
      </c>
      <c r="AU432" s="175" t="s">
        <v>80</v>
      </c>
      <c r="AV432" s="175" t="s">
        <v>76</v>
      </c>
      <c r="AW432" s="175" t="s">
        <v>111</v>
      </c>
      <c r="AX432" s="175" t="s">
        <v>72</v>
      </c>
      <c r="AY432" s="175" t="s">
        <v>139</v>
      </c>
    </row>
    <row r="433" spans="2:51" s="6" customFormat="1" ht="15.75" customHeight="1" x14ac:dyDescent="0.3">
      <c r="B433" s="176"/>
      <c r="C433" s="177"/>
      <c r="D433" s="167" t="s">
        <v>152</v>
      </c>
      <c r="E433" s="177"/>
      <c r="F433" s="178" t="s">
        <v>448</v>
      </c>
      <c r="G433" s="177"/>
      <c r="H433" s="179">
        <v>11.448</v>
      </c>
      <c r="J433" s="177"/>
      <c r="K433" s="177"/>
      <c r="L433" s="180"/>
      <c r="M433" s="181"/>
      <c r="N433" s="177"/>
      <c r="O433" s="177"/>
      <c r="P433" s="177"/>
      <c r="Q433" s="177"/>
      <c r="R433" s="177"/>
      <c r="S433" s="177"/>
      <c r="T433" s="182"/>
      <c r="AT433" s="183" t="s">
        <v>152</v>
      </c>
      <c r="AU433" s="183" t="s">
        <v>80</v>
      </c>
      <c r="AV433" s="183" t="s">
        <v>80</v>
      </c>
      <c r="AW433" s="183" t="s">
        <v>111</v>
      </c>
      <c r="AX433" s="183" t="s">
        <v>72</v>
      </c>
      <c r="AY433" s="183" t="s">
        <v>139</v>
      </c>
    </row>
    <row r="434" spans="2:51" s="6" customFormat="1" ht="15.75" customHeight="1" x14ac:dyDescent="0.3">
      <c r="B434" s="169"/>
      <c r="C434" s="170"/>
      <c r="D434" s="167" t="s">
        <v>152</v>
      </c>
      <c r="E434" s="170"/>
      <c r="F434" s="171" t="s">
        <v>196</v>
      </c>
      <c r="G434" s="170"/>
      <c r="H434" s="170"/>
      <c r="J434" s="170"/>
      <c r="K434" s="170"/>
      <c r="L434" s="172"/>
      <c r="M434" s="173"/>
      <c r="N434" s="170"/>
      <c r="O434" s="170"/>
      <c r="P434" s="170"/>
      <c r="Q434" s="170"/>
      <c r="R434" s="170"/>
      <c r="S434" s="170"/>
      <c r="T434" s="174"/>
      <c r="AT434" s="175" t="s">
        <v>152</v>
      </c>
      <c r="AU434" s="175" t="s">
        <v>80</v>
      </c>
      <c r="AV434" s="175" t="s">
        <v>76</v>
      </c>
      <c r="AW434" s="175" t="s">
        <v>111</v>
      </c>
      <c r="AX434" s="175" t="s">
        <v>72</v>
      </c>
      <c r="AY434" s="175" t="s">
        <v>139</v>
      </c>
    </row>
    <row r="435" spans="2:51" s="6" customFormat="1" ht="15.75" customHeight="1" x14ac:dyDescent="0.3">
      <c r="B435" s="176"/>
      <c r="C435" s="177"/>
      <c r="D435" s="167" t="s">
        <v>152</v>
      </c>
      <c r="E435" s="177"/>
      <c r="F435" s="178" t="s">
        <v>449</v>
      </c>
      <c r="G435" s="177"/>
      <c r="H435" s="179">
        <v>18.396000000000001</v>
      </c>
      <c r="J435" s="177"/>
      <c r="K435" s="177"/>
      <c r="L435" s="180"/>
      <c r="M435" s="181"/>
      <c r="N435" s="177"/>
      <c r="O435" s="177"/>
      <c r="P435" s="177"/>
      <c r="Q435" s="177"/>
      <c r="R435" s="177"/>
      <c r="S435" s="177"/>
      <c r="T435" s="182"/>
      <c r="AT435" s="183" t="s">
        <v>152</v>
      </c>
      <c r="AU435" s="183" t="s">
        <v>80</v>
      </c>
      <c r="AV435" s="183" t="s">
        <v>80</v>
      </c>
      <c r="AW435" s="183" t="s">
        <v>111</v>
      </c>
      <c r="AX435" s="183" t="s">
        <v>72</v>
      </c>
      <c r="AY435" s="183" t="s">
        <v>139</v>
      </c>
    </row>
    <row r="436" spans="2:51" s="6" customFormat="1" ht="15.75" customHeight="1" x14ac:dyDescent="0.3">
      <c r="B436" s="169"/>
      <c r="C436" s="170"/>
      <c r="D436" s="167" t="s">
        <v>152</v>
      </c>
      <c r="E436" s="170"/>
      <c r="F436" s="171" t="s">
        <v>261</v>
      </c>
      <c r="G436" s="170"/>
      <c r="H436" s="170"/>
      <c r="J436" s="170"/>
      <c r="K436" s="170"/>
      <c r="L436" s="172"/>
      <c r="M436" s="173"/>
      <c r="N436" s="170"/>
      <c r="O436" s="170"/>
      <c r="P436" s="170"/>
      <c r="Q436" s="170"/>
      <c r="R436" s="170"/>
      <c r="S436" s="170"/>
      <c r="T436" s="174"/>
      <c r="AT436" s="175" t="s">
        <v>152</v>
      </c>
      <c r="AU436" s="175" t="s">
        <v>80</v>
      </c>
      <c r="AV436" s="175" t="s">
        <v>76</v>
      </c>
      <c r="AW436" s="175" t="s">
        <v>111</v>
      </c>
      <c r="AX436" s="175" t="s">
        <v>72</v>
      </c>
      <c r="AY436" s="175" t="s">
        <v>139</v>
      </c>
    </row>
    <row r="437" spans="2:51" s="6" customFormat="1" ht="15.75" customHeight="1" x14ac:dyDescent="0.3">
      <c r="B437" s="176"/>
      <c r="C437" s="177"/>
      <c r="D437" s="167" t="s">
        <v>152</v>
      </c>
      <c r="E437" s="177"/>
      <c r="F437" s="178" t="s">
        <v>450</v>
      </c>
      <c r="G437" s="177"/>
      <c r="H437" s="179">
        <v>10.763999999999999</v>
      </c>
      <c r="J437" s="177"/>
      <c r="K437" s="177"/>
      <c r="L437" s="180"/>
      <c r="M437" s="181"/>
      <c r="N437" s="177"/>
      <c r="O437" s="177"/>
      <c r="P437" s="177"/>
      <c r="Q437" s="177"/>
      <c r="R437" s="177"/>
      <c r="S437" s="177"/>
      <c r="T437" s="182"/>
      <c r="AT437" s="183" t="s">
        <v>152</v>
      </c>
      <c r="AU437" s="183" t="s">
        <v>80</v>
      </c>
      <c r="AV437" s="183" t="s">
        <v>80</v>
      </c>
      <c r="AW437" s="183" t="s">
        <v>111</v>
      </c>
      <c r="AX437" s="183" t="s">
        <v>72</v>
      </c>
      <c r="AY437" s="183" t="s">
        <v>139</v>
      </c>
    </row>
    <row r="438" spans="2:51" s="6" customFormat="1" ht="15.75" customHeight="1" x14ac:dyDescent="0.3">
      <c r="B438" s="169"/>
      <c r="C438" s="170"/>
      <c r="D438" s="167" t="s">
        <v>152</v>
      </c>
      <c r="E438" s="170"/>
      <c r="F438" s="171" t="s">
        <v>263</v>
      </c>
      <c r="G438" s="170"/>
      <c r="H438" s="170"/>
      <c r="J438" s="170"/>
      <c r="K438" s="170"/>
      <c r="L438" s="172"/>
      <c r="M438" s="173"/>
      <c r="N438" s="170"/>
      <c r="O438" s="170"/>
      <c r="P438" s="170"/>
      <c r="Q438" s="170"/>
      <c r="R438" s="170"/>
      <c r="S438" s="170"/>
      <c r="T438" s="174"/>
      <c r="AT438" s="175" t="s">
        <v>152</v>
      </c>
      <c r="AU438" s="175" t="s">
        <v>80</v>
      </c>
      <c r="AV438" s="175" t="s">
        <v>76</v>
      </c>
      <c r="AW438" s="175" t="s">
        <v>111</v>
      </c>
      <c r="AX438" s="175" t="s">
        <v>72</v>
      </c>
      <c r="AY438" s="175" t="s">
        <v>139</v>
      </c>
    </row>
    <row r="439" spans="2:51" s="6" customFormat="1" ht="15.75" customHeight="1" x14ac:dyDescent="0.3">
      <c r="B439" s="176"/>
      <c r="C439" s="177"/>
      <c r="D439" s="167" t="s">
        <v>152</v>
      </c>
      <c r="E439" s="177"/>
      <c r="F439" s="178" t="s">
        <v>451</v>
      </c>
      <c r="G439" s="177"/>
      <c r="H439" s="179">
        <v>9.2159999999999993</v>
      </c>
      <c r="J439" s="177"/>
      <c r="K439" s="177"/>
      <c r="L439" s="180"/>
      <c r="M439" s="181"/>
      <c r="N439" s="177"/>
      <c r="O439" s="177"/>
      <c r="P439" s="177"/>
      <c r="Q439" s="177"/>
      <c r="R439" s="177"/>
      <c r="S439" s="177"/>
      <c r="T439" s="182"/>
      <c r="AT439" s="183" t="s">
        <v>152</v>
      </c>
      <c r="AU439" s="183" t="s">
        <v>80</v>
      </c>
      <c r="AV439" s="183" t="s">
        <v>80</v>
      </c>
      <c r="AW439" s="183" t="s">
        <v>111</v>
      </c>
      <c r="AX439" s="183" t="s">
        <v>72</v>
      </c>
      <c r="AY439" s="183" t="s">
        <v>139</v>
      </c>
    </row>
    <row r="440" spans="2:51" s="6" customFormat="1" ht="15.75" customHeight="1" x14ac:dyDescent="0.3">
      <c r="B440" s="176"/>
      <c r="C440" s="177"/>
      <c r="D440" s="167" t="s">
        <v>152</v>
      </c>
      <c r="E440" s="177"/>
      <c r="F440" s="178" t="s">
        <v>452</v>
      </c>
      <c r="G440" s="177"/>
      <c r="H440" s="179">
        <v>900</v>
      </c>
      <c r="J440" s="177"/>
      <c r="K440" s="177"/>
      <c r="L440" s="180"/>
      <c r="M440" s="181"/>
      <c r="N440" s="177"/>
      <c r="O440" s="177"/>
      <c r="P440" s="177"/>
      <c r="Q440" s="177"/>
      <c r="R440" s="177"/>
      <c r="S440" s="177"/>
      <c r="T440" s="182"/>
      <c r="AT440" s="183" t="s">
        <v>152</v>
      </c>
      <c r="AU440" s="183" t="s">
        <v>80</v>
      </c>
      <c r="AV440" s="183" t="s">
        <v>80</v>
      </c>
      <c r="AW440" s="183" t="s">
        <v>111</v>
      </c>
      <c r="AX440" s="183" t="s">
        <v>72</v>
      </c>
      <c r="AY440" s="183" t="s">
        <v>139</v>
      </c>
    </row>
    <row r="441" spans="2:51" s="6" customFormat="1" ht="15.75" customHeight="1" x14ac:dyDescent="0.3">
      <c r="B441" s="192"/>
      <c r="C441" s="193"/>
      <c r="D441" s="167" t="s">
        <v>152</v>
      </c>
      <c r="E441" s="193"/>
      <c r="F441" s="194" t="s">
        <v>208</v>
      </c>
      <c r="G441" s="193"/>
      <c r="H441" s="195">
        <v>1244.556</v>
      </c>
      <c r="J441" s="193"/>
      <c r="K441" s="193"/>
      <c r="L441" s="196"/>
      <c r="M441" s="197"/>
      <c r="N441" s="193"/>
      <c r="O441" s="193"/>
      <c r="P441" s="193"/>
      <c r="Q441" s="193"/>
      <c r="R441" s="193"/>
      <c r="S441" s="193"/>
      <c r="T441" s="198"/>
      <c r="AT441" s="199" t="s">
        <v>152</v>
      </c>
      <c r="AU441" s="199" t="s">
        <v>80</v>
      </c>
      <c r="AV441" s="199" t="s">
        <v>161</v>
      </c>
      <c r="AW441" s="199" t="s">
        <v>111</v>
      </c>
      <c r="AX441" s="199" t="s">
        <v>72</v>
      </c>
      <c r="AY441" s="199" t="s">
        <v>139</v>
      </c>
    </row>
    <row r="442" spans="2:51" s="6" customFormat="1" ht="15.75" customHeight="1" x14ac:dyDescent="0.3">
      <c r="B442" s="169"/>
      <c r="C442" s="170"/>
      <c r="D442" s="167" t="s">
        <v>152</v>
      </c>
      <c r="E442" s="170"/>
      <c r="F442" s="171" t="s">
        <v>453</v>
      </c>
      <c r="G442" s="170"/>
      <c r="H442" s="170"/>
      <c r="J442" s="170"/>
      <c r="K442" s="170"/>
      <c r="L442" s="172"/>
      <c r="M442" s="173"/>
      <c r="N442" s="170"/>
      <c r="O442" s="170"/>
      <c r="P442" s="170"/>
      <c r="Q442" s="170"/>
      <c r="R442" s="170"/>
      <c r="S442" s="170"/>
      <c r="T442" s="174"/>
      <c r="AT442" s="175" t="s">
        <v>152</v>
      </c>
      <c r="AU442" s="175" t="s">
        <v>80</v>
      </c>
      <c r="AV442" s="175" t="s">
        <v>76</v>
      </c>
      <c r="AW442" s="175" t="s">
        <v>111</v>
      </c>
      <c r="AX442" s="175" t="s">
        <v>72</v>
      </c>
      <c r="AY442" s="175" t="s">
        <v>139</v>
      </c>
    </row>
    <row r="443" spans="2:51" s="6" customFormat="1" ht="15.75" customHeight="1" x14ac:dyDescent="0.3">
      <c r="B443" s="169"/>
      <c r="C443" s="170"/>
      <c r="D443" s="167" t="s">
        <v>152</v>
      </c>
      <c r="E443" s="170"/>
      <c r="F443" s="171" t="s">
        <v>185</v>
      </c>
      <c r="G443" s="170"/>
      <c r="H443" s="170"/>
      <c r="J443" s="170"/>
      <c r="K443" s="170"/>
      <c r="L443" s="172"/>
      <c r="M443" s="173"/>
      <c r="N443" s="170"/>
      <c r="O443" s="170"/>
      <c r="P443" s="170"/>
      <c r="Q443" s="170"/>
      <c r="R443" s="170"/>
      <c r="S443" s="170"/>
      <c r="T443" s="174"/>
      <c r="AT443" s="175" t="s">
        <v>152</v>
      </c>
      <c r="AU443" s="175" t="s">
        <v>80</v>
      </c>
      <c r="AV443" s="175" t="s">
        <v>76</v>
      </c>
      <c r="AW443" s="175" t="s">
        <v>111</v>
      </c>
      <c r="AX443" s="175" t="s">
        <v>72</v>
      </c>
      <c r="AY443" s="175" t="s">
        <v>139</v>
      </c>
    </row>
    <row r="444" spans="2:51" s="6" customFormat="1" ht="15.75" customHeight="1" x14ac:dyDescent="0.3">
      <c r="B444" s="176"/>
      <c r="C444" s="177"/>
      <c r="D444" s="167" t="s">
        <v>152</v>
      </c>
      <c r="E444" s="177"/>
      <c r="F444" s="178" t="s">
        <v>454</v>
      </c>
      <c r="G444" s="177"/>
      <c r="H444" s="179">
        <v>21.024000000000001</v>
      </c>
      <c r="J444" s="177"/>
      <c r="K444" s="177"/>
      <c r="L444" s="180"/>
      <c r="M444" s="181"/>
      <c r="N444" s="177"/>
      <c r="O444" s="177"/>
      <c r="P444" s="177"/>
      <c r="Q444" s="177"/>
      <c r="R444" s="177"/>
      <c r="S444" s="177"/>
      <c r="T444" s="182"/>
      <c r="AT444" s="183" t="s">
        <v>152</v>
      </c>
      <c r="AU444" s="183" t="s">
        <v>80</v>
      </c>
      <c r="AV444" s="183" t="s">
        <v>80</v>
      </c>
      <c r="AW444" s="183" t="s">
        <v>111</v>
      </c>
      <c r="AX444" s="183" t="s">
        <v>72</v>
      </c>
      <c r="AY444" s="183" t="s">
        <v>139</v>
      </c>
    </row>
    <row r="445" spans="2:51" s="6" customFormat="1" ht="15.75" customHeight="1" x14ac:dyDescent="0.3">
      <c r="B445" s="176"/>
      <c r="C445" s="177"/>
      <c r="D445" s="167" t="s">
        <v>152</v>
      </c>
      <c r="E445" s="177"/>
      <c r="F445" s="178" t="s">
        <v>455</v>
      </c>
      <c r="G445" s="177"/>
      <c r="H445" s="179">
        <v>29.268000000000001</v>
      </c>
      <c r="J445" s="177"/>
      <c r="K445" s="177"/>
      <c r="L445" s="180"/>
      <c r="M445" s="181"/>
      <c r="N445" s="177"/>
      <c r="O445" s="177"/>
      <c r="P445" s="177"/>
      <c r="Q445" s="177"/>
      <c r="R445" s="177"/>
      <c r="S445" s="177"/>
      <c r="T445" s="182"/>
      <c r="AT445" s="183" t="s">
        <v>152</v>
      </c>
      <c r="AU445" s="183" t="s">
        <v>80</v>
      </c>
      <c r="AV445" s="183" t="s">
        <v>80</v>
      </c>
      <c r="AW445" s="183" t="s">
        <v>111</v>
      </c>
      <c r="AX445" s="183" t="s">
        <v>72</v>
      </c>
      <c r="AY445" s="183" t="s">
        <v>139</v>
      </c>
    </row>
    <row r="446" spans="2:51" s="6" customFormat="1" ht="15.75" customHeight="1" x14ac:dyDescent="0.3">
      <c r="B446" s="176"/>
      <c r="C446" s="177"/>
      <c r="D446" s="167" t="s">
        <v>152</v>
      </c>
      <c r="E446" s="177"/>
      <c r="F446" s="178" t="s">
        <v>456</v>
      </c>
      <c r="G446" s="177"/>
      <c r="H446" s="179">
        <v>10.944000000000001</v>
      </c>
      <c r="J446" s="177"/>
      <c r="K446" s="177"/>
      <c r="L446" s="180"/>
      <c r="M446" s="181"/>
      <c r="N446" s="177"/>
      <c r="O446" s="177"/>
      <c r="P446" s="177"/>
      <c r="Q446" s="177"/>
      <c r="R446" s="177"/>
      <c r="S446" s="177"/>
      <c r="T446" s="182"/>
      <c r="AT446" s="183" t="s">
        <v>152</v>
      </c>
      <c r="AU446" s="183" t="s">
        <v>80</v>
      </c>
      <c r="AV446" s="183" t="s">
        <v>80</v>
      </c>
      <c r="AW446" s="183" t="s">
        <v>111</v>
      </c>
      <c r="AX446" s="183" t="s">
        <v>72</v>
      </c>
      <c r="AY446" s="183" t="s">
        <v>139</v>
      </c>
    </row>
    <row r="447" spans="2:51" s="6" customFormat="1" ht="15.75" customHeight="1" x14ac:dyDescent="0.3">
      <c r="B447" s="176"/>
      <c r="C447" s="177"/>
      <c r="D447" s="167" t="s">
        <v>152</v>
      </c>
      <c r="E447" s="177"/>
      <c r="F447" s="178" t="s">
        <v>457</v>
      </c>
      <c r="G447" s="177"/>
      <c r="H447" s="179">
        <v>8.3520000000000003</v>
      </c>
      <c r="J447" s="177"/>
      <c r="K447" s="177"/>
      <c r="L447" s="180"/>
      <c r="M447" s="181"/>
      <c r="N447" s="177"/>
      <c r="O447" s="177"/>
      <c r="P447" s="177"/>
      <c r="Q447" s="177"/>
      <c r="R447" s="177"/>
      <c r="S447" s="177"/>
      <c r="T447" s="182"/>
      <c r="AT447" s="183" t="s">
        <v>152</v>
      </c>
      <c r="AU447" s="183" t="s">
        <v>80</v>
      </c>
      <c r="AV447" s="183" t="s">
        <v>80</v>
      </c>
      <c r="AW447" s="183" t="s">
        <v>111</v>
      </c>
      <c r="AX447" s="183" t="s">
        <v>72</v>
      </c>
      <c r="AY447" s="183" t="s">
        <v>139</v>
      </c>
    </row>
    <row r="448" spans="2:51" s="6" customFormat="1" ht="15.75" customHeight="1" x14ac:dyDescent="0.3">
      <c r="B448" s="169"/>
      <c r="C448" s="170"/>
      <c r="D448" s="167" t="s">
        <v>152</v>
      </c>
      <c r="E448" s="170"/>
      <c r="F448" s="171" t="s">
        <v>239</v>
      </c>
      <c r="G448" s="170"/>
      <c r="H448" s="170"/>
      <c r="J448" s="170"/>
      <c r="K448" s="170"/>
      <c r="L448" s="172"/>
      <c r="M448" s="173"/>
      <c r="N448" s="170"/>
      <c r="O448" s="170"/>
      <c r="P448" s="170"/>
      <c r="Q448" s="170"/>
      <c r="R448" s="170"/>
      <c r="S448" s="170"/>
      <c r="T448" s="174"/>
      <c r="AT448" s="175" t="s">
        <v>152</v>
      </c>
      <c r="AU448" s="175" t="s">
        <v>80</v>
      </c>
      <c r="AV448" s="175" t="s">
        <v>76</v>
      </c>
      <c r="AW448" s="175" t="s">
        <v>111</v>
      </c>
      <c r="AX448" s="175" t="s">
        <v>72</v>
      </c>
      <c r="AY448" s="175" t="s">
        <v>139</v>
      </c>
    </row>
    <row r="449" spans="2:51" s="6" customFormat="1" ht="15.75" customHeight="1" x14ac:dyDescent="0.3">
      <c r="B449" s="176"/>
      <c r="C449" s="177"/>
      <c r="D449" s="167" t="s">
        <v>152</v>
      </c>
      <c r="E449" s="177"/>
      <c r="F449" s="178" t="s">
        <v>458</v>
      </c>
      <c r="G449" s="177"/>
      <c r="H449" s="179">
        <v>8.3520000000000003</v>
      </c>
      <c r="J449" s="177"/>
      <c r="K449" s="177"/>
      <c r="L449" s="180"/>
      <c r="M449" s="181"/>
      <c r="N449" s="177"/>
      <c r="O449" s="177"/>
      <c r="P449" s="177"/>
      <c r="Q449" s="177"/>
      <c r="R449" s="177"/>
      <c r="S449" s="177"/>
      <c r="T449" s="182"/>
      <c r="AT449" s="183" t="s">
        <v>152</v>
      </c>
      <c r="AU449" s="183" t="s">
        <v>80</v>
      </c>
      <c r="AV449" s="183" t="s">
        <v>80</v>
      </c>
      <c r="AW449" s="183" t="s">
        <v>111</v>
      </c>
      <c r="AX449" s="183" t="s">
        <v>72</v>
      </c>
      <c r="AY449" s="183" t="s">
        <v>139</v>
      </c>
    </row>
    <row r="450" spans="2:51" s="6" customFormat="1" ht="15.75" customHeight="1" x14ac:dyDescent="0.3">
      <c r="B450" s="169"/>
      <c r="C450" s="170"/>
      <c r="D450" s="167" t="s">
        <v>152</v>
      </c>
      <c r="E450" s="170"/>
      <c r="F450" s="171" t="s">
        <v>193</v>
      </c>
      <c r="G450" s="170"/>
      <c r="H450" s="170"/>
      <c r="J450" s="170"/>
      <c r="K450" s="170"/>
      <c r="L450" s="172"/>
      <c r="M450" s="173"/>
      <c r="N450" s="170"/>
      <c r="O450" s="170"/>
      <c r="P450" s="170"/>
      <c r="Q450" s="170"/>
      <c r="R450" s="170"/>
      <c r="S450" s="170"/>
      <c r="T450" s="174"/>
      <c r="AT450" s="175" t="s">
        <v>152</v>
      </c>
      <c r="AU450" s="175" t="s">
        <v>80</v>
      </c>
      <c r="AV450" s="175" t="s">
        <v>76</v>
      </c>
      <c r="AW450" s="175" t="s">
        <v>111</v>
      </c>
      <c r="AX450" s="175" t="s">
        <v>72</v>
      </c>
      <c r="AY450" s="175" t="s">
        <v>139</v>
      </c>
    </row>
    <row r="451" spans="2:51" s="6" customFormat="1" ht="15.75" customHeight="1" x14ac:dyDescent="0.3">
      <c r="B451" s="176"/>
      <c r="C451" s="177"/>
      <c r="D451" s="167" t="s">
        <v>152</v>
      </c>
      <c r="E451" s="177"/>
      <c r="F451" s="178" t="s">
        <v>459</v>
      </c>
      <c r="G451" s="177"/>
      <c r="H451" s="179">
        <v>9.5399999999999991</v>
      </c>
      <c r="J451" s="177"/>
      <c r="K451" s="177"/>
      <c r="L451" s="180"/>
      <c r="M451" s="181"/>
      <c r="N451" s="177"/>
      <c r="O451" s="177"/>
      <c r="P451" s="177"/>
      <c r="Q451" s="177"/>
      <c r="R451" s="177"/>
      <c r="S451" s="177"/>
      <c r="T451" s="182"/>
      <c r="AT451" s="183" t="s">
        <v>152</v>
      </c>
      <c r="AU451" s="183" t="s">
        <v>80</v>
      </c>
      <c r="AV451" s="183" t="s">
        <v>80</v>
      </c>
      <c r="AW451" s="183" t="s">
        <v>111</v>
      </c>
      <c r="AX451" s="183" t="s">
        <v>72</v>
      </c>
      <c r="AY451" s="183" t="s">
        <v>139</v>
      </c>
    </row>
    <row r="452" spans="2:51" s="6" customFormat="1" ht="15.75" customHeight="1" x14ac:dyDescent="0.3">
      <c r="B452" s="176"/>
      <c r="C452" s="177"/>
      <c r="D452" s="167" t="s">
        <v>152</v>
      </c>
      <c r="E452" s="177"/>
      <c r="F452" s="178" t="s">
        <v>460</v>
      </c>
      <c r="G452" s="177"/>
      <c r="H452" s="179">
        <v>94.548000000000002</v>
      </c>
      <c r="J452" s="177"/>
      <c r="K452" s="177"/>
      <c r="L452" s="180"/>
      <c r="M452" s="181"/>
      <c r="N452" s="177"/>
      <c r="O452" s="177"/>
      <c r="P452" s="177"/>
      <c r="Q452" s="177"/>
      <c r="R452" s="177"/>
      <c r="S452" s="177"/>
      <c r="T452" s="182"/>
      <c r="AT452" s="183" t="s">
        <v>152</v>
      </c>
      <c r="AU452" s="183" t="s">
        <v>80</v>
      </c>
      <c r="AV452" s="183" t="s">
        <v>80</v>
      </c>
      <c r="AW452" s="183" t="s">
        <v>111</v>
      </c>
      <c r="AX452" s="183" t="s">
        <v>72</v>
      </c>
      <c r="AY452" s="183" t="s">
        <v>139</v>
      </c>
    </row>
    <row r="453" spans="2:51" s="6" customFormat="1" ht="15.75" customHeight="1" x14ac:dyDescent="0.3">
      <c r="B453" s="169"/>
      <c r="C453" s="170"/>
      <c r="D453" s="167" t="s">
        <v>152</v>
      </c>
      <c r="E453" s="170"/>
      <c r="F453" s="171" t="s">
        <v>211</v>
      </c>
      <c r="G453" s="170"/>
      <c r="H453" s="170"/>
      <c r="J453" s="170"/>
      <c r="K453" s="170"/>
      <c r="L453" s="172"/>
      <c r="M453" s="173"/>
      <c r="N453" s="170"/>
      <c r="O453" s="170"/>
      <c r="P453" s="170"/>
      <c r="Q453" s="170"/>
      <c r="R453" s="170"/>
      <c r="S453" s="170"/>
      <c r="T453" s="174"/>
      <c r="AT453" s="175" t="s">
        <v>152</v>
      </c>
      <c r="AU453" s="175" t="s">
        <v>80</v>
      </c>
      <c r="AV453" s="175" t="s">
        <v>76</v>
      </c>
      <c r="AW453" s="175" t="s">
        <v>111</v>
      </c>
      <c r="AX453" s="175" t="s">
        <v>72</v>
      </c>
      <c r="AY453" s="175" t="s">
        <v>139</v>
      </c>
    </row>
    <row r="454" spans="2:51" s="6" customFormat="1" ht="15.75" customHeight="1" x14ac:dyDescent="0.3">
      <c r="B454" s="176"/>
      <c r="C454" s="177"/>
      <c r="D454" s="167" t="s">
        <v>152</v>
      </c>
      <c r="E454" s="177"/>
      <c r="F454" s="178" t="s">
        <v>461</v>
      </c>
      <c r="G454" s="177"/>
      <c r="H454" s="179">
        <v>8.7119999999999997</v>
      </c>
      <c r="J454" s="177"/>
      <c r="K454" s="177"/>
      <c r="L454" s="180"/>
      <c r="M454" s="181"/>
      <c r="N454" s="177"/>
      <c r="O454" s="177"/>
      <c r="P454" s="177"/>
      <c r="Q454" s="177"/>
      <c r="R454" s="177"/>
      <c r="S454" s="177"/>
      <c r="T454" s="182"/>
      <c r="AT454" s="183" t="s">
        <v>152</v>
      </c>
      <c r="AU454" s="183" t="s">
        <v>80</v>
      </c>
      <c r="AV454" s="183" t="s">
        <v>80</v>
      </c>
      <c r="AW454" s="183" t="s">
        <v>111</v>
      </c>
      <c r="AX454" s="183" t="s">
        <v>72</v>
      </c>
      <c r="AY454" s="183" t="s">
        <v>139</v>
      </c>
    </row>
    <row r="455" spans="2:51" s="6" customFormat="1" ht="15.75" customHeight="1" x14ac:dyDescent="0.3">
      <c r="B455" s="176"/>
      <c r="C455" s="177"/>
      <c r="D455" s="167" t="s">
        <v>152</v>
      </c>
      <c r="E455" s="177"/>
      <c r="F455" s="178" t="s">
        <v>462</v>
      </c>
      <c r="G455" s="177"/>
      <c r="H455" s="179">
        <v>61.055999999999997</v>
      </c>
      <c r="J455" s="177"/>
      <c r="K455" s="177"/>
      <c r="L455" s="180"/>
      <c r="M455" s="181"/>
      <c r="N455" s="177"/>
      <c r="O455" s="177"/>
      <c r="P455" s="177"/>
      <c r="Q455" s="177"/>
      <c r="R455" s="177"/>
      <c r="S455" s="177"/>
      <c r="T455" s="182"/>
      <c r="AT455" s="183" t="s">
        <v>152</v>
      </c>
      <c r="AU455" s="183" t="s">
        <v>80</v>
      </c>
      <c r="AV455" s="183" t="s">
        <v>80</v>
      </c>
      <c r="AW455" s="183" t="s">
        <v>111</v>
      </c>
      <c r="AX455" s="183" t="s">
        <v>72</v>
      </c>
      <c r="AY455" s="183" t="s">
        <v>139</v>
      </c>
    </row>
    <row r="456" spans="2:51" s="6" customFormat="1" ht="15.75" customHeight="1" x14ac:dyDescent="0.3">
      <c r="B456" s="176"/>
      <c r="C456" s="177"/>
      <c r="D456" s="167" t="s">
        <v>152</v>
      </c>
      <c r="E456" s="177"/>
      <c r="F456" s="178" t="s">
        <v>463</v>
      </c>
      <c r="G456" s="177"/>
      <c r="H456" s="179">
        <v>10.08</v>
      </c>
      <c r="J456" s="177"/>
      <c r="K456" s="177"/>
      <c r="L456" s="180"/>
      <c r="M456" s="181"/>
      <c r="N456" s="177"/>
      <c r="O456" s="177"/>
      <c r="P456" s="177"/>
      <c r="Q456" s="177"/>
      <c r="R456" s="177"/>
      <c r="S456" s="177"/>
      <c r="T456" s="182"/>
      <c r="AT456" s="183" t="s">
        <v>152</v>
      </c>
      <c r="AU456" s="183" t="s">
        <v>80</v>
      </c>
      <c r="AV456" s="183" t="s">
        <v>80</v>
      </c>
      <c r="AW456" s="183" t="s">
        <v>111</v>
      </c>
      <c r="AX456" s="183" t="s">
        <v>72</v>
      </c>
      <c r="AY456" s="183" t="s">
        <v>139</v>
      </c>
    </row>
    <row r="457" spans="2:51" s="6" customFormat="1" ht="15.75" customHeight="1" x14ac:dyDescent="0.3">
      <c r="B457" s="169"/>
      <c r="C457" s="170"/>
      <c r="D457" s="167" t="s">
        <v>152</v>
      </c>
      <c r="E457" s="170"/>
      <c r="F457" s="171" t="s">
        <v>169</v>
      </c>
      <c r="G457" s="170"/>
      <c r="H457" s="170"/>
      <c r="J457" s="170"/>
      <c r="K457" s="170"/>
      <c r="L457" s="172"/>
      <c r="M457" s="173"/>
      <c r="N457" s="170"/>
      <c r="O457" s="170"/>
      <c r="P457" s="170"/>
      <c r="Q457" s="170"/>
      <c r="R457" s="170"/>
      <c r="S457" s="170"/>
      <c r="T457" s="174"/>
      <c r="AT457" s="175" t="s">
        <v>152</v>
      </c>
      <c r="AU457" s="175" t="s">
        <v>80</v>
      </c>
      <c r="AV457" s="175" t="s">
        <v>76</v>
      </c>
      <c r="AW457" s="175" t="s">
        <v>111</v>
      </c>
      <c r="AX457" s="175" t="s">
        <v>72</v>
      </c>
      <c r="AY457" s="175" t="s">
        <v>139</v>
      </c>
    </row>
    <row r="458" spans="2:51" s="6" customFormat="1" ht="15.75" customHeight="1" x14ac:dyDescent="0.3">
      <c r="B458" s="176"/>
      <c r="C458" s="177"/>
      <c r="D458" s="167" t="s">
        <v>152</v>
      </c>
      <c r="E458" s="177"/>
      <c r="F458" s="178" t="s">
        <v>464</v>
      </c>
      <c r="G458" s="177"/>
      <c r="H458" s="179">
        <v>38.880000000000003</v>
      </c>
      <c r="J458" s="177"/>
      <c r="K458" s="177"/>
      <c r="L458" s="180"/>
      <c r="M458" s="181"/>
      <c r="N458" s="177"/>
      <c r="O458" s="177"/>
      <c r="P458" s="177"/>
      <c r="Q458" s="177"/>
      <c r="R458" s="177"/>
      <c r="S458" s="177"/>
      <c r="T458" s="182"/>
      <c r="AT458" s="183" t="s">
        <v>152</v>
      </c>
      <c r="AU458" s="183" t="s">
        <v>80</v>
      </c>
      <c r="AV458" s="183" t="s">
        <v>80</v>
      </c>
      <c r="AW458" s="183" t="s">
        <v>111</v>
      </c>
      <c r="AX458" s="183" t="s">
        <v>72</v>
      </c>
      <c r="AY458" s="183" t="s">
        <v>139</v>
      </c>
    </row>
    <row r="459" spans="2:51" s="6" customFormat="1" ht="15.75" customHeight="1" x14ac:dyDescent="0.3">
      <c r="B459" s="176"/>
      <c r="C459" s="177"/>
      <c r="D459" s="167" t="s">
        <v>152</v>
      </c>
      <c r="E459" s="177"/>
      <c r="F459" s="178" t="s">
        <v>465</v>
      </c>
      <c r="G459" s="177"/>
      <c r="H459" s="179">
        <v>9.6479999999999997</v>
      </c>
      <c r="J459" s="177"/>
      <c r="K459" s="177"/>
      <c r="L459" s="180"/>
      <c r="M459" s="181"/>
      <c r="N459" s="177"/>
      <c r="O459" s="177"/>
      <c r="P459" s="177"/>
      <c r="Q459" s="177"/>
      <c r="R459" s="177"/>
      <c r="S459" s="177"/>
      <c r="T459" s="182"/>
      <c r="AT459" s="183" t="s">
        <v>152</v>
      </c>
      <c r="AU459" s="183" t="s">
        <v>80</v>
      </c>
      <c r="AV459" s="183" t="s">
        <v>80</v>
      </c>
      <c r="AW459" s="183" t="s">
        <v>111</v>
      </c>
      <c r="AX459" s="183" t="s">
        <v>72</v>
      </c>
      <c r="AY459" s="183" t="s">
        <v>139</v>
      </c>
    </row>
    <row r="460" spans="2:51" s="6" customFormat="1" ht="15.75" customHeight="1" x14ac:dyDescent="0.3">
      <c r="B460" s="169"/>
      <c r="C460" s="170"/>
      <c r="D460" s="167" t="s">
        <v>152</v>
      </c>
      <c r="E460" s="170"/>
      <c r="F460" s="171" t="s">
        <v>253</v>
      </c>
      <c r="G460" s="170"/>
      <c r="H460" s="170"/>
      <c r="J460" s="170"/>
      <c r="K460" s="170"/>
      <c r="L460" s="172"/>
      <c r="M460" s="173"/>
      <c r="N460" s="170"/>
      <c r="O460" s="170"/>
      <c r="P460" s="170"/>
      <c r="Q460" s="170"/>
      <c r="R460" s="170"/>
      <c r="S460" s="170"/>
      <c r="T460" s="174"/>
      <c r="AT460" s="175" t="s">
        <v>152</v>
      </c>
      <c r="AU460" s="175" t="s">
        <v>80</v>
      </c>
      <c r="AV460" s="175" t="s">
        <v>76</v>
      </c>
      <c r="AW460" s="175" t="s">
        <v>111</v>
      </c>
      <c r="AX460" s="175" t="s">
        <v>72</v>
      </c>
      <c r="AY460" s="175" t="s">
        <v>139</v>
      </c>
    </row>
    <row r="461" spans="2:51" s="6" customFormat="1" ht="15.75" customHeight="1" x14ac:dyDescent="0.3">
      <c r="B461" s="176"/>
      <c r="C461" s="177"/>
      <c r="D461" s="167" t="s">
        <v>152</v>
      </c>
      <c r="E461" s="177"/>
      <c r="F461" s="178" t="s">
        <v>466</v>
      </c>
      <c r="G461" s="177"/>
      <c r="H461" s="179">
        <v>18.54</v>
      </c>
      <c r="J461" s="177"/>
      <c r="K461" s="177"/>
      <c r="L461" s="180"/>
      <c r="M461" s="181"/>
      <c r="N461" s="177"/>
      <c r="O461" s="177"/>
      <c r="P461" s="177"/>
      <c r="Q461" s="177"/>
      <c r="R461" s="177"/>
      <c r="S461" s="177"/>
      <c r="T461" s="182"/>
      <c r="AT461" s="183" t="s">
        <v>152</v>
      </c>
      <c r="AU461" s="183" t="s">
        <v>80</v>
      </c>
      <c r="AV461" s="183" t="s">
        <v>80</v>
      </c>
      <c r="AW461" s="183" t="s">
        <v>111</v>
      </c>
      <c r="AX461" s="183" t="s">
        <v>72</v>
      </c>
      <c r="AY461" s="183" t="s">
        <v>139</v>
      </c>
    </row>
    <row r="462" spans="2:51" s="6" customFormat="1" ht="15.75" customHeight="1" x14ac:dyDescent="0.3">
      <c r="B462" s="169"/>
      <c r="C462" s="170"/>
      <c r="D462" s="167" t="s">
        <v>152</v>
      </c>
      <c r="E462" s="170"/>
      <c r="F462" s="171" t="s">
        <v>230</v>
      </c>
      <c r="G462" s="170"/>
      <c r="H462" s="170"/>
      <c r="J462" s="170"/>
      <c r="K462" s="170"/>
      <c r="L462" s="172"/>
      <c r="M462" s="173"/>
      <c r="N462" s="170"/>
      <c r="O462" s="170"/>
      <c r="P462" s="170"/>
      <c r="Q462" s="170"/>
      <c r="R462" s="170"/>
      <c r="S462" s="170"/>
      <c r="T462" s="174"/>
      <c r="AT462" s="175" t="s">
        <v>152</v>
      </c>
      <c r="AU462" s="175" t="s">
        <v>80</v>
      </c>
      <c r="AV462" s="175" t="s">
        <v>76</v>
      </c>
      <c r="AW462" s="175" t="s">
        <v>111</v>
      </c>
      <c r="AX462" s="175" t="s">
        <v>72</v>
      </c>
      <c r="AY462" s="175" t="s">
        <v>139</v>
      </c>
    </row>
    <row r="463" spans="2:51" s="6" customFormat="1" ht="15.75" customHeight="1" x14ac:dyDescent="0.3">
      <c r="B463" s="176"/>
      <c r="C463" s="177"/>
      <c r="D463" s="167" t="s">
        <v>152</v>
      </c>
      <c r="E463" s="177"/>
      <c r="F463" s="178" t="s">
        <v>467</v>
      </c>
      <c r="G463" s="177"/>
      <c r="H463" s="179">
        <v>11.231999999999999</v>
      </c>
      <c r="J463" s="177"/>
      <c r="K463" s="177"/>
      <c r="L463" s="180"/>
      <c r="M463" s="181"/>
      <c r="N463" s="177"/>
      <c r="O463" s="177"/>
      <c r="P463" s="177"/>
      <c r="Q463" s="177"/>
      <c r="R463" s="177"/>
      <c r="S463" s="177"/>
      <c r="T463" s="182"/>
      <c r="AT463" s="183" t="s">
        <v>152</v>
      </c>
      <c r="AU463" s="183" t="s">
        <v>80</v>
      </c>
      <c r="AV463" s="183" t="s">
        <v>80</v>
      </c>
      <c r="AW463" s="183" t="s">
        <v>111</v>
      </c>
      <c r="AX463" s="183" t="s">
        <v>72</v>
      </c>
      <c r="AY463" s="183" t="s">
        <v>139</v>
      </c>
    </row>
    <row r="464" spans="2:51" s="6" customFormat="1" ht="15.75" customHeight="1" x14ac:dyDescent="0.3">
      <c r="B464" s="169"/>
      <c r="C464" s="170"/>
      <c r="D464" s="167" t="s">
        <v>152</v>
      </c>
      <c r="E464" s="170"/>
      <c r="F464" s="171" t="s">
        <v>349</v>
      </c>
      <c r="G464" s="170"/>
      <c r="H464" s="170"/>
      <c r="J464" s="170"/>
      <c r="K464" s="170"/>
      <c r="L464" s="172"/>
      <c r="M464" s="173"/>
      <c r="N464" s="170"/>
      <c r="O464" s="170"/>
      <c r="P464" s="170"/>
      <c r="Q464" s="170"/>
      <c r="R464" s="170"/>
      <c r="S464" s="170"/>
      <c r="T464" s="174"/>
      <c r="AT464" s="175" t="s">
        <v>152</v>
      </c>
      <c r="AU464" s="175" t="s">
        <v>80</v>
      </c>
      <c r="AV464" s="175" t="s">
        <v>76</v>
      </c>
      <c r="AW464" s="175" t="s">
        <v>111</v>
      </c>
      <c r="AX464" s="175" t="s">
        <v>72</v>
      </c>
      <c r="AY464" s="175" t="s">
        <v>139</v>
      </c>
    </row>
    <row r="465" spans="2:51" s="6" customFormat="1" ht="15.75" customHeight="1" x14ac:dyDescent="0.3">
      <c r="B465" s="176"/>
      <c r="C465" s="177"/>
      <c r="D465" s="167" t="s">
        <v>152</v>
      </c>
      <c r="E465" s="177"/>
      <c r="F465" s="178" t="s">
        <v>468</v>
      </c>
      <c r="G465" s="177"/>
      <c r="H465" s="179">
        <v>11.555999999999999</v>
      </c>
      <c r="J465" s="177"/>
      <c r="K465" s="177"/>
      <c r="L465" s="180"/>
      <c r="M465" s="181"/>
      <c r="N465" s="177"/>
      <c r="O465" s="177"/>
      <c r="P465" s="177"/>
      <c r="Q465" s="177"/>
      <c r="R465" s="177"/>
      <c r="S465" s="177"/>
      <c r="T465" s="182"/>
      <c r="AT465" s="183" t="s">
        <v>152</v>
      </c>
      <c r="AU465" s="183" t="s">
        <v>80</v>
      </c>
      <c r="AV465" s="183" t="s">
        <v>80</v>
      </c>
      <c r="AW465" s="183" t="s">
        <v>111</v>
      </c>
      <c r="AX465" s="183" t="s">
        <v>72</v>
      </c>
      <c r="AY465" s="183" t="s">
        <v>139</v>
      </c>
    </row>
    <row r="466" spans="2:51" s="6" customFormat="1" ht="15.75" customHeight="1" x14ac:dyDescent="0.3">
      <c r="B466" s="169"/>
      <c r="C466" s="170"/>
      <c r="D466" s="167" t="s">
        <v>152</v>
      </c>
      <c r="E466" s="170"/>
      <c r="F466" s="171" t="s">
        <v>351</v>
      </c>
      <c r="G466" s="170"/>
      <c r="H466" s="170"/>
      <c r="J466" s="170"/>
      <c r="K466" s="170"/>
      <c r="L466" s="172"/>
      <c r="M466" s="173"/>
      <c r="N466" s="170"/>
      <c r="O466" s="170"/>
      <c r="P466" s="170"/>
      <c r="Q466" s="170"/>
      <c r="R466" s="170"/>
      <c r="S466" s="170"/>
      <c r="T466" s="174"/>
      <c r="AT466" s="175" t="s">
        <v>152</v>
      </c>
      <c r="AU466" s="175" t="s">
        <v>80</v>
      </c>
      <c r="AV466" s="175" t="s">
        <v>76</v>
      </c>
      <c r="AW466" s="175" t="s">
        <v>111</v>
      </c>
      <c r="AX466" s="175" t="s">
        <v>72</v>
      </c>
      <c r="AY466" s="175" t="s">
        <v>139</v>
      </c>
    </row>
    <row r="467" spans="2:51" s="6" customFormat="1" ht="15.75" customHeight="1" x14ac:dyDescent="0.3">
      <c r="B467" s="176"/>
      <c r="C467" s="177"/>
      <c r="D467" s="167" t="s">
        <v>152</v>
      </c>
      <c r="E467" s="177"/>
      <c r="F467" s="178" t="s">
        <v>469</v>
      </c>
      <c r="G467" s="177"/>
      <c r="H467" s="179">
        <v>22.68</v>
      </c>
      <c r="J467" s="177"/>
      <c r="K467" s="177"/>
      <c r="L467" s="180"/>
      <c r="M467" s="181"/>
      <c r="N467" s="177"/>
      <c r="O467" s="177"/>
      <c r="P467" s="177"/>
      <c r="Q467" s="177"/>
      <c r="R467" s="177"/>
      <c r="S467" s="177"/>
      <c r="T467" s="182"/>
      <c r="AT467" s="183" t="s">
        <v>152</v>
      </c>
      <c r="AU467" s="183" t="s">
        <v>80</v>
      </c>
      <c r="AV467" s="183" t="s">
        <v>80</v>
      </c>
      <c r="AW467" s="183" t="s">
        <v>111</v>
      </c>
      <c r="AX467" s="183" t="s">
        <v>72</v>
      </c>
      <c r="AY467" s="183" t="s">
        <v>139</v>
      </c>
    </row>
    <row r="468" spans="2:51" s="6" customFormat="1" ht="15.75" customHeight="1" x14ac:dyDescent="0.3">
      <c r="B468" s="176"/>
      <c r="C468" s="177"/>
      <c r="D468" s="167" t="s">
        <v>152</v>
      </c>
      <c r="E468" s="177"/>
      <c r="F468" s="178" t="s">
        <v>470</v>
      </c>
      <c r="G468" s="177"/>
      <c r="H468" s="179">
        <v>350.85599999999999</v>
      </c>
      <c r="J468" s="177"/>
      <c r="K468" s="177"/>
      <c r="L468" s="180"/>
      <c r="M468" s="181"/>
      <c r="N468" s="177"/>
      <c r="O468" s="177"/>
      <c r="P468" s="177"/>
      <c r="Q468" s="177"/>
      <c r="R468" s="177"/>
      <c r="S468" s="177"/>
      <c r="T468" s="182"/>
      <c r="AT468" s="183" t="s">
        <v>152</v>
      </c>
      <c r="AU468" s="183" t="s">
        <v>80</v>
      </c>
      <c r="AV468" s="183" t="s">
        <v>80</v>
      </c>
      <c r="AW468" s="183" t="s">
        <v>111</v>
      </c>
      <c r="AX468" s="183" t="s">
        <v>72</v>
      </c>
      <c r="AY468" s="183" t="s">
        <v>139</v>
      </c>
    </row>
    <row r="469" spans="2:51" s="6" customFormat="1" ht="15.75" customHeight="1" x14ac:dyDescent="0.3">
      <c r="B469" s="176"/>
      <c r="C469" s="177"/>
      <c r="D469" s="167" t="s">
        <v>152</v>
      </c>
      <c r="E469" s="177"/>
      <c r="F469" s="178" t="s">
        <v>471</v>
      </c>
      <c r="G469" s="177"/>
      <c r="H469" s="179">
        <v>9.9</v>
      </c>
      <c r="J469" s="177"/>
      <c r="K469" s="177"/>
      <c r="L469" s="180"/>
      <c r="M469" s="181"/>
      <c r="N469" s="177"/>
      <c r="O469" s="177"/>
      <c r="P469" s="177"/>
      <c r="Q469" s="177"/>
      <c r="R469" s="177"/>
      <c r="S469" s="177"/>
      <c r="T469" s="182"/>
      <c r="AT469" s="183" t="s">
        <v>152</v>
      </c>
      <c r="AU469" s="183" t="s">
        <v>80</v>
      </c>
      <c r="AV469" s="183" t="s">
        <v>80</v>
      </c>
      <c r="AW469" s="183" t="s">
        <v>111</v>
      </c>
      <c r="AX469" s="183" t="s">
        <v>72</v>
      </c>
      <c r="AY469" s="183" t="s">
        <v>139</v>
      </c>
    </row>
    <row r="470" spans="2:51" s="6" customFormat="1" ht="15.75" customHeight="1" x14ac:dyDescent="0.3">
      <c r="B470" s="169"/>
      <c r="C470" s="170"/>
      <c r="D470" s="167" t="s">
        <v>152</v>
      </c>
      <c r="E470" s="170"/>
      <c r="F470" s="171" t="s">
        <v>259</v>
      </c>
      <c r="G470" s="170"/>
      <c r="H470" s="170"/>
      <c r="J470" s="170"/>
      <c r="K470" s="170"/>
      <c r="L470" s="172"/>
      <c r="M470" s="173"/>
      <c r="N470" s="170"/>
      <c r="O470" s="170"/>
      <c r="P470" s="170"/>
      <c r="Q470" s="170"/>
      <c r="R470" s="170"/>
      <c r="S470" s="170"/>
      <c r="T470" s="174"/>
      <c r="AT470" s="175" t="s">
        <v>152</v>
      </c>
      <c r="AU470" s="175" t="s">
        <v>80</v>
      </c>
      <c r="AV470" s="175" t="s">
        <v>76</v>
      </c>
      <c r="AW470" s="175" t="s">
        <v>111</v>
      </c>
      <c r="AX470" s="175" t="s">
        <v>72</v>
      </c>
      <c r="AY470" s="175" t="s">
        <v>139</v>
      </c>
    </row>
    <row r="471" spans="2:51" s="6" customFormat="1" ht="15.75" customHeight="1" x14ac:dyDescent="0.3">
      <c r="B471" s="176"/>
      <c r="C471" s="177"/>
      <c r="D471" s="167" t="s">
        <v>152</v>
      </c>
      <c r="E471" s="177"/>
      <c r="F471" s="178" t="s">
        <v>472</v>
      </c>
      <c r="G471" s="177"/>
      <c r="H471" s="179">
        <v>32.543999999999997</v>
      </c>
      <c r="J471" s="177"/>
      <c r="K471" s="177"/>
      <c r="L471" s="180"/>
      <c r="M471" s="181"/>
      <c r="N471" s="177"/>
      <c r="O471" s="177"/>
      <c r="P471" s="177"/>
      <c r="Q471" s="177"/>
      <c r="R471" s="177"/>
      <c r="S471" s="177"/>
      <c r="T471" s="182"/>
      <c r="AT471" s="183" t="s">
        <v>152</v>
      </c>
      <c r="AU471" s="183" t="s">
        <v>80</v>
      </c>
      <c r="AV471" s="183" t="s">
        <v>80</v>
      </c>
      <c r="AW471" s="183" t="s">
        <v>111</v>
      </c>
      <c r="AX471" s="183" t="s">
        <v>72</v>
      </c>
      <c r="AY471" s="183" t="s">
        <v>139</v>
      </c>
    </row>
    <row r="472" spans="2:51" s="6" customFormat="1" ht="15.75" customHeight="1" x14ac:dyDescent="0.3">
      <c r="B472" s="176"/>
      <c r="C472" s="177"/>
      <c r="D472" s="167" t="s">
        <v>152</v>
      </c>
      <c r="E472" s="177"/>
      <c r="F472" s="178" t="s">
        <v>473</v>
      </c>
      <c r="G472" s="177"/>
      <c r="H472" s="179">
        <v>20.916</v>
      </c>
      <c r="J472" s="177"/>
      <c r="K472" s="177"/>
      <c r="L472" s="180"/>
      <c r="M472" s="181"/>
      <c r="N472" s="177"/>
      <c r="O472" s="177"/>
      <c r="P472" s="177"/>
      <c r="Q472" s="177"/>
      <c r="R472" s="177"/>
      <c r="S472" s="177"/>
      <c r="T472" s="182"/>
      <c r="AT472" s="183" t="s">
        <v>152</v>
      </c>
      <c r="AU472" s="183" t="s">
        <v>80</v>
      </c>
      <c r="AV472" s="183" t="s">
        <v>80</v>
      </c>
      <c r="AW472" s="183" t="s">
        <v>111</v>
      </c>
      <c r="AX472" s="183" t="s">
        <v>72</v>
      </c>
      <c r="AY472" s="183" t="s">
        <v>139</v>
      </c>
    </row>
    <row r="473" spans="2:51" s="6" customFormat="1" ht="15.75" customHeight="1" x14ac:dyDescent="0.3">
      <c r="B473" s="169"/>
      <c r="C473" s="170"/>
      <c r="D473" s="167" t="s">
        <v>152</v>
      </c>
      <c r="E473" s="170"/>
      <c r="F473" s="171" t="s">
        <v>263</v>
      </c>
      <c r="G473" s="170"/>
      <c r="H473" s="170"/>
      <c r="J473" s="170"/>
      <c r="K473" s="170"/>
      <c r="L473" s="172"/>
      <c r="M473" s="173"/>
      <c r="N473" s="170"/>
      <c r="O473" s="170"/>
      <c r="P473" s="170"/>
      <c r="Q473" s="170"/>
      <c r="R473" s="170"/>
      <c r="S473" s="170"/>
      <c r="T473" s="174"/>
      <c r="AT473" s="175" t="s">
        <v>152</v>
      </c>
      <c r="AU473" s="175" t="s">
        <v>80</v>
      </c>
      <c r="AV473" s="175" t="s">
        <v>76</v>
      </c>
      <c r="AW473" s="175" t="s">
        <v>111</v>
      </c>
      <c r="AX473" s="175" t="s">
        <v>72</v>
      </c>
      <c r="AY473" s="175" t="s">
        <v>139</v>
      </c>
    </row>
    <row r="474" spans="2:51" s="6" customFormat="1" ht="15.75" customHeight="1" x14ac:dyDescent="0.3">
      <c r="B474" s="176"/>
      <c r="C474" s="177"/>
      <c r="D474" s="167" t="s">
        <v>152</v>
      </c>
      <c r="E474" s="177"/>
      <c r="F474" s="178" t="s">
        <v>474</v>
      </c>
      <c r="G474" s="177"/>
      <c r="H474" s="179">
        <v>9.2520000000000007</v>
      </c>
      <c r="J474" s="177"/>
      <c r="K474" s="177"/>
      <c r="L474" s="180"/>
      <c r="M474" s="181"/>
      <c r="N474" s="177"/>
      <c r="O474" s="177"/>
      <c r="P474" s="177"/>
      <c r="Q474" s="177"/>
      <c r="R474" s="177"/>
      <c r="S474" s="177"/>
      <c r="T474" s="182"/>
      <c r="AT474" s="183" t="s">
        <v>152</v>
      </c>
      <c r="AU474" s="183" t="s">
        <v>80</v>
      </c>
      <c r="AV474" s="183" t="s">
        <v>80</v>
      </c>
      <c r="AW474" s="183" t="s">
        <v>111</v>
      </c>
      <c r="AX474" s="183" t="s">
        <v>72</v>
      </c>
      <c r="AY474" s="183" t="s">
        <v>139</v>
      </c>
    </row>
    <row r="475" spans="2:51" s="6" customFormat="1" ht="15.75" customHeight="1" x14ac:dyDescent="0.3">
      <c r="B475" s="169"/>
      <c r="C475" s="170"/>
      <c r="D475" s="167" t="s">
        <v>152</v>
      </c>
      <c r="E475" s="170"/>
      <c r="F475" s="171" t="s">
        <v>265</v>
      </c>
      <c r="G475" s="170"/>
      <c r="H475" s="170"/>
      <c r="J475" s="170"/>
      <c r="K475" s="170"/>
      <c r="L475" s="172"/>
      <c r="M475" s="173"/>
      <c r="N475" s="170"/>
      <c r="O475" s="170"/>
      <c r="P475" s="170"/>
      <c r="Q475" s="170"/>
      <c r="R475" s="170"/>
      <c r="S475" s="170"/>
      <c r="T475" s="174"/>
      <c r="AT475" s="175" t="s">
        <v>152</v>
      </c>
      <c r="AU475" s="175" t="s">
        <v>80</v>
      </c>
      <c r="AV475" s="175" t="s">
        <v>76</v>
      </c>
      <c r="AW475" s="175" t="s">
        <v>111</v>
      </c>
      <c r="AX475" s="175" t="s">
        <v>72</v>
      </c>
      <c r="AY475" s="175" t="s">
        <v>139</v>
      </c>
    </row>
    <row r="476" spans="2:51" s="6" customFormat="1" ht="15.75" customHeight="1" x14ac:dyDescent="0.3">
      <c r="B476" s="176"/>
      <c r="C476" s="177"/>
      <c r="D476" s="167" t="s">
        <v>152</v>
      </c>
      <c r="E476" s="177"/>
      <c r="F476" s="178" t="s">
        <v>475</v>
      </c>
      <c r="G476" s="177"/>
      <c r="H476" s="179">
        <v>9</v>
      </c>
      <c r="J476" s="177"/>
      <c r="K476" s="177"/>
      <c r="L476" s="180"/>
      <c r="M476" s="181"/>
      <c r="N476" s="177"/>
      <c r="O476" s="177"/>
      <c r="P476" s="177"/>
      <c r="Q476" s="177"/>
      <c r="R476" s="177"/>
      <c r="S476" s="177"/>
      <c r="T476" s="182"/>
      <c r="AT476" s="183" t="s">
        <v>152</v>
      </c>
      <c r="AU476" s="183" t="s">
        <v>80</v>
      </c>
      <c r="AV476" s="183" t="s">
        <v>80</v>
      </c>
      <c r="AW476" s="183" t="s">
        <v>111</v>
      </c>
      <c r="AX476" s="183" t="s">
        <v>72</v>
      </c>
      <c r="AY476" s="183" t="s">
        <v>139</v>
      </c>
    </row>
    <row r="477" spans="2:51" s="6" customFormat="1" ht="15.75" customHeight="1" x14ac:dyDescent="0.3">
      <c r="B477" s="169"/>
      <c r="C477" s="170"/>
      <c r="D477" s="167" t="s">
        <v>152</v>
      </c>
      <c r="E477" s="170"/>
      <c r="F477" s="171" t="s">
        <v>175</v>
      </c>
      <c r="G477" s="170"/>
      <c r="H477" s="170"/>
      <c r="J477" s="170"/>
      <c r="K477" s="170"/>
      <c r="L477" s="172"/>
      <c r="M477" s="173"/>
      <c r="N477" s="170"/>
      <c r="O477" s="170"/>
      <c r="P477" s="170"/>
      <c r="Q477" s="170"/>
      <c r="R477" s="170"/>
      <c r="S477" s="170"/>
      <c r="T477" s="174"/>
      <c r="AT477" s="175" t="s">
        <v>152</v>
      </c>
      <c r="AU477" s="175" t="s">
        <v>80</v>
      </c>
      <c r="AV477" s="175" t="s">
        <v>76</v>
      </c>
      <c r="AW477" s="175" t="s">
        <v>111</v>
      </c>
      <c r="AX477" s="175" t="s">
        <v>72</v>
      </c>
      <c r="AY477" s="175" t="s">
        <v>139</v>
      </c>
    </row>
    <row r="478" spans="2:51" s="6" customFormat="1" ht="15.75" customHeight="1" x14ac:dyDescent="0.3">
      <c r="B478" s="176"/>
      <c r="C478" s="177"/>
      <c r="D478" s="167" t="s">
        <v>152</v>
      </c>
      <c r="E478" s="177"/>
      <c r="F478" s="178" t="s">
        <v>476</v>
      </c>
      <c r="G478" s="177"/>
      <c r="H478" s="179">
        <v>19.440000000000001</v>
      </c>
      <c r="J478" s="177"/>
      <c r="K478" s="177"/>
      <c r="L478" s="180"/>
      <c r="M478" s="181"/>
      <c r="N478" s="177"/>
      <c r="O478" s="177"/>
      <c r="P478" s="177"/>
      <c r="Q478" s="177"/>
      <c r="R478" s="177"/>
      <c r="S478" s="177"/>
      <c r="T478" s="182"/>
      <c r="AT478" s="183" t="s">
        <v>152</v>
      </c>
      <c r="AU478" s="183" t="s">
        <v>80</v>
      </c>
      <c r="AV478" s="183" t="s">
        <v>80</v>
      </c>
      <c r="AW478" s="183" t="s">
        <v>111</v>
      </c>
      <c r="AX478" s="183" t="s">
        <v>72</v>
      </c>
      <c r="AY478" s="183" t="s">
        <v>139</v>
      </c>
    </row>
    <row r="479" spans="2:51" s="6" customFormat="1" ht="15.75" customHeight="1" x14ac:dyDescent="0.3">
      <c r="B479" s="176"/>
      <c r="C479" s="177"/>
      <c r="D479" s="167" t="s">
        <v>152</v>
      </c>
      <c r="E479" s="177"/>
      <c r="F479" s="178" t="s">
        <v>477</v>
      </c>
      <c r="G479" s="177"/>
      <c r="H479" s="179">
        <v>900</v>
      </c>
      <c r="J479" s="177"/>
      <c r="K479" s="177"/>
      <c r="L479" s="180"/>
      <c r="M479" s="181"/>
      <c r="N479" s="177"/>
      <c r="O479" s="177"/>
      <c r="P479" s="177"/>
      <c r="Q479" s="177"/>
      <c r="R479" s="177"/>
      <c r="S479" s="177"/>
      <c r="T479" s="182"/>
      <c r="AT479" s="183" t="s">
        <v>152</v>
      </c>
      <c r="AU479" s="183" t="s">
        <v>80</v>
      </c>
      <c r="AV479" s="183" t="s">
        <v>80</v>
      </c>
      <c r="AW479" s="183" t="s">
        <v>111</v>
      </c>
      <c r="AX479" s="183" t="s">
        <v>72</v>
      </c>
      <c r="AY479" s="183" t="s">
        <v>139</v>
      </c>
    </row>
    <row r="480" spans="2:51" s="6" customFormat="1" ht="15.75" customHeight="1" x14ac:dyDescent="0.3">
      <c r="B480" s="192"/>
      <c r="C480" s="193"/>
      <c r="D480" s="167" t="s">
        <v>152</v>
      </c>
      <c r="E480" s="193"/>
      <c r="F480" s="194" t="s">
        <v>208</v>
      </c>
      <c r="G480" s="193"/>
      <c r="H480" s="195">
        <v>1726.32</v>
      </c>
      <c r="J480" s="193"/>
      <c r="K480" s="193"/>
      <c r="L480" s="196"/>
      <c r="M480" s="197"/>
      <c r="N480" s="193"/>
      <c r="O480" s="193"/>
      <c r="P480" s="193"/>
      <c r="Q480" s="193"/>
      <c r="R480" s="193"/>
      <c r="S480" s="193"/>
      <c r="T480" s="198"/>
      <c r="AT480" s="199" t="s">
        <v>152</v>
      </c>
      <c r="AU480" s="199" t="s">
        <v>80</v>
      </c>
      <c r="AV480" s="199" t="s">
        <v>161</v>
      </c>
      <c r="AW480" s="199" t="s">
        <v>111</v>
      </c>
      <c r="AX480" s="199" t="s">
        <v>72</v>
      </c>
      <c r="AY480" s="199" t="s">
        <v>139</v>
      </c>
    </row>
    <row r="481" spans="2:51" s="6" customFormat="1" ht="15.75" customHeight="1" x14ac:dyDescent="0.3">
      <c r="B481" s="169"/>
      <c r="C481" s="170"/>
      <c r="D481" s="167" t="s">
        <v>152</v>
      </c>
      <c r="E481" s="170"/>
      <c r="F481" s="171" t="s">
        <v>478</v>
      </c>
      <c r="G481" s="170"/>
      <c r="H481" s="170"/>
      <c r="J481" s="170"/>
      <c r="K481" s="170"/>
      <c r="L481" s="172"/>
      <c r="M481" s="173"/>
      <c r="N481" s="170"/>
      <c r="O481" s="170"/>
      <c r="P481" s="170"/>
      <c r="Q481" s="170"/>
      <c r="R481" s="170"/>
      <c r="S481" s="170"/>
      <c r="T481" s="174"/>
      <c r="AT481" s="175" t="s">
        <v>152</v>
      </c>
      <c r="AU481" s="175" t="s">
        <v>80</v>
      </c>
      <c r="AV481" s="175" t="s">
        <v>76</v>
      </c>
      <c r="AW481" s="175" t="s">
        <v>111</v>
      </c>
      <c r="AX481" s="175" t="s">
        <v>72</v>
      </c>
      <c r="AY481" s="175" t="s">
        <v>139</v>
      </c>
    </row>
    <row r="482" spans="2:51" s="6" customFormat="1" ht="15.75" customHeight="1" x14ac:dyDescent="0.3">
      <c r="B482" s="169"/>
      <c r="C482" s="170"/>
      <c r="D482" s="167" t="s">
        <v>152</v>
      </c>
      <c r="E482" s="170"/>
      <c r="F482" s="171" t="s">
        <v>185</v>
      </c>
      <c r="G482" s="170"/>
      <c r="H482" s="170"/>
      <c r="J482" s="170"/>
      <c r="K482" s="170"/>
      <c r="L482" s="172"/>
      <c r="M482" s="173"/>
      <c r="N482" s="170"/>
      <c r="O482" s="170"/>
      <c r="P482" s="170"/>
      <c r="Q482" s="170"/>
      <c r="R482" s="170"/>
      <c r="S482" s="170"/>
      <c r="T482" s="174"/>
      <c r="AT482" s="175" t="s">
        <v>152</v>
      </c>
      <c r="AU482" s="175" t="s">
        <v>80</v>
      </c>
      <c r="AV482" s="175" t="s">
        <v>76</v>
      </c>
      <c r="AW482" s="175" t="s">
        <v>111</v>
      </c>
      <c r="AX482" s="175" t="s">
        <v>72</v>
      </c>
      <c r="AY482" s="175" t="s">
        <v>139</v>
      </c>
    </row>
    <row r="483" spans="2:51" s="6" customFormat="1" ht="15.75" customHeight="1" x14ac:dyDescent="0.3">
      <c r="B483" s="176"/>
      <c r="C483" s="177"/>
      <c r="D483" s="167" t="s">
        <v>152</v>
      </c>
      <c r="E483" s="177"/>
      <c r="F483" s="178" t="s">
        <v>479</v>
      </c>
      <c r="G483" s="177"/>
      <c r="H483" s="179">
        <v>81.180000000000007</v>
      </c>
      <c r="J483" s="177"/>
      <c r="K483" s="177"/>
      <c r="L483" s="180"/>
      <c r="M483" s="181"/>
      <c r="N483" s="177"/>
      <c r="O483" s="177"/>
      <c r="P483" s="177"/>
      <c r="Q483" s="177"/>
      <c r="R483" s="177"/>
      <c r="S483" s="177"/>
      <c r="T483" s="182"/>
      <c r="AT483" s="183" t="s">
        <v>152</v>
      </c>
      <c r="AU483" s="183" t="s">
        <v>80</v>
      </c>
      <c r="AV483" s="183" t="s">
        <v>80</v>
      </c>
      <c r="AW483" s="183" t="s">
        <v>111</v>
      </c>
      <c r="AX483" s="183" t="s">
        <v>72</v>
      </c>
      <c r="AY483" s="183" t="s">
        <v>139</v>
      </c>
    </row>
    <row r="484" spans="2:51" s="6" customFormat="1" ht="15.75" customHeight="1" x14ac:dyDescent="0.3">
      <c r="B484" s="176"/>
      <c r="C484" s="177"/>
      <c r="D484" s="167" t="s">
        <v>152</v>
      </c>
      <c r="E484" s="177"/>
      <c r="F484" s="178" t="s">
        <v>480</v>
      </c>
      <c r="G484" s="177"/>
      <c r="H484" s="179">
        <v>11.375999999999999</v>
      </c>
      <c r="J484" s="177"/>
      <c r="K484" s="177"/>
      <c r="L484" s="180"/>
      <c r="M484" s="181"/>
      <c r="N484" s="177"/>
      <c r="O484" s="177"/>
      <c r="P484" s="177"/>
      <c r="Q484" s="177"/>
      <c r="R484" s="177"/>
      <c r="S484" s="177"/>
      <c r="T484" s="182"/>
      <c r="AT484" s="183" t="s">
        <v>152</v>
      </c>
      <c r="AU484" s="183" t="s">
        <v>80</v>
      </c>
      <c r="AV484" s="183" t="s">
        <v>80</v>
      </c>
      <c r="AW484" s="183" t="s">
        <v>111</v>
      </c>
      <c r="AX484" s="183" t="s">
        <v>72</v>
      </c>
      <c r="AY484" s="183" t="s">
        <v>139</v>
      </c>
    </row>
    <row r="485" spans="2:51" s="6" customFormat="1" ht="15.75" customHeight="1" x14ac:dyDescent="0.3">
      <c r="B485" s="169"/>
      <c r="C485" s="170"/>
      <c r="D485" s="167" t="s">
        <v>152</v>
      </c>
      <c r="E485" s="170"/>
      <c r="F485" s="171" t="s">
        <v>239</v>
      </c>
      <c r="G485" s="170"/>
      <c r="H485" s="170"/>
      <c r="J485" s="170"/>
      <c r="K485" s="170"/>
      <c r="L485" s="172"/>
      <c r="M485" s="173"/>
      <c r="N485" s="170"/>
      <c r="O485" s="170"/>
      <c r="P485" s="170"/>
      <c r="Q485" s="170"/>
      <c r="R485" s="170"/>
      <c r="S485" s="170"/>
      <c r="T485" s="174"/>
      <c r="AT485" s="175" t="s">
        <v>152</v>
      </c>
      <c r="AU485" s="175" t="s">
        <v>80</v>
      </c>
      <c r="AV485" s="175" t="s">
        <v>76</v>
      </c>
      <c r="AW485" s="175" t="s">
        <v>111</v>
      </c>
      <c r="AX485" s="175" t="s">
        <v>72</v>
      </c>
      <c r="AY485" s="175" t="s">
        <v>139</v>
      </c>
    </row>
    <row r="486" spans="2:51" s="6" customFormat="1" ht="15.75" customHeight="1" x14ac:dyDescent="0.3">
      <c r="B486" s="176"/>
      <c r="C486" s="177"/>
      <c r="D486" s="167" t="s">
        <v>152</v>
      </c>
      <c r="E486" s="177"/>
      <c r="F486" s="178" t="s">
        <v>481</v>
      </c>
      <c r="G486" s="177"/>
      <c r="H486" s="179">
        <v>8.3520000000000003</v>
      </c>
      <c r="J486" s="177"/>
      <c r="K486" s="177"/>
      <c r="L486" s="180"/>
      <c r="M486" s="181"/>
      <c r="N486" s="177"/>
      <c r="O486" s="177"/>
      <c r="P486" s="177"/>
      <c r="Q486" s="177"/>
      <c r="R486" s="177"/>
      <c r="S486" s="177"/>
      <c r="T486" s="182"/>
      <c r="AT486" s="183" t="s">
        <v>152</v>
      </c>
      <c r="AU486" s="183" t="s">
        <v>80</v>
      </c>
      <c r="AV486" s="183" t="s">
        <v>80</v>
      </c>
      <c r="AW486" s="183" t="s">
        <v>111</v>
      </c>
      <c r="AX486" s="183" t="s">
        <v>72</v>
      </c>
      <c r="AY486" s="183" t="s">
        <v>139</v>
      </c>
    </row>
    <row r="487" spans="2:51" s="6" customFormat="1" ht="15.75" customHeight="1" x14ac:dyDescent="0.3">
      <c r="B487" s="169"/>
      <c r="C487" s="170"/>
      <c r="D487" s="167" t="s">
        <v>152</v>
      </c>
      <c r="E487" s="170"/>
      <c r="F487" s="171" t="s">
        <v>193</v>
      </c>
      <c r="G487" s="170"/>
      <c r="H487" s="170"/>
      <c r="J487" s="170"/>
      <c r="K487" s="170"/>
      <c r="L487" s="172"/>
      <c r="M487" s="173"/>
      <c r="N487" s="170"/>
      <c r="O487" s="170"/>
      <c r="P487" s="170"/>
      <c r="Q487" s="170"/>
      <c r="R487" s="170"/>
      <c r="S487" s="170"/>
      <c r="T487" s="174"/>
      <c r="AT487" s="175" t="s">
        <v>152</v>
      </c>
      <c r="AU487" s="175" t="s">
        <v>80</v>
      </c>
      <c r="AV487" s="175" t="s">
        <v>76</v>
      </c>
      <c r="AW487" s="175" t="s">
        <v>111</v>
      </c>
      <c r="AX487" s="175" t="s">
        <v>72</v>
      </c>
      <c r="AY487" s="175" t="s">
        <v>139</v>
      </c>
    </row>
    <row r="488" spans="2:51" s="6" customFormat="1" ht="15.75" customHeight="1" x14ac:dyDescent="0.3">
      <c r="B488" s="176"/>
      <c r="C488" s="177"/>
      <c r="D488" s="167" t="s">
        <v>152</v>
      </c>
      <c r="E488" s="177"/>
      <c r="F488" s="178" t="s">
        <v>482</v>
      </c>
      <c r="G488" s="177"/>
      <c r="H488" s="179">
        <v>92.43</v>
      </c>
      <c r="J488" s="177"/>
      <c r="K488" s="177"/>
      <c r="L488" s="180"/>
      <c r="M488" s="181"/>
      <c r="N488" s="177"/>
      <c r="O488" s="177"/>
      <c r="P488" s="177"/>
      <c r="Q488" s="177"/>
      <c r="R488" s="177"/>
      <c r="S488" s="177"/>
      <c r="T488" s="182"/>
      <c r="AT488" s="183" t="s">
        <v>152</v>
      </c>
      <c r="AU488" s="183" t="s">
        <v>80</v>
      </c>
      <c r="AV488" s="183" t="s">
        <v>80</v>
      </c>
      <c r="AW488" s="183" t="s">
        <v>111</v>
      </c>
      <c r="AX488" s="183" t="s">
        <v>72</v>
      </c>
      <c r="AY488" s="183" t="s">
        <v>139</v>
      </c>
    </row>
    <row r="489" spans="2:51" s="6" customFormat="1" ht="15.75" customHeight="1" x14ac:dyDescent="0.3">
      <c r="B489" s="169"/>
      <c r="C489" s="170"/>
      <c r="D489" s="167" t="s">
        <v>152</v>
      </c>
      <c r="E489" s="170"/>
      <c r="F489" s="171" t="s">
        <v>169</v>
      </c>
      <c r="G489" s="170"/>
      <c r="H489" s="170"/>
      <c r="J489" s="170"/>
      <c r="K489" s="170"/>
      <c r="L489" s="172"/>
      <c r="M489" s="173"/>
      <c r="N489" s="170"/>
      <c r="O489" s="170"/>
      <c r="P489" s="170"/>
      <c r="Q489" s="170"/>
      <c r="R489" s="170"/>
      <c r="S489" s="170"/>
      <c r="T489" s="174"/>
      <c r="AT489" s="175" t="s">
        <v>152</v>
      </c>
      <c r="AU489" s="175" t="s">
        <v>80</v>
      </c>
      <c r="AV489" s="175" t="s">
        <v>76</v>
      </c>
      <c r="AW489" s="175" t="s">
        <v>111</v>
      </c>
      <c r="AX489" s="175" t="s">
        <v>72</v>
      </c>
      <c r="AY489" s="175" t="s">
        <v>139</v>
      </c>
    </row>
    <row r="490" spans="2:51" s="6" customFormat="1" ht="15.75" customHeight="1" x14ac:dyDescent="0.3">
      <c r="B490" s="176"/>
      <c r="C490" s="177"/>
      <c r="D490" s="167" t="s">
        <v>152</v>
      </c>
      <c r="E490" s="177"/>
      <c r="F490" s="178" t="s">
        <v>483</v>
      </c>
      <c r="G490" s="177"/>
      <c r="H490" s="179">
        <v>52.74</v>
      </c>
      <c r="J490" s="177"/>
      <c r="K490" s="177"/>
      <c r="L490" s="180"/>
      <c r="M490" s="181"/>
      <c r="N490" s="177"/>
      <c r="O490" s="177"/>
      <c r="P490" s="177"/>
      <c r="Q490" s="177"/>
      <c r="R490" s="177"/>
      <c r="S490" s="177"/>
      <c r="T490" s="182"/>
      <c r="AT490" s="183" t="s">
        <v>152</v>
      </c>
      <c r="AU490" s="183" t="s">
        <v>80</v>
      </c>
      <c r="AV490" s="183" t="s">
        <v>80</v>
      </c>
      <c r="AW490" s="183" t="s">
        <v>111</v>
      </c>
      <c r="AX490" s="183" t="s">
        <v>72</v>
      </c>
      <c r="AY490" s="183" t="s">
        <v>139</v>
      </c>
    </row>
    <row r="491" spans="2:51" s="6" customFormat="1" ht="15.75" customHeight="1" x14ac:dyDescent="0.3">
      <c r="B491" s="169"/>
      <c r="C491" s="170"/>
      <c r="D491" s="167" t="s">
        <v>152</v>
      </c>
      <c r="E491" s="170"/>
      <c r="F491" s="171" t="s">
        <v>327</v>
      </c>
      <c r="G491" s="170"/>
      <c r="H491" s="170"/>
      <c r="J491" s="170"/>
      <c r="K491" s="170"/>
      <c r="L491" s="172"/>
      <c r="M491" s="173"/>
      <c r="N491" s="170"/>
      <c r="O491" s="170"/>
      <c r="P491" s="170"/>
      <c r="Q491" s="170"/>
      <c r="R491" s="170"/>
      <c r="S491" s="170"/>
      <c r="T491" s="174"/>
      <c r="AT491" s="175" t="s">
        <v>152</v>
      </c>
      <c r="AU491" s="175" t="s">
        <v>80</v>
      </c>
      <c r="AV491" s="175" t="s">
        <v>76</v>
      </c>
      <c r="AW491" s="175" t="s">
        <v>111</v>
      </c>
      <c r="AX491" s="175" t="s">
        <v>72</v>
      </c>
      <c r="AY491" s="175" t="s">
        <v>139</v>
      </c>
    </row>
    <row r="492" spans="2:51" s="6" customFormat="1" ht="15.75" customHeight="1" x14ac:dyDescent="0.3">
      <c r="B492" s="176"/>
      <c r="C492" s="177"/>
      <c r="D492" s="167" t="s">
        <v>152</v>
      </c>
      <c r="E492" s="177"/>
      <c r="F492" s="178" t="s">
        <v>484</v>
      </c>
      <c r="G492" s="177"/>
      <c r="H492" s="179">
        <v>45.612000000000002</v>
      </c>
      <c r="J492" s="177"/>
      <c r="K492" s="177"/>
      <c r="L492" s="180"/>
      <c r="M492" s="181"/>
      <c r="N492" s="177"/>
      <c r="O492" s="177"/>
      <c r="P492" s="177"/>
      <c r="Q492" s="177"/>
      <c r="R492" s="177"/>
      <c r="S492" s="177"/>
      <c r="T492" s="182"/>
      <c r="AT492" s="183" t="s">
        <v>152</v>
      </c>
      <c r="AU492" s="183" t="s">
        <v>80</v>
      </c>
      <c r="AV492" s="183" t="s">
        <v>80</v>
      </c>
      <c r="AW492" s="183" t="s">
        <v>111</v>
      </c>
      <c r="AX492" s="183" t="s">
        <v>72</v>
      </c>
      <c r="AY492" s="183" t="s">
        <v>139</v>
      </c>
    </row>
    <row r="493" spans="2:51" s="6" customFormat="1" ht="15.75" customHeight="1" x14ac:dyDescent="0.3">
      <c r="B493" s="169"/>
      <c r="C493" s="170"/>
      <c r="D493" s="167" t="s">
        <v>152</v>
      </c>
      <c r="E493" s="170"/>
      <c r="F493" s="171" t="s">
        <v>230</v>
      </c>
      <c r="G493" s="170"/>
      <c r="H493" s="170"/>
      <c r="J493" s="170"/>
      <c r="K493" s="170"/>
      <c r="L493" s="172"/>
      <c r="M493" s="173"/>
      <c r="N493" s="170"/>
      <c r="O493" s="170"/>
      <c r="P493" s="170"/>
      <c r="Q493" s="170"/>
      <c r="R493" s="170"/>
      <c r="S493" s="170"/>
      <c r="T493" s="174"/>
      <c r="AT493" s="175" t="s">
        <v>152</v>
      </c>
      <c r="AU493" s="175" t="s">
        <v>80</v>
      </c>
      <c r="AV493" s="175" t="s">
        <v>76</v>
      </c>
      <c r="AW493" s="175" t="s">
        <v>111</v>
      </c>
      <c r="AX493" s="175" t="s">
        <v>72</v>
      </c>
      <c r="AY493" s="175" t="s">
        <v>139</v>
      </c>
    </row>
    <row r="494" spans="2:51" s="6" customFormat="1" ht="15.75" customHeight="1" x14ac:dyDescent="0.3">
      <c r="B494" s="176"/>
      <c r="C494" s="177"/>
      <c r="D494" s="167" t="s">
        <v>152</v>
      </c>
      <c r="E494" s="177"/>
      <c r="F494" s="178" t="s">
        <v>485</v>
      </c>
      <c r="G494" s="177"/>
      <c r="H494" s="179">
        <v>19.98</v>
      </c>
      <c r="J494" s="177"/>
      <c r="K494" s="177"/>
      <c r="L494" s="180"/>
      <c r="M494" s="181"/>
      <c r="N494" s="177"/>
      <c r="O494" s="177"/>
      <c r="P494" s="177"/>
      <c r="Q494" s="177"/>
      <c r="R494" s="177"/>
      <c r="S494" s="177"/>
      <c r="T494" s="182"/>
      <c r="AT494" s="183" t="s">
        <v>152</v>
      </c>
      <c r="AU494" s="183" t="s">
        <v>80</v>
      </c>
      <c r="AV494" s="183" t="s">
        <v>80</v>
      </c>
      <c r="AW494" s="183" t="s">
        <v>111</v>
      </c>
      <c r="AX494" s="183" t="s">
        <v>72</v>
      </c>
      <c r="AY494" s="183" t="s">
        <v>139</v>
      </c>
    </row>
    <row r="495" spans="2:51" s="6" customFormat="1" ht="15.75" customHeight="1" x14ac:dyDescent="0.3">
      <c r="B495" s="169"/>
      <c r="C495" s="170"/>
      <c r="D495" s="167" t="s">
        <v>152</v>
      </c>
      <c r="E495" s="170"/>
      <c r="F495" s="171" t="s">
        <v>196</v>
      </c>
      <c r="G495" s="170"/>
      <c r="H495" s="170"/>
      <c r="J495" s="170"/>
      <c r="K495" s="170"/>
      <c r="L495" s="172"/>
      <c r="M495" s="173"/>
      <c r="N495" s="170"/>
      <c r="O495" s="170"/>
      <c r="P495" s="170"/>
      <c r="Q495" s="170"/>
      <c r="R495" s="170"/>
      <c r="S495" s="170"/>
      <c r="T495" s="174"/>
      <c r="AT495" s="175" t="s">
        <v>152</v>
      </c>
      <c r="AU495" s="175" t="s">
        <v>80</v>
      </c>
      <c r="AV495" s="175" t="s">
        <v>76</v>
      </c>
      <c r="AW495" s="175" t="s">
        <v>111</v>
      </c>
      <c r="AX495" s="175" t="s">
        <v>72</v>
      </c>
      <c r="AY495" s="175" t="s">
        <v>139</v>
      </c>
    </row>
    <row r="496" spans="2:51" s="6" customFormat="1" ht="15.75" customHeight="1" x14ac:dyDescent="0.3">
      <c r="B496" s="176"/>
      <c r="C496" s="177"/>
      <c r="D496" s="167" t="s">
        <v>152</v>
      </c>
      <c r="E496" s="177"/>
      <c r="F496" s="178" t="s">
        <v>486</v>
      </c>
      <c r="G496" s="177"/>
      <c r="H496" s="179">
        <v>41.04</v>
      </c>
      <c r="J496" s="177"/>
      <c r="K496" s="177"/>
      <c r="L496" s="180"/>
      <c r="M496" s="181"/>
      <c r="N496" s="177"/>
      <c r="O496" s="177"/>
      <c r="P496" s="177"/>
      <c r="Q496" s="177"/>
      <c r="R496" s="177"/>
      <c r="S496" s="177"/>
      <c r="T496" s="182"/>
      <c r="AT496" s="183" t="s">
        <v>152</v>
      </c>
      <c r="AU496" s="183" t="s">
        <v>80</v>
      </c>
      <c r="AV496" s="183" t="s">
        <v>80</v>
      </c>
      <c r="AW496" s="183" t="s">
        <v>111</v>
      </c>
      <c r="AX496" s="183" t="s">
        <v>72</v>
      </c>
      <c r="AY496" s="183" t="s">
        <v>139</v>
      </c>
    </row>
    <row r="497" spans="2:65" s="6" customFormat="1" ht="15.75" customHeight="1" x14ac:dyDescent="0.3">
      <c r="B497" s="169"/>
      <c r="C497" s="170"/>
      <c r="D497" s="167" t="s">
        <v>152</v>
      </c>
      <c r="E497" s="170"/>
      <c r="F497" s="171" t="s">
        <v>259</v>
      </c>
      <c r="G497" s="170"/>
      <c r="H497" s="170"/>
      <c r="J497" s="170"/>
      <c r="K497" s="170"/>
      <c r="L497" s="172"/>
      <c r="M497" s="173"/>
      <c r="N497" s="170"/>
      <c r="O497" s="170"/>
      <c r="P497" s="170"/>
      <c r="Q497" s="170"/>
      <c r="R497" s="170"/>
      <c r="S497" s="170"/>
      <c r="T497" s="174"/>
      <c r="AT497" s="175" t="s">
        <v>152</v>
      </c>
      <c r="AU497" s="175" t="s">
        <v>80</v>
      </c>
      <c r="AV497" s="175" t="s">
        <v>76</v>
      </c>
      <c r="AW497" s="175" t="s">
        <v>111</v>
      </c>
      <c r="AX497" s="175" t="s">
        <v>72</v>
      </c>
      <c r="AY497" s="175" t="s">
        <v>139</v>
      </c>
    </row>
    <row r="498" spans="2:65" s="6" customFormat="1" ht="15.75" customHeight="1" x14ac:dyDescent="0.3">
      <c r="B498" s="176"/>
      <c r="C498" s="177"/>
      <c r="D498" s="167" t="s">
        <v>152</v>
      </c>
      <c r="E498" s="177"/>
      <c r="F498" s="178" t="s">
        <v>487</v>
      </c>
      <c r="G498" s="177"/>
      <c r="H498" s="179">
        <v>22.968</v>
      </c>
      <c r="J498" s="177"/>
      <c r="K498" s="177"/>
      <c r="L498" s="180"/>
      <c r="M498" s="181"/>
      <c r="N498" s="177"/>
      <c r="O498" s="177"/>
      <c r="P498" s="177"/>
      <c r="Q498" s="177"/>
      <c r="R498" s="177"/>
      <c r="S498" s="177"/>
      <c r="T498" s="182"/>
      <c r="AT498" s="183" t="s">
        <v>152</v>
      </c>
      <c r="AU498" s="183" t="s">
        <v>80</v>
      </c>
      <c r="AV498" s="183" t="s">
        <v>80</v>
      </c>
      <c r="AW498" s="183" t="s">
        <v>111</v>
      </c>
      <c r="AX498" s="183" t="s">
        <v>72</v>
      </c>
      <c r="AY498" s="183" t="s">
        <v>139</v>
      </c>
    </row>
    <row r="499" spans="2:65" s="6" customFormat="1" ht="15.75" customHeight="1" x14ac:dyDescent="0.3">
      <c r="B499" s="176"/>
      <c r="C499" s="177"/>
      <c r="D499" s="167" t="s">
        <v>152</v>
      </c>
      <c r="E499" s="177"/>
      <c r="F499" s="178" t="s">
        <v>488</v>
      </c>
      <c r="G499" s="177"/>
      <c r="H499" s="179">
        <v>29.268000000000001</v>
      </c>
      <c r="J499" s="177"/>
      <c r="K499" s="177"/>
      <c r="L499" s="180"/>
      <c r="M499" s="181"/>
      <c r="N499" s="177"/>
      <c r="O499" s="177"/>
      <c r="P499" s="177"/>
      <c r="Q499" s="177"/>
      <c r="R499" s="177"/>
      <c r="S499" s="177"/>
      <c r="T499" s="182"/>
      <c r="AT499" s="183" t="s">
        <v>152</v>
      </c>
      <c r="AU499" s="183" t="s">
        <v>80</v>
      </c>
      <c r="AV499" s="183" t="s">
        <v>80</v>
      </c>
      <c r="AW499" s="183" t="s">
        <v>111</v>
      </c>
      <c r="AX499" s="183" t="s">
        <v>72</v>
      </c>
      <c r="AY499" s="183" t="s">
        <v>139</v>
      </c>
    </row>
    <row r="500" spans="2:65" s="6" customFormat="1" ht="15.75" customHeight="1" x14ac:dyDescent="0.3">
      <c r="B500" s="169"/>
      <c r="C500" s="170"/>
      <c r="D500" s="167" t="s">
        <v>152</v>
      </c>
      <c r="E500" s="170"/>
      <c r="F500" s="171" t="s">
        <v>263</v>
      </c>
      <c r="G500" s="170"/>
      <c r="H500" s="170"/>
      <c r="J500" s="170"/>
      <c r="K500" s="170"/>
      <c r="L500" s="172"/>
      <c r="M500" s="173"/>
      <c r="N500" s="170"/>
      <c r="O500" s="170"/>
      <c r="P500" s="170"/>
      <c r="Q500" s="170"/>
      <c r="R500" s="170"/>
      <c r="S500" s="170"/>
      <c r="T500" s="174"/>
      <c r="AT500" s="175" t="s">
        <v>152</v>
      </c>
      <c r="AU500" s="175" t="s">
        <v>80</v>
      </c>
      <c r="AV500" s="175" t="s">
        <v>76</v>
      </c>
      <c r="AW500" s="175" t="s">
        <v>111</v>
      </c>
      <c r="AX500" s="175" t="s">
        <v>72</v>
      </c>
      <c r="AY500" s="175" t="s">
        <v>139</v>
      </c>
    </row>
    <row r="501" spans="2:65" s="6" customFormat="1" ht="15.75" customHeight="1" x14ac:dyDescent="0.3">
      <c r="B501" s="176"/>
      <c r="C501" s="177"/>
      <c r="D501" s="167" t="s">
        <v>152</v>
      </c>
      <c r="E501" s="177"/>
      <c r="F501" s="178" t="s">
        <v>489</v>
      </c>
      <c r="G501" s="177"/>
      <c r="H501" s="179">
        <v>9.18</v>
      </c>
      <c r="J501" s="177"/>
      <c r="K501" s="177"/>
      <c r="L501" s="180"/>
      <c r="M501" s="181"/>
      <c r="N501" s="177"/>
      <c r="O501" s="177"/>
      <c r="P501" s="177"/>
      <c r="Q501" s="177"/>
      <c r="R501" s="177"/>
      <c r="S501" s="177"/>
      <c r="T501" s="182"/>
      <c r="AT501" s="183" t="s">
        <v>152</v>
      </c>
      <c r="AU501" s="183" t="s">
        <v>80</v>
      </c>
      <c r="AV501" s="183" t="s">
        <v>80</v>
      </c>
      <c r="AW501" s="183" t="s">
        <v>111</v>
      </c>
      <c r="AX501" s="183" t="s">
        <v>72</v>
      </c>
      <c r="AY501" s="183" t="s">
        <v>139</v>
      </c>
    </row>
    <row r="502" spans="2:65" s="6" customFormat="1" ht="15.75" customHeight="1" x14ac:dyDescent="0.3">
      <c r="B502" s="169"/>
      <c r="C502" s="170"/>
      <c r="D502" s="167" t="s">
        <v>152</v>
      </c>
      <c r="E502" s="170"/>
      <c r="F502" s="171" t="s">
        <v>175</v>
      </c>
      <c r="G502" s="170"/>
      <c r="H502" s="170"/>
      <c r="J502" s="170"/>
      <c r="K502" s="170"/>
      <c r="L502" s="172"/>
      <c r="M502" s="173"/>
      <c r="N502" s="170"/>
      <c r="O502" s="170"/>
      <c r="P502" s="170"/>
      <c r="Q502" s="170"/>
      <c r="R502" s="170"/>
      <c r="S502" s="170"/>
      <c r="T502" s="174"/>
      <c r="AT502" s="175" t="s">
        <v>152</v>
      </c>
      <c r="AU502" s="175" t="s">
        <v>80</v>
      </c>
      <c r="AV502" s="175" t="s">
        <v>76</v>
      </c>
      <c r="AW502" s="175" t="s">
        <v>111</v>
      </c>
      <c r="AX502" s="175" t="s">
        <v>72</v>
      </c>
      <c r="AY502" s="175" t="s">
        <v>139</v>
      </c>
    </row>
    <row r="503" spans="2:65" s="6" customFormat="1" ht="15.75" customHeight="1" x14ac:dyDescent="0.3">
      <c r="B503" s="176"/>
      <c r="C503" s="177"/>
      <c r="D503" s="167" t="s">
        <v>152</v>
      </c>
      <c r="E503" s="177"/>
      <c r="F503" s="178" t="s">
        <v>490</v>
      </c>
      <c r="G503" s="177"/>
      <c r="H503" s="179">
        <v>9.8279999999999994</v>
      </c>
      <c r="J503" s="177"/>
      <c r="K503" s="177"/>
      <c r="L503" s="180"/>
      <c r="M503" s="181"/>
      <c r="N503" s="177"/>
      <c r="O503" s="177"/>
      <c r="P503" s="177"/>
      <c r="Q503" s="177"/>
      <c r="R503" s="177"/>
      <c r="S503" s="177"/>
      <c r="T503" s="182"/>
      <c r="AT503" s="183" t="s">
        <v>152</v>
      </c>
      <c r="AU503" s="183" t="s">
        <v>80</v>
      </c>
      <c r="AV503" s="183" t="s">
        <v>80</v>
      </c>
      <c r="AW503" s="183" t="s">
        <v>111</v>
      </c>
      <c r="AX503" s="183" t="s">
        <v>72</v>
      </c>
      <c r="AY503" s="183" t="s">
        <v>139</v>
      </c>
    </row>
    <row r="504" spans="2:65" s="6" customFormat="1" ht="15.75" customHeight="1" x14ac:dyDescent="0.3">
      <c r="B504" s="176"/>
      <c r="C504" s="177"/>
      <c r="D504" s="167" t="s">
        <v>152</v>
      </c>
      <c r="E504" s="177"/>
      <c r="F504" s="178" t="s">
        <v>491</v>
      </c>
      <c r="G504" s="177"/>
      <c r="H504" s="179">
        <v>8.3520000000000003</v>
      </c>
      <c r="J504" s="177"/>
      <c r="K504" s="177"/>
      <c r="L504" s="180"/>
      <c r="M504" s="181"/>
      <c r="N504" s="177"/>
      <c r="O504" s="177"/>
      <c r="P504" s="177"/>
      <c r="Q504" s="177"/>
      <c r="R504" s="177"/>
      <c r="S504" s="177"/>
      <c r="T504" s="182"/>
      <c r="AT504" s="183" t="s">
        <v>152</v>
      </c>
      <c r="AU504" s="183" t="s">
        <v>80</v>
      </c>
      <c r="AV504" s="183" t="s">
        <v>80</v>
      </c>
      <c r="AW504" s="183" t="s">
        <v>111</v>
      </c>
      <c r="AX504" s="183" t="s">
        <v>72</v>
      </c>
      <c r="AY504" s="183" t="s">
        <v>139</v>
      </c>
    </row>
    <row r="505" spans="2:65" s="6" customFormat="1" ht="15.75" customHeight="1" x14ac:dyDescent="0.3">
      <c r="B505" s="176"/>
      <c r="C505" s="177"/>
      <c r="D505" s="167" t="s">
        <v>152</v>
      </c>
      <c r="E505" s="177"/>
      <c r="F505" s="178" t="s">
        <v>452</v>
      </c>
      <c r="G505" s="177"/>
      <c r="H505" s="179">
        <v>900</v>
      </c>
      <c r="J505" s="177"/>
      <c r="K505" s="177"/>
      <c r="L505" s="180"/>
      <c r="M505" s="181"/>
      <c r="N505" s="177"/>
      <c r="O505" s="177"/>
      <c r="P505" s="177"/>
      <c r="Q505" s="177"/>
      <c r="R505" s="177"/>
      <c r="S505" s="177"/>
      <c r="T505" s="182"/>
      <c r="AT505" s="183" t="s">
        <v>152</v>
      </c>
      <c r="AU505" s="183" t="s">
        <v>80</v>
      </c>
      <c r="AV505" s="183" t="s">
        <v>80</v>
      </c>
      <c r="AW505" s="183" t="s">
        <v>111</v>
      </c>
      <c r="AX505" s="183" t="s">
        <v>72</v>
      </c>
      <c r="AY505" s="183" t="s">
        <v>139</v>
      </c>
    </row>
    <row r="506" spans="2:65" s="6" customFormat="1" ht="15.75" customHeight="1" x14ac:dyDescent="0.3">
      <c r="B506" s="192"/>
      <c r="C506" s="193"/>
      <c r="D506" s="167" t="s">
        <v>152</v>
      </c>
      <c r="E506" s="193"/>
      <c r="F506" s="194" t="s">
        <v>208</v>
      </c>
      <c r="G506" s="193"/>
      <c r="H506" s="195">
        <v>1332.306</v>
      </c>
      <c r="J506" s="193"/>
      <c r="K506" s="193"/>
      <c r="L506" s="196"/>
      <c r="M506" s="197"/>
      <c r="N506" s="193"/>
      <c r="O506" s="193"/>
      <c r="P506" s="193"/>
      <c r="Q506" s="193"/>
      <c r="R506" s="193"/>
      <c r="S506" s="193"/>
      <c r="T506" s="198"/>
      <c r="AT506" s="199" t="s">
        <v>152</v>
      </c>
      <c r="AU506" s="199" t="s">
        <v>80</v>
      </c>
      <c r="AV506" s="199" t="s">
        <v>161</v>
      </c>
      <c r="AW506" s="199" t="s">
        <v>111</v>
      </c>
      <c r="AX506" s="199" t="s">
        <v>72</v>
      </c>
      <c r="AY506" s="199" t="s">
        <v>139</v>
      </c>
    </row>
    <row r="507" spans="2:65" s="6" customFormat="1" ht="15.75" customHeight="1" x14ac:dyDescent="0.3">
      <c r="B507" s="184"/>
      <c r="C507" s="185"/>
      <c r="D507" s="167" t="s">
        <v>152</v>
      </c>
      <c r="E507" s="185"/>
      <c r="F507" s="186" t="s">
        <v>179</v>
      </c>
      <c r="G507" s="185"/>
      <c r="H507" s="187">
        <v>4303.1819999999998</v>
      </c>
      <c r="J507" s="185"/>
      <c r="K507" s="185"/>
      <c r="L507" s="188"/>
      <c r="M507" s="189"/>
      <c r="N507" s="185"/>
      <c r="O507" s="185"/>
      <c r="P507" s="185"/>
      <c r="Q507" s="185"/>
      <c r="R507" s="185"/>
      <c r="S507" s="185"/>
      <c r="T507" s="190"/>
      <c r="AT507" s="191" t="s">
        <v>152</v>
      </c>
      <c r="AU507" s="191" t="s">
        <v>80</v>
      </c>
      <c r="AV507" s="191" t="s">
        <v>146</v>
      </c>
      <c r="AW507" s="191" t="s">
        <v>111</v>
      </c>
      <c r="AX507" s="191" t="s">
        <v>76</v>
      </c>
      <c r="AY507" s="191" t="s">
        <v>139</v>
      </c>
    </row>
    <row r="508" spans="2:65" s="6" customFormat="1" ht="15.75" customHeight="1" x14ac:dyDescent="0.3">
      <c r="B508" s="23"/>
      <c r="C508" s="153" t="s">
        <v>492</v>
      </c>
      <c r="D508" s="153" t="s">
        <v>141</v>
      </c>
      <c r="E508" s="154" t="s">
        <v>493</v>
      </c>
      <c r="F508" s="155" t="s">
        <v>494</v>
      </c>
      <c r="G508" s="156" t="s">
        <v>380</v>
      </c>
      <c r="H508" s="157">
        <v>9789.8799999999992</v>
      </c>
      <c r="I508" s="158">
        <v>70</v>
      </c>
      <c r="J508" s="159">
        <f>ROUND($I$508*$H$508,2)</f>
        <v>685291.6</v>
      </c>
      <c r="K508" s="155" t="s">
        <v>145</v>
      </c>
      <c r="L508" s="43"/>
      <c r="M508" s="160"/>
      <c r="N508" s="161" t="s">
        <v>43</v>
      </c>
      <c r="O508" s="24"/>
      <c r="P508" s="162">
        <f>$O$508*$H$508</f>
        <v>0</v>
      </c>
      <c r="Q508" s="162">
        <v>0</v>
      </c>
      <c r="R508" s="162">
        <f>$Q$508*$H$508</f>
        <v>0</v>
      </c>
      <c r="S508" s="162">
        <v>0</v>
      </c>
      <c r="T508" s="163">
        <f>$S$508*$H$508</f>
        <v>0</v>
      </c>
      <c r="AR508" s="97" t="s">
        <v>146</v>
      </c>
      <c r="AT508" s="97" t="s">
        <v>141</v>
      </c>
      <c r="AU508" s="97" t="s">
        <v>80</v>
      </c>
      <c r="AY508" s="6" t="s">
        <v>139</v>
      </c>
      <c r="BE508" s="164">
        <f>IF($N$508="základní",$J$508,0)</f>
        <v>685291.6</v>
      </c>
      <c r="BF508" s="164">
        <f>IF($N$508="snížená",$J$508,0)</f>
        <v>0</v>
      </c>
      <c r="BG508" s="164">
        <f>IF($N$508="zákl. přenesená",$J$508,0)</f>
        <v>0</v>
      </c>
      <c r="BH508" s="164">
        <f>IF($N$508="sníž. přenesená",$J$508,0)</f>
        <v>0</v>
      </c>
      <c r="BI508" s="164">
        <f>IF($N$508="nulová",$J$508,0)</f>
        <v>0</v>
      </c>
      <c r="BJ508" s="97" t="s">
        <v>76</v>
      </c>
      <c r="BK508" s="164">
        <f>ROUND($I$508*$H$508,2)</f>
        <v>685291.6</v>
      </c>
      <c r="BL508" s="97" t="s">
        <v>146</v>
      </c>
      <c r="BM508" s="97" t="s">
        <v>495</v>
      </c>
    </row>
    <row r="509" spans="2:65" s="6" customFormat="1" ht="27" customHeight="1" x14ac:dyDescent="0.3">
      <c r="B509" s="23"/>
      <c r="C509" s="24"/>
      <c r="D509" s="165" t="s">
        <v>148</v>
      </c>
      <c r="E509" s="24"/>
      <c r="F509" s="166" t="s">
        <v>496</v>
      </c>
      <c r="G509" s="24"/>
      <c r="H509" s="24"/>
      <c r="J509" s="24"/>
      <c r="K509" s="24"/>
      <c r="L509" s="43"/>
      <c r="M509" s="56"/>
      <c r="N509" s="24"/>
      <c r="O509" s="24"/>
      <c r="P509" s="24"/>
      <c r="Q509" s="24"/>
      <c r="R509" s="24"/>
      <c r="S509" s="24"/>
      <c r="T509" s="57"/>
      <c r="AT509" s="6" t="s">
        <v>148</v>
      </c>
      <c r="AU509" s="6" t="s">
        <v>80</v>
      </c>
    </row>
    <row r="510" spans="2:65" s="6" customFormat="1" ht="179.25" customHeight="1" x14ac:dyDescent="0.3">
      <c r="B510" s="23"/>
      <c r="C510" s="24"/>
      <c r="D510" s="167" t="s">
        <v>150</v>
      </c>
      <c r="E510" s="24"/>
      <c r="F510" s="168" t="s">
        <v>497</v>
      </c>
      <c r="G510" s="24"/>
      <c r="H510" s="24"/>
      <c r="J510" s="24"/>
      <c r="K510" s="24"/>
      <c r="L510" s="43"/>
      <c r="M510" s="56"/>
      <c r="N510" s="24"/>
      <c r="O510" s="24"/>
      <c r="P510" s="24"/>
      <c r="Q510" s="24"/>
      <c r="R510" s="24"/>
      <c r="S510" s="24"/>
      <c r="T510" s="57"/>
      <c r="AT510" s="6" t="s">
        <v>150</v>
      </c>
      <c r="AU510" s="6" t="s">
        <v>80</v>
      </c>
    </row>
    <row r="511" spans="2:65" s="6" customFormat="1" ht="15.75" customHeight="1" x14ac:dyDescent="0.3">
      <c r="B511" s="169"/>
      <c r="C511" s="170"/>
      <c r="D511" s="167" t="s">
        <v>152</v>
      </c>
      <c r="E511" s="170"/>
      <c r="F511" s="171" t="s">
        <v>385</v>
      </c>
      <c r="G511" s="170"/>
      <c r="H511" s="170"/>
      <c r="J511" s="170"/>
      <c r="K511" s="170"/>
      <c r="L511" s="172"/>
      <c r="M511" s="173"/>
      <c r="N511" s="170"/>
      <c r="O511" s="170"/>
      <c r="P511" s="170"/>
      <c r="Q511" s="170"/>
      <c r="R511" s="170"/>
      <c r="S511" s="170"/>
      <c r="T511" s="174"/>
      <c r="AT511" s="175" t="s">
        <v>152</v>
      </c>
      <c r="AU511" s="175" t="s">
        <v>80</v>
      </c>
      <c r="AV511" s="175" t="s">
        <v>76</v>
      </c>
      <c r="AW511" s="175" t="s">
        <v>111</v>
      </c>
      <c r="AX511" s="175" t="s">
        <v>72</v>
      </c>
      <c r="AY511" s="175" t="s">
        <v>139</v>
      </c>
    </row>
    <row r="512" spans="2:65" s="6" customFormat="1" ht="15.75" customHeight="1" x14ac:dyDescent="0.3">
      <c r="B512" s="169"/>
      <c r="C512" s="170"/>
      <c r="D512" s="167" t="s">
        <v>152</v>
      </c>
      <c r="E512" s="170"/>
      <c r="F512" s="171" t="s">
        <v>185</v>
      </c>
      <c r="G512" s="170"/>
      <c r="H512" s="170"/>
      <c r="J512" s="170"/>
      <c r="K512" s="170"/>
      <c r="L512" s="172"/>
      <c r="M512" s="173"/>
      <c r="N512" s="170"/>
      <c r="O512" s="170"/>
      <c r="P512" s="170"/>
      <c r="Q512" s="170"/>
      <c r="R512" s="170"/>
      <c r="S512" s="170"/>
      <c r="T512" s="174"/>
      <c r="AT512" s="175" t="s">
        <v>152</v>
      </c>
      <c r="AU512" s="175" t="s">
        <v>80</v>
      </c>
      <c r="AV512" s="175" t="s">
        <v>76</v>
      </c>
      <c r="AW512" s="175" t="s">
        <v>111</v>
      </c>
      <c r="AX512" s="175" t="s">
        <v>72</v>
      </c>
      <c r="AY512" s="175" t="s">
        <v>139</v>
      </c>
    </row>
    <row r="513" spans="2:51" s="6" customFormat="1" ht="15.75" customHeight="1" x14ac:dyDescent="0.3">
      <c r="B513" s="176"/>
      <c r="C513" s="177"/>
      <c r="D513" s="167" t="s">
        <v>152</v>
      </c>
      <c r="E513" s="177"/>
      <c r="F513" s="178" t="s">
        <v>498</v>
      </c>
      <c r="G513" s="177"/>
      <c r="H513" s="179">
        <v>47.674999999999997</v>
      </c>
      <c r="J513" s="177"/>
      <c r="K513" s="177"/>
      <c r="L513" s="180"/>
      <c r="M513" s="181"/>
      <c r="N513" s="177"/>
      <c r="O513" s="177"/>
      <c r="P513" s="177"/>
      <c r="Q513" s="177"/>
      <c r="R513" s="177"/>
      <c r="S513" s="177"/>
      <c r="T513" s="182"/>
      <c r="AT513" s="183" t="s">
        <v>152</v>
      </c>
      <c r="AU513" s="183" t="s">
        <v>80</v>
      </c>
      <c r="AV513" s="183" t="s">
        <v>80</v>
      </c>
      <c r="AW513" s="183" t="s">
        <v>111</v>
      </c>
      <c r="AX513" s="183" t="s">
        <v>72</v>
      </c>
      <c r="AY513" s="183" t="s">
        <v>139</v>
      </c>
    </row>
    <row r="514" spans="2:51" s="6" customFormat="1" ht="15.75" customHeight="1" x14ac:dyDescent="0.3">
      <c r="B514" s="176"/>
      <c r="C514" s="177"/>
      <c r="D514" s="167" t="s">
        <v>152</v>
      </c>
      <c r="E514" s="177"/>
      <c r="F514" s="178" t="s">
        <v>499</v>
      </c>
      <c r="G514" s="177"/>
      <c r="H514" s="179">
        <v>125.759</v>
      </c>
      <c r="J514" s="177"/>
      <c r="K514" s="177"/>
      <c r="L514" s="180"/>
      <c r="M514" s="181"/>
      <c r="N514" s="177"/>
      <c r="O514" s="177"/>
      <c r="P514" s="177"/>
      <c r="Q514" s="177"/>
      <c r="R514" s="177"/>
      <c r="S514" s="177"/>
      <c r="T514" s="182"/>
      <c r="AT514" s="183" t="s">
        <v>152</v>
      </c>
      <c r="AU514" s="183" t="s">
        <v>80</v>
      </c>
      <c r="AV514" s="183" t="s">
        <v>80</v>
      </c>
      <c r="AW514" s="183" t="s">
        <v>111</v>
      </c>
      <c r="AX514" s="183" t="s">
        <v>72</v>
      </c>
      <c r="AY514" s="183" t="s">
        <v>139</v>
      </c>
    </row>
    <row r="515" spans="2:51" s="6" customFormat="1" ht="15.75" customHeight="1" x14ac:dyDescent="0.3">
      <c r="B515" s="176"/>
      <c r="C515" s="177"/>
      <c r="D515" s="167" t="s">
        <v>152</v>
      </c>
      <c r="E515" s="177"/>
      <c r="F515" s="178" t="s">
        <v>500</v>
      </c>
      <c r="G515" s="177"/>
      <c r="H515" s="179">
        <v>118.44</v>
      </c>
      <c r="J515" s="177"/>
      <c r="K515" s="177"/>
      <c r="L515" s="180"/>
      <c r="M515" s="181"/>
      <c r="N515" s="177"/>
      <c r="O515" s="177"/>
      <c r="P515" s="177"/>
      <c r="Q515" s="177"/>
      <c r="R515" s="177"/>
      <c r="S515" s="177"/>
      <c r="T515" s="182"/>
      <c r="AT515" s="183" t="s">
        <v>152</v>
      </c>
      <c r="AU515" s="183" t="s">
        <v>80</v>
      </c>
      <c r="AV515" s="183" t="s">
        <v>80</v>
      </c>
      <c r="AW515" s="183" t="s">
        <v>111</v>
      </c>
      <c r="AX515" s="183" t="s">
        <v>72</v>
      </c>
      <c r="AY515" s="183" t="s">
        <v>139</v>
      </c>
    </row>
    <row r="516" spans="2:51" s="6" customFormat="1" ht="15.75" customHeight="1" x14ac:dyDescent="0.3">
      <c r="B516" s="176"/>
      <c r="C516" s="177"/>
      <c r="D516" s="167" t="s">
        <v>152</v>
      </c>
      <c r="E516" s="177"/>
      <c r="F516" s="178" t="s">
        <v>501</v>
      </c>
      <c r="G516" s="177"/>
      <c r="H516" s="179">
        <v>19.376000000000001</v>
      </c>
      <c r="J516" s="177"/>
      <c r="K516" s="177"/>
      <c r="L516" s="180"/>
      <c r="M516" s="181"/>
      <c r="N516" s="177"/>
      <c r="O516" s="177"/>
      <c r="P516" s="177"/>
      <c r="Q516" s="177"/>
      <c r="R516" s="177"/>
      <c r="S516" s="177"/>
      <c r="T516" s="182"/>
      <c r="AT516" s="183" t="s">
        <v>152</v>
      </c>
      <c r="AU516" s="183" t="s">
        <v>80</v>
      </c>
      <c r="AV516" s="183" t="s">
        <v>80</v>
      </c>
      <c r="AW516" s="183" t="s">
        <v>111</v>
      </c>
      <c r="AX516" s="183" t="s">
        <v>72</v>
      </c>
      <c r="AY516" s="183" t="s">
        <v>139</v>
      </c>
    </row>
    <row r="517" spans="2:51" s="6" customFormat="1" ht="15.75" customHeight="1" x14ac:dyDescent="0.3">
      <c r="B517" s="176"/>
      <c r="C517" s="177"/>
      <c r="D517" s="167" t="s">
        <v>152</v>
      </c>
      <c r="E517" s="177"/>
      <c r="F517" s="178" t="s">
        <v>502</v>
      </c>
      <c r="G517" s="177"/>
      <c r="H517" s="179">
        <v>69.048000000000002</v>
      </c>
      <c r="J517" s="177"/>
      <c r="K517" s="177"/>
      <c r="L517" s="180"/>
      <c r="M517" s="181"/>
      <c r="N517" s="177"/>
      <c r="O517" s="177"/>
      <c r="P517" s="177"/>
      <c r="Q517" s="177"/>
      <c r="R517" s="177"/>
      <c r="S517" s="177"/>
      <c r="T517" s="182"/>
      <c r="AT517" s="183" t="s">
        <v>152</v>
      </c>
      <c r="AU517" s="183" t="s">
        <v>80</v>
      </c>
      <c r="AV517" s="183" t="s">
        <v>80</v>
      </c>
      <c r="AW517" s="183" t="s">
        <v>111</v>
      </c>
      <c r="AX517" s="183" t="s">
        <v>72</v>
      </c>
      <c r="AY517" s="183" t="s">
        <v>139</v>
      </c>
    </row>
    <row r="518" spans="2:51" s="6" customFormat="1" ht="15.75" customHeight="1" x14ac:dyDescent="0.3">
      <c r="B518" s="176"/>
      <c r="C518" s="177"/>
      <c r="D518" s="167" t="s">
        <v>152</v>
      </c>
      <c r="E518" s="177"/>
      <c r="F518" s="178" t="s">
        <v>503</v>
      </c>
      <c r="G518" s="177"/>
      <c r="H518" s="179">
        <v>12.874000000000001</v>
      </c>
      <c r="J518" s="177"/>
      <c r="K518" s="177"/>
      <c r="L518" s="180"/>
      <c r="M518" s="181"/>
      <c r="N518" s="177"/>
      <c r="O518" s="177"/>
      <c r="P518" s="177"/>
      <c r="Q518" s="177"/>
      <c r="R518" s="177"/>
      <c r="S518" s="177"/>
      <c r="T518" s="182"/>
      <c r="AT518" s="183" t="s">
        <v>152</v>
      </c>
      <c r="AU518" s="183" t="s">
        <v>80</v>
      </c>
      <c r="AV518" s="183" t="s">
        <v>80</v>
      </c>
      <c r="AW518" s="183" t="s">
        <v>111</v>
      </c>
      <c r="AX518" s="183" t="s">
        <v>72</v>
      </c>
      <c r="AY518" s="183" t="s">
        <v>139</v>
      </c>
    </row>
    <row r="519" spans="2:51" s="6" customFormat="1" ht="15.75" customHeight="1" x14ac:dyDescent="0.3">
      <c r="B519" s="176"/>
      <c r="C519" s="177"/>
      <c r="D519" s="167" t="s">
        <v>152</v>
      </c>
      <c r="E519" s="177"/>
      <c r="F519" s="178" t="s">
        <v>504</v>
      </c>
      <c r="G519" s="177"/>
      <c r="H519" s="179">
        <v>222.93600000000001</v>
      </c>
      <c r="J519" s="177"/>
      <c r="K519" s="177"/>
      <c r="L519" s="180"/>
      <c r="M519" s="181"/>
      <c r="N519" s="177"/>
      <c r="O519" s="177"/>
      <c r="P519" s="177"/>
      <c r="Q519" s="177"/>
      <c r="R519" s="177"/>
      <c r="S519" s="177"/>
      <c r="T519" s="182"/>
      <c r="AT519" s="183" t="s">
        <v>152</v>
      </c>
      <c r="AU519" s="183" t="s">
        <v>80</v>
      </c>
      <c r="AV519" s="183" t="s">
        <v>80</v>
      </c>
      <c r="AW519" s="183" t="s">
        <v>111</v>
      </c>
      <c r="AX519" s="183" t="s">
        <v>72</v>
      </c>
      <c r="AY519" s="183" t="s">
        <v>139</v>
      </c>
    </row>
    <row r="520" spans="2:51" s="6" customFormat="1" ht="15.75" customHeight="1" x14ac:dyDescent="0.3">
      <c r="B520" s="176"/>
      <c r="C520" s="177"/>
      <c r="D520" s="167" t="s">
        <v>152</v>
      </c>
      <c r="E520" s="177"/>
      <c r="F520" s="178" t="s">
        <v>505</v>
      </c>
      <c r="G520" s="177"/>
      <c r="H520" s="179">
        <v>222.005</v>
      </c>
      <c r="J520" s="177"/>
      <c r="K520" s="177"/>
      <c r="L520" s="180"/>
      <c r="M520" s="181"/>
      <c r="N520" s="177"/>
      <c r="O520" s="177"/>
      <c r="P520" s="177"/>
      <c r="Q520" s="177"/>
      <c r="R520" s="177"/>
      <c r="S520" s="177"/>
      <c r="T520" s="182"/>
      <c r="AT520" s="183" t="s">
        <v>152</v>
      </c>
      <c r="AU520" s="183" t="s">
        <v>80</v>
      </c>
      <c r="AV520" s="183" t="s">
        <v>80</v>
      </c>
      <c r="AW520" s="183" t="s">
        <v>111</v>
      </c>
      <c r="AX520" s="183" t="s">
        <v>72</v>
      </c>
      <c r="AY520" s="183" t="s">
        <v>139</v>
      </c>
    </row>
    <row r="521" spans="2:51" s="6" customFormat="1" ht="15.75" customHeight="1" x14ac:dyDescent="0.3">
      <c r="B521" s="176"/>
      <c r="C521" s="177"/>
      <c r="D521" s="167" t="s">
        <v>152</v>
      </c>
      <c r="E521" s="177"/>
      <c r="F521" s="178" t="s">
        <v>506</v>
      </c>
      <c r="G521" s="177"/>
      <c r="H521" s="179">
        <v>184.33799999999999</v>
      </c>
      <c r="J521" s="177"/>
      <c r="K521" s="177"/>
      <c r="L521" s="180"/>
      <c r="M521" s="181"/>
      <c r="N521" s="177"/>
      <c r="O521" s="177"/>
      <c r="P521" s="177"/>
      <c r="Q521" s="177"/>
      <c r="R521" s="177"/>
      <c r="S521" s="177"/>
      <c r="T521" s="182"/>
      <c r="AT521" s="183" t="s">
        <v>152</v>
      </c>
      <c r="AU521" s="183" t="s">
        <v>80</v>
      </c>
      <c r="AV521" s="183" t="s">
        <v>80</v>
      </c>
      <c r="AW521" s="183" t="s">
        <v>111</v>
      </c>
      <c r="AX521" s="183" t="s">
        <v>72</v>
      </c>
      <c r="AY521" s="183" t="s">
        <v>139</v>
      </c>
    </row>
    <row r="522" spans="2:51" s="6" customFormat="1" ht="15.75" customHeight="1" x14ac:dyDescent="0.3">
      <c r="B522" s="176"/>
      <c r="C522" s="177"/>
      <c r="D522" s="167" t="s">
        <v>152</v>
      </c>
      <c r="E522" s="177"/>
      <c r="F522" s="178" t="s">
        <v>507</v>
      </c>
      <c r="G522" s="177"/>
      <c r="H522" s="179">
        <v>33.72</v>
      </c>
      <c r="J522" s="177"/>
      <c r="K522" s="177"/>
      <c r="L522" s="180"/>
      <c r="M522" s="181"/>
      <c r="N522" s="177"/>
      <c r="O522" s="177"/>
      <c r="P522" s="177"/>
      <c r="Q522" s="177"/>
      <c r="R522" s="177"/>
      <c r="S522" s="177"/>
      <c r="T522" s="182"/>
      <c r="AT522" s="183" t="s">
        <v>152</v>
      </c>
      <c r="AU522" s="183" t="s">
        <v>80</v>
      </c>
      <c r="AV522" s="183" t="s">
        <v>80</v>
      </c>
      <c r="AW522" s="183" t="s">
        <v>111</v>
      </c>
      <c r="AX522" s="183" t="s">
        <v>72</v>
      </c>
      <c r="AY522" s="183" t="s">
        <v>139</v>
      </c>
    </row>
    <row r="523" spans="2:51" s="6" customFormat="1" ht="15.75" customHeight="1" x14ac:dyDescent="0.3">
      <c r="B523" s="176"/>
      <c r="C523" s="177"/>
      <c r="D523" s="167" t="s">
        <v>152</v>
      </c>
      <c r="E523" s="177"/>
      <c r="F523" s="178" t="s">
        <v>508</v>
      </c>
      <c r="G523" s="177"/>
      <c r="H523" s="179">
        <v>89.135999999999996</v>
      </c>
      <c r="J523" s="177"/>
      <c r="K523" s="177"/>
      <c r="L523" s="180"/>
      <c r="M523" s="181"/>
      <c r="N523" s="177"/>
      <c r="O523" s="177"/>
      <c r="P523" s="177"/>
      <c r="Q523" s="177"/>
      <c r="R523" s="177"/>
      <c r="S523" s="177"/>
      <c r="T523" s="182"/>
      <c r="AT523" s="183" t="s">
        <v>152</v>
      </c>
      <c r="AU523" s="183" t="s">
        <v>80</v>
      </c>
      <c r="AV523" s="183" t="s">
        <v>80</v>
      </c>
      <c r="AW523" s="183" t="s">
        <v>111</v>
      </c>
      <c r="AX523" s="183" t="s">
        <v>72</v>
      </c>
      <c r="AY523" s="183" t="s">
        <v>139</v>
      </c>
    </row>
    <row r="524" spans="2:51" s="6" customFormat="1" ht="15.75" customHeight="1" x14ac:dyDescent="0.3">
      <c r="B524" s="176"/>
      <c r="C524" s="177"/>
      <c r="D524" s="167" t="s">
        <v>152</v>
      </c>
      <c r="E524" s="177"/>
      <c r="F524" s="178" t="s">
        <v>509</v>
      </c>
      <c r="G524" s="177"/>
      <c r="H524" s="179">
        <v>17.757999999999999</v>
      </c>
      <c r="J524" s="177"/>
      <c r="K524" s="177"/>
      <c r="L524" s="180"/>
      <c r="M524" s="181"/>
      <c r="N524" s="177"/>
      <c r="O524" s="177"/>
      <c r="P524" s="177"/>
      <c r="Q524" s="177"/>
      <c r="R524" s="177"/>
      <c r="S524" s="177"/>
      <c r="T524" s="182"/>
      <c r="AT524" s="183" t="s">
        <v>152</v>
      </c>
      <c r="AU524" s="183" t="s">
        <v>80</v>
      </c>
      <c r="AV524" s="183" t="s">
        <v>80</v>
      </c>
      <c r="AW524" s="183" t="s">
        <v>111</v>
      </c>
      <c r="AX524" s="183" t="s">
        <v>72</v>
      </c>
      <c r="AY524" s="183" t="s">
        <v>139</v>
      </c>
    </row>
    <row r="525" spans="2:51" s="6" customFormat="1" ht="15.75" customHeight="1" x14ac:dyDescent="0.3">
      <c r="B525" s="176"/>
      <c r="C525" s="177"/>
      <c r="D525" s="167" t="s">
        <v>152</v>
      </c>
      <c r="E525" s="177"/>
      <c r="F525" s="178" t="s">
        <v>510</v>
      </c>
      <c r="G525" s="177"/>
      <c r="H525" s="179">
        <v>122.09399999999999</v>
      </c>
      <c r="J525" s="177"/>
      <c r="K525" s="177"/>
      <c r="L525" s="180"/>
      <c r="M525" s="181"/>
      <c r="N525" s="177"/>
      <c r="O525" s="177"/>
      <c r="P525" s="177"/>
      <c r="Q525" s="177"/>
      <c r="R525" s="177"/>
      <c r="S525" s="177"/>
      <c r="T525" s="182"/>
      <c r="AT525" s="183" t="s">
        <v>152</v>
      </c>
      <c r="AU525" s="183" t="s">
        <v>80</v>
      </c>
      <c r="AV525" s="183" t="s">
        <v>80</v>
      </c>
      <c r="AW525" s="183" t="s">
        <v>111</v>
      </c>
      <c r="AX525" s="183" t="s">
        <v>72</v>
      </c>
      <c r="AY525" s="183" t="s">
        <v>139</v>
      </c>
    </row>
    <row r="526" spans="2:51" s="6" customFormat="1" ht="15.75" customHeight="1" x14ac:dyDescent="0.3">
      <c r="B526" s="176"/>
      <c r="C526" s="177"/>
      <c r="D526" s="167" t="s">
        <v>152</v>
      </c>
      <c r="E526" s="177"/>
      <c r="F526" s="178" t="s">
        <v>511</v>
      </c>
      <c r="G526" s="177"/>
      <c r="H526" s="179">
        <v>253.96899999999999</v>
      </c>
      <c r="J526" s="177"/>
      <c r="K526" s="177"/>
      <c r="L526" s="180"/>
      <c r="M526" s="181"/>
      <c r="N526" s="177"/>
      <c r="O526" s="177"/>
      <c r="P526" s="177"/>
      <c r="Q526" s="177"/>
      <c r="R526" s="177"/>
      <c r="S526" s="177"/>
      <c r="T526" s="182"/>
      <c r="AT526" s="183" t="s">
        <v>152</v>
      </c>
      <c r="AU526" s="183" t="s">
        <v>80</v>
      </c>
      <c r="AV526" s="183" t="s">
        <v>80</v>
      </c>
      <c r="AW526" s="183" t="s">
        <v>111</v>
      </c>
      <c r="AX526" s="183" t="s">
        <v>72</v>
      </c>
      <c r="AY526" s="183" t="s">
        <v>139</v>
      </c>
    </row>
    <row r="527" spans="2:51" s="6" customFormat="1" ht="15.75" customHeight="1" x14ac:dyDescent="0.3">
      <c r="B527" s="176"/>
      <c r="C527" s="177"/>
      <c r="D527" s="167" t="s">
        <v>152</v>
      </c>
      <c r="E527" s="177"/>
      <c r="F527" s="178" t="s">
        <v>512</v>
      </c>
      <c r="G527" s="177"/>
      <c r="H527" s="179">
        <v>186.887</v>
      </c>
      <c r="J527" s="177"/>
      <c r="K527" s="177"/>
      <c r="L527" s="180"/>
      <c r="M527" s="181"/>
      <c r="N527" s="177"/>
      <c r="O527" s="177"/>
      <c r="P527" s="177"/>
      <c r="Q527" s="177"/>
      <c r="R527" s="177"/>
      <c r="S527" s="177"/>
      <c r="T527" s="182"/>
      <c r="AT527" s="183" t="s">
        <v>152</v>
      </c>
      <c r="AU527" s="183" t="s">
        <v>80</v>
      </c>
      <c r="AV527" s="183" t="s">
        <v>80</v>
      </c>
      <c r="AW527" s="183" t="s">
        <v>111</v>
      </c>
      <c r="AX527" s="183" t="s">
        <v>72</v>
      </c>
      <c r="AY527" s="183" t="s">
        <v>139</v>
      </c>
    </row>
    <row r="528" spans="2:51" s="6" customFormat="1" ht="15.75" customHeight="1" x14ac:dyDescent="0.3">
      <c r="B528" s="176"/>
      <c r="C528" s="177"/>
      <c r="D528" s="167" t="s">
        <v>152</v>
      </c>
      <c r="E528" s="177"/>
      <c r="F528" s="178" t="s">
        <v>513</v>
      </c>
      <c r="G528" s="177"/>
      <c r="H528" s="179">
        <v>195.941</v>
      </c>
      <c r="J528" s="177"/>
      <c r="K528" s="177"/>
      <c r="L528" s="180"/>
      <c r="M528" s="181"/>
      <c r="N528" s="177"/>
      <c r="O528" s="177"/>
      <c r="P528" s="177"/>
      <c r="Q528" s="177"/>
      <c r="R528" s="177"/>
      <c r="S528" s="177"/>
      <c r="T528" s="182"/>
      <c r="AT528" s="183" t="s">
        <v>152</v>
      </c>
      <c r="AU528" s="183" t="s">
        <v>80</v>
      </c>
      <c r="AV528" s="183" t="s">
        <v>80</v>
      </c>
      <c r="AW528" s="183" t="s">
        <v>111</v>
      </c>
      <c r="AX528" s="183" t="s">
        <v>72</v>
      </c>
      <c r="AY528" s="183" t="s">
        <v>139</v>
      </c>
    </row>
    <row r="529" spans="2:51" s="6" customFormat="1" ht="15.75" customHeight="1" x14ac:dyDescent="0.3">
      <c r="B529" s="176"/>
      <c r="C529" s="177"/>
      <c r="D529" s="167" t="s">
        <v>152</v>
      </c>
      <c r="E529" s="177"/>
      <c r="F529" s="178" t="s">
        <v>514</v>
      </c>
      <c r="G529" s="177"/>
      <c r="H529" s="179">
        <v>339.19400000000002</v>
      </c>
      <c r="J529" s="177"/>
      <c r="K529" s="177"/>
      <c r="L529" s="180"/>
      <c r="M529" s="181"/>
      <c r="N529" s="177"/>
      <c r="O529" s="177"/>
      <c r="P529" s="177"/>
      <c r="Q529" s="177"/>
      <c r="R529" s="177"/>
      <c r="S529" s="177"/>
      <c r="T529" s="182"/>
      <c r="AT529" s="183" t="s">
        <v>152</v>
      </c>
      <c r="AU529" s="183" t="s">
        <v>80</v>
      </c>
      <c r="AV529" s="183" t="s">
        <v>80</v>
      </c>
      <c r="AW529" s="183" t="s">
        <v>111</v>
      </c>
      <c r="AX529" s="183" t="s">
        <v>72</v>
      </c>
      <c r="AY529" s="183" t="s">
        <v>139</v>
      </c>
    </row>
    <row r="530" spans="2:51" s="6" customFormat="1" ht="15.75" customHeight="1" x14ac:dyDescent="0.3">
      <c r="B530" s="176"/>
      <c r="C530" s="177"/>
      <c r="D530" s="167" t="s">
        <v>152</v>
      </c>
      <c r="E530" s="177"/>
      <c r="F530" s="178" t="s">
        <v>515</v>
      </c>
      <c r="G530" s="177"/>
      <c r="H530" s="179">
        <v>242.60599999999999</v>
      </c>
      <c r="J530" s="177"/>
      <c r="K530" s="177"/>
      <c r="L530" s="180"/>
      <c r="M530" s="181"/>
      <c r="N530" s="177"/>
      <c r="O530" s="177"/>
      <c r="P530" s="177"/>
      <c r="Q530" s="177"/>
      <c r="R530" s="177"/>
      <c r="S530" s="177"/>
      <c r="T530" s="182"/>
      <c r="AT530" s="183" t="s">
        <v>152</v>
      </c>
      <c r="AU530" s="183" t="s">
        <v>80</v>
      </c>
      <c r="AV530" s="183" t="s">
        <v>80</v>
      </c>
      <c r="AW530" s="183" t="s">
        <v>111</v>
      </c>
      <c r="AX530" s="183" t="s">
        <v>72</v>
      </c>
      <c r="AY530" s="183" t="s">
        <v>139</v>
      </c>
    </row>
    <row r="531" spans="2:51" s="6" customFormat="1" ht="15.75" customHeight="1" x14ac:dyDescent="0.3">
      <c r="B531" s="176"/>
      <c r="C531" s="177"/>
      <c r="D531" s="167" t="s">
        <v>152</v>
      </c>
      <c r="E531" s="177"/>
      <c r="F531" s="178" t="s">
        <v>516</v>
      </c>
      <c r="G531" s="177"/>
      <c r="H531" s="179">
        <v>64.676000000000002</v>
      </c>
      <c r="J531" s="177"/>
      <c r="K531" s="177"/>
      <c r="L531" s="180"/>
      <c r="M531" s="181"/>
      <c r="N531" s="177"/>
      <c r="O531" s="177"/>
      <c r="P531" s="177"/>
      <c r="Q531" s="177"/>
      <c r="R531" s="177"/>
      <c r="S531" s="177"/>
      <c r="T531" s="182"/>
      <c r="AT531" s="183" t="s">
        <v>152</v>
      </c>
      <c r="AU531" s="183" t="s">
        <v>80</v>
      </c>
      <c r="AV531" s="183" t="s">
        <v>80</v>
      </c>
      <c r="AW531" s="183" t="s">
        <v>111</v>
      </c>
      <c r="AX531" s="183" t="s">
        <v>72</v>
      </c>
      <c r="AY531" s="183" t="s">
        <v>139</v>
      </c>
    </row>
    <row r="532" spans="2:51" s="6" customFormat="1" ht="39" customHeight="1" x14ac:dyDescent="0.3">
      <c r="B532" s="176"/>
      <c r="C532" s="177"/>
      <c r="D532" s="167" t="s">
        <v>152</v>
      </c>
      <c r="E532" s="177"/>
      <c r="F532" s="178" t="s">
        <v>517</v>
      </c>
      <c r="G532" s="177"/>
      <c r="H532" s="179">
        <v>112.32</v>
      </c>
      <c r="J532" s="177"/>
      <c r="K532" s="177"/>
      <c r="L532" s="180"/>
      <c r="M532" s="181"/>
      <c r="N532" s="177"/>
      <c r="O532" s="177"/>
      <c r="P532" s="177"/>
      <c r="Q532" s="177"/>
      <c r="R532" s="177"/>
      <c r="S532" s="177"/>
      <c r="T532" s="182"/>
      <c r="AT532" s="183" t="s">
        <v>152</v>
      </c>
      <c r="AU532" s="183" t="s">
        <v>80</v>
      </c>
      <c r="AV532" s="183" t="s">
        <v>80</v>
      </c>
      <c r="AW532" s="183" t="s">
        <v>111</v>
      </c>
      <c r="AX532" s="183" t="s">
        <v>72</v>
      </c>
      <c r="AY532" s="183" t="s">
        <v>139</v>
      </c>
    </row>
    <row r="533" spans="2:51" s="6" customFormat="1" ht="15.75" customHeight="1" x14ac:dyDescent="0.3">
      <c r="B533" s="169"/>
      <c r="C533" s="170"/>
      <c r="D533" s="167" t="s">
        <v>152</v>
      </c>
      <c r="E533" s="170"/>
      <c r="F533" s="171" t="s">
        <v>518</v>
      </c>
      <c r="G533" s="170"/>
      <c r="H533" s="170"/>
      <c r="J533" s="170"/>
      <c r="K533" s="170"/>
      <c r="L533" s="172"/>
      <c r="M533" s="173"/>
      <c r="N533" s="170"/>
      <c r="O533" s="170"/>
      <c r="P533" s="170"/>
      <c r="Q533" s="170"/>
      <c r="R533" s="170"/>
      <c r="S533" s="170"/>
      <c r="T533" s="174"/>
      <c r="AT533" s="175" t="s">
        <v>152</v>
      </c>
      <c r="AU533" s="175" t="s">
        <v>80</v>
      </c>
      <c r="AV533" s="175" t="s">
        <v>76</v>
      </c>
      <c r="AW533" s="175" t="s">
        <v>111</v>
      </c>
      <c r="AX533" s="175" t="s">
        <v>72</v>
      </c>
      <c r="AY533" s="175" t="s">
        <v>139</v>
      </c>
    </row>
    <row r="534" spans="2:51" s="6" customFormat="1" ht="15.75" customHeight="1" x14ac:dyDescent="0.3">
      <c r="B534" s="176"/>
      <c r="C534" s="177"/>
      <c r="D534" s="167" t="s">
        <v>152</v>
      </c>
      <c r="E534" s="177"/>
      <c r="F534" s="178" t="s">
        <v>519</v>
      </c>
      <c r="G534" s="177"/>
      <c r="H534" s="179">
        <v>-15.282</v>
      </c>
      <c r="J534" s="177"/>
      <c r="K534" s="177"/>
      <c r="L534" s="180"/>
      <c r="M534" s="181"/>
      <c r="N534" s="177"/>
      <c r="O534" s="177"/>
      <c r="P534" s="177"/>
      <c r="Q534" s="177"/>
      <c r="R534" s="177"/>
      <c r="S534" s="177"/>
      <c r="T534" s="182"/>
      <c r="AT534" s="183" t="s">
        <v>152</v>
      </c>
      <c r="AU534" s="183" t="s">
        <v>80</v>
      </c>
      <c r="AV534" s="183" t="s">
        <v>80</v>
      </c>
      <c r="AW534" s="183" t="s">
        <v>111</v>
      </c>
      <c r="AX534" s="183" t="s">
        <v>72</v>
      </c>
      <c r="AY534" s="183" t="s">
        <v>139</v>
      </c>
    </row>
    <row r="535" spans="2:51" s="6" customFormat="1" ht="15.75" customHeight="1" x14ac:dyDescent="0.3">
      <c r="B535" s="176"/>
      <c r="C535" s="177"/>
      <c r="D535" s="167" t="s">
        <v>152</v>
      </c>
      <c r="E535" s="177"/>
      <c r="F535" s="178" t="s">
        <v>520</v>
      </c>
      <c r="G535" s="177"/>
      <c r="H535" s="179">
        <v>-10.08</v>
      </c>
      <c r="J535" s="177"/>
      <c r="K535" s="177"/>
      <c r="L535" s="180"/>
      <c r="M535" s="181"/>
      <c r="N535" s="177"/>
      <c r="O535" s="177"/>
      <c r="P535" s="177"/>
      <c r="Q535" s="177"/>
      <c r="R535" s="177"/>
      <c r="S535" s="177"/>
      <c r="T535" s="182"/>
      <c r="AT535" s="183" t="s">
        <v>152</v>
      </c>
      <c r="AU535" s="183" t="s">
        <v>80</v>
      </c>
      <c r="AV535" s="183" t="s">
        <v>80</v>
      </c>
      <c r="AW535" s="183" t="s">
        <v>111</v>
      </c>
      <c r="AX535" s="183" t="s">
        <v>72</v>
      </c>
      <c r="AY535" s="183" t="s">
        <v>139</v>
      </c>
    </row>
    <row r="536" spans="2:51" s="6" customFormat="1" ht="15.75" customHeight="1" x14ac:dyDescent="0.3">
      <c r="B536" s="176"/>
      <c r="C536" s="177"/>
      <c r="D536" s="167" t="s">
        <v>152</v>
      </c>
      <c r="E536" s="177"/>
      <c r="F536" s="178" t="s">
        <v>521</v>
      </c>
      <c r="G536" s="177"/>
      <c r="H536" s="179">
        <v>-0.88800000000000001</v>
      </c>
      <c r="J536" s="177"/>
      <c r="K536" s="177"/>
      <c r="L536" s="180"/>
      <c r="M536" s="181"/>
      <c r="N536" s="177"/>
      <c r="O536" s="177"/>
      <c r="P536" s="177"/>
      <c r="Q536" s="177"/>
      <c r="R536" s="177"/>
      <c r="S536" s="177"/>
      <c r="T536" s="182"/>
      <c r="AT536" s="183" t="s">
        <v>152</v>
      </c>
      <c r="AU536" s="183" t="s">
        <v>80</v>
      </c>
      <c r="AV536" s="183" t="s">
        <v>80</v>
      </c>
      <c r="AW536" s="183" t="s">
        <v>111</v>
      </c>
      <c r="AX536" s="183" t="s">
        <v>72</v>
      </c>
      <c r="AY536" s="183" t="s">
        <v>139</v>
      </c>
    </row>
    <row r="537" spans="2:51" s="6" customFormat="1" ht="15.75" customHeight="1" x14ac:dyDescent="0.3">
      <c r="B537" s="176"/>
      <c r="C537" s="177"/>
      <c r="D537" s="167" t="s">
        <v>152</v>
      </c>
      <c r="E537" s="177"/>
      <c r="F537" s="178" t="s">
        <v>522</v>
      </c>
      <c r="G537" s="177"/>
      <c r="H537" s="179">
        <v>-70.688000000000002</v>
      </c>
      <c r="J537" s="177"/>
      <c r="K537" s="177"/>
      <c r="L537" s="180"/>
      <c r="M537" s="181"/>
      <c r="N537" s="177"/>
      <c r="O537" s="177"/>
      <c r="P537" s="177"/>
      <c r="Q537" s="177"/>
      <c r="R537" s="177"/>
      <c r="S537" s="177"/>
      <c r="T537" s="182"/>
      <c r="AT537" s="183" t="s">
        <v>152</v>
      </c>
      <c r="AU537" s="183" t="s">
        <v>80</v>
      </c>
      <c r="AV537" s="183" t="s">
        <v>80</v>
      </c>
      <c r="AW537" s="183" t="s">
        <v>111</v>
      </c>
      <c r="AX537" s="183" t="s">
        <v>72</v>
      </c>
      <c r="AY537" s="183" t="s">
        <v>139</v>
      </c>
    </row>
    <row r="538" spans="2:51" s="6" customFormat="1" ht="15.75" customHeight="1" x14ac:dyDescent="0.3">
      <c r="B538" s="176"/>
      <c r="C538" s="177"/>
      <c r="D538" s="167" t="s">
        <v>152</v>
      </c>
      <c r="E538" s="177"/>
      <c r="F538" s="178" t="s">
        <v>523</v>
      </c>
      <c r="G538" s="177"/>
      <c r="H538" s="179">
        <v>-26.512</v>
      </c>
      <c r="J538" s="177"/>
      <c r="K538" s="177"/>
      <c r="L538" s="180"/>
      <c r="M538" s="181"/>
      <c r="N538" s="177"/>
      <c r="O538" s="177"/>
      <c r="P538" s="177"/>
      <c r="Q538" s="177"/>
      <c r="R538" s="177"/>
      <c r="S538" s="177"/>
      <c r="T538" s="182"/>
      <c r="AT538" s="183" t="s">
        <v>152</v>
      </c>
      <c r="AU538" s="183" t="s">
        <v>80</v>
      </c>
      <c r="AV538" s="183" t="s">
        <v>80</v>
      </c>
      <c r="AW538" s="183" t="s">
        <v>111</v>
      </c>
      <c r="AX538" s="183" t="s">
        <v>72</v>
      </c>
      <c r="AY538" s="183" t="s">
        <v>139</v>
      </c>
    </row>
    <row r="539" spans="2:51" s="6" customFormat="1" ht="15.75" customHeight="1" x14ac:dyDescent="0.3">
      <c r="B539" s="176"/>
      <c r="C539" s="177"/>
      <c r="D539" s="167" t="s">
        <v>152</v>
      </c>
      <c r="E539" s="177"/>
      <c r="F539" s="178" t="s">
        <v>524</v>
      </c>
      <c r="G539" s="177"/>
      <c r="H539" s="179">
        <v>-2.04</v>
      </c>
      <c r="J539" s="177"/>
      <c r="K539" s="177"/>
      <c r="L539" s="180"/>
      <c r="M539" s="181"/>
      <c r="N539" s="177"/>
      <c r="O539" s="177"/>
      <c r="P539" s="177"/>
      <c r="Q539" s="177"/>
      <c r="R539" s="177"/>
      <c r="S539" s="177"/>
      <c r="T539" s="182"/>
      <c r="AT539" s="183" t="s">
        <v>152</v>
      </c>
      <c r="AU539" s="183" t="s">
        <v>80</v>
      </c>
      <c r="AV539" s="183" t="s">
        <v>80</v>
      </c>
      <c r="AW539" s="183" t="s">
        <v>111</v>
      </c>
      <c r="AX539" s="183" t="s">
        <v>72</v>
      </c>
      <c r="AY539" s="183" t="s">
        <v>139</v>
      </c>
    </row>
    <row r="540" spans="2:51" s="6" customFormat="1" ht="15.75" customHeight="1" x14ac:dyDescent="0.3">
      <c r="B540" s="176"/>
      <c r="C540" s="177"/>
      <c r="D540" s="167" t="s">
        <v>152</v>
      </c>
      <c r="E540" s="177"/>
      <c r="F540" s="178" t="s">
        <v>525</v>
      </c>
      <c r="G540" s="177"/>
      <c r="H540" s="179">
        <v>-227.18199999999999</v>
      </c>
      <c r="J540" s="177"/>
      <c r="K540" s="177"/>
      <c r="L540" s="180"/>
      <c r="M540" s="181"/>
      <c r="N540" s="177"/>
      <c r="O540" s="177"/>
      <c r="P540" s="177"/>
      <c r="Q540" s="177"/>
      <c r="R540" s="177"/>
      <c r="S540" s="177"/>
      <c r="T540" s="182"/>
      <c r="AT540" s="183" t="s">
        <v>152</v>
      </c>
      <c r="AU540" s="183" t="s">
        <v>80</v>
      </c>
      <c r="AV540" s="183" t="s">
        <v>80</v>
      </c>
      <c r="AW540" s="183" t="s">
        <v>111</v>
      </c>
      <c r="AX540" s="183" t="s">
        <v>72</v>
      </c>
      <c r="AY540" s="183" t="s">
        <v>139</v>
      </c>
    </row>
    <row r="541" spans="2:51" s="6" customFormat="1" ht="15.75" customHeight="1" x14ac:dyDescent="0.3">
      <c r="B541" s="192"/>
      <c r="C541" s="193"/>
      <c r="D541" s="167" t="s">
        <v>152</v>
      </c>
      <c r="E541" s="193"/>
      <c r="F541" s="194" t="s">
        <v>208</v>
      </c>
      <c r="G541" s="193"/>
      <c r="H541" s="195">
        <v>2328.08</v>
      </c>
      <c r="J541" s="193"/>
      <c r="K541" s="193"/>
      <c r="L541" s="196"/>
      <c r="M541" s="197"/>
      <c r="N541" s="193"/>
      <c r="O541" s="193"/>
      <c r="P541" s="193"/>
      <c r="Q541" s="193"/>
      <c r="R541" s="193"/>
      <c r="S541" s="193"/>
      <c r="T541" s="198"/>
      <c r="AT541" s="199" t="s">
        <v>152</v>
      </c>
      <c r="AU541" s="199" t="s">
        <v>80</v>
      </c>
      <c r="AV541" s="199" t="s">
        <v>161</v>
      </c>
      <c r="AW541" s="199" t="s">
        <v>111</v>
      </c>
      <c r="AX541" s="199" t="s">
        <v>72</v>
      </c>
      <c r="AY541" s="199" t="s">
        <v>139</v>
      </c>
    </row>
    <row r="542" spans="2:51" s="6" customFormat="1" ht="15.75" customHeight="1" x14ac:dyDescent="0.3">
      <c r="B542" s="169"/>
      <c r="C542" s="170"/>
      <c r="D542" s="167" t="s">
        <v>152</v>
      </c>
      <c r="E542" s="170"/>
      <c r="F542" s="171" t="s">
        <v>237</v>
      </c>
      <c r="G542" s="170"/>
      <c r="H542" s="170"/>
      <c r="J542" s="170"/>
      <c r="K542" s="170"/>
      <c r="L542" s="172"/>
      <c r="M542" s="173"/>
      <c r="N542" s="170"/>
      <c r="O542" s="170"/>
      <c r="P542" s="170"/>
      <c r="Q542" s="170"/>
      <c r="R542" s="170"/>
      <c r="S542" s="170"/>
      <c r="T542" s="174"/>
      <c r="AT542" s="175" t="s">
        <v>152</v>
      </c>
      <c r="AU542" s="175" t="s">
        <v>80</v>
      </c>
      <c r="AV542" s="175" t="s">
        <v>76</v>
      </c>
      <c r="AW542" s="175" t="s">
        <v>111</v>
      </c>
      <c r="AX542" s="175" t="s">
        <v>72</v>
      </c>
      <c r="AY542" s="175" t="s">
        <v>139</v>
      </c>
    </row>
    <row r="543" spans="2:51" s="6" customFormat="1" ht="15.75" customHeight="1" x14ac:dyDescent="0.3">
      <c r="B543" s="176"/>
      <c r="C543" s="177"/>
      <c r="D543" s="167" t="s">
        <v>152</v>
      </c>
      <c r="E543" s="177"/>
      <c r="F543" s="178" t="s">
        <v>526</v>
      </c>
      <c r="G543" s="177"/>
      <c r="H543" s="179">
        <v>64.512</v>
      </c>
      <c r="J543" s="177"/>
      <c r="K543" s="177"/>
      <c r="L543" s="180"/>
      <c r="M543" s="181"/>
      <c r="N543" s="177"/>
      <c r="O543" s="177"/>
      <c r="P543" s="177"/>
      <c r="Q543" s="177"/>
      <c r="R543" s="177"/>
      <c r="S543" s="177"/>
      <c r="T543" s="182"/>
      <c r="AT543" s="183" t="s">
        <v>152</v>
      </c>
      <c r="AU543" s="183" t="s">
        <v>80</v>
      </c>
      <c r="AV543" s="183" t="s">
        <v>80</v>
      </c>
      <c r="AW543" s="183" t="s">
        <v>111</v>
      </c>
      <c r="AX543" s="183" t="s">
        <v>72</v>
      </c>
      <c r="AY543" s="183" t="s">
        <v>139</v>
      </c>
    </row>
    <row r="544" spans="2:51" s="6" customFormat="1" ht="15.75" customHeight="1" x14ac:dyDescent="0.3">
      <c r="B544" s="176"/>
      <c r="C544" s="177"/>
      <c r="D544" s="167" t="s">
        <v>152</v>
      </c>
      <c r="E544" s="177"/>
      <c r="F544" s="178" t="s">
        <v>527</v>
      </c>
      <c r="G544" s="177"/>
      <c r="H544" s="179">
        <v>25.344000000000001</v>
      </c>
      <c r="J544" s="177"/>
      <c r="K544" s="177"/>
      <c r="L544" s="180"/>
      <c r="M544" s="181"/>
      <c r="N544" s="177"/>
      <c r="O544" s="177"/>
      <c r="P544" s="177"/>
      <c r="Q544" s="177"/>
      <c r="R544" s="177"/>
      <c r="S544" s="177"/>
      <c r="T544" s="182"/>
      <c r="AT544" s="183" t="s">
        <v>152</v>
      </c>
      <c r="AU544" s="183" t="s">
        <v>80</v>
      </c>
      <c r="AV544" s="183" t="s">
        <v>80</v>
      </c>
      <c r="AW544" s="183" t="s">
        <v>111</v>
      </c>
      <c r="AX544" s="183" t="s">
        <v>72</v>
      </c>
      <c r="AY544" s="183" t="s">
        <v>139</v>
      </c>
    </row>
    <row r="545" spans="2:51" s="6" customFormat="1" ht="15.75" customHeight="1" x14ac:dyDescent="0.3">
      <c r="B545" s="176"/>
      <c r="C545" s="177"/>
      <c r="D545" s="167" t="s">
        <v>152</v>
      </c>
      <c r="E545" s="177"/>
      <c r="F545" s="178" t="s">
        <v>528</v>
      </c>
      <c r="G545" s="177"/>
      <c r="H545" s="179">
        <v>8.2560000000000002</v>
      </c>
      <c r="J545" s="177"/>
      <c r="K545" s="177"/>
      <c r="L545" s="180"/>
      <c r="M545" s="181"/>
      <c r="N545" s="177"/>
      <c r="O545" s="177"/>
      <c r="P545" s="177"/>
      <c r="Q545" s="177"/>
      <c r="R545" s="177"/>
      <c r="S545" s="177"/>
      <c r="T545" s="182"/>
      <c r="AT545" s="183" t="s">
        <v>152</v>
      </c>
      <c r="AU545" s="183" t="s">
        <v>80</v>
      </c>
      <c r="AV545" s="183" t="s">
        <v>80</v>
      </c>
      <c r="AW545" s="183" t="s">
        <v>111</v>
      </c>
      <c r="AX545" s="183" t="s">
        <v>72</v>
      </c>
      <c r="AY545" s="183" t="s">
        <v>139</v>
      </c>
    </row>
    <row r="546" spans="2:51" s="6" customFormat="1" ht="15.75" customHeight="1" x14ac:dyDescent="0.3">
      <c r="B546" s="169"/>
      <c r="C546" s="170"/>
      <c r="D546" s="167" t="s">
        <v>152</v>
      </c>
      <c r="E546" s="170"/>
      <c r="F546" s="171" t="s">
        <v>518</v>
      </c>
      <c r="G546" s="170"/>
      <c r="H546" s="170"/>
      <c r="J546" s="170"/>
      <c r="K546" s="170"/>
      <c r="L546" s="172"/>
      <c r="M546" s="173"/>
      <c r="N546" s="170"/>
      <c r="O546" s="170"/>
      <c r="P546" s="170"/>
      <c r="Q546" s="170"/>
      <c r="R546" s="170"/>
      <c r="S546" s="170"/>
      <c r="T546" s="174"/>
      <c r="AT546" s="175" t="s">
        <v>152</v>
      </c>
      <c r="AU546" s="175" t="s">
        <v>80</v>
      </c>
      <c r="AV546" s="175" t="s">
        <v>76</v>
      </c>
      <c r="AW546" s="175" t="s">
        <v>111</v>
      </c>
      <c r="AX546" s="175" t="s">
        <v>72</v>
      </c>
      <c r="AY546" s="175" t="s">
        <v>139</v>
      </c>
    </row>
    <row r="547" spans="2:51" s="6" customFormat="1" ht="15.75" customHeight="1" x14ac:dyDescent="0.3">
      <c r="B547" s="176"/>
      <c r="C547" s="177"/>
      <c r="D547" s="167" t="s">
        <v>152</v>
      </c>
      <c r="E547" s="177"/>
      <c r="F547" s="178" t="s">
        <v>529</v>
      </c>
      <c r="G547" s="177"/>
      <c r="H547" s="179">
        <v>-4.2720000000000002</v>
      </c>
      <c r="J547" s="177"/>
      <c r="K547" s="177"/>
      <c r="L547" s="180"/>
      <c r="M547" s="181"/>
      <c r="N547" s="177"/>
      <c r="O547" s="177"/>
      <c r="P547" s="177"/>
      <c r="Q547" s="177"/>
      <c r="R547" s="177"/>
      <c r="S547" s="177"/>
      <c r="T547" s="182"/>
      <c r="AT547" s="183" t="s">
        <v>152</v>
      </c>
      <c r="AU547" s="183" t="s">
        <v>80</v>
      </c>
      <c r="AV547" s="183" t="s">
        <v>80</v>
      </c>
      <c r="AW547" s="183" t="s">
        <v>111</v>
      </c>
      <c r="AX547" s="183" t="s">
        <v>72</v>
      </c>
      <c r="AY547" s="183" t="s">
        <v>139</v>
      </c>
    </row>
    <row r="548" spans="2:51" s="6" customFormat="1" ht="15.75" customHeight="1" x14ac:dyDescent="0.3">
      <c r="B548" s="176"/>
      <c r="C548" s="177"/>
      <c r="D548" s="167" t="s">
        <v>152</v>
      </c>
      <c r="E548" s="177"/>
      <c r="F548" s="178" t="s">
        <v>530</v>
      </c>
      <c r="G548" s="177"/>
      <c r="H548" s="179">
        <v>-5.2480000000000002</v>
      </c>
      <c r="J548" s="177"/>
      <c r="K548" s="177"/>
      <c r="L548" s="180"/>
      <c r="M548" s="181"/>
      <c r="N548" s="177"/>
      <c r="O548" s="177"/>
      <c r="P548" s="177"/>
      <c r="Q548" s="177"/>
      <c r="R548" s="177"/>
      <c r="S548" s="177"/>
      <c r="T548" s="182"/>
      <c r="AT548" s="183" t="s">
        <v>152</v>
      </c>
      <c r="AU548" s="183" t="s">
        <v>80</v>
      </c>
      <c r="AV548" s="183" t="s">
        <v>80</v>
      </c>
      <c r="AW548" s="183" t="s">
        <v>111</v>
      </c>
      <c r="AX548" s="183" t="s">
        <v>72</v>
      </c>
      <c r="AY548" s="183" t="s">
        <v>139</v>
      </c>
    </row>
    <row r="549" spans="2:51" s="6" customFormat="1" ht="15.75" customHeight="1" x14ac:dyDescent="0.3">
      <c r="B549" s="192"/>
      <c r="C549" s="193"/>
      <c r="D549" s="167" t="s">
        <v>152</v>
      </c>
      <c r="E549" s="193"/>
      <c r="F549" s="194" t="s">
        <v>208</v>
      </c>
      <c r="G549" s="193"/>
      <c r="H549" s="195">
        <v>88.591999999999999</v>
      </c>
      <c r="J549" s="193"/>
      <c r="K549" s="193"/>
      <c r="L549" s="196"/>
      <c r="M549" s="197"/>
      <c r="N549" s="193"/>
      <c r="O549" s="193"/>
      <c r="P549" s="193"/>
      <c r="Q549" s="193"/>
      <c r="R549" s="193"/>
      <c r="S549" s="193"/>
      <c r="T549" s="198"/>
      <c r="AT549" s="199" t="s">
        <v>152</v>
      </c>
      <c r="AU549" s="199" t="s">
        <v>80</v>
      </c>
      <c r="AV549" s="199" t="s">
        <v>161</v>
      </c>
      <c r="AW549" s="199" t="s">
        <v>111</v>
      </c>
      <c r="AX549" s="199" t="s">
        <v>72</v>
      </c>
      <c r="AY549" s="199" t="s">
        <v>139</v>
      </c>
    </row>
    <row r="550" spans="2:51" s="6" customFormat="1" ht="15.75" customHeight="1" x14ac:dyDescent="0.3">
      <c r="B550" s="169"/>
      <c r="C550" s="170"/>
      <c r="D550" s="167" t="s">
        <v>152</v>
      </c>
      <c r="E550" s="170"/>
      <c r="F550" s="171" t="s">
        <v>239</v>
      </c>
      <c r="G550" s="170"/>
      <c r="H550" s="170"/>
      <c r="J550" s="170"/>
      <c r="K550" s="170"/>
      <c r="L550" s="172"/>
      <c r="M550" s="173"/>
      <c r="N550" s="170"/>
      <c r="O550" s="170"/>
      <c r="P550" s="170"/>
      <c r="Q550" s="170"/>
      <c r="R550" s="170"/>
      <c r="S550" s="170"/>
      <c r="T550" s="174"/>
      <c r="AT550" s="175" t="s">
        <v>152</v>
      </c>
      <c r="AU550" s="175" t="s">
        <v>80</v>
      </c>
      <c r="AV550" s="175" t="s">
        <v>76</v>
      </c>
      <c r="AW550" s="175" t="s">
        <v>111</v>
      </c>
      <c r="AX550" s="175" t="s">
        <v>72</v>
      </c>
      <c r="AY550" s="175" t="s">
        <v>139</v>
      </c>
    </row>
    <row r="551" spans="2:51" s="6" customFormat="1" ht="15.75" customHeight="1" x14ac:dyDescent="0.3">
      <c r="B551" s="176"/>
      <c r="C551" s="177"/>
      <c r="D551" s="167" t="s">
        <v>152</v>
      </c>
      <c r="E551" s="177"/>
      <c r="F551" s="178" t="s">
        <v>531</v>
      </c>
      <c r="G551" s="177"/>
      <c r="H551" s="179">
        <v>114.03</v>
      </c>
      <c r="J551" s="177"/>
      <c r="K551" s="177"/>
      <c r="L551" s="180"/>
      <c r="M551" s="181"/>
      <c r="N551" s="177"/>
      <c r="O551" s="177"/>
      <c r="P551" s="177"/>
      <c r="Q551" s="177"/>
      <c r="R551" s="177"/>
      <c r="S551" s="177"/>
      <c r="T551" s="182"/>
      <c r="AT551" s="183" t="s">
        <v>152</v>
      </c>
      <c r="AU551" s="183" t="s">
        <v>80</v>
      </c>
      <c r="AV551" s="183" t="s">
        <v>80</v>
      </c>
      <c r="AW551" s="183" t="s">
        <v>111</v>
      </c>
      <c r="AX551" s="183" t="s">
        <v>72</v>
      </c>
      <c r="AY551" s="183" t="s">
        <v>139</v>
      </c>
    </row>
    <row r="552" spans="2:51" s="6" customFormat="1" ht="15.75" customHeight="1" x14ac:dyDescent="0.3">
      <c r="B552" s="176"/>
      <c r="C552" s="177"/>
      <c r="D552" s="167" t="s">
        <v>152</v>
      </c>
      <c r="E552" s="177"/>
      <c r="F552" s="178" t="s">
        <v>532</v>
      </c>
      <c r="G552" s="177"/>
      <c r="H552" s="179">
        <v>191.32300000000001</v>
      </c>
      <c r="J552" s="177"/>
      <c r="K552" s="177"/>
      <c r="L552" s="180"/>
      <c r="M552" s="181"/>
      <c r="N552" s="177"/>
      <c r="O552" s="177"/>
      <c r="P552" s="177"/>
      <c r="Q552" s="177"/>
      <c r="R552" s="177"/>
      <c r="S552" s="177"/>
      <c r="T552" s="182"/>
      <c r="AT552" s="183" t="s">
        <v>152</v>
      </c>
      <c r="AU552" s="183" t="s">
        <v>80</v>
      </c>
      <c r="AV552" s="183" t="s">
        <v>80</v>
      </c>
      <c r="AW552" s="183" t="s">
        <v>111</v>
      </c>
      <c r="AX552" s="183" t="s">
        <v>72</v>
      </c>
      <c r="AY552" s="183" t="s">
        <v>139</v>
      </c>
    </row>
    <row r="553" spans="2:51" s="6" customFormat="1" ht="15.75" customHeight="1" x14ac:dyDescent="0.3">
      <c r="B553" s="176"/>
      <c r="C553" s="177"/>
      <c r="D553" s="167" t="s">
        <v>152</v>
      </c>
      <c r="E553" s="177"/>
      <c r="F553" s="178" t="s">
        <v>533</v>
      </c>
      <c r="G553" s="177"/>
      <c r="H553" s="179">
        <v>113.28</v>
      </c>
      <c r="J553" s="177"/>
      <c r="K553" s="177"/>
      <c r="L553" s="180"/>
      <c r="M553" s="181"/>
      <c r="N553" s="177"/>
      <c r="O553" s="177"/>
      <c r="P553" s="177"/>
      <c r="Q553" s="177"/>
      <c r="R553" s="177"/>
      <c r="S553" s="177"/>
      <c r="T553" s="182"/>
      <c r="AT553" s="183" t="s">
        <v>152</v>
      </c>
      <c r="AU553" s="183" t="s">
        <v>80</v>
      </c>
      <c r="AV553" s="183" t="s">
        <v>80</v>
      </c>
      <c r="AW553" s="183" t="s">
        <v>111</v>
      </c>
      <c r="AX553" s="183" t="s">
        <v>72</v>
      </c>
      <c r="AY553" s="183" t="s">
        <v>139</v>
      </c>
    </row>
    <row r="554" spans="2:51" s="6" customFormat="1" ht="15.75" customHeight="1" x14ac:dyDescent="0.3">
      <c r="B554" s="176"/>
      <c r="C554" s="177"/>
      <c r="D554" s="167" t="s">
        <v>152</v>
      </c>
      <c r="E554" s="177"/>
      <c r="F554" s="178" t="s">
        <v>534</v>
      </c>
      <c r="G554" s="177"/>
      <c r="H554" s="179">
        <v>128.011</v>
      </c>
      <c r="J554" s="177"/>
      <c r="K554" s="177"/>
      <c r="L554" s="180"/>
      <c r="M554" s="181"/>
      <c r="N554" s="177"/>
      <c r="O554" s="177"/>
      <c r="P554" s="177"/>
      <c r="Q554" s="177"/>
      <c r="R554" s="177"/>
      <c r="S554" s="177"/>
      <c r="T554" s="182"/>
      <c r="AT554" s="183" t="s">
        <v>152</v>
      </c>
      <c r="AU554" s="183" t="s">
        <v>80</v>
      </c>
      <c r="AV554" s="183" t="s">
        <v>80</v>
      </c>
      <c r="AW554" s="183" t="s">
        <v>111</v>
      </c>
      <c r="AX554" s="183" t="s">
        <v>72</v>
      </c>
      <c r="AY554" s="183" t="s">
        <v>139</v>
      </c>
    </row>
    <row r="555" spans="2:51" s="6" customFormat="1" ht="15.75" customHeight="1" x14ac:dyDescent="0.3">
      <c r="B555" s="176"/>
      <c r="C555" s="177"/>
      <c r="D555" s="167" t="s">
        <v>152</v>
      </c>
      <c r="E555" s="177"/>
      <c r="F555" s="178" t="s">
        <v>535</v>
      </c>
      <c r="G555" s="177"/>
      <c r="H555" s="179">
        <v>191.352</v>
      </c>
      <c r="J555" s="177"/>
      <c r="K555" s="177"/>
      <c r="L555" s="180"/>
      <c r="M555" s="181"/>
      <c r="N555" s="177"/>
      <c r="O555" s="177"/>
      <c r="P555" s="177"/>
      <c r="Q555" s="177"/>
      <c r="R555" s="177"/>
      <c r="S555" s="177"/>
      <c r="T555" s="182"/>
      <c r="AT555" s="183" t="s">
        <v>152</v>
      </c>
      <c r="AU555" s="183" t="s">
        <v>80</v>
      </c>
      <c r="AV555" s="183" t="s">
        <v>80</v>
      </c>
      <c r="AW555" s="183" t="s">
        <v>111</v>
      </c>
      <c r="AX555" s="183" t="s">
        <v>72</v>
      </c>
      <c r="AY555" s="183" t="s">
        <v>139</v>
      </c>
    </row>
    <row r="556" spans="2:51" s="6" customFormat="1" ht="15.75" customHeight="1" x14ac:dyDescent="0.3">
      <c r="B556" s="176"/>
      <c r="C556" s="177"/>
      <c r="D556" s="167" t="s">
        <v>152</v>
      </c>
      <c r="E556" s="177"/>
      <c r="F556" s="178" t="s">
        <v>536</v>
      </c>
      <c r="G556" s="177"/>
      <c r="H556" s="179">
        <v>38.192</v>
      </c>
      <c r="J556" s="177"/>
      <c r="K556" s="177"/>
      <c r="L556" s="180"/>
      <c r="M556" s="181"/>
      <c r="N556" s="177"/>
      <c r="O556" s="177"/>
      <c r="P556" s="177"/>
      <c r="Q556" s="177"/>
      <c r="R556" s="177"/>
      <c r="S556" s="177"/>
      <c r="T556" s="182"/>
      <c r="AT556" s="183" t="s">
        <v>152</v>
      </c>
      <c r="AU556" s="183" t="s">
        <v>80</v>
      </c>
      <c r="AV556" s="183" t="s">
        <v>80</v>
      </c>
      <c r="AW556" s="183" t="s">
        <v>111</v>
      </c>
      <c r="AX556" s="183" t="s">
        <v>72</v>
      </c>
      <c r="AY556" s="183" t="s">
        <v>139</v>
      </c>
    </row>
    <row r="557" spans="2:51" s="6" customFormat="1" ht="15.75" customHeight="1" x14ac:dyDescent="0.3">
      <c r="B557" s="169"/>
      <c r="C557" s="170"/>
      <c r="D557" s="167" t="s">
        <v>152</v>
      </c>
      <c r="E557" s="170"/>
      <c r="F557" s="171" t="s">
        <v>518</v>
      </c>
      <c r="G557" s="170"/>
      <c r="H557" s="170"/>
      <c r="J557" s="170"/>
      <c r="K557" s="170"/>
      <c r="L557" s="172"/>
      <c r="M557" s="173"/>
      <c r="N557" s="170"/>
      <c r="O557" s="170"/>
      <c r="P557" s="170"/>
      <c r="Q557" s="170"/>
      <c r="R557" s="170"/>
      <c r="S557" s="170"/>
      <c r="T557" s="174"/>
      <c r="AT557" s="175" t="s">
        <v>152</v>
      </c>
      <c r="AU557" s="175" t="s">
        <v>80</v>
      </c>
      <c r="AV557" s="175" t="s">
        <v>76</v>
      </c>
      <c r="AW557" s="175" t="s">
        <v>111</v>
      </c>
      <c r="AX557" s="175" t="s">
        <v>72</v>
      </c>
      <c r="AY557" s="175" t="s">
        <v>139</v>
      </c>
    </row>
    <row r="558" spans="2:51" s="6" customFormat="1" ht="15.75" customHeight="1" x14ac:dyDescent="0.3">
      <c r="B558" s="176"/>
      <c r="C558" s="177"/>
      <c r="D558" s="167" t="s">
        <v>152</v>
      </c>
      <c r="E558" s="177"/>
      <c r="F558" s="178" t="s">
        <v>537</v>
      </c>
      <c r="G558" s="177"/>
      <c r="H558" s="179">
        <v>-130.32599999999999</v>
      </c>
      <c r="J558" s="177"/>
      <c r="K558" s="177"/>
      <c r="L558" s="180"/>
      <c r="M558" s="181"/>
      <c r="N558" s="177"/>
      <c r="O558" s="177"/>
      <c r="P558" s="177"/>
      <c r="Q558" s="177"/>
      <c r="R558" s="177"/>
      <c r="S558" s="177"/>
      <c r="T558" s="182"/>
      <c r="AT558" s="183" t="s">
        <v>152</v>
      </c>
      <c r="AU558" s="183" t="s">
        <v>80</v>
      </c>
      <c r="AV558" s="183" t="s">
        <v>80</v>
      </c>
      <c r="AW558" s="183" t="s">
        <v>111</v>
      </c>
      <c r="AX558" s="183" t="s">
        <v>72</v>
      </c>
      <c r="AY558" s="183" t="s">
        <v>139</v>
      </c>
    </row>
    <row r="559" spans="2:51" s="6" customFormat="1" ht="15.75" customHeight="1" x14ac:dyDescent="0.3">
      <c r="B559" s="192"/>
      <c r="C559" s="193"/>
      <c r="D559" s="167" t="s">
        <v>152</v>
      </c>
      <c r="E559" s="193"/>
      <c r="F559" s="194" t="s">
        <v>208</v>
      </c>
      <c r="G559" s="193"/>
      <c r="H559" s="195">
        <v>645.86199999999997</v>
      </c>
      <c r="J559" s="193"/>
      <c r="K559" s="193"/>
      <c r="L559" s="196"/>
      <c r="M559" s="197"/>
      <c r="N559" s="193"/>
      <c r="O559" s="193"/>
      <c r="P559" s="193"/>
      <c r="Q559" s="193"/>
      <c r="R559" s="193"/>
      <c r="S559" s="193"/>
      <c r="T559" s="198"/>
      <c r="AT559" s="199" t="s">
        <v>152</v>
      </c>
      <c r="AU559" s="199" t="s">
        <v>80</v>
      </c>
      <c r="AV559" s="199" t="s">
        <v>161</v>
      </c>
      <c r="AW559" s="199" t="s">
        <v>111</v>
      </c>
      <c r="AX559" s="199" t="s">
        <v>72</v>
      </c>
      <c r="AY559" s="199" t="s">
        <v>139</v>
      </c>
    </row>
    <row r="560" spans="2:51" s="6" customFormat="1" ht="15.75" customHeight="1" x14ac:dyDescent="0.3">
      <c r="B560" s="169"/>
      <c r="C560" s="170"/>
      <c r="D560" s="167" t="s">
        <v>152</v>
      </c>
      <c r="E560" s="170"/>
      <c r="F560" s="171" t="s">
        <v>193</v>
      </c>
      <c r="G560" s="170"/>
      <c r="H560" s="170"/>
      <c r="J560" s="170"/>
      <c r="K560" s="170"/>
      <c r="L560" s="172"/>
      <c r="M560" s="173"/>
      <c r="N560" s="170"/>
      <c r="O560" s="170"/>
      <c r="P560" s="170"/>
      <c r="Q560" s="170"/>
      <c r="R560" s="170"/>
      <c r="S560" s="170"/>
      <c r="T560" s="174"/>
      <c r="AT560" s="175" t="s">
        <v>152</v>
      </c>
      <c r="AU560" s="175" t="s">
        <v>80</v>
      </c>
      <c r="AV560" s="175" t="s">
        <v>76</v>
      </c>
      <c r="AW560" s="175" t="s">
        <v>111</v>
      </c>
      <c r="AX560" s="175" t="s">
        <v>72</v>
      </c>
      <c r="AY560" s="175" t="s">
        <v>139</v>
      </c>
    </row>
    <row r="561" spans="2:51" s="6" customFormat="1" ht="15.75" customHeight="1" x14ac:dyDescent="0.3">
      <c r="B561" s="176"/>
      <c r="C561" s="177"/>
      <c r="D561" s="167" t="s">
        <v>152</v>
      </c>
      <c r="E561" s="177"/>
      <c r="F561" s="178" t="s">
        <v>538</v>
      </c>
      <c r="G561" s="177"/>
      <c r="H561" s="179">
        <v>30.234999999999999</v>
      </c>
      <c r="J561" s="177"/>
      <c r="K561" s="177"/>
      <c r="L561" s="180"/>
      <c r="M561" s="181"/>
      <c r="N561" s="177"/>
      <c r="O561" s="177"/>
      <c r="P561" s="177"/>
      <c r="Q561" s="177"/>
      <c r="R561" s="177"/>
      <c r="S561" s="177"/>
      <c r="T561" s="182"/>
      <c r="AT561" s="183" t="s">
        <v>152</v>
      </c>
      <c r="AU561" s="183" t="s">
        <v>80</v>
      </c>
      <c r="AV561" s="183" t="s">
        <v>80</v>
      </c>
      <c r="AW561" s="183" t="s">
        <v>111</v>
      </c>
      <c r="AX561" s="183" t="s">
        <v>72</v>
      </c>
      <c r="AY561" s="183" t="s">
        <v>139</v>
      </c>
    </row>
    <row r="562" spans="2:51" s="6" customFormat="1" ht="15.75" customHeight="1" x14ac:dyDescent="0.3">
      <c r="B562" s="176"/>
      <c r="C562" s="177"/>
      <c r="D562" s="167" t="s">
        <v>152</v>
      </c>
      <c r="E562" s="177"/>
      <c r="F562" s="178" t="s">
        <v>539</v>
      </c>
      <c r="G562" s="177"/>
      <c r="H562" s="179">
        <v>70.103999999999999</v>
      </c>
      <c r="J562" s="177"/>
      <c r="K562" s="177"/>
      <c r="L562" s="180"/>
      <c r="M562" s="181"/>
      <c r="N562" s="177"/>
      <c r="O562" s="177"/>
      <c r="P562" s="177"/>
      <c r="Q562" s="177"/>
      <c r="R562" s="177"/>
      <c r="S562" s="177"/>
      <c r="T562" s="182"/>
      <c r="AT562" s="183" t="s">
        <v>152</v>
      </c>
      <c r="AU562" s="183" t="s">
        <v>80</v>
      </c>
      <c r="AV562" s="183" t="s">
        <v>80</v>
      </c>
      <c r="AW562" s="183" t="s">
        <v>111</v>
      </c>
      <c r="AX562" s="183" t="s">
        <v>72</v>
      </c>
      <c r="AY562" s="183" t="s">
        <v>139</v>
      </c>
    </row>
    <row r="563" spans="2:51" s="6" customFormat="1" ht="15.75" customHeight="1" x14ac:dyDescent="0.3">
      <c r="B563" s="176"/>
      <c r="C563" s="177"/>
      <c r="D563" s="167" t="s">
        <v>152</v>
      </c>
      <c r="E563" s="177"/>
      <c r="F563" s="178" t="s">
        <v>540</v>
      </c>
      <c r="G563" s="177"/>
      <c r="H563" s="179">
        <v>13.135999999999999</v>
      </c>
      <c r="J563" s="177"/>
      <c r="K563" s="177"/>
      <c r="L563" s="180"/>
      <c r="M563" s="181"/>
      <c r="N563" s="177"/>
      <c r="O563" s="177"/>
      <c r="P563" s="177"/>
      <c r="Q563" s="177"/>
      <c r="R563" s="177"/>
      <c r="S563" s="177"/>
      <c r="T563" s="182"/>
      <c r="AT563" s="183" t="s">
        <v>152</v>
      </c>
      <c r="AU563" s="183" t="s">
        <v>80</v>
      </c>
      <c r="AV563" s="183" t="s">
        <v>80</v>
      </c>
      <c r="AW563" s="183" t="s">
        <v>111</v>
      </c>
      <c r="AX563" s="183" t="s">
        <v>72</v>
      </c>
      <c r="AY563" s="183" t="s">
        <v>139</v>
      </c>
    </row>
    <row r="564" spans="2:51" s="6" customFormat="1" ht="15.75" customHeight="1" x14ac:dyDescent="0.3">
      <c r="B564" s="169"/>
      <c r="C564" s="170"/>
      <c r="D564" s="167" t="s">
        <v>152</v>
      </c>
      <c r="E564" s="170"/>
      <c r="F564" s="171" t="s">
        <v>518</v>
      </c>
      <c r="G564" s="170"/>
      <c r="H564" s="170"/>
      <c r="J564" s="170"/>
      <c r="K564" s="170"/>
      <c r="L564" s="172"/>
      <c r="M564" s="173"/>
      <c r="N564" s="170"/>
      <c r="O564" s="170"/>
      <c r="P564" s="170"/>
      <c r="Q564" s="170"/>
      <c r="R564" s="170"/>
      <c r="S564" s="170"/>
      <c r="T564" s="174"/>
      <c r="AT564" s="175" t="s">
        <v>152</v>
      </c>
      <c r="AU564" s="175" t="s">
        <v>80</v>
      </c>
      <c r="AV564" s="175" t="s">
        <v>76</v>
      </c>
      <c r="AW564" s="175" t="s">
        <v>111</v>
      </c>
      <c r="AX564" s="175" t="s">
        <v>72</v>
      </c>
      <c r="AY564" s="175" t="s">
        <v>139</v>
      </c>
    </row>
    <row r="565" spans="2:51" s="6" customFormat="1" ht="15.75" customHeight="1" x14ac:dyDescent="0.3">
      <c r="B565" s="176"/>
      <c r="C565" s="177"/>
      <c r="D565" s="167" t="s">
        <v>152</v>
      </c>
      <c r="E565" s="177"/>
      <c r="F565" s="178" t="s">
        <v>541</v>
      </c>
      <c r="G565" s="177"/>
      <c r="H565" s="179">
        <v>-15.632</v>
      </c>
      <c r="J565" s="177"/>
      <c r="K565" s="177"/>
      <c r="L565" s="180"/>
      <c r="M565" s="181"/>
      <c r="N565" s="177"/>
      <c r="O565" s="177"/>
      <c r="P565" s="177"/>
      <c r="Q565" s="177"/>
      <c r="R565" s="177"/>
      <c r="S565" s="177"/>
      <c r="T565" s="182"/>
      <c r="AT565" s="183" t="s">
        <v>152</v>
      </c>
      <c r="AU565" s="183" t="s">
        <v>80</v>
      </c>
      <c r="AV565" s="183" t="s">
        <v>80</v>
      </c>
      <c r="AW565" s="183" t="s">
        <v>111</v>
      </c>
      <c r="AX565" s="183" t="s">
        <v>72</v>
      </c>
      <c r="AY565" s="183" t="s">
        <v>139</v>
      </c>
    </row>
    <row r="566" spans="2:51" s="6" customFormat="1" ht="15.75" customHeight="1" x14ac:dyDescent="0.3">
      <c r="B566" s="176"/>
      <c r="C566" s="177"/>
      <c r="D566" s="167" t="s">
        <v>152</v>
      </c>
      <c r="E566" s="177"/>
      <c r="F566" s="178" t="s">
        <v>542</v>
      </c>
      <c r="G566" s="177"/>
      <c r="H566" s="179">
        <v>-1.4419999999999999</v>
      </c>
      <c r="J566" s="177"/>
      <c r="K566" s="177"/>
      <c r="L566" s="180"/>
      <c r="M566" s="181"/>
      <c r="N566" s="177"/>
      <c r="O566" s="177"/>
      <c r="P566" s="177"/>
      <c r="Q566" s="177"/>
      <c r="R566" s="177"/>
      <c r="S566" s="177"/>
      <c r="T566" s="182"/>
      <c r="AT566" s="183" t="s">
        <v>152</v>
      </c>
      <c r="AU566" s="183" t="s">
        <v>80</v>
      </c>
      <c r="AV566" s="183" t="s">
        <v>80</v>
      </c>
      <c r="AW566" s="183" t="s">
        <v>111</v>
      </c>
      <c r="AX566" s="183" t="s">
        <v>72</v>
      </c>
      <c r="AY566" s="183" t="s">
        <v>139</v>
      </c>
    </row>
    <row r="567" spans="2:51" s="6" customFormat="1" ht="15.75" customHeight="1" x14ac:dyDescent="0.3">
      <c r="B567" s="192"/>
      <c r="C567" s="193"/>
      <c r="D567" s="167" t="s">
        <v>152</v>
      </c>
      <c r="E567" s="193"/>
      <c r="F567" s="194" t="s">
        <v>208</v>
      </c>
      <c r="G567" s="193"/>
      <c r="H567" s="195">
        <v>96.400999999999996</v>
      </c>
      <c r="J567" s="193"/>
      <c r="K567" s="193"/>
      <c r="L567" s="196"/>
      <c r="M567" s="197"/>
      <c r="N567" s="193"/>
      <c r="O567" s="193"/>
      <c r="P567" s="193"/>
      <c r="Q567" s="193"/>
      <c r="R567" s="193"/>
      <c r="S567" s="193"/>
      <c r="T567" s="198"/>
      <c r="AT567" s="199" t="s">
        <v>152</v>
      </c>
      <c r="AU567" s="199" t="s">
        <v>80</v>
      </c>
      <c r="AV567" s="199" t="s">
        <v>161</v>
      </c>
      <c r="AW567" s="199" t="s">
        <v>111</v>
      </c>
      <c r="AX567" s="199" t="s">
        <v>72</v>
      </c>
      <c r="AY567" s="199" t="s">
        <v>139</v>
      </c>
    </row>
    <row r="568" spans="2:51" s="6" customFormat="1" ht="15.75" customHeight="1" x14ac:dyDescent="0.3">
      <c r="B568" s="169"/>
      <c r="C568" s="170"/>
      <c r="D568" s="167" t="s">
        <v>152</v>
      </c>
      <c r="E568" s="170"/>
      <c r="F568" s="171" t="s">
        <v>211</v>
      </c>
      <c r="G568" s="170"/>
      <c r="H568" s="170"/>
      <c r="J568" s="170"/>
      <c r="K568" s="170"/>
      <c r="L568" s="172"/>
      <c r="M568" s="173"/>
      <c r="N568" s="170"/>
      <c r="O568" s="170"/>
      <c r="P568" s="170"/>
      <c r="Q568" s="170"/>
      <c r="R568" s="170"/>
      <c r="S568" s="170"/>
      <c r="T568" s="174"/>
      <c r="AT568" s="175" t="s">
        <v>152</v>
      </c>
      <c r="AU568" s="175" t="s">
        <v>80</v>
      </c>
      <c r="AV568" s="175" t="s">
        <v>76</v>
      </c>
      <c r="AW568" s="175" t="s">
        <v>111</v>
      </c>
      <c r="AX568" s="175" t="s">
        <v>72</v>
      </c>
      <c r="AY568" s="175" t="s">
        <v>139</v>
      </c>
    </row>
    <row r="569" spans="2:51" s="6" customFormat="1" ht="15.75" customHeight="1" x14ac:dyDescent="0.3">
      <c r="B569" s="176"/>
      <c r="C569" s="177"/>
      <c r="D569" s="167" t="s">
        <v>152</v>
      </c>
      <c r="E569" s="177"/>
      <c r="F569" s="178" t="s">
        <v>543</v>
      </c>
      <c r="G569" s="177"/>
      <c r="H569" s="179">
        <v>8.5860000000000003</v>
      </c>
      <c r="J569" s="177"/>
      <c r="K569" s="177"/>
      <c r="L569" s="180"/>
      <c r="M569" s="181"/>
      <c r="N569" s="177"/>
      <c r="O569" s="177"/>
      <c r="P569" s="177"/>
      <c r="Q569" s="177"/>
      <c r="R569" s="177"/>
      <c r="S569" s="177"/>
      <c r="T569" s="182"/>
      <c r="AT569" s="183" t="s">
        <v>152</v>
      </c>
      <c r="AU569" s="183" t="s">
        <v>80</v>
      </c>
      <c r="AV569" s="183" t="s">
        <v>80</v>
      </c>
      <c r="AW569" s="183" t="s">
        <v>111</v>
      </c>
      <c r="AX569" s="183" t="s">
        <v>72</v>
      </c>
      <c r="AY569" s="183" t="s">
        <v>139</v>
      </c>
    </row>
    <row r="570" spans="2:51" s="6" customFormat="1" ht="15.75" customHeight="1" x14ac:dyDescent="0.3">
      <c r="B570" s="176"/>
      <c r="C570" s="177"/>
      <c r="D570" s="167" t="s">
        <v>152</v>
      </c>
      <c r="E570" s="177"/>
      <c r="F570" s="178" t="s">
        <v>544</v>
      </c>
      <c r="G570" s="177"/>
      <c r="H570" s="179">
        <v>4.3310000000000004</v>
      </c>
      <c r="J570" s="177"/>
      <c r="K570" s="177"/>
      <c r="L570" s="180"/>
      <c r="M570" s="181"/>
      <c r="N570" s="177"/>
      <c r="O570" s="177"/>
      <c r="P570" s="177"/>
      <c r="Q570" s="177"/>
      <c r="R570" s="177"/>
      <c r="S570" s="177"/>
      <c r="T570" s="182"/>
      <c r="AT570" s="183" t="s">
        <v>152</v>
      </c>
      <c r="AU570" s="183" t="s">
        <v>80</v>
      </c>
      <c r="AV570" s="183" t="s">
        <v>80</v>
      </c>
      <c r="AW570" s="183" t="s">
        <v>111</v>
      </c>
      <c r="AX570" s="183" t="s">
        <v>72</v>
      </c>
      <c r="AY570" s="183" t="s">
        <v>139</v>
      </c>
    </row>
    <row r="571" spans="2:51" s="6" customFormat="1" ht="15.75" customHeight="1" x14ac:dyDescent="0.3">
      <c r="B571" s="176"/>
      <c r="C571" s="177"/>
      <c r="D571" s="167" t="s">
        <v>152</v>
      </c>
      <c r="E571" s="177"/>
      <c r="F571" s="178" t="s">
        <v>545</v>
      </c>
      <c r="G571" s="177"/>
      <c r="H571" s="179">
        <v>28.367999999999999</v>
      </c>
      <c r="J571" s="177"/>
      <c r="K571" s="177"/>
      <c r="L571" s="180"/>
      <c r="M571" s="181"/>
      <c r="N571" s="177"/>
      <c r="O571" s="177"/>
      <c r="P571" s="177"/>
      <c r="Q571" s="177"/>
      <c r="R571" s="177"/>
      <c r="S571" s="177"/>
      <c r="T571" s="182"/>
      <c r="AT571" s="183" t="s">
        <v>152</v>
      </c>
      <c r="AU571" s="183" t="s">
        <v>80</v>
      </c>
      <c r="AV571" s="183" t="s">
        <v>80</v>
      </c>
      <c r="AW571" s="183" t="s">
        <v>111</v>
      </c>
      <c r="AX571" s="183" t="s">
        <v>72</v>
      </c>
      <c r="AY571" s="183" t="s">
        <v>139</v>
      </c>
    </row>
    <row r="572" spans="2:51" s="6" customFormat="1" ht="15.75" customHeight="1" x14ac:dyDescent="0.3">
      <c r="B572" s="176"/>
      <c r="C572" s="177"/>
      <c r="D572" s="167" t="s">
        <v>152</v>
      </c>
      <c r="E572" s="177"/>
      <c r="F572" s="178" t="s">
        <v>546</v>
      </c>
      <c r="G572" s="177"/>
      <c r="H572" s="179">
        <v>11.837</v>
      </c>
      <c r="J572" s="177"/>
      <c r="K572" s="177"/>
      <c r="L572" s="180"/>
      <c r="M572" s="181"/>
      <c r="N572" s="177"/>
      <c r="O572" s="177"/>
      <c r="P572" s="177"/>
      <c r="Q572" s="177"/>
      <c r="R572" s="177"/>
      <c r="S572" s="177"/>
      <c r="T572" s="182"/>
      <c r="AT572" s="183" t="s">
        <v>152</v>
      </c>
      <c r="AU572" s="183" t="s">
        <v>80</v>
      </c>
      <c r="AV572" s="183" t="s">
        <v>80</v>
      </c>
      <c r="AW572" s="183" t="s">
        <v>111</v>
      </c>
      <c r="AX572" s="183" t="s">
        <v>72</v>
      </c>
      <c r="AY572" s="183" t="s">
        <v>139</v>
      </c>
    </row>
    <row r="573" spans="2:51" s="6" customFormat="1" ht="15.75" customHeight="1" x14ac:dyDescent="0.3">
      <c r="B573" s="176"/>
      <c r="C573" s="177"/>
      <c r="D573" s="167" t="s">
        <v>152</v>
      </c>
      <c r="E573" s="177"/>
      <c r="F573" s="178" t="s">
        <v>547</v>
      </c>
      <c r="G573" s="177"/>
      <c r="H573" s="179">
        <v>8.9280000000000008</v>
      </c>
      <c r="J573" s="177"/>
      <c r="K573" s="177"/>
      <c r="L573" s="180"/>
      <c r="M573" s="181"/>
      <c r="N573" s="177"/>
      <c r="O573" s="177"/>
      <c r="P573" s="177"/>
      <c r="Q573" s="177"/>
      <c r="R573" s="177"/>
      <c r="S573" s="177"/>
      <c r="T573" s="182"/>
      <c r="AT573" s="183" t="s">
        <v>152</v>
      </c>
      <c r="AU573" s="183" t="s">
        <v>80</v>
      </c>
      <c r="AV573" s="183" t="s">
        <v>80</v>
      </c>
      <c r="AW573" s="183" t="s">
        <v>111</v>
      </c>
      <c r="AX573" s="183" t="s">
        <v>72</v>
      </c>
      <c r="AY573" s="183" t="s">
        <v>139</v>
      </c>
    </row>
    <row r="574" spans="2:51" s="6" customFormat="1" ht="15.75" customHeight="1" x14ac:dyDescent="0.3">
      <c r="B574" s="176"/>
      <c r="C574" s="177"/>
      <c r="D574" s="167" t="s">
        <v>152</v>
      </c>
      <c r="E574" s="177"/>
      <c r="F574" s="178" t="s">
        <v>548</v>
      </c>
      <c r="G574" s="177"/>
      <c r="H574" s="179">
        <v>14.4</v>
      </c>
      <c r="J574" s="177"/>
      <c r="K574" s="177"/>
      <c r="L574" s="180"/>
      <c r="M574" s="181"/>
      <c r="N574" s="177"/>
      <c r="O574" s="177"/>
      <c r="P574" s="177"/>
      <c r="Q574" s="177"/>
      <c r="R574" s="177"/>
      <c r="S574" s="177"/>
      <c r="T574" s="182"/>
      <c r="AT574" s="183" t="s">
        <v>152</v>
      </c>
      <c r="AU574" s="183" t="s">
        <v>80</v>
      </c>
      <c r="AV574" s="183" t="s">
        <v>80</v>
      </c>
      <c r="AW574" s="183" t="s">
        <v>111</v>
      </c>
      <c r="AX574" s="183" t="s">
        <v>72</v>
      </c>
      <c r="AY574" s="183" t="s">
        <v>139</v>
      </c>
    </row>
    <row r="575" spans="2:51" s="6" customFormat="1" ht="15.75" customHeight="1" x14ac:dyDescent="0.3">
      <c r="B575" s="176"/>
      <c r="C575" s="177"/>
      <c r="D575" s="167" t="s">
        <v>152</v>
      </c>
      <c r="E575" s="177"/>
      <c r="F575" s="178" t="s">
        <v>549</v>
      </c>
      <c r="G575" s="177"/>
      <c r="H575" s="179">
        <v>10.86</v>
      </c>
      <c r="J575" s="177"/>
      <c r="K575" s="177"/>
      <c r="L575" s="180"/>
      <c r="M575" s="181"/>
      <c r="N575" s="177"/>
      <c r="O575" s="177"/>
      <c r="P575" s="177"/>
      <c r="Q575" s="177"/>
      <c r="R575" s="177"/>
      <c r="S575" s="177"/>
      <c r="T575" s="182"/>
      <c r="AT575" s="183" t="s">
        <v>152</v>
      </c>
      <c r="AU575" s="183" t="s">
        <v>80</v>
      </c>
      <c r="AV575" s="183" t="s">
        <v>80</v>
      </c>
      <c r="AW575" s="183" t="s">
        <v>111</v>
      </c>
      <c r="AX575" s="183" t="s">
        <v>72</v>
      </c>
      <c r="AY575" s="183" t="s">
        <v>139</v>
      </c>
    </row>
    <row r="576" spans="2:51" s="6" customFormat="1" ht="15.75" customHeight="1" x14ac:dyDescent="0.3">
      <c r="B576" s="176"/>
      <c r="C576" s="177"/>
      <c r="D576" s="167" t="s">
        <v>152</v>
      </c>
      <c r="E576" s="177"/>
      <c r="F576" s="178" t="s">
        <v>550</v>
      </c>
      <c r="G576" s="177"/>
      <c r="H576" s="179">
        <v>170.74799999999999</v>
      </c>
      <c r="J576" s="177"/>
      <c r="K576" s="177"/>
      <c r="L576" s="180"/>
      <c r="M576" s="181"/>
      <c r="N576" s="177"/>
      <c r="O576" s="177"/>
      <c r="P576" s="177"/>
      <c r="Q576" s="177"/>
      <c r="R576" s="177"/>
      <c r="S576" s="177"/>
      <c r="T576" s="182"/>
      <c r="AT576" s="183" t="s">
        <v>152</v>
      </c>
      <c r="AU576" s="183" t="s">
        <v>80</v>
      </c>
      <c r="AV576" s="183" t="s">
        <v>80</v>
      </c>
      <c r="AW576" s="183" t="s">
        <v>111</v>
      </c>
      <c r="AX576" s="183" t="s">
        <v>72</v>
      </c>
      <c r="AY576" s="183" t="s">
        <v>139</v>
      </c>
    </row>
    <row r="577" spans="2:51" s="6" customFormat="1" ht="15.75" customHeight="1" x14ac:dyDescent="0.3">
      <c r="B577" s="176"/>
      <c r="C577" s="177"/>
      <c r="D577" s="167" t="s">
        <v>152</v>
      </c>
      <c r="E577" s="177"/>
      <c r="F577" s="178" t="s">
        <v>551</v>
      </c>
      <c r="G577" s="177"/>
      <c r="H577" s="179">
        <v>30.654</v>
      </c>
      <c r="J577" s="177"/>
      <c r="K577" s="177"/>
      <c r="L577" s="180"/>
      <c r="M577" s="181"/>
      <c r="N577" s="177"/>
      <c r="O577" s="177"/>
      <c r="P577" s="177"/>
      <c r="Q577" s="177"/>
      <c r="R577" s="177"/>
      <c r="S577" s="177"/>
      <c r="T577" s="182"/>
      <c r="AT577" s="183" t="s">
        <v>152</v>
      </c>
      <c r="AU577" s="183" t="s">
        <v>80</v>
      </c>
      <c r="AV577" s="183" t="s">
        <v>80</v>
      </c>
      <c r="AW577" s="183" t="s">
        <v>111</v>
      </c>
      <c r="AX577" s="183" t="s">
        <v>72</v>
      </c>
      <c r="AY577" s="183" t="s">
        <v>139</v>
      </c>
    </row>
    <row r="578" spans="2:51" s="6" customFormat="1" ht="15.75" customHeight="1" x14ac:dyDescent="0.3">
      <c r="B578" s="176"/>
      <c r="C578" s="177"/>
      <c r="D578" s="167" t="s">
        <v>152</v>
      </c>
      <c r="E578" s="177"/>
      <c r="F578" s="178" t="s">
        <v>552</v>
      </c>
      <c r="G578" s="177"/>
      <c r="H578" s="179">
        <v>145.45400000000001</v>
      </c>
      <c r="J578" s="177"/>
      <c r="K578" s="177"/>
      <c r="L578" s="180"/>
      <c r="M578" s="181"/>
      <c r="N578" s="177"/>
      <c r="O578" s="177"/>
      <c r="P578" s="177"/>
      <c r="Q578" s="177"/>
      <c r="R578" s="177"/>
      <c r="S578" s="177"/>
      <c r="T578" s="182"/>
      <c r="AT578" s="183" t="s">
        <v>152</v>
      </c>
      <c r="AU578" s="183" t="s">
        <v>80</v>
      </c>
      <c r="AV578" s="183" t="s">
        <v>80</v>
      </c>
      <c r="AW578" s="183" t="s">
        <v>111</v>
      </c>
      <c r="AX578" s="183" t="s">
        <v>72</v>
      </c>
      <c r="AY578" s="183" t="s">
        <v>139</v>
      </c>
    </row>
    <row r="579" spans="2:51" s="6" customFormat="1" ht="15.75" customHeight="1" x14ac:dyDescent="0.3">
      <c r="B579" s="176"/>
      <c r="C579" s="177"/>
      <c r="D579" s="167" t="s">
        <v>152</v>
      </c>
      <c r="E579" s="177"/>
      <c r="F579" s="178" t="s">
        <v>553</v>
      </c>
      <c r="G579" s="177"/>
      <c r="H579" s="179">
        <v>60.933999999999997</v>
      </c>
      <c r="J579" s="177"/>
      <c r="K579" s="177"/>
      <c r="L579" s="180"/>
      <c r="M579" s="181"/>
      <c r="N579" s="177"/>
      <c r="O579" s="177"/>
      <c r="P579" s="177"/>
      <c r="Q579" s="177"/>
      <c r="R579" s="177"/>
      <c r="S579" s="177"/>
      <c r="T579" s="182"/>
      <c r="AT579" s="183" t="s">
        <v>152</v>
      </c>
      <c r="AU579" s="183" t="s">
        <v>80</v>
      </c>
      <c r="AV579" s="183" t="s">
        <v>80</v>
      </c>
      <c r="AW579" s="183" t="s">
        <v>111</v>
      </c>
      <c r="AX579" s="183" t="s">
        <v>72</v>
      </c>
      <c r="AY579" s="183" t="s">
        <v>139</v>
      </c>
    </row>
    <row r="580" spans="2:51" s="6" customFormat="1" ht="15.75" customHeight="1" x14ac:dyDescent="0.3">
      <c r="B580" s="176"/>
      <c r="C580" s="177"/>
      <c r="D580" s="167" t="s">
        <v>152</v>
      </c>
      <c r="E580" s="177"/>
      <c r="F580" s="178" t="s">
        <v>554</v>
      </c>
      <c r="G580" s="177"/>
      <c r="H580" s="179">
        <v>437.01499999999999</v>
      </c>
      <c r="J580" s="177"/>
      <c r="K580" s="177"/>
      <c r="L580" s="180"/>
      <c r="M580" s="181"/>
      <c r="N580" s="177"/>
      <c r="O580" s="177"/>
      <c r="P580" s="177"/>
      <c r="Q580" s="177"/>
      <c r="R580" s="177"/>
      <c r="S580" s="177"/>
      <c r="T580" s="182"/>
      <c r="AT580" s="183" t="s">
        <v>152</v>
      </c>
      <c r="AU580" s="183" t="s">
        <v>80</v>
      </c>
      <c r="AV580" s="183" t="s">
        <v>80</v>
      </c>
      <c r="AW580" s="183" t="s">
        <v>111</v>
      </c>
      <c r="AX580" s="183" t="s">
        <v>72</v>
      </c>
      <c r="AY580" s="183" t="s">
        <v>139</v>
      </c>
    </row>
    <row r="581" spans="2:51" s="6" customFormat="1" ht="15.75" customHeight="1" x14ac:dyDescent="0.3">
      <c r="B581" s="176"/>
      <c r="C581" s="177"/>
      <c r="D581" s="167" t="s">
        <v>152</v>
      </c>
      <c r="E581" s="177"/>
      <c r="F581" s="178" t="s">
        <v>555</v>
      </c>
      <c r="G581" s="177"/>
      <c r="H581" s="179">
        <v>99.462999999999994</v>
      </c>
      <c r="J581" s="177"/>
      <c r="K581" s="177"/>
      <c r="L581" s="180"/>
      <c r="M581" s="181"/>
      <c r="N581" s="177"/>
      <c r="O581" s="177"/>
      <c r="P581" s="177"/>
      <c r="Q581" s="177"/>
      <c r="R581" s="177"/>
      <c r="S581" s="177"/>
      <c r="T581" s="182"/>
      <c r="AT581" s="183" t="s">
        <v>152</v>
      </c>
      <c r="AU581" s="183" t="s">
        <v>80</v>
      </c>
      <c r="AV581" s="183" t="s">
        <v>80</v>
      </c>
      <c r="AW581" s="183" t="s">
        <v>111</v>
      </c>
      <c r="AX581" s="183" t="s">
        <v>72</v>
      </c>
      <c r="AY581" s="183" t="s">
        <v>139</v>
      </c>
    </row>
    <row r="582" spans="2:51" s="6" customFormat="1" ht="15.75" customHeight="1" x14ac:dyDescent="0.3">
      <c r="B582" s="176"/>
      <c r="C582" s="177"/>
      <c r="D582" s="167" t="s">
        <v>152</v>
      </c>
      <c r="E582" s="177"/>
      <c r="F582" s="178" t="s">
        <v>556</v>
      </c>
      <c r="G582" s="177"/>
      <c r="H582" s="179">
        <v>74.102000000000004</v>
      </c>
      <c r="J582" s="177"/>
      <c r="K582" s="177"/>
      <c r="L582" s="180"/>
      <c r="M582" s="181"/>
      <c r="N582" s="177"/>
      <c r="O582" s="177"/>
      <c r="P582" s="177"/>
      <c r="Q582" s="177"/>
      <c r="R582" s="177"/>
      <c r="S582" s="177"/>
      <c r="T582" s="182"/>
      <c r="AT582" s="183" t="s">
        <v>152</v>
      </c>
      <c r="AU582" s="183" t="s">
        <v>80</v>
      </c>
      <c r="AV582" s="183" t="s">
        <v>80</v>
      </c>
      <c r="AW582" s="183" t="s">
        <v>111</v>
      </c>
      <c r="AX582" s="183" t="s">
        <v>72</v>
      </c>
      <c r="AY582" s="183" t="s">
        <v>139</v>
      </c>
    </row>
    <row r="583" spans="2:51" s="6" customFormat="1" ht="15.75" customHeight="1" x14ac:dyDescent="0.3">
      <c r="B583" s="176"/>
      <c r="C583" s="177"/>
      <c r="D583" s="167" t="s">
        <v>152</v>
      </c>
      <c r="E583" s="177"/>
      <c r="F583" s="178" t="s">
        <v>557</v>
      </c>
      <c r="G583" s="177"/>
      <c r="H583" s="179">
        <v>74.099999999999994</v>
      </c>
      <c r="J583" s="177"/>
      <c r="K583" s="177"/>
      <c r="L583" s="180"/>
      <c r="M583" s="181"/>
      <c r="N583" s="177"/>
      <c r="O583" s="177"/>
      <c r="P583" s="177"/>
      <c r="Q583" s="177"/>
      <c r="R583" s="177"/>
      <c r="S583" s="177"/>
      <c r="T583" s="182"/>
      <c r="AT583" s="183" t="s">
        <v>152</v>
      </c>
      <c r="AU583" s="183" t="s">
        <v>80</v>
      </c>
      <c r="AV583" s="183" t="s">
        <v>80</v>
      </c>
      <c r="AW583" s="183" t="s">
        <v>111</v>
      </c>
      <c r="AX583" s="183" t="s">
        <v>72</v>
      </c>
      <c r="AY583" s="183" t="s">
        <v>139</v>
      </c>
    </row>
    <row r="584" spans="2:51" s="6" customFormat="1" ht="15.75" customHeight="1" x14ac:dyDescent="0.3">
      <c r="B584" s="176"/>
      <c r="C584" s="177"/>
      <c r="D584" s="167" t="s">
        <v>152</v>
      </c>
      <c r="E584" s="177"/>
      <c r="F584" s="178" t="s">
        <v>558</v>
      </c>
      <c r="G584" s="177"/>
      <c r="H584" s="179">
        <v>95.284999999999997</v>
      </c>
      <c r="J584" s="177"/>
      <c r="K584" s="177"/>
      <c r="L584" s="180"/>
      <c r="M584" s="181"/>
      <c r="N584" s="177"/>
      <c r="O584" s="177"/>
      <c r="P584" s="177"/>
      <c r="Q584" s="177"/>
      <c r="R584" s="177"/>
      <c r="S584" s="177"/>
      <c r="T584" s="182"/>
      <c r="AT584" s="183" t="s">
        <v>152</v>
      </c>
      <c r="AU584" s="183" t="s">
        <v>80</v>
      </c>
      <c r="AV584" s="183" t="s">
        <v>80</v>
      </c>
      <c r="AW584" s="183" t="s">
        <v>111</v>
      </c>
      <c r="AX584" s="183" t="s">
        <v>72</v>
      </c>
      <c r="AY584" s="183" t="s">
        <v>139</v>
      </c>
    </row>
    <row r="585" spans="2:51" s="6" customFormat="1" ht="15.75" customHeight="1" x14ac:dyDescent="0.3">
      <c r="B585" s="176"/>
      <c r="C585" s="177"/>
      <c r="D585" s="167" t="s">
        <v>152</v>
      </c>
      <c r="E585" s="177"/>
      <c r="F585" s="178" t="s">
        <v>559</v>
      </c>
      <c r="G585" s="177"/>
      <c r="H585" s="179">
        <v>44.527999999999999</v>
      </c>
      <c r="J585" s="177"/>
      <c r="K585" s="177"/>
      <c r="L585" s="180"/>
      <c r="M585" s="181"/>
      <c r="N585" s="177"/>
      <c r="O585" s="177"/>
      <c r="P585" s="177"/>
      <c r="Q585" s="177"/>
      <c r="R585" s="177"/>
      <c r="S585" s="177"/>
      <c r="T585" s="182"/>
      <c r="AT585" s="183" t="s">
        <v>152</v>
      </c>
      <c r="AU585" s="183" t="s">
        <v>80</v>
      </c>
      <c r="AV585" s="183" t="s">
        <v>80</v>
      </c>
      <c r="AW585" s="183" t="s">
        <v>111</v>
      </c>
      <c r="AX585" s="183" t="s">
        <v>72</v>
      </c>
      <c r="AY585" s="183" t="s">
        <v>139</v>
      </c>
    </row>
    <row r="586" spans="2:51" s="6" customFormat="1" ht="15.75" customHeight="1" x14ac:dyDescent="0.3">
      <c r="B586" s="176"/>
      <c r="C586" s="177"/>
      <c r="D586" s="167" t="s">
        <v>152</v>
      </c>
      <c r="E586" s="177"/>
      <c r="F586" s="178" t="s">
        <v>560</v>
      </c>
      <c r="G586" s="177"/>
      <c r="H586" s="179">
        <v>130.63300000000001</v>
      </c>
      <c r="J586" s="177"/>
      <c r="K586" s="177"/>
      <c r="L586" s="180"/>
      <c r="M586" s="181"/>
      <c r="N586" s="177"/>
      <c r="O586" s="177"/>
      <c r="P586" s="177"/>
      <c r="Q586" s="177"/>
      <c r="R586" s="177"/>
      <c r="S586" s="177"/>
      <c r="T586" s="182"/>
      <c r="AT586" s="183" t="s">
        <v>152</v>
      </c>
      <c r="AU586" s="183" t="s">
        <v>80</v>
      </c>
      <c r="AV586" s="183" t="s">
        <v>80</v>
      </c>
      <c r="AW586" s="183" t="s">
        <v>111</v>
      </c>
      <c r="AX586" s="183" t="s">
        <v>72</v>
      </c>
      <c r="AY586" s="183" t="s">
        <v>139</v>
      </c>
    </row>
    <row r="587" spans="2:51" s="6" customFormat="1" ht="15.75" customHeight="1" x14ac:dyDescent="0.3">
      <c r="B587" s="176"/>
      <c r="C587" s="177"/>
      <c r="D587" s="167" t="s">
        <v>152</v>
      </c>
      <c r="E587" s="177"/>
      <c r="F587" s="178" t="s">
        <v>561</v>
      </c>
      <c r="G587" s="177"/>
      <c r="H587" s="179">
        <v>42.853000000000002</v>
      </c>
      <c r="J587" s="177"/>
      <c r="K587" s="177"/>
      <c r="L587" s="180"/>
      <c r="M587" s="181"/>
      <c r="N587" s="177"/>
      <c r="O587" s="177"/>
      <c r="P587" s="177"/>
      <c r="Q587" s="177"/>
      <c r="R587" s="177"/>
      <c r="S587" s="177"/>
      <c r="T587" s="182"/>
      <c r="AT587" s="183" t="s">
        <v>152</v>
      </c>
      <c r="AU587" s="183" t="s">
        <v>80</v>
      </c>
      <c r="AV587" s="183" t="s">
        <v>80</v>
      </c>
      <c r="AW587" s="183" t="s">
        <v>111</v>
      </c>
      <c r="AX587" s="183" t="s">
        <v>72</v>
      </c>
      <c r="AY587" s="183" t="s">
        <v>139</v>
      </c>
    </row>
    <row r="588" spans="2:51" s="6" customFormat="1" ht="15.75" customHeight="1" x14ac:dyDescent="0.3">
      <c r="B588" s="176"/>
      <c r="C588" s="177"/>
      <c r="D588" s="167" t="s">
        <v>152</v>
      </c>
      <c r="E588" s="177"/>
      <c r="F588" s="178" t="s">
        <v>562</v>
      </c>
      <c r="G588" s="177"/>
      <c r="H588" s="179">
        <v>21.035</v>
      </c>
      <c r="J588" s="177"/>
      <c r="K588" s="177"/>
      <c r="L588" s="180"/>
      <c r="M588" s="181"/>
      <c r="N588" s="177"/>
      <c r="O588" s="177"/>
      <c r="P588" s="177"/>
      <c r="Q588" s="177"/>
      <c r="R588" s="177"/>
      <c r="S588" s="177"/>
      <c r="T588" s="182"/>
      <c r="AT588" s="183" t="s">
        <v>152</v>
      </c>
      <c r="AU588" s="183" t="s">
        <v>80</v>
      </c>
      <c r="AV588" s="183" t="s">
        <v>80</v>
      </c>
      <c r="AW588" s="183" t="s">
        <v>111</v>
      </c>
      <c r="AX588" s="183" t="s">
        <v>72</v>
      </c>
      <c r="AY588" s="183" t="s">
        <v>139</v>
      </c>
    </row>
    <row r="589" spans="2:51" s="6" customFormat="1" ht="15.75" customHeight="1" x14ac:dyDescent="0.3">
      <c r="B589" s="176"/>
      <c r="C589" s="177"/>
      <c r="D589" s="167" t="s">
        <v>152</v>
      </c>
      <c r="E589" s="177"/>
      <c r="F589" s="178" t="s">
        <v>563</v>
      </c>
      <c r="G589" s="177"/>
      <c r="H589" s="179">
        <v>47.095999999999997</v>
      </c>
      <c r="J589" s="177"/>
      <c r="K589" s="177"/>
      <c r="L589" s="180"/>
      <c r="M589" s="181"/>
      <c r="N589" s="177"/>
      <c r="O589" s="177"/>
      <c r="P589" s="177"/>
      <c r="Q589" s="177"/>
      <c r="R589" s="177"/>
      <c r="S589" s="177"/>
      <c r="T589" s="182"/>
      <c r="AT589" s="183" t="s">
        <v>152</v>
      </c>
      <c r="AU589" s="183" t="s">
        <v>80</v>
      </c>
      <c r="AV589" s="183" t="s">
        <v>80</v>
      </c>
      <c r="AW589" s="183" t="s">
        <v>111</v>
      </c>
      <c r="AX589" s="183" t="s">
        <v>72</v>
      </c>
      <c r="AY589" s="183" t="s">
        <v>139</v>
      </c>
    </row>
    <row r="590" spans="2:51" s="6" customFormat="1" ht="15.75" customHeight="1" x14ac:dyDescent="0.3">
      <c r="B590" s="176"/>
      <c r="C590" s="177"/>
      <c r="D590" s="167" t="s">
        <v>152</v>
      </c>
      <c r="E590" s="177"/>
      <c r="F590" s="178" t="s">
        <v>564</v>
      </c>
      <c r="G590" s="177"/>
      <c r="H590" s="179">
        <v>19.050999999999998</v>
      </c>
      <c r="J590" s="177"/>
      <c r="K590" s="177"/>
      <c r="L590" s="180"/>
      <c r="M590" s="181"/>
      <c r="N590" s="177"/>
      <c r="O590" s="177"/>
      <c r="P590" s="177"/>
      <c r="Q590" s="177"/>
      <c r="R590" s="177"/>
      <c r="S590" s="177"/>
      <c r="T590" s="182"/>
      <c r="AT590" s="183" t="s">
        <v>152</v>
      </c>
      <c r="AU590" s="183" t="s">
        <v>80</v>
      </c>
      <c r="AV590" s="183" t="s">
        <v>80</v>
      </c>
      <c r="AW590" s="183" t="s">
        <v>111</v>
      </c>
      <c r="AX590" s="183" t="s">
        <v>72</v>
      </c>
      <c r="AY590" s="183" t="s">
        <v>139</v>
      </c>
    </row>
    <row r="591" spans="2:51" s="6" customFormat="1" ht="15.75" customHeight="1" x14ac:dyDescent="0.3">
      <c r="B591" s="176"/>
      <c r="C591" s="177"/>
      <c r="D591" s="167" t="s">
        <v>152</v>
      </c>
      <c r="E591" s="177"/>
      <c r="F591" s="178" t="s">
        <v>565</v>
      </c>
      <c r="G591" s="177"/>
      <c r="H591" s="179">
        <v>56.853000000000002</v>
      </c>
      <c r="J591" s="177"/>
      <c r="K591" s="177"/>
      <c r="L591" s="180"/>
      <c r="M591" s="181"/>
      <c r="N591" s="177"/>
      <c r="O591" s="177"/>
      <c r="P591" s="177"/>
      <c r="Q591" s="177"/>
      <c r="R591" s="177"/>
      <c r="S591" s="177"/>
      <c r="T591" s="182"/>
      <c r="AT591" s="183" t="s">
        <v>152</v>
      </c>
      <c r="AU591" s="183" t="s">
        <v>80</v>
      </c>
      <c r="AV591" s="183" t="s">
        <v>80</v>
      </c>
      <c r="AW591" s="183" t="s">
        <v>111</v>
      </c>
      <c r="AX591" s="183" t="s">
        <v>72</v>
      </c>
      <c r="AY591" s="183" t="s">
        <v>139</v>
      </c>
    </row>
    <row r="592" spans="2:51" s="6" customFormat="1" ht="15.75" customHeight="1" x14ac:dyDescent="0.3">
      <c r="B592" s="176"/>
      <c r="C592" s="177"/>
      <c r="D592" s="167" t="s">
        <v>152</v>
      </c>
      <c r="E592" s="177"/>
      <c r="F592" s="178" t="s">
        <v>566</v>
      </c>
      <c r="G592" s="177"/>
      <c r="H592" s="179">
        <v>61.523000000000003</v>
      </c>
      <c r="J592" s="177"/>
      <c r="K592" s="177"/>
      <c r="L592" s="180"/>
      <c r="M592" s="181"/>
      <c r="N592" s="177"/>
      <c r="O592" s="177"/>
      <c r="P592" s="177"/>
      <c r="Q592" s="177"/>
      <c r="R592" s="177"/>
      <c r="S592" s="177"/>
      <c r="T592" s="182"/>
      <c r="AT592" s="183" t="s">
        <v>152</v>
      </c>
      <c r="AU592" s="183" t="s">
        <v>80</v>
      </c>
      <c r="AV592" s="183" t="s">
        <v>80</v>
      </c>
      <c r="AW592" s="183" t="s">
        <v>111</v>
      </c>
      <c r="AX592" s="183" t="s">
        <v>72</v>
      </c>
      <c r="AY592" s="183" t="s">
        <v>139</v>
      </c>
    </row>
    <row r="593" spans="2:51" s="6" customFormat="1" ht="15.75" customHeight="1" x14ac:dyDescent="0.3">
      <c r="B593" s="176"/>
      <c r="C593" s="177"/>
      <c r="D593" s="167" t="s">
        <v>152</v>
      </c>
      <c r="E593" s="177"/>
      <c r="F593" s="178" t="s">
        <v>567</v>
      </c>
      <c r="G593" s="177"/>
      <c r="H593" s="179">
        <v>129.17500000000001</v>
      </c>
      <c r="J593" s="177"/>
      <c r="K593" s="177"/>
      <c r="L593" s="180"/>
      <c r="M593" s="181"/>
      <c r="N593" s="177"/>
      <c r="O593" s="177"/>
      <c r="P593" s="177"/>
      <c r="Q593" s="177"/>
      <c r="R593" s="177"/>
      <c r="S593" s="177"/>
      <c r="T593" s="182"/>
      <c r="AT593" s="183" t="s">
        <v>152</v>
      </c>
      <c r="AU593" s="183" t="s">
        <v>80</v>
      </c>
      <c r="AV593" s="183" t="s">
        <v>80</v>
      </c>
      <c r="AW593" s="183" t="s">
        <v>111</v>
      </c>
      <c r="AX593" s="183" t="s">
        <v>72</v>
      </c>
      <c r="AY593" s="183" t="s">
        <v>139</v>
      </c>
    </row>
    <row r="594" spans="2:51" s="6" customFormat="1" ht="15.75" customHeight="1" x14ac:dyDescent="0.3">
      <c r="B594" s="176"/>
      <c r="C594" s="177"/>
      <c r="D594" s="167" t="s">
        <v>152</v>
      </c>
      <c r="E594" s="177"/>
      <c r="F594" s="178" t="s">
        <v>568</v>
      </c>
      <c r="G594" s="177"/>
      <c r="H594" s="179">
        <v>91.594999999999999</v>
      </c>
      <c r="J594" s="177"/>
      <c r="K594" s="177"/>
      <c r="L594" s="180"/>
      <c r="M594" s="181"/>
      <c r="N594" s="177"/>
      <c r="O594" s="177"/>
      <c r="P594" s="177"/>
      <c r="Q594" s="177"/>
      <c r="R594" s="177"/>
      <c r="S594" s="177"/>
      <c r="T594" s="182"/>
      <c r="AT594" s="183" t="s">
        <v>152</v>
      </c>
      <c r="AU594" s="183" t="s">
        <v>80</v>
      </c>
      <c r="AV594" s="183" t="s">
        <v>80</v>
      </c>
      <c r="AW594" s="183" t="s">
        <v>111</v>
      </c>
      <c r="AX594" s="183" t="s">
        <v>72</v>
      </c>
      <c r="AY594" s="183" t="s">
        <v>139</v>
      </c>
    </row>
    <row r="595" spans="2:51" s="6" customFormat="1" ht="15.75" customHeight="1" x14ac:dyDescent="0.3">
      <c r="B595" s="176"/>
      <c r="C595" s="177"/>
      <c r="D595" s="167" t="s">
        <v>152</v>
      </c>
      <c r="E595" s="177"/>
      <c r="F595" s="178" t="s">
        <v>569</v>
      </c>
      <c r="G595" s="177"/>
      <c r="H595" s="179">
        <v>71.748000000000005</v>
      </c>
      <c r="J595" s="177"/>
      <c r="K595" s="177"/>
      <c r="L595" s="180"/>
      <c r="M595" s="181"/>
      <c r="N595" s="177"/>
      <c r="O595" s="177"/>
      <c r="P595" s="177"/>
      <c r="Q595" s="177"/>
      <c r="R595" s="177"/>
      <c r="S595" s="177"/>
      <c r="T595" s="182"/>
      <c r="AT595" s="183" t="s">
        <v>152</v>
      </c>
      <c r="AU595" s="183" t="s">
        <v>80</v>
      </c>
      <c r="AV595" s="183" t="s">
        <v>80</v>
      </c>
      <c r="AW595" s="183" t="s">
        <v>111</v>
      </c>
      <c r="AX595" s="183" t="s">
        <v>72</v>
      </c>
      <c r="AY595" s="183" t="s">
        <v>139</v>
      </c>
    </row>
    <row r="596" spans="2:51" s="6" customFormat="1" ht="15.75" customHeight="1" x14ac:dyDescent="0.3">
      <c r="B596" s="176"/>
      <c r="C596" s="177"/>
      <c r="D596" s="167" t="s">
        <v>152</v>
      </c>
      <c r="E596" s="177"/>
      <c r="F596" s="178" t="s">
        <v>570</v>
      </c>
      <c r="G596" s="177"/>
      <c r="H596" s="179">
        <v>137.29499999999999</v>
      </c>
      <c r="J596" s="177"/>
      <c r="K596" s="177"/>
      <c r="L596" s="180"/>
      <c r="M596" s="181"/>
      <c r="N596" s="177"/>
      <c r="O596" s="177"/>
      <c r="P596" s="177"/>
      <c r="Q596" s="177"/>
      <c r="R596" s="177"/>
      <c r="S596" s="177"/>
      <c r="T596" s="182"/>
      <c r="AT596" s="183" t="s">
        <v>152</v>
      </c>
      <c r="AU596" s="183" t="s">
        <v>80</v>
      </c>
      <c r="AV596" s="183" t="s">
        <v>80</v>
      </c>
      <c r="AW596" s="183" t="s">
        <v>111</v>
      </c>
      <c r="AX596" s="183" t="s">
        <v>72</v>
      </c>
      <c r="AY596" s="183" t="s">
        <v>139</v>
      </c>
    </row>
    <row r="597" spans="2:51" s="6" customFormat="1" ht="15.75" customHeight="1" x14ac:dyDescent="0.3">
      <c r="B597" s="176"/>
      <c r="C597" s="177"/>
      <c r="D597" s="167" t="s">
        <v>152</v>
      </c>
      <c r="E597" s="177"/>
      <c r="F597" s="178" t="s">
        <v>571</v>
      </c>
      <c r="G597" s="177"/>
      <c r="H597" s="179">
        <v>51.615000000000002</v>
      </c>
      <c r="J597" s="177"/>
      <c r="K597" s="177"/>
      <c r="L597" s="180"/>
      <c r="M597" s="181"/>
      <c r="N597" s="177"/>
      <c r="O597" s="177"/>
      <c r="P597" s="177"/>
      <c r="Q597" s="177"/>
      <c r="R597" s="177"/>
      <c r="S597" s="177"/>
      <c r="T597" s="182"/>
      <c r="AT597" s="183" t="s">
        <v>152</v>
      </c>
      <c r="AU597" s="183" t="s">
        <v>80</v>
      </c>
      <c r="AV597" s="183" t="s">
        <v>80</v>
      </c>
      <c r="AW597" s="183" t="s">
        <v>111</v>
      </c>
      <c r="AX597" s="183" t="s">
        <v>72</v>
      </c>
      <c r="AY597" s="183" t="s">
        <v>139</v>
      </c>
    </row>
    <row r="598" spans="2:51" s="6" customFormat="1" ht="15.75" customHeight="1" x14ac:dyDescent="0.3">
      <c r="B598" s="176"/>
      <c r="C598" s="177"/>
      <c r="D598" s="167" t="s">
        <v>152</v>
      </c>
      <c r="E598" s="177"/>
      <c r="F598" s="178" t="s">
        <v>572</v>
      </c>
      <c r="G598" s="177"/>
      <c r="H598" s="179">
        <v>20.757999999999999</v>
      </c>
      <c r="J598" s="177"/>
      <c r="K598" s="177"/>
      <c r="L598" s="180"/>
      <c r="M598" s="181"/>
      <c r="N598" s="177"/>
      <c r="O598" s="177"/>
      <c r="P598" s="177"/>
      <c r="Q598" s="177"/>
      <c r="R598" s="177"/>
      <c r="S598" s="177"/>
      <c r="T598" s="182"/>
      <c r="AT598" s="183" t="s">
        <v>152</v>
      </c>
      <c r="AU598" s="183" t="s">
        <v>80</v>
      </c>
      <c r="AV598" s="183" t="s">
        <v>80</v>
      </c>
      <c r="AW598" s="183" t="s">
        <v>111</v>
      </c>
      <c r="AX598" s="183" t="s">
        <v>72</v>
      </c>
      <c r="AY598" s="183" t="s">
        <v>139</v>
      </c>
    </row>
    <row r="599" spans="2:51" s="6" customFormat="1" ht="15.75" customHeight="1" x14ac:dyDescent="0.3">
      <c r="B599" s="176"/>
      <c r="C599" s="177"/>
      <c r="D599" s="167" t="s">
        <v>152</v>
      </c>
      <c r="E599" s="177"/>
      <c r="F599" s="178" t="s">
        <v>573</v>
      </c>
      <c r="G599" s="177"/>
      <c r="H599" s="179">
        <v>43.81</v>
      </c>
      <c r="J599" s="177"/>
      <c r="K599" s="177"/>
      <c r="L599" s="180"/>
      <c r="M599" s="181"/>
      <c r="N599" s="177"/>
      <c r="O599" s="177"/>
      <c r="P599" s="177"/>
      <c r="Q599" s="177"/>
      <c r="R599" s="177"/>
      <c r="S599" s="177"/>
      <c r="T599" s="182"/>
      <c r="AT599" s="183" t="s">
        <v>152</v>
      </c>
      <c r="AU599" s="183" t="s">
        <v>80</v>
      </c>
      <c r="AV599" s="183" t="s">
        <v>80</v>
      </c>
      <c r="AW599" s="183" t="s">
        <v>111</v>
      </c>
      <c r="AX599" s="183" t="s">
        <v>72</v>
      </c>
      <c r="AY599" s="183" t="s">
        <v>139</v>
      </c>
    </row>
    <row r="600" spans="2:51" s="6" customFormat="1" ht="15.75" customHeight="1" x14ac:dyDescent="0.3">
      <c r="B600" s="176"/>
      <c r="C600" s="177"/>
      <c r="D600" s="167" t="s">
        <v>152</v>
      </c>
      <c r="E600" s="177"/>
      <c r="F600" s="178" t="s">
        <v>574</v>
      </c>
      <c r="G600" s="177"/>
      <c r="H600" s="179">
        <v>63.651000000000003</v>
      </c>
      <c r="J600" s="177"/>
      <c r="K600" s="177"/>
      <c r="L600" s="180"/>
      <c r="M600" s="181"/>
      <c r="N600" s="177"/>
      <c r="O600" s="177"/>
      <c r="P600" s="177"/>
      <c r="Q600" s="177"/>
      <c r="R600" s="177"/>
      <c r="S600" s="177"/>
      <c r="T600" s="182"/>
      <c r="AT600" s="183" t="s">
        <v>152</v>
      </c>
      <c r="AU600" s="183" t="s">
        <v>80</v>
      </c>
      <c r="AV600" s="183" t="s">
        <v>80</v>
      </c>
      <c r="AW600" s="183" t="s">
        <v>111</v>
      </c>
      <c r="AX600" s="183" t="s">
        <v>72</v>
      </c>
      <c r="AY600" s="183" t="s">
        <v>139</v>
      </c>
    </row>
    <row r="601" spans="2:51" s="6" customFormat="1" ht="15.75" customHeight="1" x14ac:dyDescent="0.3">
      <c r="B601" s="176"/>
      <c r="C601" s="177"/>
      <c r="D601" s="167" t="s">
        <v>152</v>
      </c>
      <c r="E601" s="177"/>
      <c r="F601" s="178" t="s">
        <v>575</v>
      </c>
      <c r="G601" s="177"/>
      <c r="H601" s="179">
        <v>159.89400000000001</v>
      </c>
      <c r="J601" s="177"/>
      <c r="K601" s="177"/>
      <c r="L601" s="180"/>
      <c r="M601" s="181"/>
      <c r="N601" s="177"/>
      <c r="O601" s="177"/>
      <c r="P601" s="177"/>
      <c r="Q601" s="177"/>
      <c r="R601" s="177"/>
      <c r="S601" s="177"/>
      <c r="T601" s="182"/>
      <c r="AT601" s="183" t="s">
        <v>152</v>
      </c>
      <c r="AU601" s="183" t="s">
        <v>80</v>
      </c>
      <c r="AV601" s="183" t="s">
        <v>80</v>
      </c>
      <c r="AW601" s="183" t="s">
        <v>111</v>
      </c>
      <c r="AX601" s="183" t="s">
        <v>72</v>
      </c>
      <c r="AY601" s="183" t="s">
        <v>139</v>
      </c>
    </row>
    <row r="602" spans="2:51" s="6" customFormat="1" ht="15.75" customHeight="1" x14ac:dyDescent="0.3">
      <c r="B602" s="176"/>
      <c r="C602" s="177"/>
      <c r="D602" s="167" t="s">
        <v>152</v>
      </c>
      <c r="E602" s="177"/>
      <c r="F602" s="178" t="s">
        <v>576</v>
      </c>
      <c r="G602" s="177"/>
      <c r="H602" s="179">
        <v>18.797000000000001</v>
      </c>
      <c r="J602" s="177"/>
      <c r="K602" s="177"/>
      <c r="L602" s="180"/>
      <c r="M602" s="181"/>
      <c r="N602" s="177"/>
      <c r="O602" s="177"/>
      <c r="P602" s="177"/>
      <c r="Q602" s="177"/>
      <c r="R602" s="177"/>
      <c r="S602" s="177"/>
      <c r="T602" s="182"/>
      <c r="AT602" s="183" t="s">
        <v>152</v>
      </c>
      <c r="AU602" s="183" t="s">
        <v>80</v>
      </c>
      <c r="AV602" s="183" t="s">
        <v>80</v>
      </c>
      <c r="AW602" s="183" t="s">
        <v>111</v>
      </c>
      <c r="AX602" s="183" t="s">
        <v>72</v>
      </c>
      <c r="AY602" s="183" t="s">
        <v>139</v>
      </c>
    </row>
    <row r="603" spans="2:51" s="6" customFormat="1" ht="15.75" customHeight="1" x14ac:dyDescent="0.3">
      <c r="B603" s="176"/>
      <c r="C603" s="177"/>
      <c r="D603" s="167" t="s">
        <v>152</v>
      </c>
      <c r="E603" s="177"/>
      <c r="F603" s="178" t="s">
        <v>577</v>
      </c>
      <c r="G603" s="177"/>
      <c r="H603" s="179">
        <v>95.004000000000005</v>
      </c>
      <c r="J603" s="177"/>
      <c r="K603" s="177"/>
      <c r="L603" s="180"/>
      <c r="M603" s="181"/>
      <c r="N603" s="177"/>
      <c r="O603" s="177"/>
      <c r="P603" s="177"/>
      <c r="Q603" s="177"/>
      <c r="R603" s="177"/>
      <c r="S603" s="177"/>
      <c r="T603" s="182"/>
      <c r="AT603" s="183" t="s">
        <v>152</v>
      </c>
      <c r="AU603" s="183" t="s">
        <v>80</v>
      </c>
      <c r="AV603" s="183" t="s">
        <v>80</v>
      </c>
      <c r="AW603" s="183" t="s">
        <v>111</v>
      </c>
      <c r="AX603" s="183" t="s">
        <v>72</v>
      </c>
      <c r="AY603" s="183" t="s">
        <v>139</v>
      </c>
    </row>
    <row r="604" spans="2:51" s="6" customFormat="1" ht="15.75" customHeight="1" x14ac:dyDescent="0.3">
      <c r="B604" s="176"/>
      <c r="C604" s="177"/>
      <c r="D604" s="167" t="s">
        <v>152</v>
      </c>
      <c r="E604" s="177"/>
      <c r="F604" s="178" t="s">
        <v>578</v>
      </c>
      <c r="G604" s="177"/>
      <c r="H604" s="179">
        <v>166.536</v>
      </c>
      <c r="J604" s="177"/>
      <c r="K604" s="177"/>
      <c r="L604" s="180"/>
      <c r="M604" s="181"/>
      <c r="N604" s="177"/>
      <c r="O604" s="177"/>
      <c r="P604" s="177"/>
      <c r="Q604" s="177"/>
      <c r="R604" s="177"/>
      <c r="S604" s="177"/>
      <c r="T604" s="182"/>
      <c r="AT604" s="183" t="s">
        <v>152</v>
      </c>
      <c r="AU604" s="183" t="s">
        <v>80</v>
      </c>
      <c r="AV604" s="183" t="s">
        <v>80</v>
      </c>
      <c r="AW604" s="183" t="s">
        <v>111</v>
      </c>
      <c r="AX604" s="183" t="s">
        <v>72</v>
      </c>
      <c r="AY604" s="183" t="s">
        <v>139</v>
      </c>
    </row>
    <row r="605" spans="2:51" s="6" customFormat="1" ht="15.75" customHeight="1" x14ac:dyDescent="0.3">
      <c r="B605" s="176"/>
      <c r="C605" s="177"/>
      <c r="D605" s="167" t="s">
        <v>152</v>
      </c>
      <c r="E605" s="177"/>
      <c r="F605" s="178" t="s">
        <v>579</v>
      </c>
      <c r="G605" s="177"/>
      <c r="H605" s="179">
        <v>45.808</v>
      </c>
      <c r="J605" s="177"/>
      <c r="K605" s="177"/>
      <c r="L605" s="180"/>
      <c r="M605" s="181"/>
      <c r="N605" s="177"/>
      <c r="O605" s="177"/>
      <c r="P605" s="177"/>
      <c r="Q605" s="177"/>
      <c r="R605" s="177"/>
      <c r="S605" s="177"/>
      <c r="T605" s="182"/>
      <c r="AT605" s="183" t="s">
        <v>152</v>
      </c>
      <c r="AU605" s="183" t="s">
        <v>80</v>
      </c>
      <c r="AV605" s="183" t="s">
        <v>80</v>
      </c>
      <c r="AW605" s="183" t="s">
        <v>111</v>
      </c>
      <c r="AX605" s="183" t="s">
        <v>72</v>
      </c>
      <c r="AY605" s="183" t="s">
        <v>139</v>
      </c>
    </row>
    <row r="606" spans="2:51" s="6" customFormat="1" ht="15.75" customHeight="1" x14ac:dyDescent="0.3">
      <c r="B606" s="176"/>
      <c r="C606" s="177"/>
      <c r="D606" s="167" t="s">
        <v>152</v>
      </c>
      <c r="E606" s="177"/>
      <c r="F606" s="178" t="s">
        <v>580</v>
      </c>
      <c r="G606" s="177"/>
      <c r="H606" s="179">
        <v>142.596</v>
      </c>
      <c r="J606" s="177"/>
      <c r="K606" s="177"/>
      <c r="L606" s="180"/>
      <c r="M606" s="181"/>
      <c r="N606" s="177"/>
      <c r="O606" s="177"/>
      <c r="P606" s="177"/>
      <c r="Q606" s="177"/>
      <c r="R606" s="177"/>
      <c r="S606" s="177"/>
      <c r="T606" s="182"/>
      <c r="AT606" s="183" t="s">
        <v>152</v>
      </c>
      <c r="AU606" s="183" t="s">
        <v>80</v>
      </c>
      <c r="AV606" s="183" t="s">
        <v>80</v>
      </c>
      <c r="AW606" s="183" t="s">
        <v>111</v>
      </c>
      <c r="AX606" s="183" t="s">
        <v>72</v>
      </c>
      <c r="AY606" s="183" t="s">
        <v>139</v>
      </c>
    </row>
    <row r="607" spans="2:51" s="6" customFormat="1" ht="15.75" customHeight="1" x14ac:dyDescent="0.3">
      <c r="B607" s="176"/>
      <c r="C607" s="177"/>
      <c r="D607" s="167" t="s">
        <v>152</v>
      </c>
      <c r="E607" s="177"/>
      <c r="F607" s="178" t="s">
        <v>581</v>
      </c>
      <c r="G607" s="177"/>
      <c r="H607" s="179">
        <v>117.586</v>
      </c>
      <c r="J607" s="177"/>
      <c r="K607" s="177"/>
      <c r="L607" s="180"/>
      <c r="M607" s="181"/>
      <c r="N607" s="177"/>
      <c r="O607" s="177"/>
      <c r="P607" s="177"/>
      <c r="Q607" s="177"/>
      <c r="R607" s="177"/>
      <c r="S607" s="177"/>
      <c r="T607" s="182"/>
      <c r="AT607" s="183" t="s">
        <v>152</v>
      </c>
      <c r="AU607" s="183" t="s">
        <v>80</v>
      </c>
      <c r="AV607" s="183" t="s">
        <v>80</v>
      </c>
      <c r="AW607" s="183" t="s">
        <v>111</v>
      </c>
      <c r="AX607" s="183" t="s">
        <v>72</v>
      </c>
      <c r="AY607" s="183" t="s">
        <v>139</v>
      </c>
    </row>
    <row r="608" spans="2:51" s="6" customFormat="1" ht="15.75" customHeight="1" x14ac:dyDescent="0.3">
      <c r="B608" s="176"/>
      <c r="C608" s="177"/>
      <c r="D608" s="167" t="s">
        <v>152</v>
      </c>
      <c r="E608" s="177"/>
      <c r="F608" s="178" t="s">
        <v>582</v>
      </c>
      <c r="G608" s="177"/>
      <c r="H608" s="179">
        <v>228.614</v>
      </c>
      <c r="J608" s="177"/>
      <c r="K608" s="177"/>
      <c r="L608" s="180"/>
      <c r="M608" s="181"/>
      <c r="N608" s="177"/>
      <c r="O608" s="177"/>
      <c r="P608" s="177"/>
      <c r="Q608" s="177"/>
      <c r="R608" s="177"/>
      <c r="S608" s="177"/>
      <c r="T608" s="182"/>
      <c r="AT608" s="183" t="s">
        <v>152</v>
      </c>
      <c r="AU608" s="183" t="s">
        <v>80</v>
      </c>
      <c r="AV608" s="183" t="s">
        <v>80</v>
      </c>
      <c r="AW608" s="183" t="s">
        <v>111</v>
      </c>
      <c r="AX608" s="183" t="s">
        <v>72</v>
      </c>
      <c r="AY608" s="183" t="s">
        <v>139</v>
      </c>
    </row>
    <row r="609" spans="2:51" s="6" customFormat="1" ht="39" customHeight="1" x14ac:dyDescent="0.3">
      <c r="B609" s="176"/>
      <c r="C609" s="177"/>
      <c r="D609" s="167" t="s">
        <v>152</v>
      </c>
      <c r="E609" s="177"/>
      <c r="F609" s="178" t="s">
        <v>583</v>
      </c>
      <c r="G609" s="177"/>
      <c r="H609" s="179">
        <v>100.688</v>
      </c>
      <c r="J609" s="177"/>
      <c r="K609" s="177"/>
      <c r="L609" s="180"/>
      <c r="M609" s="181"/>
      <c r="N609" s="177"/>
      <c r="O609" s="177"/>
      <c r="P609" s="177"/>
      <c r="Q609" s="177"/>
      <c r="R609" s="177"/>
      <c r="S609" s="177"/>
      <c r="T609" s="182"/>
      <c r="AT609" s="183" t="s">
        <v>152</v>
      </c>
      <c r="AU609" s="183" t="s">
        <v>80</v>
      </c>
      <c r="AV609" s="183" t="s">
        <v>80</v>
      </c>
      <c r="AW609" s="183" t="s">
        <v>111</v>
      </c>
      <c r="AX609" s="183" t="s">
        <v>72</v>
      </c>
      <c r="AY609" s="183" t="s">
        <v>139</v>
      </c>
    </row>
    <row r="610" spans="2:51" s="6" customFormat="1" ht="15.75" customHeight="1" x14ac:dyDescent="0.3">
      <c r="B610" s="176"/>
      <c r="C610" s="177"/>
      <c r="D610" s="167" t="s">
        <v>152</v>
      </c>
      <c r="E610" s="177"/>
      <c r="F610" s="178" t="s">
        <v>584</v>
      </c>
      <c r="G610" s="177"/>
      <c r="H610" s="179">
        <v>24.815999999999999</v>
      </c>
      <c r="J610" s="177"/>
      <c r="K610" s="177"/>
      <c r="L610" s="180"/>
      <c r="M610" s="181"/>
      <c r="N610" s="177"/>
      <c r="O610" s="177"/>
      <c r="P610" s="177"/>
      <c r="Q610" s="177"/>
      <c r="R610" s="177"/>
      <c r="S610" s="177"/>
      <c r="T610" s="182"/>
      <c r="AT610" s="183" t="s">
        <v>152</v>
      </c>
      <c r="AU610" s="183" t="s">
        <v>80</v>
      </c>
      <c r="AV610" s="183" t="s">
        <v>80</v>
      </c>
      <c r="AW610" s="183" t="s">
        <v>111</v>
      </c>
      <c r="AX610" s="183" t="s">
        <v>72</v>
      </c>
      <c r="AY610" s="183" t="s">
        <v>139</v>
      </c>
    </row>
    <row r="611" spans="2:51" s="6" customFormat="1" ht="15.75" customHeight="1" x14ac:dyDescent="0.3">
      <c r="B611" s="169"/>
      <c r="C611" s="170"/>
      <c r="D611" s="167" t="s">
        <v>152</v>
      </c>
      <c r="E611" s="170"/>
      <c r="F611" s="171" t="s">
        <v>518</v>
      </c>
      <c r="G611" s="170"/>
      <c r="H611" s="170"/>
      <c r="J611" s="170"/>
      <c r="K611" s="170"/>
      <c r="L611" s="172"/>
      <c r="M611" s="173"/>
      <c r="N611" s="170"/>
      <c r="O611" s="170"/>
      <c r="P611" s="170"/>
      <c r="Q611" s="170"/>
      <c r="R611" s="170"/>
      <c r="S611" s="170"/>
      <c r="T611" s="174"/>
      <c r="AT611" s="175" t="s">
        <v>152</v>
      </c>
      <c r="AU611" s="175" t="s">
        <v>80</v>
      </c>
      <c r="AV611" s="175" t="s">
        <v>76</v>
      </c>
      <c r="AW611" s="175" t="s">
        <v>111</v>
      </c>
      <c r="AX611" s="175" t="s">
        <v>72</v>
      </c>
      <c r="AY611" s="175" t="s">
        <v>139</v>
      </c>
    </row>
    <row r="612" spans="2:51" s="6" customFormat="1" ht="15.75" customHeight="1" x14ac:dyDescent="0.3">
      <c r="B612" s="176"/>
      <c r="C612" s="177"/>
      <c r="D612" s="167" t="s">
        <v>152</v>
      </c>
      <c r="E612" s="177"/>
      <c r="F612" s="178" t="s">
        <v>585</v>
      </c>
      <c r="G612" s="177"/>
      <c r="H612" s="179">
        <v>-5.37</v>
      </c>
      <c r="J612" s="177"/>
      <c r="K612" s="177"/>
      <c r="L612" s="180"/>
      <c r="M612" s="181"/>
      <c r="N612" s="177"/>
      <c r="O612" s="177"/>
      <c r="P612" s="177"/>
      <c r="Q612" s="177"/>
      <c r="R612" s="177"/>
      <c r="S612" s="177"/>
      <c r="T612" s="182"/>
      <c r="AT612" s="183" t="s">
        <v>152</v>
      </c>
      <c r="AU612" s="183" t="s">
        <v>80</v>
      </c>
      <c r="AV612" s="183" t="s">
        <v>80</v>
      </c>
      <c r="AW612" s="183" t="s">
        <v>111</v>
      </c>
      <c r="AX612" s="183" t="s">
        <v>72</v>
      </c>
      <c r="AY612" s="183" t="s">
        <v>139</v>
      </c>
    </row>
    <row r="613" spans="2:51" s="6" customFormat="1" ht="15.75" customHeight="1" x14ac:dyDescent="0.3">
      <c r="B613" s="169"/>
      <c r="C613" s="170"/>
      <c r="D613" s="167" t="s">
        <v>152</v>
      </c>
      <c r="E613" s="170"/>
      <c r="F613" s="171" t="s">
        <v>586</v>
      </c>
      <c r="G613" s="170"/>
      <c r="H613" s="170"/>
      <c r="J613" s="170"/>
      <c r="K613" s="170"/>
      <c r="L613" s="172"/>
      <c r="M613" s="173"/>
      <c r="N613" s="170"/>
      <c r="O613" s="170"/>
      <c r="P613" s="170"/>
      <c r="Q613" s="170"/>
      <c r="R613" s="170"/>
      <c r="S613" s="170"/>
      <c r="T613" s="174"/>
      <c r="AT613" s="175" t="s">
        <v>152</v>
      </c>
      <c r="AU613" s="175" t="s">
        <v>80</v>
      </c>
      <c r="AV613" s="175" t="s">
        <v>76</v>
      </c>
      <c r="AW613" s="175" t="s">
        <v>111</v>
      </c>
      <c r="AX613" s="175" t="s">
        <v>72</v>
      </c>
      <c r="AY613" s="175" t="s">
        <v>139</v>
      </c>
    </row>
    <row r="614" spans="2:51" s="6" customFormat="1" ht="15.75" customHeight="1" x14ac:dyDescent="0.3">
      <c r="B614" s="176"/>
      <c r="C614" s="177"/>
      <c r="D614" s="167" t="s">
        <v>152</v>
      </c>
      <c r="E614" s="177"/>
      <c r="F614" s="178" t="s">
        <v>587</v>
      </c>
      <c r="G614" s="177"/>
      <c r="H614" s="179">
        <v>-3.3479999999999999</v>
      </c>
      <c r="J614" s="177"/>
      <c r="K614" s="177"/>
      <c r="L614" s="180"/>
      <c r="M614" s="181"/>
      <c r="N614" s="177"/>
      <c r="O614" s="177"/>
      <c r="P614" s="177"/>
      <c r="Q614" s="177"/>
      <c r="R614" s="177"/>
      <c r="S614" s="177"/>
      <c r="T614" s="182"/>
      <c r="AT614" s="183" t="s">
        <v>152</v>
      </c>
      <c r="AU614" s="183" t="s">
        <v>80</v>
      </c>
      <c r="AV614" s="183" t="s">
        <v>80</v>
      </c>
      <c r="AW614" s="183" t="s">
        <v>111</v>
      </c>
      <c r="AX614" s="183" t="s">
        <v>72</v>
      </c>
      <c r="AY614" s="183" t="s">
        <v>139</v>
      </c>
    </row>
    <row r="615" spans="2:51" s="6" customFormat="1" ht="15.75" customHeight="1" x14ac:dyDescent="0.3">
      <c r="B615" s="176"/>
      <c r="C615" s="177"/>
      <c r="D615" s="167" t="s">
        <v>152</v>
      </c>
      <c r="E615" s="177"/>
      <c r="F615" s="178" t="s">
        <v>588</v>
      </c>
      <c r="G615" s="177"/>
      <c r="H615" s="179">
        <v>-85.936000000000007</v>
      </c>
      <c r="J615" s="177"/>
      <c r="K615" s="177"/>
      <c r="L615" s="180"/>
      <c r="M615" s="181"/>
      <c r="N615" s="177"/>
      <c r="O615" s="177"/>
      <c r="P615" s="177"/>
      <c r="Q615" s="177"/>
      <c r="R615" s="177"/>
      <c r="S615" s="177"/>
      <c r="T615" s="182"/>
      <c r="AT615" s="183" t="s">
        <v>152</v>
      </c>
      <c r="AU615" s="183" t="s">
        <v>80</v>
      </c>
      <c r="AV615" s="183" t="s">
        <v>80</v>
      </c>
      <c r="AW615" s="183" t="s">
        <v>111</v>
      </c>
      <c r="AX615" s="183" t="s">
        <v>72</v>
      </c>
      <c r="AY615" s="183" t="s">
        <v>139</v>
      </c>
    </row>
    <row r="616" spans="2:51" s="6" customFormat="1" ht="15.75" customHeight="1" x14ac:dyDescent="0.3">
      <c r="B616" s="176"/>
      <c r="C616" s="177"/>
      <c r="D616" s="167" t="s">
        <v>152</v>
      </c>
      <c r="E616" s="177"/>
      <c r="F616" s="178" t="s">
        <v>589</v>
      </c>
      <c r="G616" s="177"/>
      <c r="H616" s="179">
        <v>-15.06</v>
      </c>
      <c r="J616" s="177"/>
      <c r="K616" s="177"/>
      <c r="L616" s="180"/>
      <c r="M616" s="181"/>
      <c r="N616" s="177"/>
      <c r="O616" s="177"/>
      <c r="P616" s="177"/>
      <c r="Q616" s="177"/>
      <c r="R616" s="177"/>
      <c r="S616" s="177"/>
      <c r="T616" s="182"/>
      <c r="AT616" s="183" t="s">
        <v>152</v>
      </c>
      <c r="AU616" s="183" t="s">
        <v>80</v>
      </c>
      <c r="AV616" s="183" t="s">
        <v>80</v>
      </c>
      <c r="AW616" s="183" t="s">
        <v>111</v>
      </c>
      <c r="AX616" s="183" t="s">
        <v>72</v>
      </c>
      <c r="AY616" s="183" t="s">
        <v>139</v>
      </c>
    </row>
    <row r="617" spans="2:51" s="6" customFormat="1" ht="15.75" customHeight="1" x14ac:dyDescent="0.3">
      <c r="B617" s="176"/>
      <c r="C617" s="177"/>
      <c r="D617" s="167" t="s">
        <v>152</v>
      </c>
      <c r="E617" s="177"/>
      <c r="F617" s="178" t="s">
        <v>590</v>
      </c>
      <c r="G617" s="177"/>
      <c r="H617" s="179">
        <v>-6.3840000000000003</v>
      </c>
      <c r="J617" s="177"/>
      <c r="K617" s="177"/>
      <c r="L617" s="180"/>
      <c r="M617" s="181"/>
      <c r="N617" s="177"/>
      <c r="O617" s="177"/>
      <c r="P617" s="177"/>
      <c r="Q617" s="177"/>
      <c r="R617" s="177"/>
      <c r="S617" s="177"/>
      <c r="T617" s="182"/>
      <c r="AT617" s="183" t="s">
        <v>152</v>
      </c>
      <c r="AU617" s="183" t="s">
        <v>80</v>
      </c>
      <c r="AV617" s="183" t="s">
        <v>80</v>
      </c>
      <c r="AW617" s="183" t="s">
        <v>111</v>
      </c>
      <c r="AX617" s="183" t="s">
        <v>72</v>
      </c>
      <c r="AY617" s="183" t="s">
        <v>139</v>
      </c>
    </row>
    <row r="618" spans="2:51" s="6" customFormat="1" ht="15.75" customHeight="1" x14ac:dyDescent="0.3">
      <c r="B618" s="176"/>
      <c r="C618" s="177"/>
      <c r="D618" s="167" t="s">
        <v>152</v>
      </c>
      <c r="E618" s="177"/>
      <c r="F618" s="178" t="s">
        <v>591</v>
      </c>
      <c r="G618" s="177"/>
      <c r="H618" s="179">
        <v>-4.524</v>
      </c>
      <c r="J618" s="177"/>
      <c r="K618" s="177"/>
      <c r="L618" s="180"/>
      <c r="M618" s="181"/>
      <c r="N618" s="177"/>
      <c r="O618" s="177"/>
      <c r="P618" s="177"/>
      <c r="Q618" s="177"/>
      <c r="R618" s="177"/>
      <c r="S618" s="177"/>
      <c r="T618" s="182"/>
      <c r="AT618" s="183" t="s">
        <v>152</v>
      </c>
      <c r="AU618" s="183" t="s">
        <v>80</v>
      </c>
      <c r="AV618" s="183" t="s">
        <v>80</v>
      </c>
      <c r="AW618" s="183" t="s">
        <v>111</v>
      </c>
      <c r="AX618" s="183" t="s">
        <v>72</v>
      </c>
      <c r="AY618" s="183" t="s">
        <v>139</v>
      </c>
    </row>
    <row r="619" spans="2:51" s="6" customFormat="1" ht="15.75" customHeight="1" x14ac:dyDescent="0.3">
      <c r="B619" s="176"/>
      <c r="C619" s="177"/>
      <c r="D619" s="167" t="s">
        <v>152</v>
      </c>
      <c r="E619" s="177"/>
      <c r="F619" s="178" t="s">
        <v>592</v>
      </c>
      <c r="G619" s="177"/>
      <c r="H619" s="179">
        <v>-70.224000000000004</v>
      </c>
      <c r="J619" s="177"/>
      <c r="K619" s="177"/>
      <c r="L619" s="180"/>
      <c r="M619" s="181"/>
      <c r="N619" s="177"/>
      <c r="O619" s="177"/>
      <c r="P619" s="177"/>
      <c r="Q619" s="177"/>
      <c r="R619" s="177"/>
      <c r="S619" s="177"/>
      <c r="T619" s="182"/>
      <c r="AT619" s="183" t="s">
        <v>152</v>
      </c>
      <c r="AU619" s="183" t="s">
        <v>80</v>
      </c>
      <c r="AV619" s="183" t="s">
        <v>80</v>
      </c>
      <c r="AW619" s="183" t="s">
        <v>111</v>
      </c>
      <c r="AX619" s="183" t="s">
        <v>72</v>
      </c>
      <c r="AY619" s="183" t="s">
        <v>139</v>
      </c>
    </row>
    <row r="620" spans="2:51" s="6" customFormat="1" ht="15.75" customHeight="1" x14ac:dyDescent="0.3">
      <c r="B620" s="176"/>
      <c r="C620" s="177"/>
      <c r="D620" s="167" t="s">
        <v>152</v>
      </c>
      <c r="E620" s="177"/>
      <c r="F620" s="178" t="s">
        <v>593</v>
      </c>
      <c r="G620" s="177"/>
      <c r="H620" s="179">
        <v>-32.96</v>
      </c>
      <c r="J620" s="177"/>
      <c r="K620" s="177"/>
      <c r="L620" s="180"/>
      <c r="M620" s="181"/>
      <c r="N620" s="177"/>
      <c r="O620" s="177"/>
      <c r="P620" s="177"/>
      <c r="Q620" s="177"/>
      <c r="R620" s="177"/>
      <c r="S620" s="177"/>
      <c r="T620" s="182"/>
      <c r="AT620" s="183" t="s">
        <v>152</v>
      </c>
      <c r="AU620" s="183" t="s">
        <v>80</v>
      </c>
      <c r="AV620" s="183" t="s">
        <v>80</v>
      </c>
      <c r="AW620" s="183" t="s">
        <v>111</v>
      </c>
      <c r="AX620" s="183" t="s">
        <v>72</v>
      </c>
      <c r="AY620" s="183" t="s">
        <v>139</v>
      </c>
    </row>
    <row r="621" spans="2:51" s="6" customFormat="1" ht="15.75" customHeight="1" x14ac:dyDescent="0.3">
      <c r="B621" s="176"/>
      <c r="C621" s="177"/>
      <c r="D621" s="167" t="s">
        <v>152</v>
      </c>
      <c r="E621" s="177"/>
      <c r="F621" s="178" t="s">
        <v>594</v>
      </c>
      <c r="G621" s="177"/>
      <c r="H621" s="179">
        <v>-3.03</v>
      </c>
      <c r="J621" s="177"/>
      <c r="K621" s="177"/>
      <c r="L621" s="180"/>
      <c r="M621" s="181"/>
      <c r="N621" s="177"/>
      <c r="O621" s="177"/>
      <c r="P621" s="177"/>
      <c r="Q621" s="177"/>
      <c r="R621" s="177"/>
      <c r="S621" s="177"/>
      <c r="T621" s="182"/>
      <c r="AT621" s="183" t="s">
        <v>152</v>
      </c>
      <c r="AU621" s="183" t="s">
        <v>80</v>
      </c>
      <c r="AV621" s="183" t="s">
        <v>80</v>
      </c>
      <c r="AW621" s="183" t="s">
        <v>111</v>
      </c>
      <c r="AX621" s="183" t="s">
        <v>72</v>
      </c>
      <c r="AY621" s="183" t="s">
        <v>139</v>
      </c>
    </row>
    <row r="622" spans="2:51" s="6" customFormat="1" ht="15.75" customHeight="1" x14ac:dyDescent="0.3">
      <c r="B622" s="176"/>
      <c r="C622" s="177"/>
      <c r="D622" s="167" t="s">
        <v>152</v>
      </c>
      <c r="E622" s="177"/>
      <c r="F622" s="178" t="s">
        <v>595</v>
      </c>
      <c r="G622" s="177"/>
      <c r="H622" s="179">
        <v>-3.6160000000000001</v>
      </c>
      <c r="J622" s="177"/>
      <c r="K622" s="177"/>
      <c r="L622" s="180"/>
      <c r="M622" s="181"/>
      <c r="N622" s="177"/>
      <c r="O622" s="177"/>
      <c r="P622" s="177"/>
      <c r="Q622" s="177"/>
      <c r="R622" s="177"/>
      <c r="S622" s="177"/>
      <c r="T622" s="182"/>
      <c r="AT622" s="183" t="s">
        <v>152</v>
      </c>
      <c r="AU622" s="183" t="s">
        <v>80</v>
      </c>
      <c r="AV622" s="183" t="s">
        <v>80</v>
      </c>
      <c r="AW622" s="183" t="s">
        <v>111</v>
      </c>
      <c r="AX622" s="183" t="s">
        <v>72</v>
      </c>
      <c r="AY622" s="183" t="s">
        <v>139</v>
      </c>
    </row>
    <row r="623" spans="2:51" s="6" customFormat="1" ht="15.75" customHeight="1" x14ac:dyDescent="0.3">
      <c r="B623" s="176"/>
      <c r="C623" s="177"/>
      <c r="D623" s="167" t="s">
        <v>152</v>
      </c>
      <c r="E623" s="177"/>
      <c r="F623" s="178" t="s">
        <v>596</v>
      </c>
      <c r="G623" s="177"/>
      <c r="H623" s="179">
        <v>-27.992000000000001</v>
      </c>
      <c r="J623" s="177"/>
      <c r="K623" s="177"/>
      <c r="L623" s="180"/>
      <c r="M623" s="181"/>
      <c r="N623" s="177"/>
      <c r="O623" s="177"/>
      <c r="P623" s="177"/>
      <c r="Q623" s="177"/>
      <c r="R623" s="177"/>
      <c r="S623" s="177"/>
      <c r="T623" s="182"/>
      <c r="AT623" s="183" t="s">
        <v>152</v>
      </c>
      <c r="AU623" s="183" t="s">
        <v>80</v>
      </c>
      <c r="AV623" s="183" t="s">
        <v>80</v>
      </c>
      <c r="AW623" s="183" t="s">
        <v>111</v>
      </c>
      <c r="AX623" s="183" t="s">
        <v>72</v>
      </c>
      <c r="AY623" s="183" t="s">
        <v>139</v>
      </c>
    </row>
    <row r="624" spans="2:51" s="6" customFormat="1" ht="15.75" customHeight="1" x14ac:dyDescent="0.3">
      <c r="B624" s="176"/>
      <c r="C624" s="177"/>
      <c r="D624" s="167" t="s">
        <v>152</v>
      </c>
      <c r="E624" s="177"/>
      <c r="F624" s="178" t="s">
        <v>597</v>
      </c>
      <c r="G624" s="177"/>
      <c r="H624" s="179">
        <v>-56.304000000000002</v>
      </c>
      <c r="J624" s="177"/>
      <c r="K624" s="177"/>
      <c r="L624" s="180"/>
      <c r="M624" s="181"/>
      <c r="N624" s="177"/>
      <c r="O624" s="177"/>
      <c r="P624" s="177"/>
      <c r="Q624" s="177"/>
      <c r="R624" s="177"/>
      <c r="S624" s="177"/>
      <c r="T624" s="182"/>
      <c r="AT624" s="183" t="s">
        <v>152</v>
      </c>
      <c r="AU624" s="183" t="s">
        <v>80</v>
      </c>
      <c r="AV624" s="183" t="s">
        <v>80</v>
      </c>
      <c r="AW624" s="183" t="s">
        <v>111</v>
      </c>
      <c r="AX624" s="183" t="s">
        <v>72</v>
      </c>
      <c r="AY624" s="183" t="s">
        <v>139</v>
      </c>
    </row>
    <row r="625" spans="2:51" s="6" customFormat="1" ht="15.75" customHeight="1" x14ac:dyDescent="0.3">
      <c r="B625" s="176"/>
      <c r="C625" s="177"/>
      <c r="D625" s="167" t="s">
        <v>152</v>
      </c>
      <c r="E625" s="177"/>
      <c r="F625" s="178" t="s">
        <v>598</v>
      </c>
      <c r="G625" s="177"/>
      <c r="H625" s="179">
        <v>-21.087</v>
      </c>
      <c r="J625" s="177"/>
      <c r="K625" s="177"/>
      <c r="L625" s="180"/>
      <c r="M625" s="181"/>
      <c r="N625" s="177"/>
      <c r="O625" s="177"/>
      <c r="P625" s="177"/>
      <c r="Q625" s="177"/>
      <c r="R625" s="177"/>
      <c r="S625" s="177"/>
      <c r="T625" s="182"/>
      <c r="AT625" s="183" t="s">
        <v>152</v>
      </c>
      <c r="AU625" s="183" t="s">
        <v>80</v>
      </c>
      <c r="AV625" s="183" t="s">
        <v>80</v>
      </c>
      <c r="AW625" s="183" t="s">
        <v>111</v>
      </c>
      <c r="AX625" s="183" t="s">
        <v>72</v>
      </c>
      <c r="AY625" s="183" t="s">
        <v>139</v>
      </c>
    </row>
    <row r="626" spans="2:51" s="6" customFormat="1" ht="15.75" customHeight="1" x14ac:dyDescent="0.3">
      <c r="B626" s="192"/>
      <c r="C626" s="193"/>
      <c r="D626" s="167" t="s">
        <v>152</v>
      </c>
      <c r="E626" s="193"/>
      <c r="F626" s="194" t="s">
        <v>208</v>
      </c>
      <c r="G626" s="193"/>
      <c r="H626" s="195">
        <v>3072.788</v>
      </c>
      <c r="J626" s="193"/>
      <c r="K626" s="193"/>
      <c r="L626" s="196"/>
      <c r="M626" s="197"/>
      <c r="N626" s="193"/>
      <c r="O626" s="193"/>
      <c r="P626" s="193"/>
      <c r="Q626" s="193"/>
      <c r="R626" s="193"/>
      <c r="S626" s="193"/>
      <c r="T626" s="198"/>
      <c r="AT626" s="199" t="s">
        <v>152</v>
      </c>
      <c r="AU626" s="199" t="s">
        <v>80</v>
      </c>
      <c r="AV626" s="199" t="s">
        <v>161</v>
      </c>
      <c r="AW626" s="199" t="s">
        <v>111</v>
      </c>
      <c r="AX626" s="199" t="s">
        <v>72</v>
      </c>
      <c r="AY626" s="199" t="s">
        <v>139</v>
      </c>
    </row>
    <row r="627" spans="2:51" s="6" customFormat="1" ht="15.75" customHeight="1" x14ac:dyDescent="0.3">
      <c r="B627" s="169"/>
      <c r="C627" s="170"/>
      <c r="D627" s="167" t="s">
        <v>152</v>
      </c>
      <c r="E627" s="170"/>
      <c r="F627" s="171" t="s">
        <v>169</v>
      </c>
      <c r="G627" s="170"/>
      <c r="H627" s="170"/>
      <c r="J627" s="170"/>
      <c r="K627" s="170"/>
      <c r="L627" s="172"/>
      <c r="M627" s="173"/>
      <c r="N627" s="170"/>
      <c r="O627" s="170"/>
      <c r="P627" s="170"/>
      <c r="Q627" s="170"/>
      <c r="R627" s="170"/>
      <c r="S627" s="170"/>
      <c r="T627" s="174"/>
      <c r="AT627" s="175" t="s">
        <v>152</v>
      </c>
      <c r="AU627" s="175" t="s">
        <v>80</v>
      </c>
      <c r="AV627" s="175" t="s">
        <v>76</v>
      </c>
      <c r="AW627" s="175" t="s">
        <v>111</v>
      </c>
      <c r="AX627" s="175" t="s">
        <v>72</v>
      </c>
      <c r="AY627" s="175" t="s">
        <v>139</v>
      </c>
    </row>
    <row r="628" spans="2:51" s="6" customFormat="1" ht="15.75" customHeight="1" x14ac:dyDescent="0.3">
      <c r="B628" s="176"/>
      <c r="C628" s="177"/>
      <c r="D628" s="167" t="s">
        <v>152</v>
      </c>
      <c r="E628" s="177"/>
      <c r="F628" s="178" t="s">
        <v>599</v>
      </c>
      <c r="G628" s="177"/>
      <c r="H628" s="179">
        <v>6.4180000000000001</v>
      </c>
      <c r="J628" s="177"/>
      <c r="K628" s="177"/>
      <c r="L628" s="180"/>
      <c r="M628" s="181"/>
      <c r="N628" s="177"/>
      <c r="O628" s="177"/>
      <c r="P628" s="177"/>
      <c r="Q628" s="177"/>
      <c r="R628" s="177"/>
      <c r="S628" s="177"/>
      <c r="T628" s="182"/>
      <c r="AT628" s="183" t="s">
        <v>152</v>
      </c>
      <c r="AU628" s="183" t="s">
        <v>80</v>
      </c>
      <c r="AV628" s="183" t="s">
        <v>80</v>
      </c>
      <c r="AW628" s="183" t="s">
        <v>111</v>
      </c>
      <c r="AX628" s="183" t="s">
        <v>72</v>
      </c>
      <c r="AY628" s="183" t="s">
        <v>139</v>
      </c>
    </row>
    <row r="629" spans="2:51" s="6" customFormat="1" ht="15.75" customHeight="1" x14ac:dyDescent="0.3">
      <c r="B629" s="176"/>
      <c r="C629" s="177"/>
      <c r="D629" s="167" t="s">
        <v>152</v>
      </c>
      <c r="E629" s="177"/>
      <c r="F629" s="178" t="s">
        <v>600</v>
      </c>
      <c r="G629" s="177"/>
      <c r="H629" s="179">
        <v>42.384999999999998</v>
      </c>
      <c r="J629" s="177"/>
      <c r="K629" s="177"/>
      <c r="L629" s="180"/>
      <c r="M629" s="181"/>
      <c r="N629" s="177"/>
      <c r="O629" s="177"/>
      <c r="P629" s="177"/>
      <c r="Q629" s="177"/>
      <c r="R629" s="177"/>
      <c r="S629" s="177"/>
      <c r="T629" s="182"/>
      <c r="AT629" s="183" t="s">
        <v>152</v>
      </c>
      <c r="AU629" s="183" t="s">
        <v>80</v>
      </c>
      <c r="AV629" s="183" t="s">
        <v>80</v>
      </c>
      <c r="AW629" s="183" t="s">
        <v>111</v>
      </c>
      <c r="AX629" s="183" t="s">
        <v>72</v>
      </c>
      <c r="AY629" s="183" t="s">
        <v>139</v>
      </c>
    </row>
    <row r="630" spans="2:51" s="6" customFormat="1" ht="15.75" customHeight="1" x14ac:dyDescent="0.3">
      <c r="B630" s="176"/>
      <c r="C630" s="177"/>
      <c r="D630" s="167" t="s">
        <v>152</v>
      </c>
      <c r="E630" s="177"/>
      <c r="F630" s="178" t="s">
        <v>601</v>
      </c>
      <c r="G630" s="177"/>
      <c r="H630" s="179">
        <v>21.613</v>
      </c>
      <c r="J630" s="177"/>
      <c r="K630" s="177"/>
      <c r="L630" s="180"/>
      <c r="M630" s="181"/>
      <c r="N630" s="177"/>
      <c r="O630" s="177"/>
      <c r="P630" s="177"/>
      <c r="Q630" s="177"/>
      <c r="R630" s="177"/>
      <c r="S630" s="177"/>
      <c r="T630" s="182"/>
      <c r="AT630" s="183" t="s">
        <v>152</v>
      </c>
      <c r="AU630" s="183" t="s">
        <v>80</v>
      </c>
      <c r="AV630" s="183" t="s">
        <v>80</v>
      </c>
      <c r="AW630" s="183" t="s">
        <v>111</v>
      </c>
      <c r="AX630" s="183" t="s">
        <v>72</v>
      </c>
      <c r="AY630" s="183" t="s">
        <v>139</v>
      </c>
    </row>
    <row r="631" spans="2:51" s="6" customFormat="1" ht="15.75" customHeight="1" x14ac:dyDescent="0.3">
      <c r="B631" s="176"/>
      <c r="C631" s="177"/>
      <c r="D631" s="167" t="s">
        <v>152</v>
      </c>
      <c r="E631" s="177"/>
      <c r="F631" s="178" t="s">
        <v>602</v>
      </c>
      <c r="G631" s="177"/>
      <c r="H631" s="179">
        <v>4.133</v>
      </c>
      <c r="J631" s="177"/>
      <c r="K631" s="177"/>
      <c r="L631" s="180"/>
      <c r="M631" s="181"/>
      <c r="N631" s="177"/>
      <c r="O631" s="177"/>
      <c r="P631" s="177"/>
      <c r="Q631" s="177"/>
      <c r="R631" s="177"/>
      <c r="S631" s="177"/>
      <c r="T631" s="182"/>
      <c r="AT631" s="183" t="s">
        <v>152</v>
      </c>
      <c r="AU631" s="183" t="s">
        <v>80</v>
      </c>
      <c r="AV631" s="183" t="s">
        <v>80</v>
      </c>
      <c r="AW631" s="183" t="s">
        <v>111</v>
      </c>
      <c r="AX631" s="183" t="s">
        <v>72</v>
      </c>
      <c r="AY631" s="183" t="s">
        <v>139</v>
      </c>
    </row>
    <row r="632" spans="2:51" s="6" customFormat="1" ht="15.75" customHeight="1" x14ac:dyDescent="0.3">
      <c r="B632" s="176"/>
      <c r="C632" s="177"/>
      <c r="D632" s="167" t="s">
        <v>152</v>
      </c>
      <c r="E632" s="177"/>
      <c r="F632" s="178" t="s">
        <v>603</v>
      </c>
      <c r="G632" s="177"/>
      <c r="H632" s="179">
        <v>20.321000000000002</v>
      </c>
      <c r="J632" s="177"/>
      <c r="K632" s="177"/>
      <c r="L632" s="180"/>
      <c r="M632" s="181"/>
      <c r="N632" s="177"/>
      <c r="O632" s="177"/>
      <c r="P632" s="177"/>
      <c r="Q632" s="177"/>
      <c r="R632" s="177"/>
      <c r="S632" s="177"/>
      <c r="T632" s="182"/>
      <c r="AT632" s="183" t="s">
        <v>152</v>
      </c>
      <c r="AU632" s="183" t="s">
        <v>80</v>
      </c>
      <c r="AV632" s="183" t="s">
        <v>80</v>
      </c>
      <c r="AW632" s="183" t="s">
        <v>111</v>
      </c>
      <c r="AX632" s="183" t="s">
        <v>72</v>
      </c>
      <c r="AY632" s="183" t="s">
        <v>139</v>
      </c>
    </row>
    <row r="633" spans="2:51" s="6" customFormat="1" ht="15.75" customHeight="1" x14ac:dyDescent="0.3">
      <c r="B633" s="176"/>
      <c r="C633" s="177"/>
      <c r="D633" s="167" t="s">
        <v>152</v>
      </c>
      <c r="E633" s="177"/>
      <c r="F633" s="178" t="s">
        <v>604</v>
      </c>
      <c r="G633" s="177"/>
      <c r="H633" s="179">
        <v>32.767000000000003</v>
      </c>
      <c r="J633" s="177"/>
      <c r="K633" s="177"/>
      <c r="L633" s="180"/>
      <c r="M633" s="181"/>
      <c r="N633" s="177"/>
      <c r="O633" s="177"/>
      <c r="P633" s="177"/>
      <c r="Q633" s="177"/>
      <c r="R633" s="177"/>
      <c r="S633" s="177"/>
      <c r="T633" s="182"/>
      <c r="AT633" s="183" t="s">
        <v>152</v>
      </c>
      <c r="AU633" s="183" t="s">
        <v>80</v>
      </c>
      <c r="AV633" s="183" t="s">
        <v>80</v>
      </c>
      <c r="AW633" s="183" t="s">
        <v>111</v>
      </c>
      <c r="AX633" s="183" t="s">
        <v>72</v>
      </c>
      <c r="AY633" s="183" t="s">
        <v>139</v>
      </c>
    </row>
    <row r="634" spans="2:51" s="6" customFormat="1" ht="15.75" customHeight="1" x14ac:dyDescent="0.3">
      <c r="B634" s="176"/>
      <c r="C634" s="177"/>
      <c r="D634" s="167" t="s">
        <v>152</v>
      </c>
      <c r="E634" s="177"/>
      <c r="F634" s="178" t="s">
        <v>605</v>
      </c>
      <c r="G634" s="177"/>
      <c r="H634" s="179">
        <v>3.0430000000000001</v>
      </c>
      <c r="J634" s="177"/>
      <c r="K634" s="177"/>
      <c r="L634" s="180"/>
      <c r="M634" s="181"/>
      <c r="N634" s="177"/>
      <c r="O634" s="177"/>
      <c r="P634" s="177"/>
      <c r="Q634" s="177"/>
      <c r="R634" s="177"/>
      <c r="S634" s="177"/>
      <c r="T634" s="182"/>
      <c r="AT634" s="183" t="s">
        <v>152</v>
      </c>
      <c r="AU634" s="183" t="s">
        <v>80</v>
      </c>
      <c r="AV634" s="183" t="s">
        <v>80</v>
      </c>
      <c r="AW634" s="183" t="s">
        <v>111</v>
      </c>
      <c r="AX634" s="183" t="s">
        <v>72</v>
      </c>
      <c r="AY634" s="183" t="s">
        <v>139</v>
      </c>
    </row>
    <row r="635" spans="2:51" s="6" customFormat="1" ht="15.75" customHeight="1" x14ac:dyDescent="0.3">
      <c r="B635" s="176"/>
      <c r="C635" s="177"/>
      <c r="D635" s="167" t="s">
        <v>152</v>
      </c>
      <c r="E635" s="177"/>
      <c r="F635" s="178" t="s">
        <v>606</v>
      </c>
      <c r="G635" s="177"/>
      <c r="H635" s="179">
        <v>26.846</v>
      </c>
      <c r="J635" s="177"/>
      <c r="K635" s="177"/>
      <c r="L635" s="180"/>
      <c r="M635" s="181"/>
      <c r="N635" s="177"/>
      <c r="O635" s="177"/>
      <c r="P635" s="177"/>
      <c r="Q635" s="177"/>
      <c r="R635" s="177"/>
      <c r="S635" s="177"/>
      <c r="T635" s="182"/>
      <c r="AT635" s="183" t="s">
        <v>152</v>
      </c>
      <c r="AU635" s="183" t="s">
        <v>80</v>
      </c>
      <c r="AV635" s="183" t="s">
        <v>80</v>
      </c>
      <c r="AW635" s="183" t="s">
        <v>111</v>
      </c>
      <c r="AX635" s="183" t="s">
        <v>72</v>
      </c>
      <c r="AY635" s="183" t="s">
        <v>139</v>
      </c>
    </row>
    <row r="636" spans="2:51" s="6" customFormat="1" ht="15.75" customHeight="1" x14ac:dyDescent="0.3">
      <c r="B636" s="176"/>
      <c r="C636" s="177"/>
      <c r="D636" s="167" t="s">
        <v>152</v>
      </c>
      <c r="E636" s="177"/>
      <c r="F636" s="178" t="s">
        <v>607</v>
      </c>
      <c r="G636" s="177"/>
      <c r="H636" s="179">
        <v>31.475999999999999</v>
      </c>
      <c r="J636" s="177"/>
      <c r="K636" s="177"/>
      <c r="L636" s="180"/>
      <c r="M636" s="181"/>
      <c r="N636" s="177"/>
      <c r="O636" s="177"/>
      <c r="P636" s="177"/>
      <c r="Q636" s="177"/>
      <c r="R636" s="177"/>
      <c r="S636" s="177"/>
      <c r="T636" s="182"/>
      <c r="AT636" s="183" t="s">
        <v>152</v>
      </c>
      <c r="AU636" s="183" t="s">
        <v>80</v>
      </c>
      <c r="AV636" s="183" t="s">
        <v>80</v>
      </c>
      <c r="AW636" s="183" t="s">
        <v>111</v>
      </c>
      <c r="AX636" s="183" t="s">
        <v>72</v>
      </c>
      <c r="AY636" s="183" t="s">
        <v>139</v>
      </c>
    </row>
    <row r="637" spans="2:51" s="6" customFormat="1" ht="15.75" customHeight="1" x14ac:dyDescent="0.3">
      <c r="B637" s="176"/>
      <c r="C637" s="177"/>
      <c r="D637" s="167" t="s">
        <v>152</v>
      </c>
      <c r="E637" s="177"/>
      <c r="F637" s="178" t="s">
        <v>608</v>
      </c>
      <c r="G637" s="177"/>
      <c r="H637" s="179">
        <v>68.242000000000004</v>
      </c>
      <c r="J637" s="177"/>
      <c r="K637" s="177"/>
      <c r="L637" s="180"/>
      <c r="M637" s="181"/>
      <c r="N637" s="177"/>
      <c r="O637" s="177"/>
      <c r="P637" s="177"/>
      <c r="Q637" s="177"/>
      <c r="R637" s="177"/>
      <c r="S637" s="177"/>
      <c r="T637" s="182"/>
      <c r="AT637" s="183" t="s">
        <v>152</v>
      </c>
      <c r="AU637" s="183" t="s">
        <v>80</v>
      </c>
      <c r="AV637" s="183" t="s">
        <v>80</v>
      </c>
      <c r="AW637" s="183" t="s">
        <v>111</v>
      </c>
      <c r="AX637" s="183" t="s">
        <v>72</v>
      </c>
      <c r="AY637" s="183" t="s">
        <v>139</v>
      </c>
    </row>
    <row r="638" spans="2:51" s="6" customFormat="1" ht="15.75" customHeight="1" x14ac:dyDescent="0.3">
      <c r="B638" s="176"/>
      <c r="C638" s="177"/>
      <c r="D638" s="167" t="s">
        <v>152</v>
      </c>
      <c r="E638" s="177"/>
      <c r="F638" s="178" t="s">
        <v>609</v>
      </c>
      <c r="G638" s="177"/>
      <c r="H638" s="179">
        <v>19.126999999999999</v>
      </c>
      <c r="J638" s="177"/>
      <c r="K638" s="177"/>
      <c r="L638" s="180"/>
      <c r="M638" s="181"/>
      <c r="N638" s="177"/>
      <c r="O638" s="177"/>
      <c r="P638" s="177"/>
      <c r="Q638" s="177"/>
      <c r="R638" s="177"/>
      <c r="S638" s="177"/>
      <c r="T638" s="182"/>
      <c r="AT638" s="183" t="s">
        <v>152</v>
      </c>
      <c r="AU638" s="183" t="s">
        <v>80</v>
      </c>
      <c r="AV638" s="183" t="s">
        <v>80</v>
      </c>
      <c r="AW638" s="183" t="s">
        <v>111</v>
      </c>
      <c r="AX638" s="183" t="s">
        <v>72</v>
      </c>
      <c r="AY638" s="183" t="s">
        <v>139</v>
      </c>
    </row>
    <row r="639" spans="2:51" s="6" customFormat="1" ht="15.75" customHeight="1" x14ac:dyDescent="0.3">
      <c r="B639" s="176"/>
      <c r="C639" s="177"/>
      <c r="D639" s="167" t="s">
        <v>152</v>
      </c>
      <c r="E639" s="177"/>
      <c r="F639" s="178" t="s">
        <v>610</v>
      </c>
      <c r="G639" s="177"/>
      <c r="H639" s="179">
        <v>16.806000000000001</v>
      </c>
      <c r="J639" s="177"/>
      <c r="K639" s="177"/>
      <c r="L639" s="180"/>
      <c r="M639" s="181"/>
      <c r="N639" s="177"/>
      <c r="O639" s="177"/>
      <c r="P639" s="177"/>
      <c r="Q639" s="177"/>
      <c r="R639" s="177"/>
      <c r="S639" s="177"/>
      <c r="T639" s="182"/>
      <c r="AT639" s="183" t="s">
        <v>152</v>
      </c>
      <c r="AU639" s="183" t="s">
        <v>80</v>
      </c>
      <c r="AV639" s="183" t="s">
        <v>80</v>
      </c>
      <c r="AW639" s="183" t="s">
        <v>111</v>
      </c>
      <c r="AX639" s="183" t="s">
        <v>72</v>
      </c>
      <c r="AY639" s="183" t="s">
        <v>139</v>
      </c>
    </row>
    <row r="640" spans="2:51" s="6" customFormat="1" ht="15.75" customHeight="1" x14ac:dyDescent="0.3">
      <c r="B640" s="176"/>
      <c r="C640" s="177"/>
      <c r="D640" s="167" t="s">
        <v>152</v>
      </c>
      <c r="E640" s="177"/>
      <c r="F640" s="178" t="s">
        <v>611</v>
      </c>
      <c r="G640" s="177"/>
      <c r="H640" s="179">
        <v>24.52</v>
      </c>
      <c r="J640" s="177"/>
      <c r="K640" s="177"/>
      <c r="L640" s="180"/>
      <c r="M640" s="181"/>
      <c r="N640" s="177"/>
      <c r="O640" s="177"/>
      <c r="P640" s="177"/>
      <c r="Q640" s="177"/>
      <c r="R640" s="177"/>
      <c r="S640" s="177"/>
      <c r="T640" s="182"/>
      <c r="AT640" s="183" t="s">
        <v>152</v>
      </c>
      <c r="AU640" s="183" t="s">
        <v>80</v>
      </c>
      <c r="AV640" s="183" t="s">
        <v>80</v>
      </c>
      <c r="AW640" s="183" t="s">
        <v>111</v>
      </c>
      <c r="AX640" s="183" t="s">
        <v>72</v>
      </c>
      <c r="AY640" s="183" t="s">
        <v>139</v>
      </c>
    </row>
    <row r="641" spans="2:51" s="6" customFormat="1" ht="15.75" customHeight="1" x14ac:dyDescent="0.3">
      <c r="B641" s="176"/>
      <c r="C641" s="177"/>
      <c r="D641" s="167" t="s">
        <v>152</v>
      </c>
      <c r="E641" s="177"/>
      <c r="F641" s="178" t="s">
        <v>612</v>
      </c>
      <c r="G641" s="177"/>
      <c r="H641" s="179">
        <v>50.012999999999998</v>
      </c>
      <c r="J641" s="177"/>
      <c r="K641" s="177"/>
      <c r="L641" s="180"/>
      <c r="M641" s="181"/>
      <c r="N641" s="177"/>
      <c r="O641" s="177"/>
      <c r="P641" s="177"/>
      <c r="Q641" s="177"/>
      <c r="R641" s="177"/>
      <c r="S641" s="177"/>
      <c r="T641" s="182"/>
      <c r="AT641" s="183" t="s">
        <v>152</v>
      </c>
      <c r="AU641" s="183" t="s">
        <v>80</v>
      </c>
      <c r="AV641" s="183" t="s">
        <v>80</v>
      </c>
      <c r="AW641" s="183" t="s">
        <v>111</v>
      </c>
      <c r="AX641" s="183" t="s">
        <v>72</v>
      </c>
      <c r="AY641" s="183" t="s">
        <v>139</v>
      </c>
    </row>
    <row r="642" spans="2:51" s="6" customFormat="1" ht="15.75" customHeight="1" x14ac:dyDescent="0.3">
      <c r="B642" s="176"/>
      <c r="C642" s="177"/>
      <c r="D642" s="167" t="s">
        <v>152</v>
      </c>
      <c r="E642" s="177"/>
      <c r="F642" s="178" t="s">
        <v>613</v>
      </c>
      <c r="G642" s="177"/>
      <c r="H642" s="179">
        <v>70.552000000000007</v>
      </c>
      <c r="J642" s="177"/>
      <c r="K642" s="177"/>
      <c r="L642" s="180"/>
      <c r="M642" s="181"/>
      <c r="N642" s="177"/>
      <c r="O642" s="177"/>
      <c r="P642" s="177"/>
      <c r="Q642" s="177"/>
      <c r="R642" s="177"/>
      <c r="S642" s="177"/>
      <c r="T642" s="182"/>
      <c r="AT642" s="183" t="s">
        <v>152</v>
      </c>
      <c r="AU642" s="183" t="s">
        <v>80</v>
      </c>
      <c r="AV642" s="183" t="s">
        <v>80</v>
      </c>
      <c r="AW642" s="183" t="s">
        <v>111</v>
      </c>
      <c r="AX642" s="183" t="s">
        <v>72</v>
      </c>
      <c r="AY642" s="183" t="s">
        <v>139</v>
      </c>
    </row>
    <row r="643" spans="2:51" s="6" customFormat="1" ht="15.75" customHeight="1" x14ac:dyDescent="0.3">
      <c r="B643" s="176"/>
      <c r="C643" s="177"/>
      <c r="D643" s="167" t="s">
        <v>152</v>
      </c>
      <c r="E643" s="177"/>
      <c r="F643" s="178" t="s">
        <v>614</v>
      </c>
      <c r="G643" s="177"/>
      <c r="H643" s="179">
        <v>70.733999999999995</v>
      </c>
      <c r="J643" s="177"/>
      <c r="K643" s="177"/>
      <c r="L643" s="180"/>
      <c r="M643" s="181"/>
      <c r="N643" s="177"/>
      <c r="O643" s="177"/>
      <c r="P643" s="177"/>
      <c r="Q643" s="177"/>
      <c r="R643" s="177"/>
      <c r="S643" s="177"/>
      <c r="T643" s="182"/>
      <c r="AT643" s="183" t="s">
        <v>152</v>
      </c>
      <c r="AU643" s="183" t="s">
        <v>80</v>
      </c>
      <c r="AV643" s="183" t="s">
        <v>80</v>
      </c>
      <c r="AW643" s="183" t="s">
        <v>111</v>
      </c>
      <c r="AX643" s="183" t="s">
        <v>72</v>
      </c>
      <c r="AY643" s="183" t="s">
        <v>139</v>
      </c>
    </row>
    <row r="644" spans="2:51" s="6" customFormat="1" ht="15.75" customHeight="1" x14ac:dyDescent="0.3">
      <c r="B644" s="176"/>
      <c r="C644" s="177"/>
      <c r="D644" s="167" t="s">
        <v>152</v>
      </c>
      <c r="E644" s="177"/>
      <c r="F644" s="178" t="s">
        <v>615</v>
      </c>
      <c r="G644" s="177"/>
      <c r="H644" s="179">
        <v>95.212999999999994</v>
      </c>
      <c r="J644" s="177"/>
      <c r="K644" s="177"/>
      <c r="L644" s="180"/>
      <c r="M644" s="181"/>
      <c r="N644" s="177"/>
      <c r="O644" s="177"/>
      <c r="P644" s="177"/>
      <c r="Q644" s="177"/>
      <c r="R644" s="177"/>
      <c r="S644" s="177"/>
      <c r="T644" s="182"/>
      <c r="AT644" s="183" t="s">
        <v>152</v>
      </c>
      <c r="AU644" s="183" t="s">
        <v>80</v>
      </c>
      <c r="AV644" s="183" t="s">
        <v>80</v>
      </c>
      <c r="AW644" s="183" t="s">
        <v>111</v>
      </c>
      <c r="AX644" s="183" t="s">
        <v>72</v>
      </c>
      <c r="AY644" s="183" t="s">
        <v>139</v>
      </c>
    </row>
    <row r="645" spans="2:51" s="6" customFormat="1" ht="15.75" customHeight="1" x14ac:dyDescent="0.3">
      <c r="B645" s="176"/>
      <c r="C645" s="177"/>
      <c r="D645" s="167" t="s">
        <v>152</v>
      </c>
      <c r="E645" s="177"/>
      <c r="F645" s="178" t="s">
        <v>616</v>
      </c>
      <c r="G645" s="177"/>
      <c r="H645" s="179">
        <v>22.521999999999998</v>
      </c>
      <c r="J645" s="177"/>
      <c r="K645" s="177"/>
      <c r="L645" s="180"/>
      <c r="M645" s="181"/>
      <c r="N645" s="177"/>
      <c r="O645" s="177"/>
      <c r="P645" s="177"/>
      <c r="Q645" s="177"/>
      <c r="R645" s="177"/>
      <c r="S645" s="177"/>
      <c r="T645" s="182"/>
      <c r="AT645" s="183" t="s">
        <v>152</v>
      </c>
      <c r="AU645" s="183" t="s">
        <v>80</v>
      </c>
      <c r="AV645" s="183" t="s">
        <v>80</v>
      </c>
      <c r="AW645" s="183" t="s">
        <v>111</v>
      </c>
      <c r="AX645" s="183" t="s">
        <v>72</v>
      </c>
      <c r="AY645" s="183" t="s">
        <v>139</v>
      </c>
    </row>
    <row r="646" spans="2:51" s="6" customFormat="1" ht="15.75" customHeight="1" x14ac:dyDescent="0.3">
      <c r="B646" s="176"/>
      <c r="C646" s="177"/>
      <c r="D646" s="167" t="s">
        <v>152</v>
      </c>
      <c r="E646" s="177"/>
      <c r="F646" s="178" t="s">
        <v>617</v>
      </c>
      <c r="G646" s="177"/>
      <c r="H646" s="179">
        <v>44.905999999999999</v>
      </c>
      <c r="J646" s="177"/>
      <c r="K646" s="177"/>
      <c r="L646" s="180"/>
      <c r="M646" s="181"/>
      <c r="N646" s="177"/>
      <c r="O646" s="177"/>
      <c r="P646" s="177"/>
      <c r="Q646" s="177"/>
      <c r="R646" s="177"/>
      <c r="S646" s="177"/>
      <c r="T646" s="182"/>
      <c r="AT646" s="183" t="s">
        <v>152</v>
      </c>
      <c r="AU646" s="183" t="s">
        <v>80</v>
      </c>
      <c r="AV646" s="183" t="s">
        <v>80</v>
      </c>
      <c r="AW646" s="183" t="s">
        <v>111</v>
      </c>
      <c r="AX646" s="183" t="s">
        <v>72</v>
      </c>
      <c r="AY646" s="183" t="s">
        <v>139</v>
      </c>
    </row>
    <row r="647" spans="2:51" s="6" customFormat="1" ht="15.75" customHeight="1" x14ac:dyDescent="0.3">
      <c r="B647" s="176"/>
      <c r="C647" s="177"/>
      <c r="D647" s="167" t="s">
        <v>152</v>
      </c>
      <c r="E647" s="177"/>
      <c r="F647" s="178" t="s">
        <v>618</v>
      </c>
      <c r="G647" s="177"/>
      <c r="H647" s="179">
        <v>45.820999999999998</v>
      </c>
      <c r="J647" s="177"/>
      <c r="K647" s="177"/>
      <c r="L647" s="180"/>
      <c r="M647" s="181"/>
      <c r="N647" s="177"/>
      <c r="O647" s="177"/>
      <c r="P647" s="177"/>
      <c r="Q647" s="177"/>
      <c r="R647" s="177"/>
      <c r="S647" s="177"/>
      <c r="T647" s="182"/>
      <c r="AT647" s="183" t="s">
        <v>152</v>
      </c>
      <c r="AU647" s="183" t="s">
        <v>80</v>
      </c>
      <c r="AV647" s="183" t="s">
        <v>80</v>
      </c>
      <c r="AW647" s="183" t="s">
        <v>111</v>
      </c>
      <c r="AX647" s="183" t="s">
        <v>72</v>
      </c>
      <c r="AY647" s="183" t="s">
        <v>139</v>
      </c>
    </row>
    <row r="648" spans="2:51" s="6" customFormat="1" ht="15.75" customHeight="1" x14ac:dyDescent="0.3">
      <c r="B648" s="176"/>
      <c r="C648" s="177"/>
      <c r="D648" s="167" t="s">
        <v>152</v>
      </c>
      <c r="E648" s="177"/>
      <c r="F648" s="178" t="s">
        <v>619</v>
      </c>
      <c r="G648" s="177"/>
      <c r="H648" s="179">
        <v>19.824000000000002</v>
      </c>
      <c r="J648" s="177"/>
      <c r="K648" s="177"/>
      <c r="L648" s="180"/>
      <c r="M648" s="181"/>
      <c r="N648" s="177"/>
      <c r="O648" s="177"/>
      <c r="P648" s="177"/>
      <c r="Q648" s="177"/>
      <c r="R648" s="177"/>
      <c r="S648" s="177"/>
      <c r="T648" s="182"/>
      <c r="AT648" s="183" t="s">
        <v>152</v>
      </c>
      <c r="AU648" s="183" t="s">
        <v>80</v>
      </c>
      <c r="AV648" s="183" t="s">
        <v>80</v>
      </c>
      <c r="AW648" s="183" t="s">
        <v>111</v>
      </c>
      <c r="AX648" s="183" t="s">
        <v>72</v>
      </c>
      <c r="AY648" s="183" t="s">
        <v>139</v>
      </c>
    </row>
    <row r="649" spans="2:51" s="6" customFormat="1" ht="15.75" customHeight="1" x14ac:dyDescent="0.3">
      <c r="B649" s="176"/>
      <c r="C649" s="177"/>
      <c r="D649" s="167" t="s">
        <v>152</v>
      </c>
      <c r="E649" s="177"/>
      <c r="F649" s="178" t="s">
        <v>620</v>
      </c>
      <c r="G649" s="177"/>
      <c r="H649" s="179">
        <v>14.928000000000001</v>
      </c>
      <c r="J649" s="177"/>
      <c r="K649" s="177"/>
      <c r="L649" s="180"/>
      <c r="M649" s="181"/>
      <c r="N649" s="177"/>
      <c r="O649" s="177"/>
      <c r="P649" s="177"/>
      <c r="Q649" s="177"/>
      <c r="R649" s="177"/>
      <c r="S649" s="177"/>
      <c r="T649" s="182"/>
      <c r="AT649" s="183" t="s">
        <v>152</v>
      </c>
      <c r="AU649" s="183" t="s">
        <v>80</v>
      </c>
      <c r="AV649" s="183" t="s">
        <v>80</v>
      </c>
      <c r="AW649" s="183" t="s">
        <v>111</v>
      </c>
      <c r="AX649" s="183" t="s">
        <v>72</v>
      </c>
      <c r="AY649" s="183" t="s">
        <v>139</v>
      </c>
    </row>
    <row r="650" spans="2:51" s="6" customFormat="1" ht="15.75" customHeight="1" x14ac:dyDescent="0.3">
      <c r="B650" s="176"/>
      <c r="C650" s="177"/>
      <c r="D650" s="167" t="s">
        <v>152</v>
      </c>
      <c r="E650" s="177"/>
      <c r="F650" s="178" t="s">
        <v>621</v>
      </c>
      <c r="G650" s="177"/>
      <c r="H650" s="179">
        <v>16.911999999999999</v>
      </c>
      <c r="J650" s="177"/>
      <c r="K650" s="177"/>
      <c r="L650" s="180"/>
      <c r="M650" s="181"/>
      <c r="N650" s="177"/>
      <c r="O650" s="177"/>
      <c r="P650" s="177"/>
      <c r="Q650" s="177"/>
      <c r="R650" s="177"/>
      <c r="S650" s="177"/>
      <c r="T650" s="182"/>
      <c r="AT650" s="183" t="s">
        <v>152</v>
      </c>
      <c r="AU650" s="183" t="s">
        <v>80</v>
      </c>
      <c r="AV650" s="183" t="s">
        <v>80</v>
      </c>
      <c r="AW650" s="183" t="s">
        <v>111</v>
      </c>
      <c r="AX650" s="183" t="s">
        <v>72</v>
      </c>
      <c r="AY650" s="183" t="s">
        <v>139</v>
      </c>
    </row>
    <row r="651" spans="2:51" s="6" customFormat="1" ht="15.75" customHeight="1" x14ac:dyDescent="0.3">
      <c r="B651" s="176"/>
      <c r="C651" s="177"/>
      <c r="D651" s="167" t="s">
        <v>152</v>
      </c>
      <c r="E651" s="177"/>
      <c r="F651" s="178" t="s">
        <v>622</v>
      </c>
      <c r="G651" s="177"/>
      <c r="H651" s="179">
        <v>126.95</v>
      </c>
      <c r="J651" s="177"/>
      <c r="K651" s="177"/>
      <c r="L651" s="180"/>
      <c r="M651" s="181"/>
      <c r="N651" s="177"/>
      <c r="O651" s="177"/>
      <c r="P651" s="177"/>
      <c r="Q651" s="177"/>
      <c r="R651" s="177"/>
      <c r="S651" s="177"/>
      <c r="T651" s="182"/>
      <c r="AT651" s="183" t="s">
        <v>152</v>
      </c>
      <c r="AU651" s="183" t="s">
        <v>80</v>
      </c>
      <c r="AV651" s="183" t="s">
        <v>80</v>
      </c>
      <c r="AW651" s="183" t="s">
        <v>111</v>
      </c>
      <c r="AX651" s="183" t="s">
        <v>72</v>
      </c>
      <c r="AY651" s="183" t="s">
        <v>139</v>
      </c>
    </row>
    <row r="652" spans="2:51" s="6" customFormat="1" ht="15.75" customHeight="1" x14ac:dyDescent="0.3">
      <c r="B652" s="176"/>
      <c r="C652" s="177"/>
      <c r="D652" s="167" t="s">
        <v>152</v>
      </c>
      <c r="E652" s="177"/>
      <c r="F652" s="178" t="s">
        <v>623</v>
      </c>
      <c r="G652" s="177"/>
      <c r="H652" s="179">
        <v>9.5039999999999996</v>
      </c>
      <c r="J652" s="177"/>
      <c r="K652" s="177"/>
      <c r="L652" s="180"/>
      <c r="M652" s="181"/>
      <c r="N652" s="177"/>
      <c r="O652" s="177"/>
      <c r="P652" s="177"/>
      <c r="Q652" s="177"/>
      <c r="R652" s="177"/>
      <c r="S652" s="177"/>
      <c r="T652" s="182"/>
      <c r="AT652" s="183" t="s">
        <v>152</v>
      </c>
      <c r="AU652" s="183" t="s">
        <v>80</v>
      </c>
      <c r="AV652" s="183" t="s">
        <v>80</v>
      </c>
      <c r="AW652" s="183" t="s">
        <v>111</v>
      </c>
      <c r="AX652" s="183" t="s">
        <v>72</v>
      </c>
      <c r="AY652" s="183" t="s">
        <v>139</v>
      </c>
    </row>
    <row r="653" spans="2:51" s="6" customFormat="1" ht="15.75" customHeight="1" x14ac:dyDescent="0.3">
      <c r="B653" s="176"/>
      <c r="C653" s="177"/>
      <c r="D653" s="167" t="s">
        <v>152</v>
      </c>
      <c r="E653" s="177"/>
      <c r="F653" s="178" t="s">
        <v>624</v>
      </c>
      <c r="G653" s="177"/>
      <c r="H653" s="179">
        <v>103.604</v>
      </c>
      <c r="J653" s="177"/>
      <c r="K653" s="177"/>
      <c r="L653" s="180"/>
      <c r="M653" s="181"/>
      <c r="N653" s="177"/>
      <c r="O653" s="177"/>
      <c r="P653" s="177"/>
      <c r="Q653" s="177"/>
      <c r="R653" s="177"/>
      <c r="S653" s="177"/>
      <c r="T653" s="182"/>
      <c r="AT653" s="183" t="s">
        <v>152</v>
      </c>
      <c r="AU653" s="183" t="s">
        <v>80</v>
      </c>
      <c r="AV653" s="183" t="s">
        <v>80</v>
      </c>
      <c r="AW653" s="183" t="s">
        <v>111</v>
      </c>
      <c r="AX653" s="183" t="s">
        <v>72</v>
      </c>
      <c r="AY653" s="183" t="s">
        <v>139</v>
      </c>
    </row>
    <row r="654" spans="2:51" s="6" customFormat="1" ht="15.75" customHeight="1" x14ac:dyDescent="0.3">
      <c r="B654" s="176"/>
      <c r="C654" s="177"/>
      <c r="D654" s="167" t="s">
        <v>152</v>
      </c>
      <c r="E654" s="177"/>
      <c r="F654" s="178" t="s">
        <v>625</v>
      </c>
      <c r="G654" s="177"/>
      <c r="H654" s="179">
        <v>136.43100000000001</v>
      </c>
      <c r="J654" s="177"/>
      <c r="K654" s="177"/>
      <c r="L654" s="180"/>
      <c r="M654" s="181"/>
      <c r="N654" s="177"/>
      <c r="O654" s="177"/>
      <c r="P654" s="177"/>
      <c r="Q654" s="177"/>
      <c r="R654" s="177"/>
      <c r="S654" s="177"/>
      <c r="T654" s="182"/>
      <c r="AT654" s="183" t="s">
        <v>152</v>
      </c>
      <c r="AU654" s="183" t="s">
        <v>80</v>
      </c>
      <c r="AV654" s="183" t="s">
        <v>80</v>
      </c>
      <c r="AW654" s="183" t="s">
        <v>111</v>
      </c>
      <c r="AX654" s="183" t="s">
        <v>72</v>
      </c>
      <c r="AY654" s="183" t="s">
        <v>139</v>
      </c>
    </row>
    <row r="655" spans="2:51" s="6" customFormat="1" ht="15.75" customHeight="1" x14ac:dyDescent="0.3">
      <c r="B655" s="176"/>
      <c r="C655" s="177"/>
      <c r="D655" s="167" t="s">
        <v>152</v>
      </c>
      <c r="E655" s="177"/>
      <c r="F655" s="178" t="s">
        <v>626</v>
      </c>
      <c r="G655" s="177"/>
      <c r="H655" s="179">
        <v>101.616</v>
      </c>
      <c r="J655" s="177"/>
      <c r="K655" s="177"/>
      <c r="L655" s="180"/>
      <c r="M655" s="181"/>
      <c r="N655" s="177"/>
      <c r="O655" s="177"/>
      <c r="P655" s="177"/>
      <c r="Q655" s="177"/>
      <c r="R655" s="177"/>
      <c r="S655" s="177"/>
      <c r="T655" s="182"/>
      <c r="AT655" s="183" t="s">
        <v>152</v>
      </c>
      <c r="AU655" s="183" t="s">
        <v>80</v>
      </c>
      <c r="AV655" s="183" t="s">
        <v>80</v>
      </c>
      <c r="AW655" s="183" t="s">
        <v>111</v>
      </c>
      <c r="AX655" s="183" t="s">
        <v>72</v>
      </c>
      <c r="AY655" s="183" t="s">
        <v>139</v>
      </c>
    </row>
    <row r="656" spans="2:51" s="6" customFormat="1" ht="15.75" customHeight="1" x14ac:dyDescent="0.3">
      <c r="B656" s="176"/>
      <c r="C656" s="177"/>
      <c r="D656" s="167" t="s">
        <v>152</v>
      </c>
      <c r="E656" s="177"/>
      <c r="F656" s="178" t="s">
        <v>627</v>
      </c>
      <c r="G656" s="177"/>
      <c r="H656" s="179">
        <v>33</v>
      </c>
      <c r="J656" s="177"/>
      <c r="K656" s="177"/>
      <c r="L656" s="180"/>
      <c r="M656" s="181"/>
      <c r="N656" s="177"/>
      <c r="O656" s="177"/>
      <c r="P656" s="177"/>
      <c r="Q656" s="177"/>
      <c r="R656" s="177"/>
      <c r="S656" s="177"/>
      <c r="T656" s="182"/>
      <c r="AT656" s="183" t="s">
        <v>152</v>
      </c>
      <c r="AU656" s="183" t="s">
        <v>80</v>
      </c>
      <c r="AV656" s="183" t="s">
        <v>80</v>
      </c>
      <c r="AW656" s="183" t="s">
        <v>111</v>
      </c>
      <c r="AX656" s="183" t="s">
        <v>72</v>
      </c>
      <c r="AY656" s="183" t="s">
        <v>139</v>
      </c>
    </row>
    <row r="657" spans="2:51" s="6" customFormat="1" ht="15.75" customHeight="1" x14ac:dyDescent="0.3">
      <c r="B657" s="176"/>
      <c r="C657" s="177"/>
      <c r="D657" s="167" t="s">
        <v>152</v>
      </c>
      <c r="E657" s="177"/>
      <c r="F657" s="178" t="s">
        <v>628</v>
      </c>
      <c r="G657" s="177"/>
      <c r="H657" s="179">
        <v>11.534000000000001</v>
      </c>
      <c r="J657" s="177"/>
      <c r="K657" s="177"/>
      <c r="L657" s="180"/>
      <c r="M657" s="181"/>
      <c r="N657" s="177"/>
      <c r="O657" s="177"/>
      <c r="P657" s="177"/>
      <c r="Q657" s="177"/>
      <c r="R657" s="177"/>
      <c r="S657" s="177"/>
      <c r="T657" s="182"/>
      <c r="AT657" s="183" t="s">
        <v>152</v>
      </c>
      <c r="AU657" s="183" t="s">
        <v>80</v>
      </c>
      <c r="AV657" s="183" t="s">
        <v>80</v>
      </c>
      <c r="AW657" s="183" t="s">
        <v>111</v>
      </c>
      <c r="AX657" s="183" t="s">
        <v>72</v>
      </c>
      <c r="AY657" s="183" t="s">
        <v>139</v>
      </c>
    </row>
    <row r="658" spans="2:51" s="6" customFormat="1" ht="15.75" customHeight="1" x14ac:dyDescent="0.3">
      <c r="B658" s="176"/>
      <c r="C658" s="177"/>
      <c r="D658" s="167" t="s">
        <v>152</v>
      </c>
      <c r="E658" s="177"/>
      <c r="F658" s="178" t="s">
        <v>629</v>
      </c>
      <c r="G658" s="177"/>
      <c r="H658" s="179">
        <v>75.188000000000002</v>
      </c>
      <c r="J658" s="177"/>
      <c r="K658" s="177"/>
      <c r="L658" s="180"/>
      <c r="M658" s="181"/>
      <c r="N658" s="177"/>
      <c r="O658" s="177"/>
      <c r="P658" s="177"/>
      <c r="Q658" s="177"/>
      <c r="R658" s="177"/>
      <c r="S658" s="177"/>
      <c r="T658" s="182"/>
      <c r="AT658" s="183" t="s">
        <v>152</v>
      </c>
      <c r="AU658" s="183" t="s">
        <v>80</v>
      </c>
      <c r="AV658" s="183" t="s">
        <v>80</v>
      </c>
      <c r="AW658" s="183" t="s">
        <v>111</v>
      </c>
      <c r="AX658" s="183" t="s">
        <v>72</v>
      </c>
      <c r="AY658" s="183" t="s">
        <v>139</v>
      </c>
    </row>
    <row r="659" spans="2:51" s="6" customFormat="1" ht="27" customHeight="1" x14ac:dyDescent="0.3">
      <c r="B659" s="176"/>
      <c r="C659" s="177"/>
      <c r="D659" s="167" t="s">
        <v>152</v>
      </c>
      <c r="E659" s="177"/>
      <c r="F659" s="178" t="s">
        <v>630</v>
      </c>
      <c r="G659" s="177"/>
      <c r="H659" s="179">
        <v>59.904000000000003</v>
      </c>
      <c r="J659" s="177"/>
      <c r="K659" s="177"/>
      <c r="L659" s="180"/>
      <c r="M659" s="181"/>
      <c r="N659" s="177"/>
      <c r="O659" s="177"/>
      <c r="P659" s="177"/>
      <c r="Q659" s="177"/>
      <c r="R659" s="177"/>
      <c r="S659" s="177"/>
      <c r="T659" s="182"/>
      <c r="AT659" s="183" t="s">
        <v>152</v>
      </c>
      <c r="AU659" s="183" t="s">
        <v>80</v>
      </c>
      <c r="AV659" s="183" t="s">
        <v>80</v>
      </c>
      <c r="AW659" s="183" t="s">
        <v>111</v>
      </c>
      <c r="AX659" s="183" t="s">
        <v>72</v>
      </c>
      <c r="AY659" s="183" t="s">
        <v>139</v>
      </c>
    </row>
    <row r="660" spans="2:51" s="6" customFormat="1" ht="15.75" customHeight="1" x14ac:dyDescent="0.3">
      <c r="B660" s="169"/>
      <c r="C660" s="170"/>
      <c r="D660" s="167" t="s">
        <v>152</v>
      </c>
      <c r="E660" s="170"/>
      <c r="F660" s="171" t="s">
        <v>518</v>
      </c>
      <c r="G660" s="170"/>
      <c r="H660" s="170"/>
      <c r="J660" s="170"/>
      <c r="K660" s="170"/>
      <c r="L660" s="172"/>
      <c r="M660" s="173"/>
      <c r="N660" s="170"/>
      <c r="O660" s="170"/>
      <c r="P660" s="170"/>
      <c r="Q660" s="170"/>
      <c r="R660" s="170"/>
      <c r="S660" s="170"/>
      <c r="T660" s="174"/>
      <c r="AT660" s="175" t="s">
        <v>152</v>
      </c>
      <c r="AU660" s="175" t="s">
        <v>80</v>
      </c>
      <c r="AV660" s="175" t="s">
        <v>76</v>
      </c>
      <c r="AW660" s="175" t="s">
        <v>111</v>
      </c>
      <c r="AX660" s="175" t="s">
        <v>72</v>
      </c>
      <c r="AY660" s="175" t="s">
        <v>139</v>
      </c>
    </row>
    <row r="661" spans="2:51" s="6" customFormat="1" ht="15.75" customHeight="1" x14ac:dyDescent="0.3">
      <c r="B661" s="176"/>
      <c r="C661" s="177"/>
      <c r="D661" s="167" t="s">
        <v>152</v>
      </c>
      <c r="E661" s="177"/>
      <c r="F661" s="178" t="s">
        <v>631</v>
      </c>
      <c r="G661" s="177"/>
      <c r="H661" s="179">
        <v>-1.552</v>
      </c>
      <c r="J661" s="177"/>
      <c r="K661" s="177"/>
      <c r="L661" s="180"/>
      <c r="M661" s="181"/>
      <c r="N661" s="177"/>
      <c r="O661" s="177"/>
      <c r="P661" s="177"/>
      <c r="Q661" s="177"/>
      <c r="R661" s="177"/>
      <c r="S661" s="177"/>
      <c r="T661" s="182"/>
      <c r="AT661" s="183" t="s">
        <v>152</v>
      </c>
      <c r="AU661" s="183" t="s">
        <v>80</v>
      </c>
      <c r="AV661" s="183" t="s">
        <v>80</v>
      </c>
      <c r="AW661" s="183" t="s">
        <v>111</v>
      </c>
      <c r="AX661" s="183" t="s">
        <v>72</v>
      </c>
      <c r="AY661" s="183" t="s">
        <v>139</v>
      </c>
    </row>
    <row r="662" spans="2:51" s="6" customFormat="1" ht="15.75" customHeight="1" x14ac:dyDescent="0.3">
      <c r="B662" s="176"/>
      <c r="C662" s="177"/>
      <c r="D662" s="167" t="s">
        <v>152</v>
      </c>
      <c r="E662" s="177"/>
      <c r="F662" s="178" t="s">
        <v>632</v>
      </c>
      <c r="G662" s="177"/>
      <c r="H662" s="179">
        <v>-2.8140000000000001</v>
      </c>
      <c r="J662" s="177"/>
      <c r="K662" s="177"/>
      <c r="L662" s="180"/>
      <c r="M662" s="181"/>
      <c r="N662" s="177"/>
      <c r="O662" s="177"/>
      <c r="P662" s="177"/>
      <c r="Q662" s="177"/>
      <c r="R662" s="177"/>
      <c r="S662" s="177"/>
      <c r="T662" s="182"/>
      <c r="AT662" s="183" t="s">
        <v>152</v>
      </c>
      <c r="AU662" s="183" t="s">
        <v>80</v>
      </c>
      <c r="AV662" s="183" t="s">
        <v>80</v>
      </c>
      <c r="AW662" s="183" t="s">
        <v>111</v>
      </c>
      <c r="AX662" s="183" t="s">
        <v>72</v>
      </c>
      <c r="AY662" s="183" t="s">
        <v>139</v>
      </c>
    </row>
    <row r="663" spans="2:51" s="6" customFormat="1" ht="15.75" customHeight="1" x14ac:dyDescent="0.3">
      <c r="B663" s="176"/>
      <c r="C663" s="177"/>
      <c r="D663" s="167" t="s">
        <v>152</v>
      </c>
      <c r="E663" s="177"/>
      <c r="F663" s="178" t="s">
        <v>633</v>
      </c>
      <c r="G663" s="177"/>
      <c r="H663" s="179">
        <v>-3.984</v>
      </c>
      <c r="J663" s="177"/>
      <c r="K663" s="177"/>
      <c r="L663" s="180"/>
      <c r="M663" s="181"/>
      <c r="N663" s="177"/>
      <c r="O663" s="177"/>
      <c r="P663" s="177"/>
      <c r="Q663" s="177"/>
      <c r="R663" s="177"/>
      <c r="S663" s="177"/>
      <c r="T663" s="182"/>
      <c r="AT663" s="183" t="s">
        <v>152</v>
      </c>
      <c r="AU663" s="183" t="s">
        <v>80</v>
      </c>
      <c r="AV663" s="183" t="s">
        <v>80</v>
      </c>
      <c r="AW663" s="183" t="s">
        <v>111</v>
      </c>
      <c r="AX663" s="183" t="s">
        <v>72</v>
      </c>
      <c r="AY663" s="183" t="s">
        <v>139</v>
      </c>
    </row>
    <row r="664" spans="2:51" s="6" customFormat="1" ht="15.75" customHeight="1" x14ac:dyDescent="0.3">
      <c r="B664" s="176"/>
      <c r="C664" s="177"/>
      <c r="D664" s="167" t="s">
        <v>152</v>
      </c>
      <c r="E664" s="177"/>
      <c r="F664" s="178" t="s">
        <v>634</v>
      </c>
      <c r="G664" s="177"/>
      <c r="H664" s="179">
        <v>-1.8959999999999999</v>
      </c>
      <c r="J664" s="177"/>
      <c r="K664" s="177"/>
      <c r="L664" s="180"/>
      <c r="M664" s="181"/>
      <c r="N664" s="177"/>
      <c r="O664" s="177"/>
      <c r="P664" s="177"/>
      <c r="Q664" s="177"/>
      <c r="R664" s="177"/>
      <c r="S664" s="177"/>
      <c r="T664" s="182"/>
      <c r="AT664" s="183" t="s">
        <v>152</v>
      </c>
      <c r="AU664" s="183" t="s">
        <v>80</v>
      </c>
      <c r="AV664" s="183" t="s">
        <v>80</v>
      </c>
      <c r="AW664" s="183" t="s">
        <v>111</v>
      </c>
      <c r="AX664" s="183" t="s">
        <v>72</v>
      </c>
      <c r="AY664" s="183" t="s">
        <v>139</v>
      </c>
    </row>
    <row r="665" spans="2:51" s="6" customFormat="1" ht="15.75" customHeight="1" x14ac:dyDescent="0.3">
      <c r="B665" s="176"/>
      <c r="C665" s="177"/>
      <c r="D665" s="167" t="s">
        <v>152</v>
      </c>
      <c r="E665" s="177"/>
      <c r="F665" s="178" t="s">
        <v>635</v>
      </c>
      <c r="G665" s="177"/>
      <c r="H665" s="179">
        <v>-5.4240000000000004</v>
      </c>
      <c r="J665" s="177"/>
      <c r="K665" s="177"/>
      <c r="L665" s="180"/>
      <c r="M665" s="181"/>
      <c r="N665" s="177"/>
      <c r="O665" s="177"/>
      <c r="P665" s="177"/>
      <c r="Q665" s="177"/>
      <c r="R665" s="177"/>
      <c r="S665" s="177"/>
      <c r="T665" s="182"/>
      <c r="AT665" s="183" t="s">
        <v>152</v>
      </c>
      <c r="AU665" s="183" t="s">
        <v>80</v>
      </c>
      <c r="AV665" s="183" t="s">
        <v>80</v>
      </c>
      <c r="AW665" s="183" t="s">
        <v>111</v>
      </c>
      <c r="AX665" s="183" t="s">
        <v>72</v>
      </c>
      <c r="AY665" s="183" t="s">
        <v>139</v>
      </c>
    </row>
    <row r="666" spans="2:51" s="6" customFormat="1" ht="15.75" customHeight="1" x14ac:dyDescent="0.3">
      <c r="B666" s="176"/>
      <c r="C666" s="177"/>
      <c r="D666" s="167" t="s">
        <v>152</v>
      </c>
      <c r="E666" s="177"/>
      <c r="F666" s="178" t="s">
        <v>636</v>
      </c>
      <c r="G666" s="177"/>
      <c r="H666" s="179">
        <v>-5.7839999999999998</v>
      </c>
      <c r="J666" s="177"/>
      <c r="K666" s="177"/>
      <c r="L666" s="180"/>
      <c r="M666" s="181"/>
      <c r="N666" s="177"/>
      <c r="O666" s="177"/>
      <c r="P666" s="177"/>
      <c r="Q666" s="177"/>
      <c r="R666" s="177"/>
      <c r="S666" s="177"/>
      <c r="T666" s="182"/>
      <c r="AT666" s="183" t="s">
        <v>152</v>
      </c>
      <c r="AU666" s="183" t="s">
        <v>80</v>
      </c>
      <c r="AV666" s="183" t="s">
        <v>80</v>
      </c>
      <c r="AW666" s="183" t="s">
        <v>111</v>
      </c>
      <c r="AX666" s="183" t="s">
        <v>72</v>
      </c>
      <c r="AY666" s="183" t="s">
        <v>139</v>
      </c>
    </row>
    <row r="667" spans="2:51" s="6" customFormat="1" ht="15.75" customHeight="1" x14ac:dyDescent="0.3">
      <c r="B667" s="176"/>
      <c r="C667" s="177"/>
      <c r="D667" s="167" t="s">
        <v>152</v>
      </c>
      <c r="E667" s="177"/>
      <c r="F667" s="178" t="s">
        <v>637</v>
      </c>
      <c r="G667" s="177"/>
      <c r="H667" s="179">
        <v>-3.7309999999999999</v>
      </c>
      <c r="J667" s="177"/>
      <c r="K667" s="177"/>
      <c r="L667" s="180"/>
      <c r="M667" s="181"/>
      <c r="N667" s="177"/>
      <c r="O667" s="177"/>
      <c r="P667" s="177"/>
      <c r="Q667" s="177"/>
      <c r="R667" s="177"/>
      <c r="S667" s="177"/>
      <c r="T667" s="182"/>
      <c r="AT667" s="183" t="s">
        <v>152</v>
      </c>
      <c r="AU667" s="183" t="s">
        <v>80</v>
      </c>
      <c r="AV667" s="183" t="s">
        <v>80</v>
      </c>
      <c r="AW667" s="183" t="s">
        <v>111</v>
      </c>
      <c r="AX667" s="183" t="s">
        <v>72</v>
      </c>
      <c r="AY667" s="183" t="s">
        <v>139</v>
      </c>
    </row>
    <row r="668" spans="2:51" s="6" customFormat="1" ht="15.75" customHeight="1" x14ac:dyDescent="0.3">
      <c r="B668" s="176"/>
      <c r="C668" s="177"/>
      <c r="D668" s="167" t="s">
        <v>152</v>
      </c>
      <c r="E668" s="177"/>
      <c r="F668" s="178" t="s">
        <v>638</v>
      </c>
      <c r="G668" s="177"/>
      <c r="H668" s="179">
        <v>-21.484999999999999</v>
      </c>
      <c r="J668" s="177"/>
      <c r="K668" s="177"/>
      <c r="L668" s="180"/>
      <c r="M668" s="181"/>
      <c r="N668" s="177"/>
      <c r="O668" s="177"/>
      <c r="P668" s="177"/>
      <c r="Q668" s="177"/>
      <c r="R668" s="177"/>
      <c r="S668" s="177"/>
      <c r="T668" s="182"/>
      <c r="AT668" s="183" t="s">
        <v>152</v>
      </c>
      <c r="AU668" s="183" t="s">
        <v>80</v>
      </c>
      <c r="AV668" s="183" t="s">
        <v>80</v>
      </c>
      <c r="AW668" s="183" t="s">
        <v>111</v>
      </c>
      <c r="AX668" s="183" t="s">
        <v>72</v>
      </c>
      <c r="AY668" s="183" t="s">
        <v>139</v>
      </c>
    </row>
    <row r="669" spans="2:51" s="6" customFormat="1" ht="15.75" customHeight="1" x14ac:dyDescent="0.3">
      <c r="B669" s="176"/>
      <c r="C669" s="177"/>
      <c r="D669" s="167" t="s">
        <v>152</v>
      </c>
      <c r="E669" s="177"/>
      <c r="F669" s="178" t="s">
        <v>639</v>
      </c>
      <c r="G669" s="177"/>
      <c r="H669" s="179">
        <v>-1.6559999999999999</v>
      </c>
      <c r="J669" s="177"/>
      <c r="K669" s="177"/>
      <c r="L669" s="180"/>
      <c r="M669" s="181"/>
      <c r="N669" s="177"/>
      <c r="O669" s="177"/>
      <c r="P669" s="177"/>
      <c r="Q669" s="177"/>
      <c r="R669" s="177"/>
      <c r="S669" s="177"/>
      <c r="T669" s="182"/>
      <c r="AT669" s="183" t="s">
        <v>152</v>
      </c>
      <c r="AU669" s="183" t="s">
        <v>80</v>
      </c>
      <c r="AV669" s="183" t="s">
        <v>80</v>
      </c>
      <c r="AW669" s="183" t="s">
        <v>111</v>
      </c>
      <c r="AX669" s="183" t="s">
        <v>72</v>
      </c>
      <c r="AY669" s="183" t="s">
        <v>139</v>
      </c>
    </row>
    <row r="670" spans="2:51" s="6" customFormat="1" ht="15.75" customHeight="1" x14ac:dyDescent="0.3">
      <c r="B670" s="176"/>
      <c r="C670" s="177"/>
      <c r="D670" s="167" t="s">
        <v>152</v>
      </c>
      <c r="E670" s="177"/>
      <c r="F670" s="178" t="s">
        <v>640</v>
      </c>
      <c r="G670" s="177"/>
      <c r="H670" s="179">
        <v>-7.1760000000000002</v>
      </c>
      <c r="J670" s="177"/>
      <c r="K670" s="177"/>
      <c r="L670" s="180"/>
      <c r="M670" s="181"/>
      <c r="N670" s="177"/>
      <c r="O670" s="177"/>
      <c r="P670" s="177"/>
      <c r="Q670" s="177"/>
      <c r="R670" s="177"/>
      <c r="S670" s="177"/>
      <c r="T670" s="182"/>
      <c r="AT670" s="183" t="s">
        <v>152</v>
      </c>
      <c r="AU670" s="183" t="s">
        <v>80</v>
      </c>
      <c r="AV670" s="183" t="s">
        <v>80</v>
      </c>
      <c r="AW670" s="183" t="s">
        <v>111</v>
      </c>
      <c r="AX670" s="183" t="s">
        <v>72</v>
      </c>
      <c r="AY670" s="183" t="s">
        <v>139</v>
      </c>
    </row>
    <row r="671" spans="2:51" s="6" customFormat="1" ht="15.75" customHeight="1" x14ac:dyDescent="0.3">
      <c r="B671" s="176"/>
      <c r="C671" s="177"/>
      <c r="D671" s="167" t="s">
        <v>152</v>
      </c>
      <c r="E671" s="177"/>
      <c r="F671" s="178" t="s">
        <v>641</v>
      </c>
      <c r="G671" s="177"/>
      <c r="H671" s="179">
        <v>-2.2080000000000002</v>
      </c>
      <c r="J671" s="177"/>
      <c r="K671" s="177"/>
      <c r="L671" s="180"/>
      <c r="M671" s="181"/>
      <c r="N671" s="177"/>
      <c r="O671" s="177"/>
      <c r="P671" s="177"/>
      <c r="Q671" s="177"/>
      <c r="R671" s="177"/>
      <c r="S671" s="177"/>
      <c r="T671" s="182"/>
      <c r="AT671" s="183" t="s">
        <v>152</v>
      </c>
      <c r="AU671" s="183" t="s">
        <v>80</v>
      </c>
      <c r="AV671" s="183" t="s">
        <v>80</v>
      </c>
      <c r="AW671" s="183" t="s">
        <v>111</v>
      </c>
      <c r="AX671" s="183" t="s">
        <v>72</v>
      </c>
      <c r="AY671" s="183" t="s">
        <v>139</v>
      </c>
    </row>
    <row r="672" spans="2:51" s="6" customFormat="1" ht="15.75" customHeight="1" x14ac:dyDescent="0.3">
      <c r="B672" s="176"/>
      <c r="C672" s="177"/>
      <c r="D672" s="167" t="s">
        <v>152</v>
      </c>
      <c r="E672" s="177"/>
      <c r="F672" s="178" t="s">
        <v>642</v>
      </c>
      <c r="G672" s="177"/>
      <c r="H672" s="179">
        <v>-8.4480000000000004</v>
      </c>
      <c r="J672" s="177"/>
      <c r="K672" s="177"/>
      <c r="L672" s="180"/>
      <c r="M672" s="181"/>
      <c r="N672" s="177"/>
      <c r="O672" s="177"/>
      <c r="P672" s="177"/>
      <c r="Q672" s="177"/>
      <c r="R672" s="177"/>
      <c r="S672" s="177"/>
      <c r="T672" s="182"/>
      <c r="AT672" s="183" t="s">
        <v>152</v>
      </c>
      <c r="AU672" s="183" t="s">
        <v>80</v>
      </c>
      <c r="AV672" s="183" t="s">
        <v>80</v>
      </c>
      <c r="AW672" s="183" t="s">
        <v>111</v>
      </c>
      <c r="AX672" s="183" t="s">
        <v>72</v>
      </c>
      <c r="AY672" s="183" t="s">
        <v>139</v>
      </c>
    </row>
    <row r="673" spans="2:51" s="6" customFormat="1" ht="15.75" customHeight="1" x14ac:dyDescent="0.3">
      <c r="B673" s="176"/>
      <c r="C673" s="177"/>
      <c r="D673" s="167" t="s">
        <v>152</v>
      </c>
      <c r="E673" s="177"/>
      <c r="F673" s="178" t="s">
        <v>643</v>
      </c>
      <c r="G673" s="177"/>
      <c r="H673" s="179">
        <v>-1.1519999999999999</v>
      </c>
      <c r="J673" s="177"/>
      <c r="K673" s="177"/>
      <c r="L673" s="180"/>
      <c r="M673" s="181"/>
      <c r="N673" s="177"/>
      <c r="O673" s="177"/>
      <c r="P673" s="177"/>
      <c r="Q673" s="177"/>
      <c r="R673" s="177"/>
      <c r="S673" s="177"/>
      <c r="T673" s="182"/>
      <c r="AT673" s="183" t="s">
        <v>152</v>
      </c>
      <c r="AU673" s="183" t="s">
        <v>80</v>
      </c>
      <c r="AV673" s="183" t="s">
        <v>80</v>
      </c>
      <c r="AW673" s="183" t="s">
        <v>111</v>
      </c>
      <c r="AX673" s="183" t="s">
        <v>72</v>
      </c>
      <c r="AY673" s="183" t="s">
        <v>139</v>
      </c>
    </row>
    <row r="674" spans="2:51" s="6" customFormat="1" ht="15.75" customHeight="1" x14ac:dyDescent="0.3">
      <c r="B674" s="176"/>
      <c r="C674" s="177"/>
      <c r="D674" s="167" t="s">
        <v>152</v>
      </c>
      <c r="E674" s="177"/>
      <c r="F674" s="178" t="s">
        <v>644</v>
      </c>
      <c r="G674" s="177"/>
      <c r="H674" s="179">
        <v>-80.278000000000006</v>
      </c>
      <c r="J674" s="177"/>
      <c r="K674" s="177"/>
      <c r="L674" s="180"/>
      <c r="M674" s="181"/>
      <c r="N674" s="177"/>
      <c r="O674" s="177"/>
      <c r="P674" s="177"/>
      <c r="Q674" s="177"/>
      <c r="R674" s="177"/>
      <c r="S674" s="177"/>
      <c r="T674" s="182"/>
      <c r="AT674" s="183" t="s">
        <v>152</v>
      </c>
      <c r="AU674" s="183" t="s">
        <v>80</v>
      </c>
      <c r="AV674" s="183" t="s">
        <v>80</v>
      </c>
      <c r="AW674" s="183" t="s">
        <v>111</v>
      </c>
      <c r="AX674" s="183" t="s">
        <v>72</v>
      </c>
      <c r="AY674" s="183" t="s">
        <v>139</v>
      </c>
    </row>
    <row r="675" spans="2:51" s="6" customFormat="1" ht="15.75" customHeight="1" x14ac:dyDescent="0.3">
      <c r="B675" s="192"/>
      <c r="C675" s="193"/>
      <c r="D675" s="167" t="s">
        <v>152</v>
      </c>
      <c r="E675" s="193"/>
      <c r="F675" s="194" t="s">
        <v>208</v>
      </c>
      <c r="G675" s="193"/>
      <c r="H675" s="195">
        <v>1279.2650000000001</v>
      </c>
      <c r="J675" s="193"/>
      <c r="K675" s="193"/>
      <c r="L675" s="196"/>
      <c r="M675" s="197"/>
      <c r="N675" s="193"/>
      <c r="O675" s="193"/>
      <c r="P675" s="193"/>
      <c r="Q675" s="193"/>
      <c r="R675" s="193"/>
      <c r="S675" s="193"/>
      <c r="T675" s="198"/>
      <c r="AT675" s="199" t="s">
        <v>152</v>
      </c>
      <c r="AU675" s="199" t="s">
        <v>80</v>
      </c>
      <c r="AV675" s="199" t="s">
        <v>161</v>
      </c>
      <c r="AW675" s="199" t="s">
        <v>111</v>
      </c>
      <c r="AX675" s="199" t="s">
        <v>72</v>
      </c>
      <c r="AY675" s="199" t="s">
        <v>139</v>
      </c>
    </row>
    <row r="676" spans="2:51" s="6" customFormat="1" ht="15.75" customHeight="1" x14ac:dyDescent="0.3">
      <c r="B676" s="169"/>
      <c r="C676" s="170"/>
      <c r="D676" s="167" t="s">
        <v>152</v>
      </c>
      <c r="E676" s="170"/>
      <c r="F676" s="171" t="s">
        <v>251</v>
      </c>
      <c r="G676" s="170"/>
      <c r="H676" s="170"/>
      <c r="J676" s="170"/>
      <c r="K676" s="170"/>
      <c r="L676" s="172"/>
      <c r="M676" s="173"/>
      <c r="N676" s="170"/>
      <c r="O676" s="170"/>
      <c r="P676" s="170"/>
      <c r="Q676" s="170"/>
      <c r="R676" s="170"/>
      <c r="S676" s="170"/>
      <c r="T676" s="174"/>
      <c r="AT676" s="175" t="s">
        <v>152</v>
      </c>
      <c r="AU676" s="175" t="s">
        <v>80</v>
      </c>
      <c r="AV676" s="175" t="s">
        <v>76</v>
      </c>
      <c r="AW676" s="175" t="s">
        <v>111</v>
      </c>
      <c r="AX676" s="175" t="s">
        <v>72</v>
      </c>
      <c r="AY676" s="175" t="s">
        <v>139</v>
      </c>
    </row>
    <row r="677" spans="2:51" s="6" customFormat="1" ht="15.75" customHeight="1" x14ac:dyDescent="0.3">
      <c r="B677" s="176"/>
      <c r="C677" s="177"/>
      <c r="D677" s="167" t="s">
        <v>152</v>
      </c>
      <c r="E677" s="177"/>
      <c r="F677" s="178" t="s">
        <v>645</v>
      </c>
      <c r="G677" s="177"/>
      <c r="H677" s="179">
        <v>14.573</v>
      </c>
      <c r="J677" s="177"/>
      <c r="K677" s="177"/>
      <c r="L677" s="180"/>
      <c r="M677" s="181"/>
      <c r="N677" s="177"/>
      <c r="O677" s="177"/>
      <c r="P677" s="177"/>
      <c r="Q677" s="177"/>
      <c r="R677" s="177"/>
      <c r="S677" s="177"/>
      <c r="T677" s="182"/>
      <c r="AT677" s="183" t="s">
        <v>152</v>
      </c>
      <c r="AU677" s="183" t="s">
        <v>80</v>
      </c>
      <c r="AV677" s="183" t="s">
        <v>80</v>
      </c>
      <c r="AW677" s="183" t="s">
        <v>111</v>
      </c>
      <c r="AX677" s="183" t="s">
        <v>72</v>
      </c>
      <c r="AY677" s="183" t="s">
        <v>139</v>
      </c>
    </row>
    <row r="678" spans="2:51" s="6" customFormat="1" ht="15.75" customHeight="1" x14ac:dyDescent="0.3">
      <c r="B678" s="176"/>
      <c r="C678" s="177"/>
      <c r="D678" s="167" t="s">
        <v>152</v>
      </c>
      <c r="E678" s="177"/>
      <c r="F678" s="178" t="s">
        <v>646</v>
      </c>
      <c r="G678" s="177"/>
      <c r="H678" s="179">
        <v>16.84</v>
      </c>
      <c r="J678" s="177"/>
      <c r="K678" s="177"/>
      <c r="L678" s="180"/>
      <c r="M678" s="181"/>
      <c r="N678" s="177"/>
      <c r="O678" s="177"/>
      <c r="P678" s="177"/>
      <c r="Q678" s="177"/>
      <c r="R678" s="177"/>
      <c r="S678" s="177"/>
      <c r="T678" s="182"/>
      <c r="AT678" s="183" t="s">
        <v>152</v>
      </c>
      <c r="AU678" s="183" t="s">
        <v>80</v>
      </c>
      <c r="AV678" s="183" t="s">
        <v>80</v>
      </c>
      <c r="AW678" s="183" t="s">
        <v>111</v>
      </c>
      <c r="AX678" s="183" t="s">
        <v>72</v>
      </c>
      <c r="AY678" s="183" t="s">
        <v>139</v>
      </c>
    </row>
    <row r="679" spans="2:51" s="6" customFormat="1" ht="15.75" customHeight="1" x14ac:dyDescent="0.3">
      <c r="B679" s="176"/>
      <c r="C679" s="177"/>
      <c r="D679" s="167" t="s">
        <v>152</v>
      </c>
      <c r="E679" s="177"/>
      <c r="F679" s="178" t="s">
        <v>647</v>
      </c>
      <c r="G679" s="177"/>
      <c r="H679" s="179">
        <v>12.928000000000001</v>
      </c>
      <c r="J679" s="177"/>
      <c r="K679" s="177"/>
      <c r="L679" s="180"/>
      <c r="M679" s="181"/>
      <c r="N679" s="177"/>
      <c r="O679" s="177"/>
      <c r="P679" s="177"/>
      <c r="Q679" s="177"/>
      <c r="R679" s="177"/>
      <c r="S679" s="177"/>
      <c r="T679" s="182"/>
      <c r="AT679" s="183" t="s">
        <v>152</v>
      </c>
      <c r="AU679" s="183" t="s">
        <v>80</v>
      </c>
      <c r="AV679" s="183" t="s">
        <v>80</v>
      </c>
      <c r="AW679" s="183" t="s">
        <v>111</v>
      </c>
      <c r="AX679" s="183" t="s">
        <v>72</v>
      </c>
      <c r="AY679" s="183" t="s">
        <v>139</v>
      </c>
    </row>
    <row r="680" spans="2:51" s="6" customFormat="1" ht="15.75" customHeight="1" x14ac:dyDescent="0.3">
      <c r="B680" s="169"/>
      <c r="C680" s="170"/>
      <c r="D680" s="167" t="s">
        <v>152</v>
      </c>
      <c r="E680" s="170"/>
      <c r="F680" s="171" t="s">
        <v>518</v>
      </c>
      <c r="G680" s="170"/>
      <c r="H680" s="170"/>
      <c r="J680" s="170"/>
      <c r="K680" s="170"/>
      <c r="L680" s="172"/>
      <c r="M680" s="173"/>
      <c r="N680" s="170"/>
      <c r="O680" s="170"/>
      <c r="P680" s="170"/>
      <c r="Q680" s="170"/>
      <c r="R680" s="170"/>
      <c r="S680" s="170"/>
      <c r="T680" s="174"/>
      <c r="AT680" s="175" t="s">
        <v>152</v>
      </c>
      <c r="AU680" s="175" t="s">
        <v>80</v>
      </c>
      <c r="AV680" s="175" t="s">
        <v>76</v>
      </c>
      <c r="AW680" s="175" t="s">
        <v>111</v>
      </c>
      <c r="AX680" s="175" t="s">
        <v>72</v>
      </c>
      <c r="AY680" s="175" t="s">
        <v>139</v>
      </c>
    </row>
    <row r="681" spans="2:51" s="6" customFormat="1" ht="15.75" customHeight="1" x14ac:dyDescent="0.3">
      <c r="B681" s="176"/>
      <c r="C681" s="177"/>
      <c r="D681" s="167" t="s">
        <v>152</v>
      </c>
      <c r="E681" s="177"/>
      <c r="F681" s="178" t="s">
        <v>648</v>
      </c>
      <c r="G681" s="177"/>
      <c r="H681" s="179">
        <v>-1.1479999999999999</v>
      </c>
      <c r="J681" s="177"/>
      <c r="K681" s="177"/>
      <c r="L681" s="180"/>
      <c r="M681" s="181"/>
      <c r="N681" s="177"/>
      <c r="O681" s="177"/>
      <c r="P681" s="177"/>
      <c r="Q681" s="177"/>
      <c r="R681" s="177"/>
      <c r="S681" s="177"/>
      <c r="T681" s="182"/>
      <c r="AT681" s="183" t="s">
        <v>152</v>
      </c>
      <c r="AU681" s="183" t="s">
        <v>80</v>
      </c>
      <c r="AV681" s="183" t="s">
        <v>80</v>
      </c>
      <c r="AW681" s="183" t="s">
        <v>111</v>
      </c>
      <c r="AX681" s="183" t="s">
        <v>72</v>
      </c>
      <c r="AY681" s="183" t="s">
        <v>139</v>
      </c>
    </row>
    <row r="682" spans="2:51" s="6" customFormat="1" ht="15.75" customHeight="1" x14ac:dyDescent="0.3">
      <c r="B682" s="176"/>
      <c r="C682" s="177"/>
      <c r="D682" s="167" t="s">
        <v>152</v>
      </c>
      <c r="E682" s="177"/>
      <c r="F682" s="178" t="s">
        <v>649</v>
      </c>
      <c r="G682" s="177"/>
      <c r="H682" s="179">
        <v>-3.5640000000000001</v>
      </c>
      <c r="J682" s="177"/>
      <c r="K682" s="177"/>
      <c r="L682" s="180"/>
      <c r="M682" s="181"/>
      <c r="N682" s="177"/>
      <c r="O682" s="177"/>
      <c r="P682" s="177"/>
      <c r="Q682" s="177"/>
      <c r="R682" s="177"/>
      <c r="S682" s="177"/>
      <c r="T682" s="182"/>
      <c r="AT682" s="183" t="s">
        <v>152</v>
      </c>
      <c r="AU682" s="183" t="s">
        <v>80</v>
      </c>
      <c r="AV682" s="183" t="s">
        <v>80</v>
      </c>
      <c r="AW682" s="183" t="s">
        <v>111</v>
      </c>
      <c r="AX682" s="183" t="s">
        <v>72</v>
      </c>
      <c r="AY682" s="183" t="s">
        <v>139</v>
      </c>
    </row>
    <row r="683" spans="2:51" s="6" customFormat="1" ht="15.75" customHeight="1" x14ac:dyDescent="0.3">
      <c r="B683" s="176"/>
      <c r="C683" s="177"/>
      <c r="D683" s="167" t="s">
        <v>152</v>
      </c>
      <c r="E683" s="177"/>
      <c r="F683" s="178" t="s">
        <v>650</v>
      </c>
      <c r="G683" s="177"/>
      <c r="H683" s="179">
        <v>-1.089</v>
      </c>
      <c r="J683" s="177"/>
      <c r="K683" s="177"/>
      <c r="L683" s="180"/>
      <c r="M683" s="181"/>
      <c r="N683" s="177"/>
      <c r="O683" s="177"/>
      <c r="P683" s="177"/>
      <c r="Q683" s="177"/>
      <c r="R683" s="177"/>
      <c r="S683" s="177"/>
      <c r="T683" s="182"/>
      <c r="AT683" s="183" t="s">
        <v>152</v>
      </c>
      <c r="AU683" s="183" t="s">
        <v>80</v>
      </c>
      <c r="AV683" s="183" t="s">
        <v>80</v>
      </c>
      <c r="AW683" s="183" t="s">
        <v>111</v>
      </c>
      <c r="AX683" s="183" t="s">
        <v>72</v>
      </c>
      <c r="AY683" s="183" t="s">
        <v>139</v>
      </c>
    </row>
    <row r="684" spans="2:51" s="6" customFormat="1" ht="15.75" customHeight="1" x14ac:dyDescent="0.3">
      <c r="B684" s="192"/>
      <c r="C684" s="193"/>
      <c r="D684" s="167" t="s">
        <v>152</v>
      </c>
      <c r="E684" s="193"/>
      <c r="F684" s="194" t="s">
        <v>208</v>
      </c>
      <c r="G684" s="193"/>
      <c r="H684" s="195">
        <v>38.54</v>
      </c>
      <c r="J684" s="193"/>
      <c r="K684" s="193"/>
      <c r="L684" s="196"/>
      <c r="M684" s="197"/>
      <c r="N684" s="193"/>
      <c r="O684" s="193"/>
      <c r="P684" s="193"/>
      <c r="Q684" s="193"/>
      <c r="R684" s="193"/>
      <c r="S684" s="193"/>
      <c r="T684" s="198"/>
      <c r="AT684" s="199" t="s">
        <v>152</v>
      </c>
      <c r="AU684" s="199" t="s">
        <v>80</v>
      </c>
      <c r="AV684" s="199" t="s">
        <v>161</v>
      </c>
      <c r="AW684" s="199" t="s">
        <v>111</v>
      </c>
      <c r="AX684" s="199" t="s">
        <v>72</v>
      </c>
      <c r="AY684" s="199" t="s">
        <v>139</v>
      </c>
    </row>
    <row r="685" spans="2:51" s="6" customFormat="1" ht="15.75" customHeight="1" x14ac:dyDescent="0.3">
      <c r="B685" s="169"/>
      <c r="C685" s="170"/>
      <c r="D685" s="167" t="s">
        <v>152</v>
      </c>
      <c r="E685" s="170"/>
      <c r="F685" s="171" t="s">
        <v>253</v>
      </c>
      <c r="G685" s="170"/>
      <c r="H685" s="170"/>
      <c r="J685" s="170"/>
      <c r="K685" s="170"/>
      <c r="L685" s="172"/>
      <c r="M685" s="173"/>
      <c r="N685" s="170"/>
      <c r="O685" s="170"/>
      <c r="P685" s="170"/>
      <c r="Q685" s="170"/>
      <c r="R685" s="170"/>
      <c r="S685" s="170"/>
      <c r="T685" s="174"/>
      <c r="AT685" s="175" t="s">
        <v>152</v>
      </c>
      <c r="AU685" s="175" t="s">
        <v>80</v>
      </c>
      <c r="AV685" s="175" t="s">
        <v>76</v>
      </c>
      <c r="AW685" s="175" t="s">
        <v>111</v>
      </c>
      <c r="AX685" s="175" t="s">
        <v>72</v>
      </c>
      <c r="AY685" s="175" t="s">
        <v>139</v>
      </c>
    </row>
    <row r="686" spans="2:51" s="6" customFormat="1" ht="15.75" customHeight="1" x14ac:dyDescent="0.3">
      <c r="B686" s="176"/>
      <c r="C686" s="177"/>
      <c r="D686" s="167" t="s">
        <v>152</v>
      </c>
      <c r="E686" s="177"/>
      <c r="F686" s="178" t="s">
        <v>651</v>
      </c>
      <c r="G686" s="177"/>
      <c r="H686" s="179">
        <v>23.922999999999998</v>
      </c>
      <c r="J686" s="177"/>
      <c r="K686" s="177"/>
      <c r="L686" s="180"/>
      <c r="M686" s="181"/>
      <c r="N686" s="177"/>
      <c r="O686" s="177"/>
      <c r="P686" s="177"/>
      <c r="Q686" s="177"/>
      <c r="R686" s="177"/>
      <c r="S686" s="177"/>
      <c r="T686" s="182"/>
      <c r="AT686" s="183" t="s">
        <v>152</v>
      </c>
      <c r="AU686" s="183" t="s">
        <v>80</v>
      </c>
      <c r="AV686" s="183" t="s">
        <v>80</v>
      </c>
      <c r="AW686" s="183" t="s">
        <v>111</v>
      </c>
      <c r="AX686" s="183" t="s">
        <v>72</v>
      </c>
      <c r="AY686" s="183" t="s">
        <v>139</v>
      </c>
    </row>
    <row r="687" spans="2:51" s="6" customFormat="1" ht="15.75" customHeight="1" x14ac:dyDescent="0.3">
      <c r="B687" s="176"/>
      <c r="C687" s="177"/>
      <c r="D687" s="167" t="s">
        <v>152</v>
      </c>
      <c r="E687" s="177"/>
      <c r="F687" s="178" t="s">
        <v>652</v>
      </c>
      <c r="G687" s="177"/>
      <c r="H687" s="179">
        <v>4.7809999999999997</v>
      </c>
      <c r="J687" s="177"/>
      <c r="K687" s="177"/>
      <c r="L687" s="180"/>
      <c r="M687" s="181"/>
      <c r="N687" s="177"/>
      <c r="O687" s="177"/>
      <c r="P687" s="177"/>
      <c r="Q687" s="177"/>
      <c r="R687" s="177"/>
      <c r="S687" s="177"/>
      <c r="T687" s="182"/>
      <c r="AT687" s="183" t="s">
        <v>152</v>
      </c>
      <c r="AU687" s="183" t="s">
        <v>80</v>
      </c>
      <c r="AV687" s="183" t="s">
        <v>80</v>
      </c>
      <c r="AW687" s="183" t="s">
        <v>111</v>
      </c>
      <c r="AX687" s="183" t="s">
        <v>72</v>
      </c>
      <c r="AY687" s="183" t="s">
        <v>139</v>
      </c>
    </row>
    <row r="688" spans="2:51" s="6" customFormat="1" ht="15.75" customHeight="1" x14ac:dyDescent="0.3">
      <c r="B688" s="176"/>
      <c r="C688" s="177"/>
      <c r="D688" s="167" t="s">
        <v>152</v>
      </c>
      <c r="E688" s="177"/>
      <c r="F688" s="178" t="s">
        <v>653</v>
      </c>
      <c r="G688" s="177"/>
      <c r="H688" s="179">
        <v>30.587</v>
      </c>
      <c r="J688" s="177"/>
      <c r="K688" s="177"/>
      <c r="L688" s="180"/>
      <c r="M688" s="181"/>
      <c r="N688" s="177"/>
      <c r="O688" s="177"/>
      <c r="P688" s="177"/>
      <c r="Q688" s="177"/>
      <c r="R688" s="177"/>
      <c r="S688" s="177"/>
      <c r="T688" s="182"/>
      <c r="AT688" s="183" t="s">
        <v>152</v>
      </c>
      <c r="AU688" s="183" t="s">
        <v>80</v>
      </c>
      <c r="AV688" s="183" t="s">
        <v>80</v>
      </c>
      <c r="AW688" s="183" t="s">
        <v>111</v>
      </c>
      <c r="AX688" s="183" t="s">
        <v>72</v>
      </c>
      <c r="AY688" s="183" t="s">
        <v>139</v>
      </c>
    </row>
    <row r="689" spans="2:51" s="6" customFormat="1" ht="15.75" customHeight="1" x14ac:dyDescent="0.3">
      <c r="B689" s="176"/>
      <c r="C689" s="177"/>
      <c r="D689" s="167" t="s">
        <v>152</v>
      </c>
      <c r="E689" s="177"/>
      <c r="F689" s="178" t="s">
        <v>654</v>
      </c>
      <c r="G689" s="177"/>
      <c r="H689" s="179">
        <v>19.536999999999999</v>
      </c>
      <c r="J689" s="177"/>
      <c r="K689" s="177"/>
      <c r="L689" s="180"/>
      <c r="M689" s="181"/>
      <c r="N689" s="177"/>
      <c r="O689" s="177"/>
      <c r="P689" s="177"/>
      <c r="Q689" s="177"/>
      <c r="R689" s="177"/>
      <c r="S689" s="177"/>
      <c r="T689" s="182"/>
      <c r="AT689" s="183" t="s">
        <v>152</v>
      </c>
      <c r="AU689" s="183" t="s">
        <v>80</v>
      </c>
      <c r="AV689" s="183" t="s">
        <v>80</v>
      </c>
      <c r="AW689" s="183" t="s">
        <v>111</v>
      </c>
      <c r="AX689" s="183" t="s">
        <v>72</v>
      </c>
      <c r="AY689" s="183" t="s">
        <v>139</v>
      </c>
    </row>
    <row r="690" spans="2:51" s="6" customFormat="1" ht="15.75" customHeight="1" x14ac:dyDescent="0.3">
      <c r="B690" s="176"/>
      <c r="C690" s="177"/>
      <c r="D690" s="167" t="s">
        <v>152</v>
      </c>
      <c r="E690" s="177"/>
      <c r="F690" s="178" t="s">
        <v>655</v>
      </c>
      <c r="G690" s="177"/>
      <c r="H690" s="179">
        <v>267.65600000000001</v>
      </c>
      <c r="J690" s="177"/>
      <c r="K690" s="177"/>
      <c r="L690" s="180"/>
      <c r="M690" s="181"/>
      <c r="N690" s="177"/>
      <c r="O690" s="177"/>
      <c r="P690" s="177"/>
      <c r="Q690" s="177"/>
      <c r="R690" s="177"/>
      <c r="S690" s="177"/>
      <c r="T690" s="182"/>
      <c r="AT690" s="183" t="s">
        <v>152</v>
      </c>
      <c r="AU690" s="183" t="s">
        <v>80</v>
      </c>
      <c r="AV690" s="183" t="s">
        <v>80</v>
      </c>
      <c r="AW690" s="183" t="s">
        <v>111</v>
      </c>
      <c r="AX690" s="183" t="s">
        <v>72</v>
      </c>
      <c r="AY690" s="183" t="s">
        <v>139</v>
      </c>
    </row>
    <row r="691" spans="2:51" s="6" customFormat="1" ht="15.75" customHeight="1" x14ac:dyDescent="0.3">
      <c r="B691" s="176"/>
      <c r="C691" s="177"/>
      <c r="D691" s="167" t="s">
        <v>152</v>
      </c>
      <c r="E691" s="177"/>
      <c r="F691" s="178" t="s">
        <v>656</v>
      </c>
      <c r="G691" s="177"/>
      <c r="H691" s="179">
        <v>132.13399999999999</v>
      </c>
      <c r="J691" s="177"/>
      <c r="K691" s="177"/>
      <c r="L691" s="180"/>
      <c r="M691" s="181"/>
      <c r="N691" s="177"/>
      <c r="O691" s="177"/>
      <c r="P691" s="177"/>
      <c r="Q691" s="177"/>
      <c r="R691" s="177"/>
      <c r="S691" s="177"/>
      <c r="T691" s="182"/>
      <c r="AT691" s="183" t="s">
        <v>152</v>
      </c>
      <c r="AU691" s="183" t="s">
        <v>80</v>
      </c>
      <c r="AV691" s="183" t="s">
        <v>80</v>
      </c>
      <c r="AW691" s="183" t="s">
        <v>111</v>
      </c>
      <c r="AX691" s="183" t="s">
        <v>72</v>
      </c>
      <c r="AY691" s="183" t="s">
        <v>139</v>
      </c>
    </row>
    <row r="692" spans="2:51" s="6" customFormat="1" ht="15.75" customHeight="1" x14ac:dyDescent="0.3">
      <c r="B692" s="176"/>
      <c r="C692" s="177"/>
      <c r="D692" s="167" t="s">
        <v>152</v>
      </c>
      <c r="E692" s="177"/>
      <c r="F692" s="178" t="s">
        <v>657</v>
      </c>
      <c r="G692" s="177"/>
      <c r="H692" s="179">
        <v>286.565</v>
      </c>
      <c r="J692" s="177"/>
      <c r="K692" s="177"/>
      <c r="L692" s="180"/>
      <c r="M692" s="181"/>
      <c r="N692" s="177"/>
      <c r="O692" s="177"/>
      <c r="P692" s="177"/>
      <c r="Q692" s="177"/>
      <c r="R692" s="177"/>
      <c r="S692" s="177"/>
      <c r="T692" s="182"/>
      <c r="AT692" s="183" t="s">
        <v>152</v>
      </c>
      <c r="AU692" s="183" t="s">
        <v>80</v>
      </c>
      <c r="AV692" s="183" t="s">
        <v>80</v>
      </c>
      <c r="AW692" s="183" t="s">
        <v>111</v>
      </c>
      <c r="AX692" s="183" t="s">
        <v>72</v>
      </c>
      <c r="AY692" s="183" t="s">
        <v>139</v>
      </c>
    </row>
    <row r="693" spans="2:51" s="6" customFormat="1" ht="15.75" customHeight="1" x14ac:dyDescent="0.3">
      <c r="B693" s="176"/>
      <c r="C693" s="177"/>
      <c r="D693" s="167" t="s">
        <v>152</v>
      </c>
      <c r="E693" s="177"/>
      <c r="F693" s="178" t="s">
        <v>658</v>
      </c>
      <c r="G693" s="177"/>
      <c r="H693" s="179">
        <v>36.304000000000002</v>
      </c>
      <c r="J693" s="177"/>
      <c r="K693" s="177"/>
      <c r="L693" s="180"/>
      <c r="M693" s="181"/>
      <c r="N693" s="177"/>
      <c r="O693" s="177"/>
      <c r="P693" s="177"/>
      <c r="Q693" s="177"/>
      <c r="R693" s="177"/>
      <c r="S693" s="177"/>
      <c r="T693" s="182"/>
      <c r="AT693" s="183" t="s">
        <v>152</v>
      </c>
      <c r="AU693" s="183" t="s">
        <v>80</v>
      </c>
      <c r="AV693" s="183" t="s">
        <v>80</v>
      </c>
      <c r="AW693" s="183" t="s">
        <v>111</v>
      </c>
      <c r="AX693" s="183" t="s">
        <v>72</v>
      </c>
      <c r="AY693" s="183" t="s">
        <v>139</v>
      </c>
    </row>
    <row r="694" spans="2:51" s="6" customFormat="1" ht="15.75" customHeight="1" x14ac:dyDescent="0.3">
      <c r="B694" s="169"/>
      <c r="C694" s="170"/>
      <c r="D694" s="167" t="s">
        <v>152</v>
      </c>
      <c r="E694" s="170"/>
      <c r="F694" s="171" t="s">
        <v>518</v>
      </c>
      <c r="G694" s="170"/>
      <c r="H694" s="170"/>
      <c r="J694" s="170"/>
      <c r="K694" s="170"/>
      <c r="L694" s="172"/>
      <c r="M694" s="173"/>
      <c r="N694" s="170"/>
      <c r="O694" s="170"/>
      <c r="P694" s="170"/>
      <c r="Q694" s="170"/>
      <c r="R694" s="170"/>
      <c r="S694" s="170"/>
      <c r="T694" s="174"/>
      <c r="AT694" s="175" t="s">
        <v>152</v>
      </c>
      <c r="AU694" s="175" t="s">
        <v>80</v>
      </c>
      <c r="AV694" s="175" t="s">
        <v>76</v>
      </c>
      <c r="AW694" s="175" t="s">
        <v>111</v>
      </c>
      <c r="AX694" s="175" t="s">
        <v>72</v>
      </c>
      <c r="AY694" s="175" t="s">
        <v>139</v>
      </c>
    </row>
    <row r="695" spans="2:51" s="6" customFormat="1" ht="15.75" customHeight="1" x14ac:dyDescent="0.3">
      <c r="B695" s="176"/>
      <c r="C695" s="177"/>
      <c r="D695" s="167" t="s">
        <v>152</v>
      </c>
      <c r="E695" s="177"/>
      <c r="F695" s="178" t="s">
        <v>659</v>
      </c>
      <c r="G695" s="177"/>
      <c r="H695" s="179">
        <v>-3.7370000000000001</v>
      </c>
      <c r="J695" s="177"/>
      <c r="K695" s="177"/>
      <c r="L695" s="180"/>
      <c r="M695" s="181"/>
      <c r="N695" s="177"/>
      <c r="O695" s="177"/>
      <c r="P695" s="177"/>
      <c r="Q695" s="177"/>
      <c r="R695" s="177"/>
      <c r="S695" s="177"/>
      <c r="T695" s="182"/>
      <c r="AT695" s="183" t="s">
        <v>152</v>
      </c>
      <c r="AU695" s="183" t="s">
        <v>80</v>
      </c>
      <c r="AV695" s="183" t="s">
        <v>80</v>
      </c>
      <c r="AW695" s="183" t="s">
        <v>111</v>
      </c>
      <c r="AX695" s="183" t="s">
        <v>72</v>
      </c>
      <c r="AY695" s="183" t="s">
        <v>139</v>
      </c>
    </row>
    <row r="696" spans="2:51" s="6" customFormat="1" ht="15.75" customHeight="1" x14ac:dyDescent="0.3">
      <c r="B696" s="176"/>
      <c r="C696" s="177"/>
      <c r="D696" s="167" t="s">
        <v>152</v>
      </c>
      <c r="E696" s="177"/>
      <c r="F696" s="178" t="s">
        <v>660</v>
      </c>
      <c r="G696" s="177"/>
      <c r="H696" s="179">
        <v>-106.44199999999999</v>
      </c>
      <c r="J696" s="177"/>
      <c r="K696" s="177"/>
      <c r="L696" s="180"/>
      <c r="M696" s="181"/>
      <c r="N696" s="177"/>
      <c r="O696" s="177"/>
      <c r="P696" s="177"/>
      <c r="Q696" s="177"/>
      <c r="R696" s="177"/>
      <c r="S696" s="177"/>
      <c r="T696" s="182"/>
      <c r="AT696" s="183" t="s">
        <v>152</v>
      </c>
      <c r="AU696" s="183" t="s">
        <v>80</v>
      </c>
      <c r="AV696" s="183" t="s">
        <v>80</v>
      </c>
      <c r="AW696" s="183" t="s">
        <v>111</v>
      </c>
      <c r="AX696" s="183" t="s">
        <v>72</v>
      </c>
      <c r="AY696" s="183" t="s">
        <v>139</v>
      </c>
    </row>
    <row r="697" spans="2:51" s="6" customFormat="1" ht="15.75" customHeight="1" x14ac:dyDescent="0.3">
      <c r="B697" s="192"/>
      <c r="C697" s="193"/>
      <c r="D697" s="167" t="s">
        <v>152</v>
      </c>
      <c r="E697" s="193"/>
      <c r="F697" s="194" t="s">
        <v>208</v>
      </c>
      <c r="G697" s="193"/>
      <c r="H697" s="195">
        <v>691.30799999999999</v>
      </c>
      <c r="J697" s="193"/>
      <c r="K697" s="193"/>
      <c r="L697" s="196"/>
      <c r="M697" s="197"/>
      <c r="N697" s="193"/>
      <c r="O697" s="193"/>
      <c r="P697" s="193"/>
      <c r="Q697" s="193"/>
      <c r="R697" s="193"/>
      <c r="S697" s="193"/>
      <c r="T697" s="198"/>
      <c r="AT697" s="199" t="s">
        <v>152</v>
      </c>
      <c r="AU697" s="199" t="s">
        <v>80</v>
      </c>
      <c r="AV697" s="199" t="s">
        <v>161</v>
      </c>
      <c r="AW697" s="199" t="s">
        <v>111</v>
      </c>
      <c r="AX697" s="199" t="s">
        <v>72</v>
      </c>
      <c r="AY697" s="199" t="s">
        <v>139</v>
      </c>
    </row>
    <row r="698" spans="2:51" s="6" customFormat="1" ht="15.75" customHeight="1" x14ac:dyDescent="0.3">
      <c r="B698" s="169"/>
      <c r="C698" s="170"/>
      <c r="D698" s="167" t="s">
        <v>152</v>
      </c>
      <c r="E698" s="170"/>
      <c r="F698" s="171" t="s">
        <v>230</v>
      </c>
      <c r="G698" s="170"/>
      <c r="H698" s="170"/>
      <c r="J698" s="170"/>
      <c r="K698" s="170"/>
      <c r="L698" s="172"/>
      <c r="M698" s="173"/>
      <c r="N698" s="170"/>
      <c r="O698" s="170"/>
      <c r="P698" s="170"/>
      <c r="Q698" s="170"/>
      <c r="R698" s="170"/>
      <c r="S698" s="170"/>
      <c r="T698" s="174"/>
      <c r="AT698" s="175" t="s">
        <v>152</v>
      </c>
      <c r="AU698" s="175" t="s">
        <v>80</v>
      </c>
      <c r="AV698" s="175" t="s">
        <v>76</v>
      </c>
      <c r="AW698" s="175" t="s">
        <v>111</v>
      </c>
      <c r="AX698" s="175" t="s">
        <v>72</v>
      </c>
      <c r="AY698" s="175" t="s">
        <v>139</v>
      </c>
    </row>
    <row r="699" spans="2:51" s="6" customFormat="1" ht="15.75" customHeight="1" x14ac:dyDescent="0.3">
      <c r="B699" s="176"/>
      <c r="C699" s="177"/>
      <c r="D699" s="167" t="s">
        <v>152</v>
      </c>
      <c r="E699" s="177"/>
      <c r="F699" s="178" t="s">
        <v>661</v>
      </c>
      <c r="G699" s="177"/>
      <c r="H699" s="179">
        <v>189.161</v>
      </c>
      <c r="J699" s="177"/>
      <c r="K699" s="177"/>
      <c r="L699" s="180"/>
      <c r="M699" s="181"/>
      <c r="N699" s="177"/>
      <c r="O699" s="177"/>
      <c r="P699" s="177"/>
      <c r="Q699" s="177"/>
      <c r="R699" s="177"/>
      <c r="S699" s="177"/>
      <c r="T699" s="182"/>
      <c r="AT699" s="183" t="s">
        <v>152</v>
      </c>
      <c r="AU699" s="183" t="s">
        <v>80</v>
      </c>
      <c r="AV699" s="183" t="s">
        <v>80</v>
      </c>
      <c r="AW699" s="183" t="s">
        <v>111</v>
      </c>
      <c r="AX699" s="183" t="s">
        <v>72</v>
      </c>
      <c r="AY699" s="183" t="s">
        <v>139</v>
      </c>
    </row>
    <row r="700" spans="2:51" s="6" customFormat="1" ht="15.75" customHeight="1" x14ac:dyDescent="0.3">
      <c r="B700" s="176"/>
      <c r="C700" s="177"/>
      <c r="D700" s="167" t="s">
        <v>152</v>
      </c>
      <c r="E700" s="177"/>
      <c r="F700" s="178" t="s">
        <v>662</v>
      </c>
      <c r="G700" s="177"/>
      <c r="H700" s="179">
        <v>61.11</v>
      </c>
      <c r="J700" s="177"/>
      <c r="K700" s="177"/>
      <c r="L700" s="180"/>
      <c r="M700" s="181"/>
      <c r="N700" s="177"/>
      <c r="O700" s="177"/>
      <c r="P700" s="177"/>
      <c r="Q700" s="177"/>
      <c r="R700" s="177"/>
      <c r="S700" s="177"/>
      <c r="T700" s="182"/>
      <c r="AT700" s="183" t="s">
        <v>152</v>
      </c>
      <c r="AU700" s="183" t="s">
        <v>80</v>
      </c>
      <c r="AV700" s="183" t="s">
        <v>80</v>
      </c>
      <c r="AW700" s="183" t="s">
        <v>111</v>
      </c>
      <c r="AX700" s="183" t="s">
        <v>72</v>
      </c>
      <c r="AY700" s="183" t="s">
        <v>139</v>
      </c>
    </row>
    <row r="701" spans="2:51" s="6" customFormat="1" ht="15.75" customHeight="1" x14ac:dyDescent="0.3">
      <c r="B701" s="176"/>
      <c r="C701" s="177"/>
      <c r="D701" s="167" t="s">
        <v>152</v>
      </c>
      <c r="E701" s="177"/>
      <c r="F701" s="178" t="s">
        <v>663</v>
      </c>
      <c r="G701" s="177"/>
      <c r="H701" s="179">
        <v>68.111000000000004</v>
      </c>
      <c r="J701" s="177"/>
      <c r="K701" s="177"/>
      <c r="L701" s="180"/>
      <c r="M701" s="181"/>
      <c r="N701" s="177"/>
      <c r="O701" s="177"/>
      <c r="P701" s="177"/>
      <c r="Q701" s="177"/>
      <c r="R701" s="177"/>
      <c r="S701" s="177"/>
      <c r="T701" s="182"/>
      <c r="AT701" s="183" t="s">
        <v>152</v>
      </c>
      <c r="AU701" s="183" t="s">
        <v>80</v>
      </c>
      <c r="AV701" s="183" t="s">
        <v>80</v>
      </c>
      <c r="AW701" s="183" t="s">
        <v>111</v>
      </c>
      <c r="AX701" s="183" t="s">
        <v>72</v>
      </c>
      <c r="AY701" s="183" t="s">
        <v>139</v>
      </c>
    </row>
    <row r="702" spans="2:51" s="6" customFormat="1" ht="15.75" customHeight="1" x14ac:dyDescent="0.3">
      <c r="B702" s="176"/>
      <c r="C702" s="177"/>
      <c r="D702" s="167" t="s">
        <v>152</v>
      </c>
      <c r="E702" s="177"/>
      <c r="F702" s="178" t="s">
        <v>664</v>
      </c>
      <c r="G702" s="177"/>
      <c r="H702" s="179">
        <v>2.8940000000000001</v>
      </c>
      <c r="J702" s="177"/>
      <c r="K702" s="177"/>
      <c r="L702" s="180"/>
      <c r="M702" s="181"/>
      <c r="N702" s="177"/>
      <c r="O702" s="177"/>
      <c r="P702" s="177"/>
      <c r="Q702" s="177"/>
      <c r="R702" s="177"/>
      <c r="S702" s="177"/>
      <c r="T702" s="182"/>
      <c r="AT702" s="183" t="s">
        <v>152</v>
      </c>
      <c r="AU702" s="183" t="s">
        <v>80</v>
      </c>
      <c r="AV702" s="183" t="s">
        <v>80</v>
      </c>
      <c r="AW702" s="183" t="s">
        <v>111</v>
      </c>
      <c r="AX702" s="183" t="s">
        <v>72</v>
      </c>
      <c r="AY702" s="183" t="s">
        <v>139</v>
      </c>
    </row>
    <row r="703" spans="2:51" s="6" customFormat="1" ht="15.75" customHeight="1" x14ac:dyDescent="0.3">
      <c r="B703" s="176"/>
      <c r="C703" s="177"/>
      <c r="D703" s="167" t="s">
        <v>152</v>
      </c>
      <c r="E703" s="177"/>
      <c r="F703" s="178" t="s">
        <v>665</v>
      </c>
      <c r="G703" s="177"/>
      <c r="H703" s="179">
        <v>27.216000000000001</v>
      </c>
      <c r="J703" s="177"/>
      <c r="K703" s="177"/>
      <c r="L703" s="180"/>
      <c r="M703" s="181"/>
      <c r="N703" s="177"/>
      <c r="O703" s="177"/>
      <c r="P703" s="177"/>
      <c r="Q703" s="177"/>
      <c r="R703" s="177"/>
      <c r="S703" s="177"/>
      <c r="T703" s="182"/>
      <c r="AT703" s="183" t="s">
        <v>152</v>
      </c>
      <c r="AU703" s="183" t="s">
        <v>80</v>
      </c>
      <c r="AV703" s="183" t="s">
        <v>80</v>
      </c>
      <c r="AW703" s="183" t="s">
        <v>111</v>
      </c>
      <c r="AX703" s="183" t="s">
        <v>72</v>
      </c>
      <c r="AY703" s="183" t="s">
        <v>139</v>
      </c>
    </row>
    <row r="704" spans="2:51" s="6" customFormat="1" ht="15.75" customHeight="1" x14ac:dyDescent="0.3">
      <c r="B704" s="176"/>
      <c r="C704" s="177"/>
      <c r="D704" s="167" t="s">
        <v>152</v>
      </c>
      <c r="E704" s="177"/>
      <c r="F704" s="178" t="s">
        <v>666</v>
      </c>
      <c r="G704" s="177"/>
      <c r="H704" s="179">
        <v>231.63800000000001</v>
      </c>
      <c r="J704" s="177"/>
      <c r="K704" s="177"/>
      <c r="L704" s="180"/>
      <c r="M704" s="181"/>
      <c r="N704" s="177"/>
      <c r="O704" s="177"/>
      <c r="P704" s="177"/>
      <c r="Q704" s="177"/>
      <c r="R704" s="177"/>
      <c r="S704" s="177"/>
      <c r="T704" s="182"/>
      <c r="AT704" s="183" t="s">
        <v>152</v>
      </c>
      <c r="AU704" s="183" t="s">
        <v>80</v>
      </c>
      <c r="AV704" s="183" t="s">
        <v>80</v>
      </c>
      <c r="AW704" s="183" t="s">
        <v>111</v>
      </c>
      <c r="AX704" s="183" t="s">
        <v>72</v>
      </c>
      <c r="AY704" s="183" t="s">
        <v>139</v>
      </c>
    </row>
    <row r="705" spans="2:51" s="6" customFormat="1" ht="15.75" customHeight="1" x14ac:dyDescent="0.3">
      <c r="B705" s="176"/>
      <c r="C705" s="177"/>
      <c r="D705" s="167" t="s">
        <v>152</v>
      </c>
      <c r="E705" s="177"/>
      <c r="F705" s="178" t="s">
        <v>667</v>
      </c>
      <c r="G705" s="177"/>
      <c r="H705" s="179">
        <v>292.63200000000001</v>
      </c>
      <c r="J705" s="177"/>
      <c r="K705" s="177"/>
      <c r="L705" s="180"/>
      <c r="M705" s="181"/>
      <c r="N705" s="177"/>
      <c r="O705" s="177"/>
      <c r="P705" s="177"/>
      <c r="Q705" s="177"/>
      <c r="R705" s="177"/>
      <c r="S705" s="177"/>
      <c r="T705" s="182"/>
      <c r="AT705" s="183" t="s">
        <v>152</v>
      </c>
      <c r="AU705" s="183" t="s">
        <v>80</v>
      </c>
      <c r="AV705" s="183" t="s">
        <v>80</v>
      </c>
      <c r="AW705" s="183" t="s">
        <v>111</v>
      </c>
      <c r="AX705" s="183" t="s">
        <v>72</v>
      </c>
      <c r="AY705" s="183" t="s">
        <v>139</v>
      </c>
    </row>
    <row r="706" spans="2:51" s="6" customFormat="1" ht="15.75" customHeight="1" x14ac:dyDescent="0.3">
      <c r="B706" s="176"/>
      <c r="C706" s="177"/>
      <c r="D706" s="167" t="s">
        <v>152</v>
      </c>
      <c r="E706" s="177"/>
      <c r="F706" s="178" t="s">
        <v>668</v>
      </c>
      <c r="G706" s="177"/>
      <c r="H706" s="179">
        <v>99.552000000000007</v>
      </c>
      <c r="J706" s="177"/>
      <c r="K706" s="177"/>
      <c r="L706" s="180"/>
      <c r="M706" s="181"/>
      <c r="N706" s="177"/>
      <c r="O706" s="177"/>
      <c r="P706" s="177"/>
      <c r="Q706" s="177"/>
      <c r="R706" s="177"/>
      <c r="S706" s="177"/>
      <c r="T706" s="182"/>
      <c r="AT706" s="183" t="s">
        <v>152</v>
      </c>
      <c r="AU706" s="183" t="s">
        <v>80</v>
      </c>
      <c r="AV706" s="183" t="s">
        <v>80</v>
      </c>
      <c r="AW706" s="183" t="s">
        <v>111</v>
      </c>
      <c r="AX706" s="183" t="s">
        <v>72</v>
      </c>
      <c r="AY706" s="183" t="s">
        <v>139</v>
      </c>
    </row>
    <row r="707" spans="2:51" s="6" customFormat="1" ht="15.75" customHeight="1" x14ac:dyDescent="0.3">
      <c r="B707" s="176"/>
      <c r="C707" s="177"/>
      <c r="D707" s="167" t="s">
        <v>152</v>
      </c>
      <c r="E707" s="177"/>
      <c r="F707" s="178" t="s">
        <v>669</v>
      </c>
      <c r="G707" s="177"/>
      <c r="H707" s="179">
        <v>249.233</v>
      </c>
      <c r="J707" s="177"/>
      <c r="K707" s="177"/>
      <c r="L707" s="180"/>
      <c r="M707" s="181"/>
      <c r="N707" s="177"/>
      <c r="O707" s="177"/>
      <c r="P707" s="177"/>
      <c r="Q707" s="177"/>
      <c r="R707" s="177"/>
      <c r="S707" s="177"/>
      <c r="T707" s="182"/>
      <c r="AT707" s="183" t="s">
        <v>152</v>
      </c>
      <c r="AU707" s="183" t="s">
        <v>80</v>
      </c>
      <c r="AV707" s="183" t="s">
        <v>80</v>
      </c>
      <c r="AW707" s="183" t="s">
        <v>111</v>
      </c>
      <c r="AX707" s="183" t="s">
        <v>72</v>
      </c>
      <c r="AY707" s="183" t="s">
        <v>139</v>
      </c>
    </row>
    <row r="708" spans="2:51" s="6" customFormat="1" ht="15.75" customHeight="1" x14ac:dyDescent="0.3">
      <c r="B708" s="176"/>
      <c r="C708" s="177"/>
      <c r="D708" s="167" t="s">
        <v>152</v>
      </c>
      <c r="E708" s="177"/>
      <c r="F708" s="178" t="s">
        <v>670</v>
      </c>
      <c r="G708" s="177"/>
      <c r="H708" s="179">
        <v>21.481000000000002</v>
      </c>
      <c r="J708" s="177"/>
      <c r="K708" s="177"/>
      <c r="L708" s="180"/>
      <c r="M708" s="181"/>
      <c r="N708" s="177"/>
      <c r="O708" s="177"/>
      <c r="P708" s="177"/>
      <c r="Q708" s="177"/>
      <c r="R708" s="177"/>
      <c r="S708" s="177"/>
      <c r="T708" s="182"/>
      <c r="AT708" s="183" t="s">
        <v>152</v>
      </c>
      <c r="AU708" s="183" t="s">
        <v>80</v>
      </c>
      <c r="AV708" s="183" t="s">
        <v>80</v>
      </c>
      <c r="AW708" s="183" t="s">
        <v>111</v>
      </c>
      <c r="AX708" s="183" t="s">
        <v>72</v>
      </c>
      <c r="AY708" s="183" t="s">
        <v>139</v>
      </c>
    </row>
    <row r="709" spans="2:51" s="6" customFormat="1" ht="15.75" customHeight="1" x14ac:dyDescent="0.3">
      <c r="B709" s="176"/>
      <c r="C709" s="177"/>
      <c r="D709" s="167" t="s">
        <v>152</v>
      </c>
      <c r="E709" s="177"/>
      <c r="F709" s="178" t="s">
        <v>671</v>
      </c>
      <c r="G709" s="177"/>
      <c r="H709" s="179">
        <v>41.594000000000001</v>
      </c>
      <c r="J709" s="177"/>
      <c r="K709" s="177"/>
      <c r="L709" s="180"/>
      <c r="M709" s="181"/>
      <c r="N709" s="177"/>
      <c r="O709" s="177"/>
      <c r="P709" s="177"/>
      <c r="Q709" s="177"/>
      <c r="R709" s="177"/>
      <c r="S709" s="177"/>
      <c r="T709" s="182"/>
      <c r="AT709" s="183" t="s">
        <v>152</v>
      </c>
      <c r="AU709" s="183" t="s">
        <v>80</v>
      </c>
      <c r="AV709" s="183" t="s">
        <v>80</v>
      </c>
      <c r="AW709" s="183" t="s">
        <v>111</v>
      </c>
      <c r="AX709" s="183" t="s">
        <v>72</v>
      </c>
      <c r="AY709" s="183" t="s">
        <v>139</v>
      </c>
    </row>
    <row r="710" spans="2:51" s="6" customFormat="1" ht="15.75" customHeight="1" x14ac:dyDescent="0.3">
      <c r="B710" s="176"/>
      <c r="C710" s="177"/>
      <c r="D710" s="167" t="s">
        <v>152</v>
      </c>
      <c r="E710" s="177"/>
      <c r="F710" s="178" t="s">
        <v>672</v>
      </c>
      <c r="G710" s="177"/>
      <c r="H710" s="179">
        <v>276.75799999999998</v>
      </c>
      <c r="J710" s="177"/>
      <c r="K710" s="177"/>
      <c r="L710" s="180"/>
      <c r="M710" s="181"/>
      <c r="N710" s="177"/>
      <c r="O710" s="177"/>
      <c r="P710" s="177"/>
      <c r="Q710" s="177"/>
      <c r="R710" s="177"/>
      <c r="S710" s="177"/>
      <c r="T710" s="182"/>
      <c r="AT710" s="183" t="s">
        <v>152</v>
      </c>
      <c r="AU710" s="183" t="s">
        <v>80</v>
      </c>
      <c r="AV710" s="183" t="s">
        <v>80</v>
      </c>
      <c r="AW710" s="183" t="s">
        <v>111</v>
      </c>
      <c r="AX710" s="183" t="s">
        <v>72</v>
      </c>
      <c r="AY710" s="183" t="s">
        <v>139</v>
      </c>
    </row>
    <row r="711" spans="2:51" s="6" customFormat="1" ht="15.75" customHeight="1" x14ac:dyDescent="0.3">
      <c r="B711" s="176"/>
      <c r="C711" s="177"/>
      <c r="D711" s="167" t="s">
        <v>152</v>
      </c>
      <c r="E711" s="177"/>
      <c r="F711" s="178" t="s">
        <v>673</v>
      </c>
      <c r="G711" s="177"/>
      <c r="H711" s="179">
        <v>382.69400000000002</v>
      </c>
      <c r="J711" s="177"/>
      <c r="K711" s="177"/>
      <c r="L711" s="180"/>
      <c r="M711" s="181"/>
      <c r="N711" s="177"/>
      <c r="O711" s="177"/>
      <c r="P711" s="177"/>
      <c r="Q711" s="177"/>
      <c r="R711" s="177"/>
      <c r="S711" s="177"/>
      <c r="T711" s="182"/>
      <c r="AT711" s="183" t="s">
        <v>152</v>
      </c>
      <c r="AU711" s="183" t="s">
        <v>80</v>
      </c>
      <c r="AV711" s="183" t="s">
        <v>80</v>
      </c>
      <c r="AW711" s="183" t="s">
        <v>111</v>
      </c>
      <c r="AX711" s="183" t="s">
        <v>72</v>
      </c>
      <c r="AY711" s="183" t="s">
        <v>139</v>
      </c>
    </row>
    <row r="712" spans="2:51" s="6" customFormat="1" ht="15.75" customHeight="1" x14ac:dyDescent="0.3">
      <c r="B712" s="176"/>
      <c r="C712" s="177"/>
      <c r="D712" s="167" t="s">
        <v>152</v>
      </c>
      <c r="E712" s="177"/>
      <c r="F712" s="178" t="s">
        <v>674</v>
      </c>
      <c r="G712" s="177"/>
      <c r="H712" s="179">
        <v>137.72900000000001</v>
      </c>
      <c r="J712" s="177"/>
      <c r="K712" s="177"/>
      <c r="L712" s="180"/>
      <c r="M712" s="181"/>
      <c r="N712" s="177"/>
      <c r="O712" s="177"/>
      <c r="P712" s="177"/>
      <c r="Q712" s="177"/>
      <c r="R712" s="177"/>
      <c r="S712" s="177"/>
      <c r="T712" s="182"/>
      <c r="AT712" s="183" t="s">
        <v>152</v>
      </c>
      <c r="AU712" s="183" t="s">
        <v>80</v>
      </c>
      <c r="AV712" s="183" t="s">
        <v>80</v>
      </c>
      <c r="AW712" s="183" t="s">
        <v>111</v>
      </c>
      <c r="AX712" s="183" t="s">
        <v>72</v>
      </c>
      <c r="AY712" s="183" t="s">
        <v>139</v>
      </c>
    </row>
    <row r="713" spans="2:51" s="6" customFormat="1" ht="15.75" customHeight="1" x14ac:dyDescent="0.3">
      <c r="B713" s="176"/>
      <c r="C713" s="177"/>
      <c r="D713" s="167" t="s">
        <v>152</v>
      </c>
      <c r="E713" s="177"/>
      <c r="F713" s="178" t="s">
        <v>675</v>
      </c>
      <c r="G713" s="177"/>
      <c r="H713" s="179">
        <v>142.43799999999999</v>
      </c>
      <c r="J713" s="177"/>
      <c r="K713" s="177"/>
      <c r="L713" s="180"/>
      <c r="M713" s="181"/>
      <c r="N713" s="177"/>
      <c r="O713" s="177"/>
      <c r="P713" s="177"/>
      <c r="Q713" s="177"/>
      <c r="R713" s="177"/>
      <c r="S713" s="177"/>
      <c r="T713" s="182"/>
      <c r="AT713" s="183" t="s">
        <v>152</v>
      </c>
      <c r="AU713" s="183" t="s">
        <v>80</v>
      </c>
      <c r="AV713" s="183" t="s">
        <v>80</v>
      </c>
      <c r="AW713" s="183" t="s">
        <v>111</v>
      </c>
      <c r="AX713" s="183" t="s">
        <v>72</v>
      </c>
      <c r="AY713" s="183" t="s">
        <v>139</v>
      </c>
    </row>
    <row r="714" spans="2:51" s="6" customFormat="1" ht="15.75" customHeight="1" x14ac:dyDescent="0.3">
      <c r="B714" s="176"/>
      <c r="C714" s="177"/>
      <c r="D714" s="167" t="s">
        <v>152</v>
      </c>
      <c r="E714" s="177"/>
      <c r="F714" s="178" t="s">
        <v>676</v>
      </c>
      <c r="G714" s="177"/>
      <c r="H714" s="179">
        <v>100.55200000000001</v>
      </c>
      <c r="J714" s="177"/>
      <c r="K714" s="177"/>
      <c r="L714" s="180"/>
      <c r="M714" s="181"/>
      <c r="N714" s="177"/>
      <c r="O714" s="177"/>
      <c r="P714" s="177"/>
      <c r="Q714" s="177"/>
      <c r="R714" s="177"/>
      <c r="S714" s="177"/>
      <c r="T714" s="182"/>
      <c r="AT714" s="183" t="s">
        <v>152</v>
      </c>
      <c r="AU714" s="183" t="s">
        <v>80</v>
      </c>
      <c r="AV714" s="183" t="s">
        <v>80</v>
      </c>
      <c r="AW714" s="183" t="s">
        <v>111</v>
      </c>
      <c r="AX714" s="183" t="s">
        <v>72</v>
      </c>
      <c r="AY714" s="183" t="s">
        <v>139</v>
      </c>
    </row>
    <row r="715" spans="2:51" s="6" customFormat="1" ht="39" customHeight="1" x14ac:dyDescent="0.3">
      <c r="B715" s="176"/>
      <c r="C715" s="177"/>
      <c r="D715" s="167" t="s">
        <v>152</v>
      </c>
      <c r="E715" s="177"/>
      <c r="F715" s="178" t="s">
        <v>677</v>
      </c>
      <c r="G715" s="177"/>
      <c r="H715" s="179">
        <v>78.415999999999997</v>
      </c>
      <c r="J715" s="177"/>
      <c r="K715" s="177"/>
      <c r="L715" s="180"/>
      <c r="M715" s="181"/>
      <c r="N715" s="177"/>
      <c r="O715" s="177"/>
      <c r="P715" s="177"/>
      <c r="Q715" s="177"/>
      <c r="R715" s="177"/>
      <c r="S715" s="177"/>
      <c r="T715" s="182"/>
      <c r="AT715" s="183" t="s">
        <v>152</v>
      </c>
      <c r="AU715" s="183" t="s">
        <v>80</v>
      </c>
      <c r="AV715" s="183" t="s">
        <v>80</v>
      </c>
      <c r="AW715" s="183" t="s">
        <v>111</v>
      </c>
      <c r="AX715" s="183" t="s">
        <v>72</v>
      </c>
      <c r="AY715" s="183" t="s">
        <v>139</v>
      </c>
    </row>
    <row r="716" spans="2:51" s="6" customFormat="1" ht="15.75" customHeight="1" x14ac:dyDescent="0.3">
      <c r="B716" s="169"/>
      <c r="C716" s="170"/>
      <c r="D716" s="167" t="s">
        <v>152</v>
      </c>
      <c r="E716" s="170"/>
      <c r="F716" s="171" t="s">
        <v>518</v>
      </c>
      <c r="G716" s="170"/>
      <c r="H716" s="170"/>
      <c r="J716" s="170"/>
      <c r="K716" s="170"/>
      <c r="L716" s="172"/>
      <c r="M716" s="173"/>
      <c r="N716" s="170"/>
      <c r="O716" s="170"/>
      <c r="P716" s="170"/>
      <c r="Q716" s="170"/>
      <c r="R716" s="170"/>
      <c r="S716" s="170"/>
      <c r="T716" s="174"/>
      <c r="AT716" s="175" t="s">
        <v>152</v>
      </c>
      <c r="AU716" s="175" t="s">
        <v>80</v>
      </c>
      <c r="AV716" s="175" t="s">
        <v>76</v>
      </c>
      <c r="AW716" s="175" t="s">
        <v>111</v>
      </c>
      <c r="AX716" s="175" t="s">
        <v>72</v>
      </c>
      <c r="AY716" s="175" t="s">
        <v>139</v>
      </c>
    </row>
    <row r="717" spans="2:51" s="6" customFormat="1" ht="15.75" customHeight="1" x14ac:dyDescent="0.3">
      <c r="B717" s="176"/>
      <c r="C717" s="177"/>
      <c r="D717" s="167" t="s">
        <v>152</v>
      </c>
      <c r="E717" s="177"/>
      <c r="F717" s="178" t="s">
        <v>678</v>
      </c>
      <c r="G717" s="177"/>
      <c r="H717" s="179">
        <v>-19.992000000000001</v>
      </c>
      <c r="J717" s="177"/>
      <c r="K717" s="177"/>
      <c r="L717" s="180"/>
      <c r="M717" s="181"/>
      <c r="N717" s="177"/>
      <c r="O717" s="177"/>
      <c r="P717" s="177"/>
      <c r="Q717" s="177"/>
      <c r="R717" s="177"/>
      <c r="S717" s="177"/>
      <c r="T717" s="182"/>
      <c r="AT717" s="183" t="s">
        <v>152</v>
      </c>
      <c r="AU717" s="183" t="s">
        <v>80</v>
      </c>
      <c r="AV717" s="183" t="s">
        <v>80</v>
      </c>
      <c r="AW717" s="183" t="s">
        <v>111</v>
      </c>
      <c r="AX717" s="183" t="s">
        <v>72</v>
      </c>
      <c r="AY717" s="183" t="s">
        <v>139</v>
      </c>
    </row>
    <row r="718" spans="2:51" s="6" customFormat="1" ht="15.75" customHeight="1" x14ac:dyDescent="0.3">
      <c r="B718" s="176"/>
      <c r="C718" s="177"/>
      <c r="D718" s="167" t="s">
        <v>152</v>
      </c>
      <c r="E718" s="177"/>
      <c r="F718" s="178" t="s">
        <v>679</v>
      </c>
      <c r="G718" s="177"/>
      <c r="H718" s="179">
        <v>-319.80799999999999</v>
      </c>
      <c r="J718" s="177"/>
      <c r="K718" s="177"/>
      <c r="L718" s="180"/>
      <c r="M718" s="181"/>
      <c r="N718" s="177"/>
      <c r="O718" s="177"/>
      <c r="P718" s="177"/>
      <c r="Q718" s="177"/>
      <c r="R718" s="177"/>
      <c r="S718" s="177"/>
      <c r="T718" s="182"/>
      <c r="AT718" s="183" t="s">
        <v>152</v>
      </c>
      <c r="AU718" s="183" t="s">
        <v>80</v>
      </c>
      <c r="AV718" s="183" t="s">
        <v>80</v>
      </c>
      <c r="AW718" s="183" t="s">
        <v>111</v>
      </c>
      <c r="AX718" s="183" t="s">
        <v>72</v>
      </c>
      <c r="AY718" s="183" t="s">
        <v>139</v>
      </c>
    </row>
    <row r="719" spans="2:51" s="6" customFormat="1" ht="15.75" customHeight="1" x14ac:dyDescent="0.3">
      <c r="B719" s="192"/>
      <c r="C719" s="193"/>
      <c r="D719" s="167" t="s">
        <v>152</v>
      </c>
      <c r="E719" s="193"/>
      <c r="F719" s="194" t="s">
        <v>208</v>
      </c>
      <c r="G719" s="193"/>
      <c r="H719" s="195">
        <v>2063.4090000000001</v>
      </c>
      <c r="J719" s="193"/>
      <c r="K719" s="193"/>
      <c r="L719" s="196"/>
      <c r="M719" s="197"/>
      <c r="N719" s="193"/>
      <c r="O719" s="193"/>
      <c r="P719" s="193"/>
      <c r="Q719" s="193"/>
      <c r="R719" s="193"/>
      <c r="S719" s="193"/>
      <c r="T719" s="198"/>
      <c r="AT719" s="199" t="s">
        <v>152</v>
      </c>
      <c r="AU719" s="199" t="s">
        <v>80</v>
      </c>
      <c r="AV719" s="199" t="s">
        <v>161</v>
      </c>
      <c r="AW719" s="199" t="s">
        <v>111</v>
      </c>
      <c r="AX719" s="199" t="s">
        <v>72</v>
      </c>
      <c r="AY719" s="199" t="s">
        <v>139</v>
      </c>
    </row>
    <row r="720" spans="2:51" s="6" customFormat="1" ht="15.75" customHeight="1" x14ac:dyDescent="0.3">
      <c r="B720" s="169"/>
      <c r="C720" s="170"/>
      <c r="D720" s="167" t="s">
        <v>152</v>
      </c>
      <c r="E720" s="170"/>
      <c r="F720" s="171" t="s">
        <v>255</v>
      </c>
      <c r="G720" s="170"/>
      <c r="H720" s="170"/>
      <c r="J720" s="170"/>
      <c r="K720" s="170"/>
      <c r="L720" s="172"/>
      <c r="M720" s="173"/>
      <c r="N720" s="170"/>
      <c r="O720" s="170"/>
      <c r="P720" s="170"/>
      <c r="Q720" s="170"/>
      <c r="R720" s="170"/>
      <c r="S720" s="170"/>
      <c r="T720" s="174"/>
      <c r="AT720" s="175" t="s">
        <v>152</v>
      </c>
      <c r="AU720" s="175" t="s">
        <v>80</v>
      </c>
      <c r="AV720" s="175" t="s">
        <v>76</v>
      </c>
      <c r="AW720" s="175" t="s">
        <v>111</v>
      </c>
      <c r="AX720" s="175" t="s">
        <v>72</v>
      </c>
      <c r="AY720" s="175" t="s">
        <v>139</v>
      </c>
    </row>
    <row r="721" spans="2:51" s="6" customFormat="1" ht="15.75" customHeight="1" x14ac:dyDescent="0.3">
      <c r="B721" s="176"/>
      <c r="C721" s="177"/>
      <c r="D721" s="167" t="s">
        <v>152</v>
      </c>
      <c r="E721" s="177"/>
      <c r="F721" s="178" t="s">
        <v>680</v>
      </c>
      <c r="G721" s="177"/>
      <c r="H721" s="179">
        <v>31.062000000000001</v>
      </c>
      <c r="J721" s="177"/>
      <c r="K721" s="177"/>
      <c r="L721" s="180"/>
      <c r="M721" s="181"/>
      <c r="N721" s="177"/>
      <c r="O721" s="177"/>
      <c r="P721" s="177"/>
      <c r="Q721" s="177"/>
      <c r="R721" s="177"/>
      <c r="S721" s="177"/>
      <c r="T721" s="182"/>
      <c r="AT721" s="183" t="s">
        <v>152</v>
      </c>
      <c r="AU721" s="183" t="s">
        <v>80</v>
      </c>
      <c r="AV721" s="183" t="s">
        <v>80</v>
      </c>
      <c r="AW721" s="183" t="s">
        <v>111</v>
      </c>
      <c r="AX721" s="183" t="s">
        <v>72</v>
      </c>
      <c r="AY721" s="183" t="s">
        <v>139</v>
      </c>
    </row>
    <row r="722" spans="2:51" s="6" customFormat="1" ht="15.75" customHeight="1" x14ac:dyDescent="0.3">
      <c r="B722" s="176"/>
      <c r="C722" s="177"/>
      <c r="D722" s="167" t="s">
        <v>152</v>
      </c>
      <c r="E722" s="177"/>
      <c r="F722" s="178" t="s">
        <v>681</v>
      </c>
      <c r="G722" s="177"/>
      <c r="H722" s="179">
        <v>217.11500000000001</v>
      </c>
      <c r="J722" s="177"/>
      <c r="K722" s="177"/>
      <c r="L722" s="180"/>
      <c r="M722" s="181"/>
      <c r="N722" s="177"/>
      <c r="O722" s="177"/>
      <c r="P722" s="177"/>
      <c r="Q722" s="177"/>
      <c r="R722" s="177"/>
      <c r="S722" s="177"/>
      <c r="T722" s="182"/>
      <c r="AT722" s="183" t="s">
        <v>152</v>
      </c>
      <c r="AU722" s="183" t="s">
        <v>80</v>
      </c>
      <c r="AV722" s="183" t="s">
        <v>80</v>
      </c>
      <c r="AW722" s="183" t="s">
        <v>111</v>
      </c>
      <c r="AX722" s="183" t="s">
        <v>72</v>
      </c>
      <c r="AY722" s="183" t="s">
        <v>139</v>
      </c>
    </row>
    <row r="723" spans="2:51" s="6" customFormat="1" ht="15.75" customHeight="1" x14ac:dyDescent="0.3">
      <c r="B723" s="176"/>
      <c r="C723" s="177"/>
      <c r="D723" s="167" t="s">
        <v>152</v>
      </c>
      <c r="E723" s="177"/>
      <c r="F723" s="178" t="s">
        <v>682</v>
      </c>
      <c r="G723" s="177"/>
      <c r="H723" s="179">
        <v>32.517000000000003</v>
      </c>
      <c r="J723" s="177"/>
      <c r="K723" s="177"/>
      <c r="L723" s="180"/>
      <c r="M723" s="181"/>
      <c r="N723" s="177"/>
      <c r="O723" s="177"/>
      <c r="P723" s="177"/>
      <c r="Q723" s="177"/>
      <c r="R723" s="177"/>
      <c r="S723" s="177"/>
      <c r="T723" s="182"/>
      <c r="AT723" s="183" t="s">
        <v>152</v>
      </c>
      <c r="AU723" s="183" t="s">
        <v>80</v>
      </c>
      <c r="AV723" s="183" t="s">
        <v>80</v>
      </c>
      <c r="AW723" s="183" t="s">
        <v>111</v>
      </c>
      <c r="AX723" s="183" t="s">
        <v>72</v>
      </c>
      <c r="AY723" s="183" t="s">
        <v>139</v>
      </c>
    </row>
    <row r="724" spans="2:51" s="6" customFormat="1" ht="15.75" customHeight="1" x14ac:dyDescent="0.3">
      <c r="B724" s="176"/>
      <c r="C724" s="177"/>
      <c r="D724" s="167" t="s">
        <v>152</v>
      </c>
      <c r="E724" s="177"/>
      <c r="F724" s="178" t="s">
        <v>683</v>
      </c>
      <c r="G724" s="177"/>
      <c r="H724" s="179">
        <v>34.085000000000001</v>
      </c>
      <c r="J724" s="177"/>
      <c r="K724" s="177"/>
      <c r="L724" s="180"/>
      <c r="M724" s="181"/>
      <c r="N724" s="177"/>
      <c r="O724" s="177"/>
      <c r="P724" s="177"/>
      <c r="Q724" s="177"/>
      <c r="R724" s="177"/>
      <c r="S724" s="177"/>
      <c r="T724" s="182"/>
      <c r="AT724" s="183" t="s">
        <v>152</v>
      </c>
      <c r="AU724" s="183" t="s">
        <v>80</v>
      </c>
      <c r="AV724" s="183" t="s">
        <v>80</v>
      </c>
      <c r="AW724" s="183" t="s">
        <v>111</v>
      </c>
      <c r="AX724" s="183" t="s">
        <v>72</v>
      </c>
      <c r="AY724" s="183" t="s">
        <v>139</v>
      </c>
    </row>
    <row r="725" spans="2:51" s="6" customFormat="1" ht="15.75" customHeight="1" x14ac:dyDescent="0.3">
      <c r="B725" s="176"/>
      <c r="C725" s="177"/>
      <c r="D725" s="167" t="s">
        <v>152</v>
      </c>
      <c r="E725" s="177"/>
      <c r="F725" s="178" t="s">
        <v>684</v>
      </c>
      <c r="G725" s="177"/>
      <c r="H725" s="179">
        <v>105.113</v>
      </c>
      <c r="J725" s="177"/>
      <c r="K725" s="177"/>
      <c r="L725" s="180"/>
      <c r="M725" s="181"/>
      <c r="N725" s="177"/>
      <c r="O725" s="177"/>
      <c r="P725" s="177"/>
      <c r="Q725" s="177"/>
      <c r="R725" s="177"/>
      <c r="S725" s="177"/>
      <c r="T725" s="182"/>
      <c r="AT725" s="183" t="s">
        <v>152</v>
      </c>
      <c r="AU725" s="183" t="s">
        <v>80</v>
      </c>
      <c r="AV725" s="183" t="s">
        <v>80</v>
      </c>
      <c r="AW725" s="183" t="s">
        <v>111</v>
      </c>
      <c r="AX725" s="183" t="s">
        <v>72</v>
      </c>
      <c r="AY725" s="183" t="s">
        <v>139</v>
      </c>
    </row>
    <row r="726" spans="2:51" s="6" customFormat="1" ht="15.75" customHeight="1" x14ac:dyDescent="0.3">
      <c r="B726" s="176"/>
      <c r="C726" s="177"/>
      <c r="D726" s="167" t="s">
        <v>152</v>
      </c>
      <c r="E726" s="177"/>
      <c r="F726" s="178" t="s">
        <v>685</v>
      </c>
      <c r="G726" s="177"/>
      <c r="H726" s="179">
        <v>159.25200000000001</v>
      </c>
      <c r="J726" s="177"/>
      <c r="K726" s="177"/>
      <c r="L726" s="180"/>
      <c r="M726" s="181"/>
      <c r="N726" s="177"/>
      <c r="O726" s="177"/>
      <c r="P726" s="177"/>
      <c r="Q726" s="177"/>
      <c r="R726" s="177"/>
      <c r="S726" s="177"/>
      <c r="T726" s="182"/>
      <c r="AT726" s="183" t="s">
        <v>152</v>
      </c>
      <c r="AU726" s="183" t="s">
        <v>80</v>
      </c>
      <c r="AV726" s="183" t="s">
        <v>80</v>
      </c>
      <c r="AW726" s="183" t="s">
        <v>111</v>
      </c>
      <c r="AX726" s="183" t="s">
        <v>72</v>
      </c>
      <c r="AY726" s="183" t="s">
        <v>139</v>
      </c>
    </row>
    <row r="727" spans="2:51" s="6" customFormat="1" ht="15.75" customHeight="1" x14ac:dyDescent="0.3">
      <c r="B727" s="176"/>
      <c r="C727" s="177"/>
      <c r="D727" s="167" t="s">
        <v>152</v>
      </c>
      <c r="E727" s="177"/>
      <c r="F727" s="178" t="s">
        <v>686</v>
      </c>
      <c r="G727" s="177"/>
      <c r="H727" s="179">
        <v>24.32</v>
      </c>
      <c r="J727" s="177"/>
      <c r="K727" s="177"/>
      <c r="L727" s="180"/>
      <c r="M727" s="181"/>
      <c r="N727" s="177"/>
      <c r="O727" s="177"/>
      <c r="P727" s="177"/>
      <c r="Q727" s="177"/>
      <c r="R727" s="177"/>
      <c r="S727" s="177"/>
      <c r="T727" s="182"/>
      <c r="AT727" s="183" t="s">
        <v>152</v>
      </c>
      <c r="AU727" s="183" t="s">
        <v>80</v>
      </c>
      <c r="AV727" s="183" t="s">
        <v>80</v>
      </c>
      <c r="AW727" s="183" t="s">
        <v>111</v>
      </c>
      <c r="AX727" s="183" t="s">
        <v>72</v>
      </c>
      <c r="AY727" s="183" t="s">
        <v>139</v>
      </c>
    </row>
    <row r="728" spans="2:51" s="6" customFormat="1" ht="15.75" customHeight="1" x14ac:dyDescent="0.3">
      <c r="B728" s="169"/>
      <c r="C728" s="170"/>
      <c r="D728" s="167" t="s">
        <v>152</v>
      </c>
      <c r="E728" s="170"/>
      <c r="F728" s="171" t="s">
        <v>518</v>
      </c>
      <c r="G728" s="170"/>
      <c r="H728" s="170"/>
      <c r="J728" s="170"/>
      <c r="K728" s="170"/>
      <c r="L728" s="172"/>
      <c r="M728" s="173"/>
      <c r="N728" s="170"/>
      <c r="O728" s="170"/>
      <c r="P728" s="170"/>
      <c r="Q728" s="170"/>
      <c r="R728" s="170"/>
      <c r="S728" s="170"/>
      <c r="T728" s="174"/>
      <c r="AT728" s="175" t="s">
        <v>152</v>
      </c>
      <c r="AU728" s="175" t="s">
        <v>80</v>
      </c>
      <c r="AV728" s="175" t="s">
        <v>76</v>
      </c>
      <c r="AW728" s="175" t="s">
        <v>111</v>
      </c>
      <c r="AX728" s="175" t="s">
        <v>72</v>
      </c>
      <c r="AY728" s="175" t="s">
        <v>139</v>
      </c>
    </row>
    <row r="729" spans="2:51" s="6" customFormat="1" ht="15.75" customHeight="1" x14ac:dyDescent="0.3">
      <c r="B729" s="176"/>
      <c r="C729" s="177"/>
      <c r="D729" s="167" t="s">
        <v>152</v>
      </c>
      <c r="E729" s="177"/>
      <c r="F729" s="178" t="s">
        <v>687</v>
      </c>
      <c r="G729" s="177"/>
      <c r="H729" s="179">
        <v>-93.317999999999998</v>
      </c>
      <c r="J729" s="177"/>
      <c r="K729" s="177"/>
      <c r="L729" s="180"/>
      <c r="M729" s="181"/>
      <c r="N729" s="177"/>
      <c r="O729" s="177"/>
      <c r="P729" s="177"/>
      <c r="Q729" s="177"/>
      <c r="R729" s="177"/>
      <c r="S729" s="177"/>
      <c r="T729" s="182"/>
      <c r="AT729" s="183" t="s">
        <v>152</v>
      </c>
      <c r="AU729" s="183" t="s">
        <v>80</v>
      </c>
      <c r="AV729" s="183" t="s">
        <v>80</v>
      </c>
      <c r="AW729" s="183" t="s">
        <v>111</v>
      </c>
      <c r="AX729" s="183" t="s">
        <v>72</v>
      </c>
      <c r="AY729" s="183" t="s">
        <v>139</v>
      </c>
    </row>
    <row r="730" spans="2:51" s="6" customFormat="1" ht="15.75" customHeight="1" x14ac:dyDescent="0.3">
      <c r="B730" s="192"/>
      <c r="C730" s="193"/>
      <c r="D730" s="167" t="s">
        <v>152</v>
      </c>
      <c r="E730" s="193"/>
      <c r="F730" s="194" t="s">
        <v>208</v>
      </c>
      <c r="G730" s="193"/>
      <c r="H730" s="195">
        <v>510.14600000000002</v>
      </c>
      <c r="J730" s="193"/>
      <c r="K730" s="193"/>
      <c r="L730" s="196"/>
      <c r="M730" s="197"/>
      <c r="N730" s="193"/>
      <c r="O730" s="193"/>
      <c r="P730" s="193"/>
      <c r="Q730" s="193"/>
      <c r="R730" s="193"/>
      <c r="S730" s="193"/>
      <c r="T730" s="198"/>
      <c r="AT730" s="199" t="s">
        <v>152</v>
      </c>
      <c r="AU730" s="199" t="s">
        <v>80</v>
      </c>
      <c r="AV730" s="199" t="s">
        <v>161</v>
      </c>
      <c r="AW730" s="199" t="s">
        <v>111</v>
      </c>
      <c r="AX730" s="199" t="s">
        <v>72</v>
      </c>
      <c r="AY730" s="199" t="s">
        <v>139</v>
      </c>
    </row>
    <row r="731" spans="2:51" s="6" customFormat="1" ht="15.75" customHeight="1" x14ac:dyDescent="0.3">
      <c r="B731" s="169"/>
      <c r="C731" s="170"/>
      <c r="D731" s="167" t="s">
        <v>152</v>
      </c>
      <c r="E731" s="170"/>
      <c r="F731" s="171" t="s">
        <v>196</v>
      </c>
      <c r="G731" s="170"/>
      <c r="H731" s="170"/>
      <c r="J731" s="170"/>
      <c r="K731" s="170"/>
      <c r="L731" s="172"/>
      <c r="M731" s="173"/>
      <c r="N731" s="170"/>
      <c r="O731" s="170"/>
      <c r="P731" s="170"/>
      <c r="Q731" s="170"/>
      <c r="R731" s="170"/>
      <c r="S731" s="170"/>
      <c r="T731" s="174"/>
      <c r="AT731" s="175" t="s">
        <v>152</v>
      </c>
      <c r="AU731" s="175" t="s">
        <v>80</v>
      </c>
      <c r="AV731" s="175" t="s">
        <v>76</v>
      </c>
      <c r="AW731" s="175" t="s">
        <v>111</v>
      </c>
      <c r="AX731" s="175" t="s">
        <v>72</v>
      </c>
      <c r="AY731" s="175" t="s">
        <v>139</v>
      </c>
    </row>
    <row r="732" spans="2:51" s="6" customFormat="1" ht="15.75" customHeight="1" x14ac:dyDescent="0.3">
      <c r="B732" s="176"/>
      <c r="C732" s="177"/>
      <c r="D732" s="167" t="s">
        <v>152</v>
      </c>
      <c r="E732" s="177"/>
      <c r="F732" s="178" t="s">
        <v>688</v>
      </c>
      <c r="G732" s="177"/>
      <c r="H732" s="179">
        <v>34.83</v>
      </c>
      <c r="J732" s="177"/>
      <c r="K732" s="177"/>
      <c r="L732" s="180"/>
      <c r="M732" s="181"/>
      <c r="N732" s="177"/>
      <c r="O732" s="177"/>
      <c r="P732" s="177"/>
      <c r="Q732" s="177"/>
      <c r="R732" s="177"/>
      <c r="S732" s="177"/>
      <c r="T732" s="182"/>
      <c r="AT732" s="183" t="s">
        <v>152</v>
      </c>
      <c r="AU732" s="183" t="s">
        <v>80</v>
      </c>
      <c r="AV732" s="183" t="s">
        <v>80</v>
      </c>
      <c r="AW732" s="183" t="s">
        <v>111</v>
      </c>
      <c r="AX732" s="183" t="s">
        <v>72</v>
      </c>
      <c r="AY732" s="183" t="s">
        <v>139</v>
      </c>
    </row>
    <row r="733" spans="2:51" s="6" customFormat="1" ht="15.75" customHeight="1" x14ac:dyDescent="0.3">
      <c r="B733" s="176"/>
      <c r="C733" s="177"/>
      <c r="D733" s="167" t="s">
        <v>152</v>
      </c>
      <c r="E733" s="177"/>
      <c r="F733" s="178" t="s">
        <v>689</v>
      </c>
      <c r="G733" s="177"/>
      <c r="H733" s="179">
        <v>132.03</v>
      </c>
      <c r="J733" s="177"/>
      <c r="K733" s="177"/>
      <c r="L733" s="180"/>
      <c r="M733" s="181"/>
      <c r="N733" s="177"/>
      <c r="O733" s="177"/>
      <c r="P733" s="177"/>
      <c r="Q733" s="177"/>
      <c r="R733" s="177"/>
      <c r="S733" s="177"/>
      <c r="T733" s="182"/>
      <c r="AT733" s="183" t="s">
        <v>152</v>
      </c>
      <c r="AU733" s="183" t="s">
        <v>80</v>
      </c>
      <c r="AV733" s="183" t="s">
        <v>80</v>
      </c>
      <c r="AW733" s="183" t="s">
        <v>111</v>
      </c>
      <c r="AX733" s="183" t="s">
        <v>72</v>
      </c>
      <c r="AY733" s="183" t="s">
        <v>139</v>
      </c>
    </row>
    <row r="734" spans="2:51" s="6" customFormat="1" ht="15.75" customHeight="1" x14ac:dyDescent="0.3">
      <c r="B734" s="176"/>
      <c r="C734" s="177"/>
      <c r="D734" s="167" t="s">
        <v>152</v>
      </c>
      <c r="E734" s="177"/>
      <c r="F734" s="178" t="s">
        <v>690</v>
      </c>
      <c r="G734" s="177"/>
      <c r="H734" s="179">
        <v>51.101999999999997</v>
      </c>
      <c r="J734" s="177"/>
      <c r="K734" s="177"/>
      <c r="L734" s="180"/>
      <c r="M734" s="181"/>
      <c r="N734" s="177"/>
      <c r="O734" s="177"/>
      <c r="P734" s="177"/>
      <c r="Q734" s="177"/>
      <c r="R734" s="177"/>
      <c r="S734" s="177"/>
      <c r="T734" s="182"/>
      <c r="AT734" s="183" t="s">
        <v>152</v>
      </c>
      <c r="AU734" s="183" t="s">
        <v>80</v>
      </c>
      <c r="AV734" s="183" t="s">
        <v>80</v>
      </c>
      <c r="AW734" s="183" t="s">
        <v>111</v>
      </c>
      <c r="AX734" s="183" t="s">
        <v>72</v>
      </c>
      <c r="AY734" s="183" t="s">
        <v>139</v>
      </c>
    </row>
    <row r="735" spans="2:51" s="6" customFormat="1" ht="15.75" customHeight="1" x14ac:dyDescent="0.3">
      <c r="B735" s="176"/>
      <c r="C735" s="177"/>
      <c r="D735" s="167" t="s">
        <v>152</v>
      </c>
      <c r="E735" s="177"/>
      <c r="F735" s="178" t="s">
        <v>691</v>
      </c>
      <c r="G735" s="177"/>
      <c r="H735" s="179">
        <v>45.9</v>
      </c>
      <c r="J735" s="177"/>
      <c r="K735" s="177"/>
      <c r="L735" s="180"/>
      <c r="M735" s="181"/>
      <c r="N735" s="177"/>
      <c r="O735" s="177"/>
      <c r="P735" s="177"/>
      <c r="Q735" s="177"/>
      <c r="R735" s="177"/>
      <c r="S735" s="177"/>
      <c r="T735" s="182"/>
      <c r="AT735" s="183" t="s">
        <v>152</v>
      </c>
      <c r="AU735" s="183" t="s">
        <v>80</v>
      </c>
      <c r="AV735" s="183" t="s">
        <v>80</v>
      </c>
      <c r="AW735" s="183" t="s">
        <v>111</v>
      </c>
      <c r="AX735" s="183" t="s">
        <v>72</v>
      </c>
      <c r="AY735" s="183" t="s">
        <v>139</v>
      </c>
    </row>
    <row r="736" spans="2:51" s="6" customFormat="1" ht="15.75" customHeight="1" x14ac:dyDescent="0.3">
      <c r="B736" s="176"/>
      <c r="C736" s="177"/>
      <c r="D736" s="167" t="s">
        <v>152</v>
      </c>
      <c r="E736" s="177"/>
      <c r="F736" s="178" t="s">
        <v>692</v>
      </c>
      <c r="G736" s="177"/>
      <c r="H736" s="179">
        <v>131.37799999999999</v>
      </c>
      <c r="J736" s="177"/>
      <c r="K736" s="177"/>
      <c r="L736" s="180"/>
      <c r="M736" s="181"/>
      <c r="N736" s="177"/>
      <c r="O736" s="177"/>
      <c r="P736" s="177"/>
      <c r="Q736" s="177"/>
      <c r="R736" s="177"/>
      <c r="S736" s="177"/>
      <c r="T736" s="182"/>
      <c r="AT736" s="183" t="s">
        <v>152</v>
      </c>
      <c r="AU736" s="183" t="s">
        <v>80</v>
      </c>
      <c r="AV736" s="183" t="s">
        <v>80</v>
      </c>
      <c r="AW736" s="183" t="s">
        <v>111</v>
      </c>
      <c r="AX736" s="183" t="s">
        <v>72</v>
      </c>
      <c r="AY736" s="183" t="s">
        <v>139</v>
      </c>
    </row>
    <row r="737" spans="2:51" s="6" customFormat="1" ht="15.75" customHeight="1" x14ac:dyDescent="0.3">
      <c r="B737" s="176"/>
      <c r="C737" s="177"/>
      <c r="D737" s="167" t="s">
        <v>152</v>
      </c>
      <c r="E737" s="177"/>
      <c r="F737" s="178" t="s">
        <v>693</v>
      </c>
      <c r="G737" s="177"/>
      <c r="H737" s="179">
        <v>120.91</v>
      </c>
      <c r="J737" s="177"/>
      <c r="K737" s="177"/>
      <c r="L737" s="180"/>
      <c r="M737" s="181"/>
      <c r="N737" s="177"/>
      <c r="O737" s="177"/>
      <c r="P737" s="177"/>
      <c r="Q737" s="177"/>
      <c r="R737" s="177"/>
      <c r="S737" s="177"/>
      <c r="T737" s="182"/>
      <c r="AT737" s="183" t="s">
        <v>152</v>
      </c>
      <c r="AU737" s="183" t="s">
        <v>80</v>
      </c>
      <c r="AV737" s="183" t="s">
        <v>80</v>
      </c>
      <c r="AW737" s="183" t="s">
        <v>111</v>
      </c>
      <c r="AX737" s="183" t="s">
        <v>72</v>
      </c>
      <c r="AY737" s="183" t="s">
        <v>139</v>
      </c>
    </row>
    <row r="738" spans="2:51" s="6" customFormat="1" ht="15.75" customHeight="1" x14ac:dyDescent="0.3">
      <c r="B738" s="176"/>
      <c r="C738" s="177"/>
      <c r="D738" s="167" t="s">
        <v>152</v>
      </c>
      <c r="E738" s="177"/>
      <c r="F738" s="178" t="s">
        <v>694</v>
      </c>
      <c r="G738" s="177"/>
      <c r="H738" s="179">
        <v>12.971</v>
      </c>
      <c r="J738" s="177"/>
      <c r="K738" s="177"/>
      <c r="L738" s="180"/>
      <c r="M738" s="181"/>
      <c r="N738" s="177"/>
      <c r="O738" s="177"/>
      <c r="P738" s="177"/>
      <c r="Q738" s="177"/>
      <c r="R738" s="177"/>
      <c r="S738" s="177"/>
      <c r="T738" s="182"/>
      <c r="AT738" s="183" t="s">
        <v>152</v>
      </c>
      <c r="AU738" s="183" t="s">
        <v>80</v>
      </c>
      <c r="AV738" s="183" t="s">
        <v>80</v>
      </c>
      <c r="AW738" s="183" t="s">
        <v>111</v>
      </c>
      <c r="AX738" s="183" t="s">
        <v>72</v>
      </c>
      <c r="AY738" s="183" t="s">
        <v>139</v>
      </c>
    </row>
    <row r="739" spans="2:51" s="6" customFormat="1" ht="15.75" customHeight="1" x14ac:dyDescent="0.3">
      <c r="B739" s="176"/>
      <c r="C739" s="177"/>
      <c r="D739" s="167" t="s">
        <v>152</v>
      </c>
      <c r="E739" s="177"/>
      <c r="F739" s="178" t="s">
        <v>695</v>
      </c>
      <c r="G739" s="177"/>
      <c r="H739" s="179">
        <v>12.983000000000001</v>
      </c>
      <c r="J739" s="177"/>
      <c r="K739" s="177"/>
      <c r="L739" s="180"/>
      <c r="M739" s="181"/>
      <c r="N739" s="177"/>
      <c r="O739" s="177"/>
      <c r="P739" s="177"/>
      <c r="Q739" s="177"/>
      <c r="R739" s="177"/>
      <c r="S739" s="177"/>
      <c r="T739" s="182"/>
      <c r="AT739" s="183" t="s">
        <v>152</v>
      </c>
      <c r="AU739" s="183" t="s">
        <v>80</v>
      </c>
      <c r="AV739" s="183" t="s">
        <v>80</v>
      </c>
      <c r="AW739" s="183" t="s">
        <v>111</v>
      </c>
      <c r="AX739" s="183" t="s">
        <v>72</v>
      </c>
      <c r="AY739" s="183" t="s">
        <v>139</v>
      </c>
    </row>
    <row r="740" spans="2:51" s="6" customFormat="1" ht="15.75" customHeight="1" x14ac:dyDescent="0.3">
      <c r="B740" s="176"/>
      <c r="C740" s="177"/>
      <c r="D740" s="167" t="s">
        <v>152</v>
      </c>
      <c r="E740" s="177"/>
      <c r="F740" s="178" t="s">
        <v>696</v>
      </c>
      <c r="G740" s="177"/>
      <c r="H740" s="179">
        <v>21.030999999999999</v>
      </c>
      <c r="J740" s="177"/>
      <c r="K740" s="177"/>
      <c r="L740" s="180"/>
      <c r="M740" s="181"/>
      <c r="N740" s="177"/>
      <c r="O740" s="177"/>
      <c r="P740" s="177"/>
      <c r="Q740" s="177"/>
      <c r="R740" s="177"/>
      <c r="S740" s="177"/>
      <c r="T740" s="182"/>
      <c r="AT740" s="183" t="s">
        <v>152</v>
      </c>
      <c r="AU740" s="183" t="s">
        <v>80</v>
      </c>
      <c r="AV740" s="183" t="s">
        <v>80</v>
      </c>
      <c r="AW740" s="183" t="s">
        <v>111</v>
      </c>
      <c r="AX740" s="183" t="s">
        <v>72</v>
      </c>
      <c r="AY740" s="183" t="s">
        <v>139</v>
      </c>
    </row>
    <row r="741" spans="2:51" s="6" customFormat="1" ht="15.75" customHeight="1" x14ac:dyDescent="0.3">
      <c r="B741" s="176"/>
      <c r="C741" s="177"/>
      <c r="D741" s="167" t="s">
        <v>152</v>
      </c>
      <c r="E741" s="177"/>
      <c r="F741" s="178" t="s">
        <v>697</v>
      </c>
      <c r="G741" s="177"/>
      <c r="H741" s="179">
        <v>7.0419999999999998</v>
      </c>
      <c r="J741" s="177"/>
      <c r="K741" s="177"/>
      <c r="L741" s="180"/>
      <c r="M741" s="181"/>
      <c r="N741" s="177"/>
      <c r="O741" s="177"/>
      <c r="P741" s="177"/>
      <c r="Q741" s="177"/>
      <c r="R741" s="177"/>
      <c r="S741" s="177"/>
      <c r="T741" s="182"/>
      <c r="AT741" s="183" t="s">
        <v>152</v>
      </c>
      <c r="AU741" s="183" t="s">
        <v>80</v>
      </c>
      <c r="AV741" s="183" t="s">
        <v>80</v>
      </c>
      <c r="AW741" s="183" t="s">
        <v>111</v>
      </c>
      <c r="AX741" s="183" t="s">
        <v>72</v>
      </c>
      <c r="AY741" s="183" t="s">
        <v>139</v>
      </c>
    </row>
    <row r="742" spans="2:51" s="6" customFormat="1" ht="15.75" customHeight="1" x14ac:dyDescent="0.3">
      <c r="B742" s="176"/>
      <c r="C742" s="177"/>
      <c r="D742" s="167" t="s">
        <v>152</v>
      </c>
      <c r="E742" s="177"/>
      <c r="F742" s="178" t="s">
        <v>698</v>
      </c>
      <c r="G742" s="177"/>
      <c r="H742" s="179">
        <v>2.444</v>
      </c>
      <c r="J742" s="177"/>
      <c r="K742" s="177"/>
      <c r="L742" s="180"/>
      <c r="M742" s="181"/>
      <c r="N742" s="177"/>
      <c r="O742" s="177"/>
      <c r="P742" s="177"/>
      <c r="Q742" s="177"/>
      <c r="R742" s="177"/>
      <c r="S742" s="177"/>
      <c r="T742" s="182"/>
      <c r="AT742" s="183" t="s">
        <v>152</v>
      </c>
      <c r="AU742" s="183" t="s">
        <v>80</v>
      </c>
      <c r="AV742" s="183" t="s">
        <v>80</v>
      </c>
      <c r="AW742" s="183" t="s">
        <v>111</v>
      </c>
      <c r="AX742" s="183" t="s">
        <v>72</v>
      </c>
      <c r="AY742" s="183" t="s">
        <v>139</v>
      </c>
    </row>
    <row r="743" spans="2:51" s="6" customFormat="1" ht="15.75" customHeight="1" x14ac:dyDescent="0.3">
      <c r="B743" s="176"/>
      <c r="C743" s="177"/>
      <c r="D743" s="167" t="s">
        <v>152</v>
      </c>
      <c r="E743" s="177"/>
      <c r="F743" s="178" t="s">
        <v>699</v>
      </c>
      <c r="G743" s="177"/>
      <c r="H743" s="179">
        <v>40.280999999999999</v>
      </c>
      <c r="J743" s="177"/>
      <c r="K743" s="177"/>
      <c r="L743" s="180"/>
      <c r="M743" s="181"/>
      <c r="N743" s="177"/>
      <c r="O743" s="177"/>
      <c r="P743" s="177"/>
      <c r="Q743" s="177"/>
      <c r="R743" s="177"/>
      <c r="S743" s="177"/>
      <c r="T743" s="182"/>
      <c r="AT743" s="183" t="s">
        <v>152</v>
      </c>
      <c r="AU743" s="183" t="s">
        <v>80</v>
      </c>
      <c r="AV743" s="183" t="s">
        <v>80</v>
      </c>
      <c r="AW743" s="183" t="s">
        <v>111</v>
      </c>
      <c r="AX743" s="183" t="s">
        <v>72</v>
      </c>
      <c r="AY743" s="183" t="s">
        <v>139</v>
      </c>
    </row>
    <row r="744" spans="2:51" s="6" customFormat="1" ht="15.75" customHeight="1" x14ac:dyDescent="0.3">
      <c r="B744" s="176"/>
      <c r="C744" s="177"/>
      <c r="D744" s="167" t="s">
        <v>152</v>
      </c>
      <c r="E744" s="177"/>
      <c r="F744" s="178" t="s">
        <v>700</v>
      </c>
      <c r="G744" s="177"/>
      <c r="H744" s="179">
        <v>81.986000000000004</v>
      </c>
      <c r="J744" s="177"/>
      <c r="K744" s="177"/>
      <c r="L744" s="180"/>
      <c r="M744" s="181"/>
      <c r="N744" s="177"/>
      <c r="O744" s="177"/>
      <c r="P744" s="177"/>
      <c r="Q744" s="177"/>
      <c r="R744" s="177"/>
      <c r="S744" s="177"/>
      <c r="T744" s="182"/>
      <c r="AT744" s="183" t="s">
        <v>152</v>
      </c>
      <c r="AU744" s="183" t="s">
        <v>80</v>
      </c>
      <c r="AV744" s="183" t="s">
        <v>80</v>
      </c>
      <c r="AW744" s="183" t="s">
        <v>111</v>
      </c>
      <c r="AX744" s="183" t="s">
        <v>72</v>
      </c>
      <c r="AY744" s="183" t="s">
        <v>139</v>
      </c>
    </row>
    <row r="745" spans="2:51" s="6" customFormat="1" ht="15.75" customHeight="1" x14ac:dyDescent="0.3">
      <c r="B745" s="176"/>
      <c r="C745" s="177"/>
      <c r="D745" s="167" t="s">
        <v>152</v>
      </c>
      <c r="E745" s="177"/>
      <c r="F745" s="178" t="s">
        <v>701</v>
      </c>
      <c r="G745" s="177"/>
      <c r="H745" s="179">
        <v>73.317999999999998</v>
      </c>
      <c r="J745" s="177"/>
      <c r="K745" s="177"/>
      <c r="L745" s="180"/>
      <c r="M745" s="181"/>
      <c r="N745" s="177"/>
      <c r="O745" s="177"/>
      <c r="P745" s="177"/>
      <c r="Q745" s="177"/>
      <c r="R745" s="177"/>
      <c r="S745" s="177"/>
      <c r="T745" s="182"/>
      <c r="AT745" s="183" t="s">
        <v>152</v>
      </c>
      <c r="AU745" s="183" t="s">
        <v>80</v>
      </c>
      <c r="AV745" s="183" t="s">
        <v>80</v>
      </c>
      <c r="AW745" s="183" t="s">
        <v>111</v>
      </c>
      <c r="AX745" s="183" t="s">
        <v>72</v>
      </c>
      <c r="AY745" s="183" t="s">
        <v>139</v>
      </c>
    </row>
    <row r="746" spans="2:51" s="6" customFormat="1" ht="15.75" customHeight="1" x14ac:dyDescent="0.3">
      <c r="B746" s="176"/>
      <c r="C746" s="177"/>
      <c r="D746" s="167" t="s">
        <v>152</v>
      </c>
      <c r="E746" s="177"/>
      <c r="F746" s="178" t="s">
        <v>702</v>
      </c>
      <c r="G746" s="177"/>
      <c r="H746" s="179">
        <v>35.027999999999999</v>
      </c>
      <c r="J746" s="177"/>
      <c r="K746" s="177"/>
      <c r="L746" s="180"/>
      <c r="M746" s="181"/>
      <c r="N746" s="177"/>
      <c r="O746" s="177"/>
      <c r="P746" s="177"/>
      <c r="Q746" s="177"/>
      <c r="R746" s="177"/>
      <c r="S746" s="177"/>
      <c r="T746" s="182"/>
      <c r="AT746" s="183" t="s">
        <v>152</v>
      </c>
      <c r="AU746" s="183" t="s">
        <v>80</v>
      </c>
      <c r="AV746" s="183" t="s">
        <v>80</v>
      </c>
      <c r="AW746" s="183" t="s">
        <v>111</v>
      </c>
      <c r="AX746" s="183" t="s">
        <v>72</v>
      </c>
      <c r="AY746" s="183" t="s">
        <v>139</v>
      </c>
    </row>
    <row r="747" spans="2:51" s="6" customFormat="1" ht="15.75" customHeight="1" x14ac:dyDescent="0.3">
      <c r="B747" s="176"/>
      <c r="C747" s="177"/>
      <c r="D747" s="167" t="s">
        <v>152</v>
      </c>
      <c r="E747" s="177"/>
      <c r="F747" s="178" t="s">
        <v>703</v>
      </c>
      <c r="G747" s="177"/>
      <c r="H747" s="179">
        <v>42.301000000000002</v>
      </c>
      <c r="J747" s="177"/>
      <c r="K747" s="177"/>
      <c r="L747" s="180"/>
      <c r="M747" s="181"/>
      <c r="N747" s="177"/>
      <c r="O747" s="177"/>
      <c r="P747" s="177"/>
      <c r="Q747" s="177"/>
      <c r="R747" s="177"/>
      <c r="S747" s="177"/>
      <c r="T747" s="182"/>
      <c r="AT747" s="183" t="s">
        <v>152</v>
      </c>
      <c r="AU747" s="183" t="s">
        <v>80</v>
      </c>
      <c r="AV747" s="183" t="s">
        <v>80</v>
      </c>
      <c r="AW747" s="183" t="s">
        <v>111</v>
      </c>
      <c r="AX747" s="183" t="s">
        <v>72</v>
      </c>
      <c r="AY747" s="183" t="s">
        <v>139</v>
      </c>
    </row>
    <row r="748" spans="2:51" s="6" customFormat="1" ht="15.75" customHeight="1" x14ac:dyDescent="0.3">
      <c r="B748" s="176"/>
      <c r="C748" s="177"/>
      <c r="D748" s="167" t="s">
        <v>152</v>
      </c>
      <c r="E748" s="177"/>
      <c r="F748" s="178" t="s">
        <v>704</v>
      </c>
      <c r="G748" s="177"/>
      <c r="H748" s="179">
        <v>148.851</v>
      </c>
      <c r="J748" s="177"/>
      <c r="K748" s="177"/>
      <c r="L748" s="180"/>
      <c r="M748" s="181"/>
      <c r="N748" s="177"/>
      <c r="O748" s="177"/>
      <c r="P748" s="177"/>
      <c r="Q748" s="177"/>
      <c r="R748" s="177"/>
      <c r="S748" s="177"/>
      <c r="T748" s="182"/>
      <c r="AT748" s="183" t="s">
        <v>152</v>
      </c>
      <c r="AU748" s="183" t="s">
        <v>80</v>
      </c>
      <c r="AV748" s="183" t="s">
        <v>80</v>
      </c>
      <c r="AW748" s="183" t="s">
        <v>111</v>
      </c>
      <c r="AX748" s="183" t="s">
        <v>72</v>
      </c>
      <c r="AY748" s="183" t="s">
        <v>139</v>
      </c>
    </row>
    <row r="749" spans="2:51" s="6" customFormat="1" ht="15.75" customHeight="1" x14ac:dyDescent="0.3">
      <c r="B749" s="176"/>
      <c r="C749" s="177"/>
      <c r="D749" s="167" t="s">
        <v>152</v>
      </c>
      <c r="E749" s="177"/>
      <c r="F749" s="178" t="s">
        <v>705</v>
      </c>
      <c r="G749" s="177"/>
      <c r="H749" s="179">
        <v>511.76900000000001</v>
      </c>
      <c r="J749" s="177"/>
      <c r="K749" s="177"/>
      <c r="L749" s="180"/>
      <c r="M749" s="181"/>
      <c r="N749" s="177"/>
      <c r="O749" s="177"/>
      <c r="P749" s="177"/>
      <c r="Q749" s="177"/>
      <c r="R749" s="177"/>
      <c r="S749" s="177"/>
      <c r="T749" s="182"/>
      <c r="AT749" s="183" t="s">
        <v>152</v>
      </c>
      <c r="AU749" s="183" t="s">
        <v>80</v>
      </c>
      <c r="AV749" s="183" t="s">
        <v>80</v>
      </c>
      <c r="AW749" s="183" t="s">
        <v>111</v>
      </c>
      <c r="AX749" s="183" t="s">
        <v>72</v>
      </c>
      <c r="AY749" s="183" t="s">
        <v>139</v>
      </c>
    </row>
    <row r="750" spans="2:51" s="6" customFormat="1" ht="15.75" customHeight="1" x14ac:dyDescent="0.3">
      <c r="B750" s="176"/>
      <c r="C750" s="177"/>
      <c r="D750" s="167" t="s">
        <v>152</v>
      </c>
      <c r="E750" s="177"/>
      <c r="F750" s="178" t="s">
        <v>706</v>
      </c>
      <c r="G750" s="177"/>
      <c r="H750" s="179">
        <v>111.322</v>
      </c>
      <c r="J750" s="177"/>
      <c r="K750" s="177"/>
      <c r="L750" s="180"/>
      <c r="M750" s="181"/>
      <c r="N750" s="177"/>
      <c r="O750" s="177"/>
      <c r="P750" s="177"/>
      <c r="Q750" s="177"/>
      <c r="R750" s="177"/>
      <c r="S750" s="177"/>
      <c r="T750" s="182"/>
      <c r="AT750" s="183" t="s">
        <v>152</v>
      </c>
      <c r="AU750" s="183" t="s">
        <v>80</v>
      </c>
      <c r="AV750" s="183" t="s">
        <v>80</v>
      </c>
      <c r="AW750" s="183" t="s">
        <v>111</v>
      </c>
      <c r="AX750" s="183" t="s">
        <v>72</v>
      </c>
      <c r="AY750" s="183" t="s">
        <v>139</v>
      </c>
    </row>
    <row r="751" spans="2:51" s="6" customFormat="1" ht="15.75" customHeight="1" x14ac:dyDescent="0.3">
      <c r="B751" s="176"/>
      <c r="C751" s="177"/>
      <c r="D751" s="167" t="s">
        <v>152</v>
      </c>
      <c r="E751" s="177"/>
      <c r="F751" s="178" t="s">
        <v>707</v>
      </c>
      <c r="G751" s="177"/>
      <c r="H751" s="179">
        <v>119.833</v>
      </c>
      <c r="J751" s="177"/>
      <c r="K751" s="177"/>
      <c r="L751" s="180"/>
      <c r="M751" s="181"/>
      <c r="N751" s="177"/>
      <c r="O751" s="177"/>
      <c r="P751" s="177"/>
      <c r="Q751" s="177"/>
      <c r="R751" s="177"/>
      <c r="S751" s="177"/>
      <c r="T751" s="182"/>
      <c r="AT751" s="183" t="s">
        <v>152</v>
      </c>
      <c r="AU751" s="183" t="s">
        <v>80</v>
      </c>
      <c r="AV751" s="183" t="s">
        <v>80</v>
      </c>
      <c r="AW751" s="183" t="s">
        <v>111</v>
      </c>
      <c r="AX751" s="183" t="s">
        <v>72</v>
      </c>
      <c r="AY751" s="183" t="s">
        <v>139</v>
      </c>
    </row>
    <row r="752" spans="2:51" s="6" customFormat="1" ht="15.75" customHeight="1" x14ac:dyDescent="0.3">
      <c r="B752" s="176"/>
      <c r="C752" s="177"/>
      <c r="D752" s="167" t="s">
        <v>152</v>
      </c>
      <c r="E752" s="177"/>
      <c r="F752" s="178" t="s">
        <v>708</v>
      </c>
      <c r="G752" s="177"/>
      <c r="H752" s="179">
        <v>32.353000000000002</v>
      </c>
      <c r="J752" s="177"/>
      <c r="K752" s="177"/>
      <c r="L752" s="180"/>
      <c r="M752" s="181"/>
      <c r="N752" s="177"/>
      <c r="O752" s="177"/>
      <c r="P752" s="177"/>
      <c r="Q752" s="177"/>
      <c r="R752" s="177"/>
      <c r="S752" s="177"/>
      <c r="T752" s="182"/>
      <c r="AT752" s="183" t="s">
        <v>152</v>
      </c>
      <c r="AU752" s="183" t="s">
        <v>80</v>
      </c>
      <c r="AV752" s="183" t="s">
        <v>80</v>
      </c>
      <c r="AW752" s="183" t="s">
        <v>111</v>
      </c>
      <c r="AX752" s="183" t="s">
        <v>72</v>
      </c>
      <c r="AY752" s="183" t="s">
        <v>139</v>
      </c>
    </row>
    <row r="753" spans="2:51" s="6" customFormat="1" ht="15.75" customHeight="1" x14ac:dyDescent="0.3">
      <c r="B753" s="176"/>
      <c r="C753" s="177"/>
      <c r="D753" s="167" t="s">
        <v>152</v>
      </c>
      <c r="E753" s="177"/>
      <c r="F753" s="178" t="s">
        <v>709</v>
      </c>
      <c r="G753" s="177"/>
      <c r="H753" s="179">
        <v>65.027000000000001</v>
      </c>
      <c r="J753" s="177"/>
      <c r="K753" s="177"/>
      <c r="L753" s="180"/>
      <c r="M753" s="181"/>
      <c r="N753" s="177"/>
      <c r="O753" s="177"/>
      <c r="P753" s="177"/>
      <c r="Q753" s="177"/>
      <c r="R753" s="177"/>
      <c r="S753" s="177"/>
      <c r="T753" s="182"/>
      <c r="AT753" s="183" t="s">
        <v>152</v>
      </c>
      <c r="AU753" s="183" t="s">
        <v>80</v>
      </c>
      <c r="AV753" s="183" t="s">
        <v>80</v>
      </c>
      <c r="AW753" s="183" t="s">
        <v>111</v>
      </c>
      <c r="AX753" s="183" t="s">
        <v>72</v>
      </c>
      <c r="AY753" s="183" t="s">
        <v>139</v>
      </c>
    </row>
    <row r="754" spans="2:51" s="6" customFormat="1" ht="39" customHeight="1" x14ac:dyDescent="0.3">
      <c r="B754" s="176"/>
      <c r="C754" s="177"/>
      <c r="D754" s="167" t="s">
        <v>152</v>
      </c>
      <c r="E754" s="177"/>
      <c r="F754" s="178" t="s">
        <v>710</v>
      </c>
      <c r="G754" s="177"/>
      <c r="H754" s="179">
        <v>87.76</v>
      </c>
      <c r="J754" s="177"/>
      <c r="K754" s="177"/>
      <c r="L754" s="180"/>
      <c r="M754" s="181"/>
      <c r="N754" s="177"/>
      <c r="O754" s="177"/>
      <c r="P754" s="177"/>
      <c r="Q754" s="177"/>
      <c r="R754" s="177"/>
      <c r="S754" s="177"/>
      <c r="T754" s="182"/>
      <c r="AT754" s="183" t="s">
        <v>152</v>
      </c>
      <c r="AU754" s="183" t="s">
        <v>80</v>
      </c>
      <c r="AV754" s="183" t="s">
        <v>80</v>
      </c>
      <c r="AW754" s="183" t="s">
        <v>111</v>
      </c>
      <c r="AX754" s="183" t="s">
        <v>72</v>
      </c>
      <c r="AY754" s="183" t="s">
        <v>139</v>
      </c>
    </row>
    <row r="755" spans="2:51" s="6" customFormat="1" ht="15.75" customHeight="1" x14ac:dyDescent="0.3">
      <c r="B755" s="169"/>
      <c r="C755" s="170"/>
      <c r="D755" s="167" t="s">
        <v>152</v>
      </c>
      <c r="E755" s="170"/>
      <c r="F755" s="171" t="s">
        <v>518</v>
      </c>
      <c r="G755" s="170"/>
      <c r="H755" s="170"/>
      <c r="J755" s="170"/>
      <c r="K755" s="170"/>
      <c r="L755" s="172"/>
      <c r="M755" s="173"/>
      <c r="N755" s="170"/>
      <c r="O755" s="170"/>
      <c r="P755" s="170"/>
      <c r="Q755" s="170"/>
      <c r="R755" s="170"/>
      <c r="S755" s="170"/>
      <c r="T755" s="174"/>
      <c r="AT755" s="175" t="s">
        <v>152</v>
      </c>
      <c r="AU755" s="175" t="s">
        <v>80</v>
      </c>
      <c r="AV755" s="175" t="s">
        <v>76</v>
      </c>
      <c r="AW755" s="175" t="s">
        <v>111</v>
      </c>
      <c r="AX755" s="175" t="s">
        <v>72</v>
      </c>
      <c r="AY755" s="175" t="s">
        <v>139</v>
      </c>
    </row>
    <row r="756" spans="2:51" s="6" customFormat="1" ht="15.75" customHeight="1" x14ac:dyDescent="0.3">
      <c r="B756" s="176"/>
      <c r="C756" s="177"/>
      <c r="D756" s="167" t="s">
        <v>152</v>
      </c>
      <c r="E756" s="177"/>
      <c r="F756" s="178" t="s">
        <v>711</v>
      </c>
      <c r="G756" s="177"/>
      <c r="H756" s="179">
        <v>-84.24</v>
      </c>
      <c r="J756" s="177"/>
      <c r="K756" s="177"/>
      <c r="L756" s="180"/>
      <c r="M756" s="181"/>
      <c r="N756" s="177"/>
      <c r="O756" s="177"/>
      <c r="P756" s="177"/>
      <c r="Q756" s="177"/>
      <c r="R756" s="177"/>
      <c r="S756" s="177"/>
      <c r="T756" s="182"/>
      <c r="AT756" s="183" t="s">
        <v>152</v>
      </c>
      <c r="AU756" s="183" t="s">
        <v>80</v>
      </c>
      <c r="AV756" s="183" t="s">
        <v>80</v>
      </c>
      <c r="AW756" s="183" t="s">
        <v>111</v>
      </c>
      <c r="AX756" s="183" t="s">
        <v>72</v>
      </c>
      <c r="AY756" s="183" t="s">
        <v>139</v>
      </c>
    </row>
    <row r="757" spans="2:51" s="6" customFormat="1" ht="15.75" customHeight="1" x14ac:dyDescent="0.3">
      <c r="B757" s="176"/>
      <c r="C757" s="177"/>
      <c r="D757" s="167" t="s">
        <v>152</v>
      </c>
      <c r="E757" s="177"/>
      <c r="F757" s="178" t="s">
        <v>712</v>
      </c>
      <c r="G757" s="177"/>
      <c r="H757" s="179">
        <v>-17.026</v>
      </c>
      <c r="J757" s="177"/>
      <c r="K757" s="177"/>
      <c r="L757" s="180"/>
      <c r="M757" s="181"/>
      <c r="N757" s="177"/>
      <c r="O757" s="177"/>
      <c r="P757" s="177"/>
      <c r="Q757" s="177"/>
      <c r="R757" s="177"/>
      <c r="S757" s="177"/>
      <c r="T757" s="182"/>
      <c r="AT757" s="183" t="s">
        <v>152</v>
      </c>
      <c r="AU757" s="183" t="s">
        <v>80</v>
      </c>
      <c r="AV757" s="183" t="s">
        <v>80</v>
      </c>
      <c r="AW757" s="183" t="s">
        <v>111</v>
      </c>
      <c r="AX757" s="183" t="s">
        <v>72</v>
      </c>
      <c r="AY757" s="183" t="s">
        <v>139</v>
      </c>
    </row>
    <row r="758" spans="2:51" s="6" customFormat="1" ht="15.75" customHeight="1" x14ac:dyDescent="0.3">
      <c r="B758" s="176"/>
      <c r="C758" s="177"/>
      <c r="D758" s="167" t="s">
        <v>152</v>
      </c>
      <c r="E758" s="177"/>
      <c r="F758" s="178" t="s">
        <v>713</v>
      </c>
      <c r="G758" s="177"/>
      <c r="H758" s="179">
        <v>-66.56</v>
      </c>
      <c r="J758" s="177"/>
      <c r="K758" s="177"/>
      <c r="L758" s="180"/>
      <c r="M758" s="181"/>
      <c r="N758" s="177"/>
      <c r="O758" s="177"/>
      <c r="P758" s="177"/>
      <c r="Q758" s="177"/>
      <c r="R758" s="177"/>
      <c r="S758" s="177"/>
      <c r="T758" s="182"/>
      <c r="AT758" s="183" t="s">
        <v>152</v>
      </c>
      <c r="AU758" s="183" t="s">
        <v>80</v>
      </c>
      <c r="AV758" s="183" t="s">
        <v>80</v>
      </c>
      <c r="AW758" s="183" t="s">
        <v>111</v>
      </c>
      <c r="AX758" s="183" t="s">
        <v>72</v>
      </c>
      <c r="AY758" s="183" t="s">
        <v>139</v>
      </c>
    </row>
    <row r="759" spans="2:51" s="6" customFormat="1" ht="15.75" customHeight="1" x14ac:dyDescent="0.3">
      <c r="B759" s="176"/>
      <c r="C759" s="177"/>
      <c r="D759" s="167" t="s">
        <v>152</v>
      </c>
      <c r="E759" s="177"/>
      <c r="F759" s="178" t="s">
        <v>714</v>
      </c>
      <c r="G759" s="177"/>
      <c r="H759" s="179">
        <v>-6.5419999999999998</v>
      </c>
      <c r="J759" s="177"/>
      <c r="K759" s="177"/>
      <c r="L759" s="180"/>
      <c r="M759" s="181"/>
      <c r="N759" s="177"/>
      <c r="O759" s="177"/>
      <c r="P759" s="177"/>
      <c r="Q759" s="177"/>
      <c r="R759" s="177"/>
      <c r="S759" s="177"/>
      <c r="T759" s="182"/>
      <c r="AT759" s="183" t="s">
        <v>152</v>
      </c>
      <c r="AU759" s="183" t="s">
        <v>80</v>
      </c>
      <c r="AV759" s="183" t="s">
        <v>80</v>
      </c>
      <c r="AW759" s="183" t="s">
        <v>111</v>
      </c>
      <c r="AX759" s="183" t="s">
        <v>72</v>
      </c>
      <c r="AY759" s="183" t="s">
        <v>139</v>
      </c>
    </row>
    <row r="760" spans="2:51" s="6" customFormat="1" ht="15.75" customHeight="1" x14ac:dyDescent="0.3">
      <c r="B760" s="176"/>
      <c r="C760" s="177"/>
      <c r="D760" s="167" t="s">
        <v>152</v>
      </c>
      <c r="E760" s="177"/>
      <c r="F760" s="178" t="s">
        <v>715</v>
      </c>
      <c r="G760" s="177"/>
      <c r="H760" s="179">
        <v>-4.1280000000000001</v>
      </c>
      <c r="J760" s="177"/>
      <c r="K760" s="177"/>
      <c r="L760" s="180"/>
      <c r="M760" s="181"/>
      <c r="N760" s="177"/>
      <c r="O760" s="177"/>
      <c r="P760" s="177"/>
      <c r="Q760" s="177"/>
      <c r="R760" s="177"/>
      <c r="S760" s="177"/>
      <c r="T760" s="182"/>
      <c r="AT760" s="183" t="s">
        <v>152</v>
      </c>
      <c r="AU760" s="183" t="s">
        <v>80</v>
      </c>
      <c r="AV760" s="183" t="s">
        <v>80</v>
      </c>
      <c r="AW760" s="183" t="s">
        <v>111</v>
      </c>
      <c r="AX760" s="183" t="s">
        <v>72</v>
      </c>
      <c r="AY760" s="183" t="s">
        <v>139</v>
      </c>
    </row>
    <row r="761" spans="2:51" s="6" customFormat="1" ht="15.75" customHeight="1" x14ac:dyDescent="0.3">
      <c r="B761" s="176"/>
      <c r="C761" s="177"/>
      <c r="D761" s="167" t="s">
        <v>152</v>
      </c>
      <c r="E761" s="177"/>
      <c r="F761" s="178" t="s">
        <v>716</v>
      </c>
      <c r="G761" s="177"/>
      <c r="H761" s="179">
        <v>-4.093</v>
      </c>
      <c r="J761" s="177"/>
      <c r="K761" s="177"/>
      <c r="L761" s="180"/>
      <c r="M761" s="181"/>
      <c r="N761" s="177"/>
      <c r="O761" s="177"/>
      <c r="P761" s="177"/>
      <c r="Q761" s="177"/>
      <c r="R761" s="177"/>
      <c r="S761" s="177"/>
      <c r="T761" s="182"/>
      <c r="AT761" s="183" t="s">
        <v>152</v>
      </c>
      <c r="AU761" s="183" t="s">
        <v>80</v>
      </c>
      <c r="AV761" s="183" t="s">
        <v>80</v>
      </c>
      <c r="AW761" s="183" t="s">
        <v>111</v>
      </c>
      <c r="AX761" s="183" t="s">
        <v>72</v>
      </c>
      <c r="AY761" s="183" t="s">
        <v>139</v>
      </c>
    </row>
    <row r="762" spans="2:51" s="6" customFormat="1" ht="15.75" customHeight="1" x14ac:dyDescent="0.3">
      <c r="B762" s="192"/>
      <c r="C762" s="193"/>
      <c r="D762" s="167" t="s">
        <v>152</v>
      </c>
      <c r="E762" s="193"/>
      <c r="F762" s="194" t="s">
        <v>208</v>
      </c>
      <c r="G762" s="193"/>
      <c r="H762" s="195">
        <v>1739.8610000000001</v>
      </c>
      <c r="J762" s="193"/>
      <c r="K762" s="193"/>
      <c r="L762" s="196"/>
      <c r="M762" s="197"/>
      <c r="N762" s="193"/>
      <c r="O762" s="193"/>
      <c r="P762" s="193"/>
      <c r="Q762" s="193"/>
      <c r="R762" s="193"/>
      <c r="S762" s="193"/>
      <c r="T762" s="198"/>
      <c r="AT762" s="199" t="s">
        <v>152</v>
      </c>
      <c r="AU762" s="199" t="s">
        <v>80</v>
      </c>
      <c r="AV762" s="199" t="s">
        <v>161</v>
      </c>
      <c r="AW762" s="199" t="s">
        <v>111</v>
      </c>
      <c r="AX762" s="199" t="s">
        <v>72</v>
      </c>
      <c r="AY762" s="199" t="s">
        <v>139</v>
      </c>
    </row>
    <row r="763" spans="2:51" s="6" customFormat="1" ht="15.75" customHeight="1" x14ac:dyDescent="0.3">
      <c r="B763" s="169"/>
      <c r="C763" s="170"/>
      <c r="D763" s="167" t="s">
        <v>152</v>
      </c>
      <c r="E763" s="170"/>
      <c r="F763" s="171" t="s">
        <v>259</v>
      </c>
      <c r="G763" s="170"/>
      <c r="H763" s="170"/>
      <c r="J763" s="170"/>
      <c r="K763" s="170"/>
      <c r="L763" s="172"/>
      <c r="M763" s="173"/>
      <c r="N763" s="170"/>
      <c r="O763" s="170"/>
      <c r="P763" s="170"/>
      <c r="Q763" s="170"/>
      <c r="R763" s="170"/>
      <c r="S763" s="170"/>
      <c r="T763" s="174"/>
      <c r="AT763" s="175" t="s">
        <v>152</v>
      </c>
      <c r="AU763" s="175" t="s">
        <v>80</v>
      </c>
      <c r="AV763" s="175" t="s">
        <v>76</v>
      </c>
      <c r="AW763" s="175" t="s">
        <v>111</v>
      </c>
      <c r="AX763" s="175" t="s">
        <v>72</v>
      </c>
      <c r="AY763" s="175" t="s">
        <v>139</v>
      </c>
    </row>
    <row r="764" spans="2:51" s="6" customFormat="1" ht="15.75" customHeight="1" x14ac:dyDescent="0.3">
      <c r="B764" s="176"/>
      <c r="C764" s="177"/>
      <c r="D764" s="167" t="s">
        <v>152</v>
      </c>
      <c r="E764" s="177"/>
      <c r="F764" s="178" t="s">
        <v>717</v>
      </c>
      <c r="G764" s="177"/>
      <c r="H764" s="179">
        <v>34.228999999999999</v>
      </c>
      <c r="J764" s="177"/>
      <c r="K764" s="177"/>
      <c r="L764" s="180"/>
      <c r="M764" s="181"/>
      <c r="N764" s="177"/>
      <c r="O764" s="177"/>
      <c r="P764" s="177"/>
      <c r="Q764" s="177"/>
      <c r="R764" s="177"/>
      <c r="S764" s="177"/>
      <c r="T764" s="182"/>
      <c r="AT764" s="183" t="s">
        <v>152</v>
      </c>
      <c r="AU764" s="183" t="s">
        <v>80</v>
      </c>
      <c r="AV764" s="183" t="s">
        <v>80</v>
      </c>
      <c r="AW764" s="183" t="s">
        <v>111</v>
      </c>
      <c r="AX764" s="183" t="s">
        <v>72</v>
      </c>
      <c r="AY764" s="183" t="s">
        <v>139</v>
      </c>
    </row>
    <row r="765" spans="2:51" s="6" customFormat="1" ht="15.75" customHeight="1" x14ac:dyDescent="0.3">
      <c r="B765" s="176"/>
      <c r="C765" s="177"/>
      <c r="D765" s="167" t="s">
        <v>152</v>
      </c>
      <c r="E765" s="177"/>
      <c r="F765" s="178" t="s">
        <v>718</v>
      </c>
      <c r="G765" s="177"/>
      <c r="H765" s="179">
        <v>89.457999999999998</v>
      </c>
      <c r="J765" s="177"/>
      <c r="K765" s="177"/>
      <c r="L765" s="180"/>
      <c r="M765" s="181"/>
      <c r="N765" s="177"/>
      <c r="O765" s="177"/>
      <c r="P765" s="177"/>
      <c r="Q765" s="177"/>
      <c r="R765" s="177"/>
      <c r="S765" s="177"/>
      <c r="T765" s="182"/>
      <c r="AT765" s="183" t="s">
        <v>152</v>
      </c>
      <c r="AU765" s="183" t="s">
        <v>80</v>
      </c>
      <c r="AV765" s="183" t="s">
        <v>80</v>
      </c>
      <c r="AW765" s="183" t="s">
        <v>111</v>
      </c>
      <c r="AX765" s="183" t="s">
        <v>72</v>
      </c>
      <c r="AY765" s="183" t="s">
        <v>139</v>
      </c>
    </row>
    <row r="766" spans="2:51" s="6" customFormat="1" ht="15.75" customHeight="1" x14ac:dyDescent="0.3">
      <c r="B766" s="176"/>
      <c r="C766" s="177"/>
      <c r="D766" s="167" t="s">
        <v>152</v>
      </c>
      <c r="E766" s="177"/>
      <c r="F766" s="178" t="s">
        <v>719</v>
      </c>
      <c r="G766" s="177"/>
      <c r="H766" s="179">
        <v>157.80000000000001</v>
      </c>
      <c r="J766" s="177"/>
      <c r="K766" s="177"/>
      <c r="L766" s="180"/>
      <c r="M766" s="181"/>
      <c r="N766" s="177"/>
      <c r="O766" s="177"/>
      <c r="P766" s="177"/>
      <c r="Q766" s="177"/>
      <c r="R766" s="177"/>
      <c r="S766" s="177"/>
      <c r="T766" s="182"/>
      <c r="AT766" s="183" t="s">
        <v>152</v>
      </c>
      <c r="AU766" s="183" t="s">
        <v>80</v>
      </c>
      <c r="AV766" s="183" t="s">
        <v>80</v>
      </c>
      <c r="AW766" s="183" t="s">
        <v>111</v>
      </c>
      <c r="AX766" s="183" t="s">
        <v>72</v>
      </c>
      <c r="AY766" s="183" t="s">
        <v>139</v>
      </c>
    </row>
    <row r="767" spans="2:51" s="6" customFormat="1" ht="15.75" customHeight="1" x14ac:dyDescent="0.3">
      <c r="B767" s="176"/>
      <c r="C767" s="177"/>
      <c r="D767" s="167" t="s">
        <v>152</v>
      </c>
      <c r="E767" s="177"/>
      <c r="F767" s="178" t="s">
        <v>720</v>
      </c>
      <c r="G767" s="177"/>
      <c r="H767" s="179">
        <v>162.869</v>
      </c>
      <c r="J767" s="177"/>
      <c r="K767" s="177"/>
      <c r="L767" s="180"/>
      <c r="M767" s="181"/>
      <c r="N767" s="177"/>
      <c r="O767" s="177"/>
      <c r="P767" s="177"/>
      <c r="Q767" s="177"/>
      <c r="R767" s="177"/>
      <c r="S767" s="177"/>
      <c r="T767" s="182"/>
      <c r="AT767" s="183" t="s">
        <v>152</v>
      </c>
      <c r="AU767" s="183" t="s">
        <v>80</v>
      </c>
      <c r="AV767" s="183" t="s">
        <v>80</v>
      </c>
      <c r="AW767" s="183" t="s">
        <v>111</v>
      </c>
      <c r="AX767" s="183" t="s">
        <v>72</v>
      </c>
      <c r="AY767" s="183" t="s">
        <v>139</v>
      </c>
    </row>
    <row r="768" spans="2:51" s="6" customFormat="1" ht="15.75" customHeight="1" x14ac:dyDescent="0.3">
      <c r="B768" s="176"/>
      <c r="C768" s="177"/>
      <c r="D768" s="167" t="s">
        <v>152</v>
      </c>
      <c r="E768" s="177"/>
      <c r="F768" s="178" t="s">
        <v>721</v>
      </c>
      <c r="G768" s="177"/>
      <c r="H768" s="179">
        <v>33.048000000000002</v>
      </c>
      <c r="J768" s="177"/>
      <c r="K768" s="177"/>
      <c r="L768" s="180"/>
      <c r="M768" s="181"/>
      <c r="N768" s="177"/>
      <c r="O768" s="177"/>
      <c r="P768" s="177"/>
      <c r="Q768" s="177"/>
      <c r="R768" s="177"/>
      <c r="S768" s="177"/>
      <c r="T768" s="182"/>
      <c r="AT768" s="183" t="s">
        <v>152</v>
      </c>
      <c r="AU768" s="183" t="s">
        <v>80</v>
      </c>
      <c r="AV768" s="183" t="s">
        <v>80</v>
      </c>
      <c r="AW768" s="183" t="s">
        <v>111</v>
      </c>
      <c r="AX768" s="183" t="s">
        <v>72</v>
      </c>
      <c r="AY768" s="183" t="s">
        <v>139</v>
      </c>
    </row>
    <row r="769" spans="2:51" s="6" customFormat="1" ht="15.75" customHeight="1" x14ac:dyDescent="0.3">
      <c r="B769" s="176"/>
      <c r="C769" s="177"/>
      <c r="D769" s="167" t="s">
        <v>152</v>
      </c>
      <c r="E769" s="177"/>
      <c r="F769" s="178" t="s">
        <v>722</v>
      </c>
      <c r="G769" s="177"/>
      <c r="H769" s="179">
        <v>106.09399999999999</v>
      </c>
      <c r="J769" s="177"/>
      <c r="K769" s="177"/>
      <c r="L769" s="180"/>
      <c r="M769" s="181"/>
      <c r="N769" s="177"/>
      <c r="O769" s="177"/>
      <c r="P769" s="177"/>
      <c r="Q769" s="177"/>
      <c r="R769" s="177"/>
      <c r="S769" s="177"/>
      <c r="T769" s="182"/>
      <c r="AT769" s="183" t="s">
        <v>152</v>
      </c>
      <c r="AU769" s="183" t="s">
        <v>80</v>
      </c>
      <c r="AV769" s="183" t="s">
        <v>80</v>
      </c>
      <c r="AW769" s="183" t="s">
        <v>111</v>
      </c>
      <c r="AX769" s="183" t="s">
        <v>72</v>
      </c>
      <c r="AY769" s="183" t="s">
        <v>139</v>
      </c>
    </row>
    <row r="770" spans="2:51" s="6" customFormat="1" ht="15.75" customHeight="1" x14ac:dyDescent="0.3">
      <c r="B770" s="176"/>
      <c r="C770" s="177"/>
      <c r="D770" s="167" t="s">
        <v>152</v>
      </c>
      <c r="E770" s="177"/>
      <c r="F770" s="178" t="s">
        <v>723</v>
      </c>
      <c r="G770" s="177"/>
      <c r="H770" s="179">
        <v>25.616</v>
      </c>
      <c r="J770" s="177"/>
      <c r="K770" s="177"/>
      <c r="L770" s="180"/>
      <c r="M770" s="181"/>
      <c r="N770" s="177"/>
      <c r="O770" s="177"/>
      <c r="P770" s="177"/>
      <c r="Q770" s="177"/>
      <c r="R770" s="177"/>
      <c r="S770" s="177"/>
      <c r="T770" s="182"/>
      <c r="AT770" s="183" t="s">
        <v>152</v>
      </c>
      <c r="AU770" s="183" t="s">
        <v>80</v>
      </c>
      <c r="AV770" s="183" t="s">
        <v>80</v>
      </c>
      <c r="AW770" s="183" t="s">
        <v>111</v>
      </c>
      <c r="AX770" s="183" t="s">
        <v>72</v>
      </c>
      <c r="AY770" s="183" t="s">
        <v>139</v>
      </c>
    </row>
    <row r="771" spans="2:51" s="6" customFormat="1" ht="15.75" customHeight="1" x14ac:dyDescent="0.3">
      <c r="B771" s="169"/>
      <c r="C771" s="170"/>
      <c r="D771" s="167" t="s">
        <v>152</v>
      </c>
      <c r="E771" s="170"/>
      <c r="F771" s="171" t="s">
        <v>518</v>
      </c>
      <c r="G771" s="170"/>
      <c r="H771" s="170"/>
      <c r="J771" s="170"/>
      <c r="K771" s="170"/>
      <c r="L771" s="172"/>
      <c r="M771" s="173"/>
      <c r="N771" s="170"/>
      <c r="O771" s="170"/>
      <c r="P771" s="170"/>
      <c r="Q771" s="170"/>
      <c r="R771" s="170"/>
      <c r="S771" s="170"/>
      <c r="T771" s="174"/>
      <c r="AT771" s="175" t="s">
        <v>152</v>
      </c>
      <c r="AU771" s="175" t="s">
        <v>80</v>
      </c>
      <c r="AV771" s="175" t="s">
        <v>76</v>
      </c>
      <c r="AW771" s="175" t="s">
        <v>111</v>
      </c>
      <c r="AX771" s="175" t="s">
        <v>72</v>
      </c>
      <c r="AY771" s="175" t="s">
        <v>139</v>
      </c>
    </row>
    <row r="772" spans="2:51" s="6" customFormat="1" ht="15.75" customHeight="1" x14ac:dyDescent="0.3">
      <c r="B772" s="176"/>
      <c r="C772" s="177"/>
      <c r="D772" s="167" t="s">
        <v>152</v>
      </c>
      <c r="E772" s="177"/>
      <c r="F772" s="178" t="s">
        <v>724</v>
      </c>
      <c r="G772" s="177"/>
      <c r="H772" s="179">
        <v>-55.311999999999998</v>
      </c>
      <c r="J772" s="177"/>
      <c r="K772" s="177"/>
      <c r="L772" s="180"/>
      <c r="M772" s="181"/>
      <c r="N772" s="177"/>
      <c r="O772" s="177"/>
      <c r="P772" s="177"/>
      <c r="Q772" s="177"/>
      <c r="R772" s="177"/>
      <c r="S772" s="177"/>
      <c r="T772" s="182"/>
      <c r="AT772" s="183" t="s">
        <v>152</v>
      </c>
      <c r="AU772" s="183" t="s">
        <v>80</v>
      </c>
      <c r="AV772" s="183" t="s">
        <v>80</v>
      </c>
      <c r="AW772" s="183" t="s">
        <v>111</v>
      </c>
      <c r="AX772" s="183" t="s">
        <v>72</v>
      </c>
      <c r="AY772" s="183" t="s">
        <v>139</v>
      </c>
    </row>
    <row r="773" spans="2:51" s="6" customFormat="1" ht="15.75" customHeight="1" x14ac:dyDescent="0.3">
      <c r="B773" s="176"/>
      <c r="C773" s="177"/>
      <c r="D773" s="167" t="s">
        <v>152</v>
      </c>
      <c r="E773" s="177"/>
      <c r="F773" s="178" t="s">
        <v>725</v>
      </c>
      <c r="G773" s="177"/>
      <c r="H773" s="179">
        <v>-5.3440000000000003</v>
      </c>
      <c r="J773" s="177"/>
      <c r="K773" s="177"/>
      <c r="L773" s="180"/>
      <c r="M773" s="181"/>
      <c r="N773" s="177"/>
      <c r="O773" s="177"/>
      <c r="P773" s="177"/>
      <c r="Q773" s="177"/>
      <c r="R773" s="177"/>
      <c r="S773" s="177"/>
      <c r="T773" s="182"/>
      <c r="AT773" s="183" t="s">
        <v>152</v>
      </c>
      <c r="AU773" s="183" t="s">
        <v>80</v>
      </c>
      <c r="AV773" s="183" t="s">
        <v>80</v>
      </c>
      <c r="AW773" s="183" t="s">
        <v>111</v>
      </c>
      <c r="AX773" s="183" t="s">
        <v>72</v>
      </c>
      <c r="AY773" s="183" t="s">
        <v>139</v>
      </c>
    </row>
    <row r="774" spans="2:51" s="6" customFormat="1" ht="15.75" customHeight="1" x14ac:dyDescent="0.3">
      <c r="B774" s="176"/>
      <c r="C774" s="177"/>
      <c r="D774" s="167" t="s">
        <v>152</v>
      </c>
      <c r="E774" s="177"/>
      <c r="F774" s="178" t="s">
        <v>726</v>
      </c>
      <c r="G774" s="177"/>
      <c r="H774" s="179">
        <v>-3.87</v>
      </c>
      <c r="J774" s="177"/>
      <c r="K774" s="177"/>
      <c r="L774" s="180"/>
      <c r="M774" s="181"/>
      <c r="N774" s="177"/>
      <c r="O774" s="177"/>
      <c r="P774" s="177"/>
      <c r="Q774" s="177"/>
      <c r="R774" s="177"/>
      <c r="S774" s="177"/>
      <c r="T774" s="182"/>
      <c r="AT774" s="183" t="s">
        <v>152</v>
      </c>
      <c r="AU774" s="183" t="s">
        <v>80</v>
      </c>
      <c r="AV774" s="183" t="s">
        <v>80</v>
      </c>
      <c r="AW774" s="183" t="s">
        <v>111</v>
      </c>
      <c r="AX774" s="183" t="s">
        <v>72</v>
      </c>
      <c r="AY774" s="183" t="s">
        <v>139</v>
      </c>
    </row>
    <row r="775" spans="2:51" s="6" customFormat="1" ht="15.75" customHeight="1" x14ac:dyDescent="0.3">
      <c r="B775" s="176"/>
      <c r="C775" s="177"/>
      <c r="D775" s="167" t="s">
        <v>152</v>
      </c>
      <c r="E775" s="177"/>
      <c r="F775" s="178" t="s">
        <v>727</v>
      </c>
      <c r="G775" s="177"/>
      <c r="H775" s="179">
        <v>-10.199999999999999</v>
      </c>
      <c r="J775" s="177"/>
      <c r="K775" s="177"/>
      <c r="L775" s="180"/>
      <c r="M775" s="181"/>
      <c r="N775" s="177"/>
      <c r="O775" s="177"/>
      <c r="P775" s="177"/>
      <c r="Q775" s="177"/>
      <c r="R775" s="177"/>
      <c r="S775" s="177"/>
      <c r="T775" s="182"/>
      <c r="AT775" s="183" t="s">
        <v>152</v>
      </c>
      <c r="AU775" s="183" t="s">
        <v>80</v>
      </c>
      <c r="AV775" s="183" t="s">
        <v>80</v>
      </c>
      <c r="AW775" s="183" t="s">
        <v>111</v>
      </c>
      <c r="AX775" s="183" t="s">
        <v>72</v>
      </c>
      <c r="AY775" s="183" t="s">
        <v>139</v>
      </c>
    </row>
    <row r="776" spans="2:51" s="6" customFormat="1" ht="15.75" customHeight="1" x14ac:dyDescent="0.3">
      <c r="B776" s="192"/>
      <c r="C776" s="193"/>
      <c r="D776" s="167" t="s">
        <v>152</v>
      </c>
      <c r="E776" s="193"/>
      <c r="F776" s="194" t="s">
        <v>208</v>
      </c>
      <c r="G776" s="193"/>
      <c r="H776" s="195">
        <v>534.38800000000003</v>
      </c>
      <c r="J776" s="193"/>
      <c r="K776" s="193"/>
      <c r="L776" s="196"/>
      <c r="M776" s="197"/>
      <c r="N776" s="193"/>
      <c r="O776" s="193"/>
      <c r="P776" s="193"/>
      <c r="Q776" s="193"/>
      <c r="R776" s="193"/>
      <c r="S776" s="193"/>
      <c r="T776" s="198"/>
      <c r="AT776" s="199" t="s">
        <v>152</v>
      </c>
      <c r="AU776" s="199" t="s">
        <v>80</v>
      </c>
      <c r="AV776" s="199" t="s">
        <v>161</v>
      </c>
      <c r="AW776" s="199" t="s">
        <v>111</v>
      </c>
      <c r="AX776" s="199" t="s">
        <v>72</v>
      </c>
      <c r="AY776" s="199" t="s">
        <v>139</v>
      </c>
    </row>
    <row r="777" spans="2:51" s="6" customFormat="1" ht="15.75" customHeight="1" x14ac:dyDescent="0.3">
      <c r="B777" s="169"/>
      <c r="C777" s="170"/>
      <c r="D777" s="167" t="s">
        <v>152</v>
      </c>
      <c r="E777" s="170"/>
      <c r="F777" s="171" t="s">
        <v>261</v>
      </c>
      <c r="G777" s="170"/>
      <c r="H777" s="170"/>
      <c r="J777" s="170"/>
      <c r="K777" s="170"/>
      <c r="L777" s="172"/>
      <c r="M777" s="173"/>
      <c r="N777" s="170"/>
      <c r="O777" s="170"/>
      <c r="P777" s="170"/>
      <c r="Q777" s="170"/>
      <c r="R777" s="170"/>
      <c r="S777" s="170"/>
      <c r="T777" s="174"/>
      <c r="AT777" s="175" t="s">
        <v>152</v>
      </c>
      <c r="AU777" s="175" t="s">
        <v>80</v>
      </c>
      <c r="AV777" s="175" t="s">
        <v>76</v>
      </c>
      <c r="AW777" s="175" t="s">
        <v>111</v>
      </c>
      <c r="AX777" s="175" t="s">
        <v>72</v>
      </c>
      <c r="AY777" s="175" t="s">
        <v>139</v>
      </c>
    </row>
    <row r="778" spans="2:51" s="6" customFormat="1" ht="15.75" customHeight="1" x14ac:dyDescent="0.3">
      <c r="B778" s="176"/>
      <c r="C778" s="177"/>
      <c r="D778" s="167" t="s">
        <v>152</v>
      </c>
      <c r="E778" s="177"/>
      <c r="F778" s="178" t="s">
        <v>728</v>
      </c>
      <c r="G778" s="177"/>
      <c r="H778" s="179">
        <v>24.225000000000001</v>
      </c>
      <c r="J778" s="177"/>
      <c r="K778" s="177"/>
      <c r="L778" s="180"/>
      <c r="M778" s="181"/>
      <c r="N778" s="177"/>
      <c r="O778" s="177"/>
      <c r="P778" s="177"/>
      <c r="Q778" s="177"/>
      <c r="R778" s="177"/>
      <c r="S778" s="177"/>
      <c r="T778" s="182"/>
      <c r="AT778" s="183" t="s">
        <v>152</v>
      </c>
      <c r="AU778" s="183" t="s">
        <v>80</v>
      </c>
      <c r="AV778" s="183" t="s">
        <v>80</v>
      </c>
      <c r="AW778" s="183" t="s">
        <v>111</v>
      </c>
      <c r="AX778" s="183" t="s">
        <v>72</v>
      </c>
      <c r="AY778" s="183" t="s">
        <v>139</v>
      </c>
    </row>
    <row r="779" spans="2:51" s="6" customFormat="1" ht="15.75" customHeight="1" x14ac:dyDescent="0.3">
      <c r="B779" s="176"/>
      <c r="C779" s="177"/>
      <c r="D779" s="167" t="s">
        <v>152</v>
      </c>
      <c r="E779" s="177"/>
      <c r="F779" s="178" t="s">
        <v>729</v>
      </c>
      <c r="G779" s="177"/>
      <c r="H779" s="179">
        <v>81.206000000000003</v>
      </c>
      <c r="J779" s="177"/>
      <c r="K779" s="177"/>
      <c r="L779" s="180"/>
      <c r="M779" s="181"/>
      <c r="N779" s="177"/>
      <c r="O779" s="177"/>
      <c r="P779" s="177"/>
      <c r="Q779" s="177"/>
      <c r="R779" s="177"/>
      <c r="S779" s="177"/>
      <c r="T779" s="182"/>
      <c r="AT779" s="183" t="s">
        <v>152</v>
      </c>
      <c r="AU779" s="183" t="s">
        <v>80</v>
      </c>
      <c r="AV779" s="183" t="s">
        <v>80</v>
      </c>
      <c r="AW779" s="183" t="s">
        <v>111</v>
      </c>
      <c r="AX779" s="183" t="s">
        <v>72</v>
      </c>
      <c r="AY779" s="183" t="s">
        <v>139</v>
      </c>
    </row>
    <row r="780" spans="2:51" s="6" customFormat="1" ht="15.75" customHeight="1" x14ac:dyDescent="0.3">
      <c r="B780" s="176"/>
      <c r="C780" s="177"/>
      <c r="D780" s="167" t="s">
        <v>152</v>
      </c>
      <c r="E780" s="177"/>
      <c r="F780" s="178" t="s">
        <v>730</v>
      </c>
      <c r="G780" s="177"/>
      <c r="H780" s="179">
        <v>148.77000000000001</v>
      </c>
      <c r="J780" s="177"/>
      <c r="K780" s="177"/>
      <c r="L780" s="180"/>
      <c r="M780" s="181"/>
      <c r="N780" s="177"/>
      <c r="O780" s="177"/>
      <c r="P780" s="177"/>
      <c r="Q780" s="177"/>
      <c r="R780" s="177"/>
      <c r="S780" s="177"/>
      <c r="T780" s="182"/>
      <c r="AT780" s="183" t="s">
        <v>152</v>
      </c>
      <c r="AU780" s="183" t="s">
        <v>80</v>
      </c>
      <c r="AV780" s="183" t="s">
        <v>80</v>
      </c>
      <c r="AW780" s="183" t="s">
        <v>111</v>
      </c>
      <c r="AX780" s="183" t="s">
        <v>72</v>
      </c>
      <c r="AY780" s="183" t="s">
        <v>139</v>
      </c>
    </row>
    <row r="781" spans="2:51" s="6" customFormat="1" ht="15.75" customHeight="1" x14ac:dyDescent="0.3">
      <c r="B781" s="176"/>
      <c r="C781" s="177"/>
      <c r="D781" s="167" t="s">
        <v>152</v>
      </c>
      <c r="E781" s="177"/>
      <c r="F781" s="178" t="s">
        <v>731</v>
      </c>
      <c r="G781" s="177"/>
      <c r="H781" s="179">
        <v>60.46</v>
      </c>
      <c r="J781" s="177"/>
      <c r="K781" s="177"/>
      <c r="L781" s="180"/>
      <c r="M781" s="181"/>
      <c r="N781" s="177"/>
      <c r="O781" s="177"/>
      <c r="P781" s="177"/>
      <c r="Q781" s="177"/>
      <c r="R781" s="177"/>
      <c r="S781" s="177"/>
      <c r="T781" s="182"/>
      <c r="AT781" s="183" t="s">
        <v>152</v>
      </c>
      <c r="AU781" s="183" t="s">
        <v>80</v>
      </c>
      <c r="AV781" s="183" t="s">
        <v>80</v>
      </c>
      <c r="AW781" s="183" t="s">
        <v>111</v>
      </c>
      <c r="AX781" s="183" t="s">
        <v>72</v>
      </c>
      <c r="AY781" s="183" t="s">
        <v>139</v>
      </c>
    </row>
    <row r="782" spans="2:51" s="6" customFormat="1" ht="15.75" customHeight="1" x14ac:dyDescent="0.3">
      <c r="B782" s="176"/>
      <c r="C782" s="177"/>
      <c r="D782" s="167" t="s">
        <v>152</v>
      </c>
      <c r="E782" s="177"/>
      <c r="F782" s="178" t="s">
        <v>732</v>
      </c>
      <c r="G782" s="177"/>
      <c r="H782" s="179">
        <v>17.936</v>
      </c>
      <c r="J782" s="177"/>
      <c r="K782" s="177"/>
      <c r="L782" s="180"/>
      <c r="M782" s="181"/>
      <c r="N782" s="177"/>
      <c r="O782" s="177"/>
      <c r="P782" s="177"/>
      <c r="Q782" s="177"/>
      <c r="R782" s="177"/>
      <c r="S782" s="177"/>
      <c r="T782" s="182"/>
      <c r="AT782" s="183" t="s">
        <v>152</v>
      </c>
      <c r="AU782" s="183" t="s">
        <v>80</v>
      </c>
      <c r="AV782" s="183" t="s">
        <v>80</v>
      </c>
      <c r="AW782" s="183" t="s">
        <v>111</v>
      </c>
      <c r="AX782" s="183" t="s">
        <v>72</v>
      </c>
      <c r="AY782" s="183" t="s">
        <v>139</v>
      </c>
    </row>
    <row r="783" spans="2:51" s="6" customFormat="1" ht="15.75" customHeight="1" x14ac:dyDescent="0.3">
      <c r="B783" s="169"/>
      <c r="C783" s="170"/>
      <c r="D783" s="167" t="s">
        <v>152</v>
      </c>
      <c r="E783" s="170"/>
      <c r="F783" s="171" t="s">
        <v>518</v>
      </c>
      <c r="G783" s="170"/>
      <c r="H783" s="170"/>
      <c r="J783" s="170"/>
      <c r="K783" s="170"/>
      <c r="L783" s="172"/>
      <c r="M783" s="173"/>
      <c r="N783" s="170"/>
      <c r="O783" s="170"/>
      <c r="P783" s="170"/>
      <c r="Q783" s="170"/>
      <c r="R783" s="170"/>
      <c r="S783" s="170"/>
      <c r="T783" s="174"/>
      <c r="AT783" s="175" t="s">
        <v>152</v>
      </c>
      <c r="AU783" s="175" t="s">
        <v>80</v>
      </c>
      <c r="AV783" s="175" t="s">
        <v>76</v>
      </c>
      <c r="AW783" s="175" t="s">
        <v>111</v>
      </c>
      <c r="AX783" s="175" t="s">
        <v>72</v>
      </c>
      <c r="AY783" s="175" t="s">
        <v>139</v>
      </c>
    </row>
    <row r="784" spans="2:51" s="6" customFormat="1" ht="15.75" customHeight="1" x14ac:dyDescent="0.3">
      <c r="B784" s="176"/>
      <c r="C784" s="177"/>
      <c r="D784" s="167" t="s">
        <v>152</v>
      </c>
      <c r="E784" s="177"/>
      <c r="F784" s="178" t="s">
        <v>733</v>
      </c>
      <c r="G784" s="177"/>
      <c r="H784" s="179">
        <v>-48.51</v>
      </c>
      <c r="J784" s="177"/>
      <c r="K784" s="177"/>
      <c r="L784" s="180"/>
      <c r="M784" s="181"/>
      <c r="N784" s="177"/>
      <c r="O784" s="177"/>
      <c r="P784" s="177"/>
      <c r="Q784" s="177"/>
      <c r="R784" s="177"/>
      <c r="S784" s="177"/>
      <c r="T784" s="182"/>
      <c r="AT784" s="183" t="s">
        <v>152</v>
      </c>
      <c r="AU784" s="183" t="s">
        <v>80</v>
      </c>
      <c r="AV784" s="183" t="s">
        <v>80</v>
      </c>
      <c r="AW784" s="183" t="s">
        <v>111</v>
      </c>
      <c r="AX784" s="183" t="s">
        <v>72</v>
      </c>
      <c r="AY784" s="183" t="s">
        <v>139</v>
      </c>
    </row>
    <row r="785" spans="2:51" s="6" customFormat="1" ht="15.75" customHeight="1" x14ac:dyDescent="0.3">
      <c r="B785" s="192"/>
      <c r="C785" s="193"/>
      <c r="D785" s="167" t="s">
        <v>152</v>
      </c>
      <c r="E785" s="193"/>
      <c r="F785" s="194" t="s">
        <v>208</v>
      </c>
      <c r="G785" s="193"/>
      <c r="H785" s="195">
        <v>284.08699999999999</v>
      </c>
      <c r="J785" s="193"/>
      <c r="K785" s="193"/>
      <c r="L785" s="196"/>
      <c r="M785" s="197"/>
      <c r="N785" s="193"/>
      <c r="O785" s="193"/>
      <c r="P785" s="193"/>
      <c r="Q785" s="193"/>
      <c r="R785" s="193"/>
      <c r="S785" s="193"/>
      <c r="T785" s="198"/>
      <c r="AT785" s="199" t="s">
        <v>152</v>
      </c>
      <c r="AU785" s="199" t="s">
        <v>80</v>
      </c>
      <c r="AV785" s="199" t="s">
        <v>161</v>
      </c>
      <c r="AW785" s="199" t="s">
        <v>111</v>
      </c>
      <c r="AX785" s="199" t="s">
        <v>72</v>
      </c>
      <c r="AY785" s="199" t="s">
        <v>139</v>
      </c>
    </row>
    <row r="786" spans="2:51" s="6" customFormat="1" ht="15.75" customHeight="1" x14ac:dyDescent="0.3">
      <c r="B786" s="169"/>
      <c r="C786" s="170"/>
      <c r="D786" s="167" t="s">
        <v>152</v>
      </c>
      <c r="E786" s="170"/>
      <c r="F786" s="171" t="s">
        <v>263</v>
      </c>
      <c r="G786" s="170"/>
      <c r="H786" s="170"/>
      <c r="J786" s="170"/>
      <c r="K786" s="170"/>
      <c r="L786" s="172"/>
      <c r="M786" s="173"/>
      <c r="N786" s="170"/>
      <c r="O786" s="170"/>
      <c r="P786" s="170"/>
      <c r="Q786" s="170"/>
      <c r="R786" s="170"/>
      <c r="S786" s="170"/>
      <c r="T786" s="174"/>
      <c r="AT786" s="175" t="s">
        <v>152</v>
      </c>
      <c r="AU786" s="175" t="s">
        <v>80</v>
      </c>
      <c r="AV786" s="175" t="s">
        <v>76</v>
      </c>
      <c r="AW786" s="175" t="s">
        <v>111</v>
      </c>
      <c r="AX786" s="175" t="s">
        <v>72</v>
      </c>
      <c r="AY786" s="175" t="s">
        <v>139</v>
      </c>
    </row>
    <row r="787" spans="2:51" s="6" customFormat="1" ht="15.75" customHeight="1" x14ac:dyDescent="0.3">
      <c r="B787" s="176"/>
      <c r="C787" s="177"/>
      <c r="D787" s="167" t="s">
        <v>152</v>
      </c>
      <c r="E787" s="177"/>
      <c r="F787" s="178" t="s">
        <v>734</v>
      </c>
      <c r="G787" s="177"/>
      <c r="H787" s="179">
        <v>8.2059999999999995</v>
      </c>
      <c r="J787" s="177"/>
      <c r="K787" s="177"/>
      <c r="L787" s="180"/>
      <c r="M787" s="181"/>
      <c r="N787" s="177"/>
      <c r="O787" s="177"/>
      <c r="P787" s="177"/>
      <c r="Q787" s="177"/>
      <c r="R787" s="177"/>
      <c r="S787" s="177"/>
      <c r="T787" s="182"/>
      <c r="AT787" s="183" t="s">
        <v>152</v>
      </c>
      <c r="AU787" s="183" t="s">
        <v>80</v>
      </c>
      <c r="AV787" s="183" t="s">
        <v>80</v>
      </c>
      <c r="AW787" s="183" t="s">
        <v>111</v>
      </c>
      <c r="AX787" s="183" t="s">
        <v>72</v>
      </c>
      <c r="AY787" s="183" t="s">
        <v>139</v>
      </c>
    </row>
    <row r="788" spans="2:51" s="6" customFormat="1" ht="15.75" customHeight="1" x14ac:dyDescent="0.3">
      <c r="B788" s="176"/>
      <c r="C788" s="177"/>
      <c r="D788" s="167" t="s">
        <v>152</v>
      </c>
      <c r="E788" s="177"/>
      <c r="F788" s="178" t="s">
        <v>735</v>
      </c>
      <c r="G788" s="177"/>
      <c r="H788" s="179">
        <v>15.881</v>
      </c>
      <c r="J788" s="177"/>
      <c r="K788" s="177"/>
      <c r="L788" s="180"/>
      <c r="M788" s="181"/>
      <c r="N788" s="177"/>
      <c r="O788" s="177"/>
      <c r="P788" s="177"/>
      <c r="Q788" s="177"/>
      <c r="R788" s="177"/>
      <c r="S788" s="177"/>
      <c r="T788" s="182"/>
      <c r="AT788" s="183" t="s">
        <v>152</v>
      </c>
      <c r="AU788" s="183" t="s">
        <v>80</v>
      </c>
      <c r="AV788" s="183" t="s">
        <v>80</v>
      </c>
      <c r="AW788" s="183" t="s">
        <v>111</v>
      </c>
      <c r="AX788" s="183" t="s">
        <v>72</v>
      </c>
      <c r="AY788" s="183" t="s">
        <v>139</v>
      </c>
    </row>
    <row r="789" spans="2:51" s="6" customFormat="1" ht="15.75" customHeight="1" x14ac:dyDescent="0.3">
      <c r="B789" s="176"/>
      <c r="C789" s="177"/>
      <c r="D789" s="167" t="s">
        <v>152</v>
      </c>
      <c r="E789" s="177"/>
      <c r="F789" s="178" t="s">
        <v>736</v>
      </c>
      <c r="G789" s="177"/>
      <c r="H789" s="179">
        <v>77.103999999999999</v>
      </c>
      <c r="J789" s="177"/>
      <c r="K789" s="177"/>
      <c r="L789" s="180"/>
      <c r="M789" s="181"/>
      <c r="N789" s="177"/>
      <c r="O789" s="177"/>
      <c r="P789" s="177"/>
      <c r="Q789" s="177"/>
      <c r="R789" s="177"/>
      <c r="S789" s="177"/>
      <c r="T789" s="182"/>
      <c r="AT789" s="183" t="s">
        <v>152</v>
      </c>
      <c r="AU789" s="183" t="s">
        <v>80</v>
      </c>
      <c r="AV789" s="183" t="s">
        <v>80</v>
      </c>
      <c r="AW789" s="183" t="s">
        <v>111</v>
      </c>
      <c r="AX789" s="183" t="s">
        <v>72</v>
      </c>
      <c r="AY789" s="183" t="s">
        <v>139</v>
      </c>
    </row>
    <row r="790" spans="2:51" s="6" customFormat="1" ht="15.75" customHeight="1" x14ac:dyDescent="0.3">
      <c r="B790" s="176"/>
      <c r="C790" s="177"/>
      <c r="D790" s="167" t="s">
        <v>152</v>
      </c>
      <c r="E790" s="177"/>
      <c r="F790" s="178" t="s">
        <v>737</v>
      </c>
      <c r="G790" s="177"/>
      <c r="H790" s="179">
        <v>21.234999999999999</v>
      </c>
      <c r="J790" s="177"/>
      <c r="K790" s="177"/>
      <c r="L790" s="180"/>
      <c r="M790" s="181"/>
      <c r="N790" s="177"/>
      <c r="O790" s="177"/>
      <c r="P790" s="177"/>
      <c r="Q790" s="177"/>
      <c r="R790" s="177"/>
      <c r="S790" s="177"/>
      <c r="T790" s="182"/>
      <c r="AT790" s="183" t="s">
        <v>152</v>
      </c>
      <c r="AU790" s="183" t="s">
        <v>80</v>
      </c>
      <c r="AV790" s="183" t="s">
        <v>80</v>
      </c>
      <c r="AW790" s="183" t="s">
        <v>111</v>
      </c>
      <c r="AX790" s="183" t="s">
        <v>72</v>
      </c>
      <c r="AY790" s="183" t="s">
        <v>139</v>
      </c>
    </row>
    <row r="791" spans="2:51" s="6" customFormat="1" ht="15.75" customHeight="1" x14ac:dyDescent="0.3">
      <c r="B791" s="176"/>
      <c r="C791" s="177"/>
      <c r="D791" s="167" t="s">
        <v>152</v>
      </c>
      <c r="E791" s="177"/>
      <c r="F791" s="178" t="s">
        <v>738</v>
      </c>
      <c r="G791" s="177"/>
      <c r="H791" s="179">
        <v>7.2960000000000003</v>
      </c>
      <c r="J791" s="177"/>
      <c r="K791" s="177"/>
      <c r="L791" s="180"/>
      <c r="M791" s="181"/>
      <c r="N791" s="177"/>
      <c r="O791" s="177"/>
      <c r="P791" s="177"/>
      <c r="Q791" s="177"/>
      <c r="R791" s="177"/>
      <c r="S791" s="177"/>
      <c r="T791" s="182"/>
      <c r="AT791" s="183" t="s">
        <v>152</v>
      </c>
      <c r="AU791" s="183" t="s">
        <v>80</v>
      </c>
      <c r="AV791" s="183" t="s">
        <v>80</v>
      </c>
      <c r="AW791" s="183" t="s">
        <v>111</v>
      </c>
      <c r="AX791" s="183" t="s">
        <v>72</v>
      </c>
      <c r="AY791" s="183" t="s">
        <v>139</v>
      </c>
    </row>
    <row r="792" spans="2:51" s="6" customFormat="1" ht="15.75" customHeight="1" x14ac:dyDescent="0.3">
      <c r="B792" s="169"/>
      <c r="C792" s="170"/>
      <c r="D792" s="167" t="s">
        <v>152</v>
      </c>
      <c r="E792" s="170"/>
      <c r="F792" s="171" t="s">
        <v>518</v>
      </c>
      <c r="G792" s="170"/>
      <c r="H792" s="170"/>
      <c r="J792" s="170"/>
      <c r="K792" s="170"/>
      <c r="L792" s="172"/>
      <c r="M792" s="173"/>
      <c r="N792" s="170"/>
      <c r="O792" s="170"/>
      <c r="P792" s="170"/>
      <c r="Q792" s="170"/>
      <c r="R792" s="170"/>
      <c r="S792" s="170"/>
      <c r="T792" s="174"/>
      <c r="AT792" s="175" t="s">
        <v>152</v>
      </c>
      <c r="AU792" s="175" t="s">
        <v>80</v>
      </c>
      <c r="AV792" s="175" t="s">
        <v>76</v>
      </c>
      <c r="AW792" s="175" t="s">
        <v>111</v>
      </c>
      <c r="AX792" s="175" t="s">
        <v>72</v>
      </c>
      <c r="AY792" s="175" t="s">
        <v>139</v>
      </c>
    </row>
    <row r="793" spans="2:51" s="6" customFormat="1" ht="15.75" customHeight="1" x14ac:dyDescent="0.3">
      <c r="B793" s="176"/>
      <c r="C793" s="177"/>
      <c r="D793" s="167" t="s">
        <v>152</v>
      </c>
      <c r="E793" s="177"/>
      <c r="F793" s="178" t="s">
        <v>739</v>
      </c>
      <c r="G793" s="177"/>
      <c r="H793" s="179">
        <v>-1.8879999999999999</v>
      </c>
      <c r="J793" s="177"/>
      <c r="K793" s="177"/>
      <c r="L793" s="180"/>
      <c r="M793" s="181"/>
      <c r="N793" s="177"/>
      <c r="O793" s="177"/>
      <c r="P793" s="177"/>
      <c r="Q793" s="177"/>
      <c r="R793" s="177"/>
      <c r="S793" s="177"/>
      <c r="T793" s="182"/>
      <c r="AT793" s="183" t="s">
        <v>152</v>
      </c>
      <c r="AU793" s="183" t="s">
        <v>80</v>
      </c>
      <c r="AV793" s="183" t="s">
        <v>80</v>
      </c>
      <c r="AW793" s="183" t="s">
        <v>111</v>
      </c>
      <c r="AX793" s="183" t="s">
        <v>72</v>
      </c>
      <c r="AY793" s="183" t="s">
        <v>139</v>
      </c>
    </row>
    <row r="794" spans="2:51" s="6" customFormat="1" ht="15.75" customHeight="1" x14ac:dyDescent="0.3">
      <c r="B794" s="176"/>
      <c r="C794" s="177"/>
      <c r="D794" s="167" t="s">
        <v>152</v>
      </c>
      <c r="E794" s="177"/>
      <c r="F794" s="178" t="s">
        <v>740</v>
      </c>
      <c r="G794" s="177"/>
      <c r="H794" s="179">
        <v>-8.2669999999999995</v>
      </c>
      <c r="J794" s="177"/>
      <c r="K794" s="177"/>
      <c r="L794" s="180"/>
      <c r="M794" s="181"/>
      <c r="N794" s="177"/>
      <c r="O794" s="177"/>
      <c r="P794" s="177"/>
      <c r="Q794" s="177"/>
      <c r="R794" s="177"/>
      <c r="S794" s="177"/>
      <c r="T794" s="182"/>
      <c r="AT794" s="183" t="s">
        <v>152</v>
      </c>
      <c r="AU794" s="183" t="s">
        <v>80</v>
      </c>
      <c r="AV794" s="183" t="s">
        <v>80</v>
      </c>
      <c r="AW794" s="183" t="s">
        <v>111</v>
      </c>
      <c r="AX794" s="183" t="s">
        <v>72</v>
      </c>
      <c r="AY794" s="183" t="s">
        <v>139</v>
      </c>
    </row>
    <row r="795" spans="2:51" s="6" customFormat="1" ht="15.75" customHeight="1" x14ac:dyDescent="0.3">
      <c r="B795" s="192"/>
      <c r="C795" s="193"/>
      <c r="D795" s="167" t="s">
        <v>152</v>
      </c>
      <c r="E795" s="193"/>
      <c r="F795" s="194" t="s">
        <v>208</v>
      </c>
      <c r="G795" s="193"/>
      <c r="H795" s="195">
        <v>119.56699999999999</v>
      </c>
      <c r="J795" s="193"/>
      <c r="K795" s="193"/>
      <c r="L795" s="196"/>
      <c r="M795" s="197"/>
      <c r="N795" s="193"/>
      <c r="O795" s="193"/>
      <c r="P795" s="193"/>
      <c r="Q795" s="193"/>
      <c r="R795" s="193"/>
      <c r="S795" s="193"/>
      <c r="T795" s="198"/>
      <c r="AT795" s="199" t="s">
        <v>152</v>
      </c>
      <c r="AU795" s="199" t="s">
        <v>80</v>
      </c>
      <c r="AV795" s="199" t="s">
        <v>161</v>
      </c>
      <c r="AW795" s="199" t="s">
        <v>111</v>
      </c>
      <c r="AX795" s="199" t="s">
        <v>72</v>
      </c>
      <c r="AY795" s="199" t="s">
        <v>139</v>
      </c>
    </row>
    <row r="796" spans="2:51" s="6" customFormat="1" ht="15.75" customHeight="1" x14ac:dyDescent="0.3">
      <c r="B796" s="169"/>
      <c r="C796" s="170"/>
      <c r="D796" s="167" t="s">
        <v>152</v>
      </c>
      <c r="E796" s="170"/>
      <c r="F796" s="171" t="s">
        <v>265</v>
      </c>
      <c r="G796" s="170"/>
      <c r="H796" s="170"/>
      <c r="J796" s="170"/>
      <c r="K796" s="170"/>
      <c r="L796" s="172"/>
      <c r="M796" s="173"/>
      <c r="N796" s="170"/>
      <c r="O796" s="170"/>
      <c r="P796" s="170"/>
      <c r="Q796" s="170"/>
      <c r="R796" s="170"/>
      <c r="S796" s="170"/>
      <c r="T796" s="174"/>
      <c r="AT796" s="175" t="s">
        <v>152</v>
      </c>
      <c r="AU796" s="175" t="s">
        <v>80</v>
      </c>
      <c r="AV796" s="175" t="s">
        <v>76</v>
      </c>
      <c r="AW796" s="175" t="s">
        <v>111</v>
      </c>
      <c r="AX796" s="175" t="s">
        <v>72</v>
      </c>
      <c r="AY796" s="175" t="s">
        <v>139</v>
      </c>
    </row>
    <row r="797" spans="2:51" s="6" customFormat="1" ht="15.75" customHeight="1" x14ac:dyDescent="0.3">
      <c r="B797" s="176"/>
      <c r="C797" s="177"/>
      <c r="D797" s="167" t="s">
        <v>152</v>
      </c>
      <c r="E797" s="177"/>
      <c r="F797" s="178" t="s">
        <v>741</v>
      </c>
      <c r="G797" s="177"/>
      <c r="H797" s="179">
        <v>17.852</v>
      </c>
      <c r="J797" s="177"/>
      <c r="K797" s="177"/>
      <c r="L797" s="180"/>
      <c r="M797" s="181"/>
      <c r="N797" s="177"/>
      <c r="O797" s="177"/>
      <c r="P797" s="177"/>
      <c r="Q797" s="177"/>
      <c r="R797" s="177"/>
      <c r="S797" s="177"/>
      <c r="T797" s="182"/>
      <c r="AT797" s="183" t="s">
        <v>152</v>
      </c>
      <c r="AU797" s="183" t="s">
        <v>80</v>
      </c>
      <c r="AV797" s="183" t="s">
        <v>80</v>
      </c>
      <c r="AW797" s="183" t="s">
        <v>111</v>
      </c>
      <c r="AX797" s="183" t="s">
        <v>72</v>
      </c>
      <c r="AY797" s="183" t="s">
        <v>139</v>
      </c>
    </row>
    <row r="798" spans="2:51" s="6" customFormat="1" ht="15.75" customHeight="1" x14ac:dyDescent="0.3">
      <c r="B798" s="176"/>
      <c r="C798" s="177"/>
      <c r="D798" s="167" t="s">
        <v>152</v>
      </c>
      <c r="E798" s="177"/>
      <c r="F798" s="178" t="s">
        <v>742</v>
      </c>
      <c r="G798" s="177"/>
      <c r="H798" s="179">
        <v>54.648000000000003</v>
      </c>
      <c r="J798" s="177"/>
      <c r="K798" s="177"/>
      <c r="L798" s="180"/>
      <c r="M798" s="181"/>
      <c r="N798" s="177"/>
      <c r="O798" s="177"/>
      <c r="P798" s="177"/>
      <c r="Q798" s="177"/>
      <c r="R798" s="177"/>
      <c r="S798" s="177"/>
      <c r="T798" s="182"/>
      <c r="AT798" s="183" t="s">
        <v>152</v>
      </c>
      <c r="AU798" s="183" t="s">
        <v>80</v>
      </c>
      <c r="AV798" s="183" t="s">
        <v>80</v>
      </c>
      <c r="AW798" s="183" t="s">
        <v>111</v>
      </c>
      <c r="AX798" s="183" t="s">
        <v>72</v>
      </c>
      <c r="AY798" s="183" t="s">
        <v>139</v>
      </c>
    </row>
    <row r="799" spans="2:51" s="6" customFormat="1" ht="15.75" customHeight="1" x14ac:dyDescent="0.3">
      <c r="B799" s="176"/>
      <c r="C799" s="177"/>
      <c r="D799" s="167" t="s">
        <v>152</v>
      </c>
      <c r="E799" s="177"/>
      <c r="F799" s="178" t="s">
        <v>743</v>
      </c>
      <c r="G799" s="177"/>
      <c r="H799" s="179">
        <v>22.388999999999999</v>
      </c>
      <c r="J799" s="177"/>
      <c r="K799" s="177"/>
      <c r="L799" s="180"/>
      <c r="M799" s="181"/>
      <c r="N799" s="177"/>
      <c r="O799" s="177"/>
      <c r="P799" s="177"/>
      <c r="Q799" s="177"/>
      <c r="R799" s="177"/>
      <c r="S799" s="177"/>
      <c r="T799" s="182"/>
      <c r="AT799" s="183" t="s">
        <v>152</v>
      </c>
      <c r="AU799" s="183" t="s">
        <v>80</v>
      </c>
      <c r="AV799" s="183" t="s">
        <v>80</v>
      </c>
      <c r="AW799" s="183" t="s">
        <v>111</v>
      </c>
      <c r="AX799" s="183" t="s">
        <v>72</v>
      </c>
      <c r="AY799" s="183" t="s">
        <v>139</v>
      </c>
    </row>
    <row r="800" spans="2:51" s="6" customFormat="1" ht="15.75" customHeight="1" x14ac:dyDescent="0.3">
      <c r="B800" s="176"/>
      <c r="C800" s="177"/>
      <c r="D800" s="167" t="s">
        <v>152</v>
      </c>
      <c r="E800" s="177"/>
      <c r="F800" s="178" t="s">
        <v>744</v>
      </c>
      <c r="G800" s="177"/>
      <c r="H800" s="179">
        <v>3.7120000000000002</v>
      </c>
      <c r="J800" s="177"/>
      <c r="K800" s="177"/>
      <c r="L800" s="180"/>
      <c r="M800" s="181"/>
      <c r="N800" s="177"/>
      <c r="O800" s="177"/>
      <c r="P800" s="177"/>
      <c r="Q800" s="177"/>
      <c r="R800" s="177"/>
      <c r="S800" s="177"/>
      <c r="T800" s="182"/>
      <c r="AT800" s="183" t="s">
        <v>152</v>
      </c>
      <c r="AU800" s="183" t="s">
        <v>80</v>
      </c>
      <c r="AV800" s="183" t="s">
        <v>80</v>
      </c>
      <c r="AW800" s="183" t="s">
        <v>111</v>
      </c>
      <c r="AX800" s="183" t="s">
        <v>72</v>
      </c>
      <c r="AY800" s="183" t="s">
        <v>139</v>
      </c>
    </row>
    <row r="801" spans="2:51" s="6" customFormat="1" ht="15.75" customHeight="1" x14ac:dyDescent="0.3">
      <c r="B801" s="169"/>
      <c r="C801" s="170"/>
      <c r="D801" s="167" t="s">
        <v>152</v>
      </c>
      <c r="E801" s="170"/>
      <c r="F801" s="171" t="s">
        <v>518</v>
      </c>
      <c r="G801" s="170"/>
      <c r="H801" s="170"/>
      <c r="J801" s="170"/>
      <c r="K801" s="170"/>
      <c r="L801" s="172"/>
      <c r="M801" s="173"/>
      <c r="N801" s="170"/>
      <c r="O801" s="170"/>
      <c r="P801" s="170"/>
      <c r="Q801" s="170"/>
      <c r="R801" s="170"/>
      <c r="S801" s="170"/>
      <c r="T801" s="174"/>
      <c r="AT801" s="175" t="s">
        <v>152</v>
      </c>
      <c r="AU801" s="175" t="s">
        <v>80</v>
      </c>
      <c r="AV801" s="175" t="s">
        <v>76</v>
      </c>
      <c r="AW801" s="175" t="s">
        <v>111</v>
      </c>
      <c r="AX801" s="175" t="s">
        <v>72</v>
      </c>
      <c r="AY801" s="175" t="s">
        <v>139</v>
      </c>
    </row>
    <row r="802" spans="2:51" s="6" customFormat="1" ht="15.75" customHeight="1" x14ac:dyDescent="0.3">
      <c r="B802" s="176"/>
      <c r="C802" s="177"/>
      <c r="D802" s="167" t="s">
        <v>152</v>
      </c>
      <c r="E802" s="177"/>
      <c r="F802" s="178" t="s">
        <v>745</v>
      </c>
      <c r="G802" s="177"/>
      <c r="H802" s="179">
        <v>-3.4239999999999999</v>
      </c>
      <c r="J802" s="177"/>
      <c r="K802" s="177"/>
      <c r="L802" s="180"/>
      <c r="M802" s="181"/>
      <c r="N802" s="177"/>
      <c r="O802" s="177"/>
      <c r="P802" s="177"/>
      <c r="Q802" s="177"/>
      <c r="R802" s="177"/>
      <c r="S802" s="177"/>
      <c r="T802" s="182"/>
      <c r="AT802" s="183" t="s">
        <v>152</v>
      </c>
      <c r="AU802" s="183" t="s">
        <v>80</v>
      </c>
      <c r="AV802" s="183" t="s">
        <v>80</v>
      </c>
      <c r="AW802" s="183" t="s">
        <v>111</v>
      </c>
      <c r="AX802" s="183" t="s">
        <v>72</v>
      </c>
      <c r="AY802" s="183" t="s">
        <v>139</v>
      </c>
    </row>
    <row r="803" spans="2:51" s="6" customFormat="1" ht="15.75" customHeight="1" x14ac:dyDescent="0.3">
      <c r="B803" s="176"/>
      <c r="C803" s="177"/>
      <c r="D803" s="167" t="s">
        <v>152</v>
      </c>
      <c r="E803" s="177"/>
      <c r="F803" s="178" t="s">
        <v>746</v>
      </c>
      <c r="G803" s="177"/>
      <c r="H803" s="179">
        <v>-3.6240000000000001</v>
      </c>
      <c r="J803" s="177"/>
      <c r="K803" s="177"/>
      <c r="L803" s="180"/>
      <c r="M803" s="181"/>
      <c r="N803" s="177"/>
      <c r="O803" s="177"/>
      <c r="P803" s="177"/>
      <c r="Q803" s="177"/>
      <c r="R803" s="177"/>
      <c r="S803" s="177"/>
      <c r="T803" s="182"/>
      <c r="AT803" s="183" t="s">
        <v>152</v>
      </c>
      <c r="AU803" s="183" t="s">
        <v>80</v>
      </c>
      <c r="AV803" s="183" t="s">
        <v>80</v>
      </c>
      <c r="AW803" s="183" t="s">
        <v>111</v>
      </c>
      <c r="AX803" s="183" t="s">
        <v>72</v>
      </c>
      <c r="AY803" s="183" t="s">
        <v>139</v>
      </c>
    </row>
    <row r="804" spans="2:51" s="6" customFormat="1" ht="15.75" customHeight="1" x14ac:dyDescent="0.3">
      <c r="B804" s="192"/>
      <c r="C804" s="193"/>
      <c r="D804" s="167" t="s">
        <v>152</v>
      </c>
      <c r="E804" s="193"/>
      <c r="F804" s="194" t="s">
        <v>208</v>
      </c>
      <c r="G804" s="193"/>
      <c r="H804" s="195">
        <v>91.552999999999997</v>
      </c>
      <c r="J804" s="193"/>
      <c r="K804" s="193"/>
      <c r="L804" s="196"/>
      <c r="M804" s="197"/>
      <c r="N804" s="193"/>
      <c r="O804" s="193"/>
      <c r="P804" s="193"/>
      <c r="Q804" s="193"/>
      <c r="R804" s="193"/>
      <c r="S804" s="193"/>
      <c r="T804" s="198"/>
      <c r="AT804" s="199" t="s">
        <v>152</v>
      </c>
      <c r="AU804" s="199" t="s">
        <v>80</v>
      </c>
      <c r="AV804" s="199" t="s">
        <v>161</v>
      </c>
      <c r="AW804" s="199" t="s">
        <v>111</v>
      </c>
      <c r="AX804" s="199" t="s">
        <v>72</v>
      </c>
      <c r="AY804" s="199" t="s">
        <v>139</v>
      </c>
    </row>
    <row r="805" spans="2:51" s="6" customFormat="1" ht="15.75" customHeight="1" x14ac:dyDescent="0.3">
      <c r="B805" s="169"/>
      <c r="C805" s="170"/>
      <c r="D805" s="167" t="s">
        <v>152</v>
      </c>
      <c r="E805" s="170"/>
      <c r="F805" s="171" t="s">
        <v>267</v>
      </c>
      <c r="G805" s="170"/>
      <c r="H805" s="170"/>
      <c r="J805" s="170"/>
      <c r="K805" s="170"/>
      <c r="L805" s="172"/>
      <c r="M805" s="173"/>
      <c r="N805" s="170"/>
      <c r="O805" s="170"/>
      <c r="P805" s="170"/>
      <c r="Q805" s="170"/>
      <c r="R805" s="170"/>
      <c r="S805" s="170"/>
      <c r="T805" s="174"/>
      <c r="AT805" s="175" t="s">
        <v>152</v>
      </c>
      <c r="AU805" s="175" t="s">
        <v>80</v>
      </c>
      <c r="AV805" s="175" t="s">
        <v>76</v>
      </c>
      <c r="AW805" s="175" t="s">
        <v>111</v>
      </c>
      <c r="AX805" s="175" t="s">
        <v>72</v>
      </c>
      <c r="AY805" s="175" t="s">
        <v>139</v>
      </c>
    </row>
    <row r="806" spans="2:51" s="6" customFormat="1" ht="15.75" customHeight="1" x14ac:dyDescent="0.3">
      <c r="B806" s="176"/>
      <c r="C806" s="177"/>
      <c r="D806" s="167" t="s">
        <v>152</v>
      </c>
      <c r="E806" s="177"/>
      <c r="F806" s="178" t="s">
        <v>747</v>
      </c>
      <c r="G806" s="177"/>
      <c r="H806" s="179">
        <v>25.975000000000001</v>
      </c>
      <c r="J806" s="177"/>
      <c r="K806" s="177"/>
      <c r="L806" s="180"/>
      <c r="M806" s="181"/>
      <c r="N806" s="177"/>
      <c r="O806" s="177"/>
      <c r="P806" s="177"/>
      <c r="Q806" s="177"/>
      <c r="R806" s="177"/>
      <c r="S806" s="177"/>
      <c r="T806" s="182"/>
      <c r="AT806" s="183" t="s">
        <v>152</v>
      </c>
      <c r="AU806" s="183" t="s">
        <v>80</v>
      </c>
      <c r="AV806" s="183" t="s">
        <v>80</v>
      </c>
      <c r="AW806" s="183" t="s">
        <v>111</v>
      </c>
      <c r="AX806" s="183" t="s">
        <v>72</v>
      </c>
      <c r="AY806" s="183" t="s">
        <v>139</v>
      </c>
    </row>
    <row r="807" spans="2:51" s="6" customFormat="1" ht="15.75" customHeight="1" x14ac:dyDescent="0.3">
      <c r="B807" s="176"/>
      <c r="C807" s="177"/>
      <c r="D807" s="167" t="s">
        <v>152</v>
      </c>
      <c r="E807" s="177"/>
      <c r="F807" s="178" t="s">
        <v>748</v>
      </c>
      <c r="G807" s="177"/>
      <c r="H807" s="179">
        <v>17.963000000000001</v>
      </c>
      <c r="J807" s="177"/>
      <c r="K807" s="177"/>
      <c r="L807" s="180"/>
      <c r="M807" s="181"/>
      <c r="N807" s="177"/>
      <c r="O807" s="177"/>
      <c r="P807" s="177"/>
      <c r="Q807" s="177"/>
      <c r="R807" s="177"/>
      <c r="S807" s="177"/>
      <c r="T807" s="182"/>
      <c r="AT807" s="183" t="s">
        <v>152</v>
      </c>
      <c r="AU807" s="183" t="s">
        <v>80</v>
      </c>
      <c r="AV807" s="183" t="s">
        <v>80</v>
      </c>
      <c r="AW807" s="183" t="s">
        <v>111</v>
      </c>
      <c r="AX807" s="183" t="s">
        <v>72</v>
      </c>
      <c r="AY807" s="183" t="s">
        <v>139</v>
      </c>
    </row>
    <row r="808" spans="2:51" s="6" customFormat="1" ht="15.75" customHeight="1" x14ac:dyDescent="0.3">
      <c r="B808" s="176"/>
      <c r="C808" s="177"/>
      <c r="D808" s="167" t="s">
        <v>152</v>
      </c>
      <c r="E808" s="177"/>
      <c r="F808" s="178" t="s">
        <v>749</v>
      </c>
      <c r="G808" s="177"/>
      <c r="H808" s="179">
        <v>80.41</v>
      </c>
      <c r="J808" s="177"/>
      <c r="K808" s="177"/>
      <c r="L808" s="180"/>
      <c r="M808" s="181"/>
      <c r="N808" s="177"/>
      <c r="O808" s="177"/>
      <c r="P808" s="177"/>
      <c r="Q808" s="177"/>
      <c r="R808" s="177"/>
      <c r="S808" s="177"/>
      <c r="T808" s="182"/>
      <c r="AT808" s="183" t="s">
        <v>152</v>
      </c>
      <c r="AU808" s="183" t="s">
        <v>80</v>
      </c>
      <c r="AV808" s="183" t="s">
        <v>80</v>
      </c>
      <c r="AW808" s="183" t="s">
        <v>111</v>
      </c>
      <c r="AX808" s="183" t="s">
        <v>72</v>
      </c>
      <c r="AY808" s="183" t="s">
        <v>139</v>
      </c>
    </row>
    <row r="809" spans="2:51" s="6" customFormat="1" ht="15.75" customHeight="1" x14ac:dyDescent="0.3">
      <c r="B809" s="176"/>
      <c r="C809" s="177"/>
      <c r="D809" s="167" t="s">
        <v>152</v>
      </c>
      <c r="E809" s="177"/>
      <c r="F809" s="178" t="s">
        <v>750</v>
      </c>
      <c r="G809" s="177"/>
      <c r="H809" s="179">
        <v>7.2960000000000003</v>
      </c>
      <c r="J809" s="177"/>
      <c r="K809" s="177"/>
      <c r="L809" s="180"/>
      <c r="M809" s="181"/>
      <c r="N809" s="177"/>
      <c r="O809" s="177"/>
      <c r="P809" s="177"/>
      <c r="Q809" s="177"/>
      <c r="R809" s="177"/>
      <c r="S809" s="177"/>
      <c r="T809" s="182"/>
      <c r="AT809" s="183" t="s">
        <v>152</v>
      </c>
      <c r="AU809" s="183" t="s">
        <v>80</v>
      </c>
      <c r="AV809" s="183" t="s">
        <v>80</v>
      </c>
      <c r="AW809" s="183" t="s">
        <v>111</v>
      </c>
      <c r="AX809" s="183" t="s">
        <v>72</v>
      </c>
      <c r="AY809" s="183" t="s">
        <v>139</v>
      </c>
    </row>
    <row r="810" spans="2:51" s="6" customFormat="1" ht="15.75" customHeight="1" x14ac:dyDescent="0.3">
      <c r="B810" s="169"/>
      <c r="C810" s="170"/>
      <c r="D810" s="167" t="s">
        <v>152</v>
      </c>
      <c r="E810" s="170"/>
      <c r="F810" s="171" t="s">
        <v>518</v>
      </c>
      <c r="G810" s="170"/>
      <c r="H810" s="170"/>
      <c r="J810" s="170"/>
      <c r="K810" s="170"/>
      <c r="L810" s="172"/>
      <c r="M810" s="173"/>
      <c r="N810" s="170"/>
      <c r="O810" s="170"/>
      <c r="P810" s="170"/>
      <c r="Q810" s="170"/>
      <c r="R810" s="170"/>
      <c r="S810" s="170"/>
      <c r="T810" s="174"/>
      <c r="AT810" s="175" t="s">
        <v>152</v>
      </c>
      <c r="AU810" s="175" t="s">
        <v>80</v>
      </c>
      <c r="AV810" s="175" t="s">
        <v>76</v>
      </c>
      <c r="AW810" s="175" t="s">
        <v>111</v>
      </c>
      <c r="AX810" s="175" t="s">
        <v>72</v>
      </c>
      <c r="AY810" s="175" t="s">
        <v>139</v>
      </c>
    </row>
    <row r="811" spans="2:51" s="6" customFormat="1" ht="15.75" customHeight="1" x14ac:dyDescent="0.3">
      <c r="B811" s="176"/>
      <c r="C811" s="177"/>
      <c r="D811" s="167" t="s">
        <v>152</v>
      </c>
      <c r="E811" s="177"/>
      <c r="F811" s="178" t="s">
        <v>751</v>
      </c>
      <c r="G811" s="177"/>
      <c r="H811" s="179">
        <v>-8.24</v>
      </c>
      <c r="J811" s="177"/>
      <c r="K811" s="177"/>
      <c r="L811" s="180"/>
      <c r="M811" s="181"/>
      <c r="N811" s="177"/>
      <c r="O811" s="177"/>
      <c r="P811" s="177"/>
      <c r="Q811" s="177"/>
      <c r="R811" s="177"/>
      <c r="S811" s="177"/>
      <c r="T811" s="182"/>
      <c r="AT811" s="183" t="s">
        <v>152</v>
      </c>
      <c r="AU811" s="183" t="s">
        <v>80</v>
      </c>
      <c r="AV811" s="183" t="s">
        <v>80</v>
      </c>
      <c r="AW811" s="183" t="s">
        <v>111</v>
      </c>
      <c r="AX811" s="183" t="s">
        <v>72</v>
      </c>
      <c r="AY811" s="183" t="s">
        <v>139</v>
      </c>
    </row>
    <row r="812" spans="2:51" s="6" customFormat="1" ht="15.75" customHeight="1" x14ac:dyDescent="0.3">
      <c r="B812" s="176"/>
      <c r="C812" s="177"/>
      <c r="D812" s="167" t="s">
        <v>152</v>
      </c>
      <c r="E812" s="177"/>
      <c r="F812" s="178" t="s">
        <v>752</v>
      </c>
      <c r="G812" s="177"/>
      <c r="H812" s="179">
        <v>-7.0209999999999999</v>
      </c>
      <c r="J812" s="177"/>
      <c r="K812" s="177"/>
      <c r="L812" s="180"/>
      <c r="M812" s="181"/>
      <c r="N812" s="177"/>
      <c r="O812" s="177"/>
      <c r="P812" s="177"/>
      <c r="Q812" s="177"/>
      <c r="R812" s="177"/>
      <c r="S812" s="177"/>
      <c r="T812" s="182"/>
      <c r="AT812" s="183" t="s">
        <v>152</v>
      </c>
      <c r="AU812" s="183" t="s">
        <v>80</v>
      </c>
      <c r="AV812" s="183" t="s">
        <v>80</v>
      </c>
      <c r="AW812" s="183" t="s">
        <v>111</v>
      </c>
      <c r="AX812" s="183" t="s">
        <v>72</v>
      </c>
      <c r="AY812" s="183" t="s">
        <v>139</v>
      </c>
    </row>
    <row r="813" spans="2:51" s="6" customFormat="1" ht="15.75" customHeight="1" x14ac:dyDescent="0.3">
      <c r="B813" s="192"/>
      <c r="C813" s="193"/>
      <c r="D813" s="167" t="s">
        <v>152</v>
      </c>
      <c r="E813" s="193"/>
      <c r="F813" s="194" t="s">
        <v>208</v>
      </c>
      <c r="G813" s="193"/>
      <c r="H813" s="195">
        <v>116.383</v>
      </c>
      <c r="J813" s="193"/>
      <c r="K813" s="193"/>
      <c r="L813" s="196"/>
      <c r="M813" s="197"/>
      <c r="N813" s="193"/>
      <c r="O813" s="193"/>
      <c r="P813" s="193"/>
      <c r="Q813" s="193"/>
      <c r="R813" s="193"/>
      <c r="S813" s="193"/>
      <c r="T813" s="198"/>
      <c r="AT813" s="199" t="s">
        <v>152</v>
      </c>
      <c r="AU813" s="199" t="s">
        <v>80</v>
      </c>
      <c r="AV813" s="199" t="s">
        <v>161</v>
      </c>
      <c r="AW813" s="199" t="s">
        <v>111</v>
      </c>
      <c r="AX813" s="199" t="s">
        <v>72</v>
      </c>
      <c r="AY813" s="199" t="s">
        <v>139</v>
      </c>
    </row>
    <row r="814" spans="2:51" s="6" customFormat="1" ht="15.75" customHeight="1" x14ac:dyDescent="0.3">
      <c r="B814" s="169"/>
      <c r="C814" s="170"/>
      <c r="D814" s="167" t="s">
        <v>152</v>
      </c>
      <c r="E814" s="170"/>
      <c r="F814" s="171" t="s">
        <v>269</v>
      </c>
      <c r="G814" s="170"/>
      <c r="H814" s="170"/>
      <c r="J814" s="170"/>
      <c r="K814" s="170"/>
      <c r="L814" s="172"/>
      <c r="M814" s="173"/>
      <c r="N814" s="170"/>
      <c r="O814" s="170"/>
      <c r="P814" s="170"/>
      <c r="Q814" s="170"/>
      <c r="R814" s="170"/>
      <c r="S814" s="170"/>
      <c r="T814" s="174"/>
      <c r="AT814" s="175" t="s">
        <v>152</v>
      </c>
      <c r="AU814" s="175" t="s">
        <v>80</v>
      </c>
      <c r="AV814" s="175" t="s">
        <v>76</v>
      </c>
      <c r="AW814" s="175" t="s">
        <v>111</v>
      </c>
      <c r="AX814" s="175" t="s">
        <v>72</v>
      </c>
      <c r="AY814" s="175" t="s">
        <v>139</v>
      </c>
    </row>
    <row r="815" spans="2:51" s="6" customFormat="1" ht="15.75" customHeight="1" x14ac:dyDescent="0.3">
      <c r="B815" s="176"/>
      <c r="C815" s="177"/>
      <c r="D815" s="167" t="s">
        <v>152</v>
      </c>
      <c r="E815" s="177"/>
      <c r="F815" s="178" t="s">
        <v>753</v>
      </c>
      <c r="G815" s="177"/>
      <c r="H815" s="179">
        <v>237.24</v>
      </c>
      <c r="J815" s="177"/>
      <c r="K815" s="177"/>
      <c r="L815" s="180"/>
      <c r="M815" s="181"/>
      <c r="N815" s="177"/>
      <c r="O815" s="177"/>
      <c r="P815" s="177"/>
      <c r="Q815" s="177"/>
      <c r="R815" s="177"/>
      <c r="S815" s="177"/>
      <c r="T815" s="182"/>
      <c r="AT815" s="183" t="s">
        <v>152</v>
      </c>
      <c r="AU815" s="183" t="s">
        <v>80</v>
      </c>
      <c r="AV815" s="183" t="s">
        <v>80</v>
      </c>
      <c r="AW815" s="183" t="s">
        <v>111</v>
      </c>
      <c r="AX815" s="183" t="s">
        <v>72</v>
      </c>
      <c r="AY815" s="183" t="s">
        <v>139</v>
      </c>
    </row>
    <row r="816" spans="2:51" s="6" customFormat="1" ht="15.75" customHeight="1" x14ac:dyDescent="0.3">
      <c r="B816" s="176"/>
      <c r="C816" s="177"/>
      <c r="D816" s="167" t="s">
        <v>152</v>
      </c>
      <c r="E816" s="177"/>
      <c r="F816" s="178" t="s">
        <v>754</v>
      </c>
      <c r="G816" s="177"/>
      <c r="H816" s="179">
        <v>9.6</v>
      </c>
      <c r="J816" s="177"/>
      <c r="K816" s="177"/>
      <c r="L816" s="180"/>
      <c r="M816" s="181"/>
      <c r="N816" s="177"/>
      <c r="O816" s="177"/>
      <c r="P816" s="177"/>
      <c r="Q816" s="177"/>
      <c r="R816" s="177"/>
      <c r="S816" s="177"/>
      <c r="T816" s="182"/>
      <c r="AT816" s="183" t="s">
        <v>152</v>
      </c>
      <c r="AU816" s="183" t="s">
        <v>80</v>
      </c>
      <c r="AV816" s="183" t="s">
        <v>80</v>
      </c>
      <c r="AW816" s="183" t="s">
        <v>111</v>
      </c>
      <c r="AX816" s="183" t="s">
        <v>72</v>
      </c>
      <c r="AY816" s="183" t="s">
        <v>139</v>
      </c>
    </row>
    <row r="817" spans="2:51" s="6" customFormat="1" ht="15.75" customHeight="1" x14ac:dyDescent="0.3">
      <c r="B817" s="169"/>
      <c r="C817" s="170"/>
      <c r="D817" s="167" t="s">
        <v>152</v>
      </c>
      <c r="E817" s="170"/>
      <c r="F817" s="171" t="s">
        <v>518</v>
      </c>
      <c r="G817" s="170"/>
      <c r="H817" s="170"/>
      <c r="J817" s="170"/>
      <c r="K817" s="170"/>
      <c r="L817" s="172"/>
      <c r="M817" s="173"/>
      <c r="N817" s="170"/>
      <c r="O817" s="170"/>
      <c r="P817" s="170"/>
      <c r="Q817" s="170"/>
      <c r="R817" s="170"/>
      <c r="S817" s="170"/>
      <c r="T817" s="174"/>
      <c r="AT817" s="175" t="s">
        <v>152</v>
      </c>
      <c r="AU817" s="175" t="s">
        <v>80</v>
      </c>
      <c r="AV817" s="175" t="s">
        <v>76</v>
      </c>
      <c r="AW817" s="175" t="s">
        <v>111</v>
      </c>
      <c r="AX817" s="175" t="s">
        <v>72</v>
      </c>
      <c r="AY817" s="175" t="s">
        <v>139</v>
      </c>
    </row>
    <row r="818" spans="2:51" s="6" customFormat="1" ht="15.75" customHeight="1" x14ac:dyDescent="0.3">
      <c r="B818" s="176"/>
      <c r="C818" s="177"/>
      <c r="D818" s="167" t="s">
        <v>152</v>
      </c>
      <c r="E818" s="177"/>
      <c r="F818" s="178" t="s">
        <v>755</v>
      </c>
      <c r="G818" s="177"/>
      <c r="H818" s="179">
        <v>-32.911999999999999</v>
      </c>
      <c r="J818" s="177"/>
      <c r="K818" s="177"/>
      <c r="L818" s="180"/>
      <c r="M818" s="181"/>
      <c r="N818" s="177"/>
      <c r="O818" s="177"/>
      <c r="P818" s="177"/>
      <c r="Q818" s="177"/>
      <c r="R818" s="177"/>
      <c r="S818" s="177"/>
      <c r="T818" s="182"/>
      <c r="AT818" s="183" t="s">
        <v>152</v>
      </c>
      <c r="AU818" s="183" t="s">
        <v>80</v>
      </c>
      <c r="AV818" s="183" t="s">
        <v>80</v>
      </c>
      <c r="AW818" s="183" t="s">
        <v>111</v>
      </c>
      <c r="AX818" s="183" t="s">
        <v>72</v>
      </c>
      <c r="AY818" s="183" t="s">
        <v>139</v>
      </c>
    </row>
    <row r="819" spans="2:51" s="6" customFormat="1" ht="15.75" customHeight="1" x14ac:dyDescent="0.3">
      <c r="B819" s="192"/>
      <c r="C819" s="193"/>
      <c r="D819" s="167" t="s">
        <v>152</v>
      </c>
      <c r="E819" s="193"/>
      <c r="F819" s="194" t="s">
        <v>208</v>
      </c>
      <c r="G819" s="193"/>
      <c r="H819" s="195">
        <v>213.928</v>
      </c>
      <c r="J819" s="193"/>
      <c r="K819" s="193"/>
      <c r="L819" s="196"/>
      <c r="M819" s="197"/>
      <c r="N819" s="193"/>
      <c r="O819" s="193"/>
      <c r="P819" s="193"/>
      <c r="Q819" s="193"/>
      <c r="R819" s="193"/>
      <c r="S819" s="193"/>
      <c r="T819" s="198"/>
      <c r="AT819" s="199" t="s">
        <v>152</v>
      </c>
      <c r="AU819" s="199" t="s">
        <v>80</v>
      </c>
      <c r="AV819" s="199" t="s">
        <v>161</v>
      </c>
      <c r="AW819" s="199" t="s">
        <v>111</v>
      </c>
      <c r="AX819" s="199" t="s">
        <v>72</v>
      </c>
      <c r="AY819" s="199" t="s">
        <v>139</v>
      </c>
    </row>
    <row r="820" spans="2:51" s="6" customFormat="1" ht="15.75" customHeight="1" x14ac:dyDescent="0.3">
      <c r="B820" s="169"/>
      <c r="C820" s="170"/>
      <c r="D820" s="167" t="s">
        <v>152</v>
      </c>
      <c r="E820" s="170"/>
      <c r="F820" s="171" t="s">
        <v>271</v>
      </c>
      <c r="G820" s="170"/>
      <c r="H820" s="170"/>
      <c r="J820" s="170"/>
      <c r="K820" s="170"/>
      <c r="L820" s="172"/>
      <c r="M820" s="173"/>
      <c r="N820" s="170"/>
      <c r="O820" s="170"/>
      <c r="P820" s="170"/>
      <c r="Q820" s="170"/>
      <c r="R820" s="170"/>
      <c r="S820" s="170"/>
      <c r="T820" s="174"/>
      <c r="AT820" s="175" t="s">
        <v>152</v>
      </c>
      <c r="AU820" s="175" t="s">
        <v>80</v>
      </c>
      <c r="AV820" s="175" t="s">
        <v>76</v>
      </c>
      <c r="AW820" s="175" t="s">
        <v>111</v>
      </c>
      <c r="AX820" s="175" t="s">
        <v>72</v>
      </c>
      <c r="AY820" s="175" t="s">
        <v>139</v>
      </c>
    </row>
    <row r="821" spans="2:51" s="6" customFormat="1" ht="15.75" customHeight="1" x14ac:dyDescent="0.3">
      <c r="B821" s="176"/>
      <c r="C821" s="177"/>
      <c r="D821" s="167" t="s">
        <v>152</v>
      </c>
      <c r="E821" s="177"/>
      <c r="F821" s="178" t="s">
        <v>756</v>
      </c>
      <c r="G821" s="177"/>
      <c r="H821" s="179">
        <v>395.35199999999998</v>
      </c>
      <c r="J821" s="177"/>
      <c r="K821" s="177"/>
      <c r="L821" s="180"/>
      <c r="M821" s="181"/>
      <c r="N821" s="177"/>
      <c r="O821" s="177"/>
      <c r="P821" s="177"/>
      <c r="Q821" s="177"/>
      <c r="R821" s="177"/>
      <c r="S821" s="177"/>
      <c r="T821" s="182"/>
      <c r="AT821" s="183" t="s">
        <v>152</v>
      </c>
      <c r="AU821" s="183" t="s">
        <v>80</v>
      </c>
      <c r="AV821" s="183" t="s">
        <v>80</v>
      </c>
      <c r="AW821" s="183" t="s">
        <v>111</v>
      </c>
      <c r="AX821" s="183" t="s">
        <v>72</v>
      </c>
      <c r="AY821" s="183" t="s">
        <v>139</v>
      </c>
    </row>
    <row r="822" spans="2:51" s="6" customFormat="1" ht="15.75" customHeight="1" x14ac:dyDescent="0.3">
      <c r="B822" s="176"/>
      <c r="C822" s="177"/>
      <c r="D822" s="167" t="s">
        <v>152</v>
      </c>
      <c r="E822" s="177"/>
      <c r="F822" s="178" t="s">
        <v>757</v>
      </c>
      <c r="G822" s="177"/>
      <c r="H822" s="179">
        <v>14.4</v>
      </c>
      <c r="J822" s="177"/>
      <c r="K822" s="177"/>
      <c r="L822" s="180"/>
      <c r="M822" s="181"/>
      <c r="N822" s="177"/>
      <c r="O822" s="177"/>
      <c r="P822" s="177"/>
      <c r="Q822" s="177"/>
      <c r="R822" s="177"/>
      <c r="S822" s="177"/>
      <c r="T822" s="182"/>
      <c r="AT822" s="183" t="s">
        <v>152</v>
      </c>
      <c r="AU822" s="183" t="s">
        <v>80</v>
      </c>
      <c r="AV822" s="183" t="s">
        <v>80</v>
      </c>
      <c r="AW822" s="183" t="s">
        <v>111</v>
      </c>
      <c r="AX822" s="183" t="s">
        <v>72</v>
      </c>
      <c r="AY822" s="183" t="s">
        <v>139</v>
      </c>
    </row>
    <row r="823" spans="2:51" s="6" customFormat="1" ht="15.75" customHeight="1" x14ac:dyDescent="0.3">
      <c r="B823" s="169"/>
      <c r="C823" s="170"/>
      <c r="D823" s="167" t="s">
        <v>152</v>
      </c>
      <c r="E823" s="170"/>
      <c r="F823" s="171" t="s">
        <v>518</v>
      </c>
      <c r="G823" s="170"/>
      <c r="H823" s="170"/>
      <c r="J823" s="170"/>
      <c r="K823" s="170"/>
      <c r="L823" s="172"/>
      <c r="M823" s="173"/>
      <c r="N823" s="170"/>
      <c r="O823" s="170"/>
      <c r="P823" s="170"/>
      <c r="Q823" s="170"/>
      <c r="R823" s="170"/>
      <c r="S823" s="170"/>
      <c r="T823" s="174"/>
      <c r="AT823" s="175" t="s">
        <v>152</v>
      </c>
      <c r="AU823" s="175" t="s">
        <v>80</v>
      </c>
      <c r="AV823" s="175" t="s">
        <v>76</v>
      </c>
      <c r="AW823" s="175" t="s">
        <v>111</v>
      </c>
      <c r="AX823" s="175" t="s">
        <v>72</v>
      </c>
      <c r="AY823" s="175" t="s">
        <v>139</v>
      </c>
    </row>
    <row r="824" spans="2:51" s="6" customFormat="1" ht="15.75" customHeight="1" x14ac:dyDescent="0.3">
      <c r="B824" s="176"/>
      <c r="C824" s="177"/>
      <c r="D824" s="167" t="s">
        <v>152</v>
      </c>
      <c r="E824" s="177"/>
      <c r="F824" s="178" t="s">
        <v>758</v>
      </c>
      <c r="G824" s="177"/>
      <c r="H824" s="179">
        <v>-54.634</v>
      </c>
      <c r="J824" s="177"/>
      <c r="K824" s="177"/>
      <c r="L824" s="180"/>
      <c r="M824" s="181"/>
      <c r="N824" s="177"/>
      <c r="O824" s="177"/>
      <c r="P824" s="177"/>
      <c r="Q824" s="177"/>
      <c r="R824" s="177"/>
      <c r="S824" s="177"/>
      <c r="T824" s="182"/>
      <c r="AT824" s="183" t="s">
        <v>152</v>
      </c>
      <c r="AU824" s="183" t="s">
        <v>80</v>
      </c>
      <c r="AV824" s="183" t="s">
        <v>80</v>
      </c>
      <c r="AW824" s="183" t="s">
        <v>111</v>
      </c>
      <c r="AX824" s="183" t="s">
        <v>72</v>
      </c>
      <c r="AY824" s="183" t="s">
        <v>139</v>
      </c>
    </row>
    <row r="825" spans="2:51" s="6" customFormat="1" ht="15.75" customHeight="1" x14ac:dyDescent="0.3">
      <c r="B825" s="192"/>
      <c r="C825" s="193"/>
      <c r="D825" s="167" t="s">
        <v>152</v>
      </c>
      <c r="E825" s="193"/>
      <c r="F825" s="194" t="s">
        <v>208</v>
      </c>
      <c r="G825" s="193"/>
      <c r="H825" s="195">
        <v>355.11799999999999</v>
      </c>
      <c r="J825" s="193"/>
      <c r="K825" s="193"/>
      <c r="L825" s="196"/>
      <c r="M825" s="197"/>
      <c r="N825" s="193"/>
      <c r="O825" s="193"/>
      <c r="P825" s="193"/>
      <c r="Q825" s="193"/>
      <c r="R825" s="193"/>
      <c r="S825" s="193"/>
      <c r="T825" s="198"/>
      <c r="AT825" s="199" t="s">
        <v>152</v>
      </c>
      <c r="AU825" s="199" t="s">
        <v>80</v>
      </c>
      <c r="AV825" s="199" t="s">
        <v>161</v>
      </c>
      <c r="AW825" s="199" t="s">
        <v>111</v>
      </c>
      <c r="AX825" s="199" t="s">
        <v>72</v>
      </c>
      <c r="AY825" s="199" t="s">
        <v>139</v>
      </c>
    </row>
    <row r="826" spans="2:51" s="6" customFormat="1" ht="15.75" customHeight="1" x14ac:dyDescent="0.3">
      <c r="B826" s="169"/>
      <c r="C826" s="170"/>
      <c r="D826" s="167" t="s">
        <v>152</v>
      </c>
      <c r="E826" s="170"/>
      <c r="F826" s="171" t="s">
        <v>273</v>
      </c>
      <c r="G826" s="170"/>
      <c r="H826" s="170"/>
      <c r="J826" s="170"/>
      <c r="K826" s="170"/>
      <c r="L826" s="172"/>
      <c r="M826" s="173"/>
      <c r="N826" s="170"/>
      <c r="O826" s="170"/>
      <c r="P826" s="170"/>
      <c r="Q826" s="170"/>
      <c r="R826" s="170"/>
      <c r="S826" s="170"/>
      <c r="T826" s="174"/>
      <c r="AT826" s="175" t="s">
        <v>152</v>
      </c>
      <c r="AU826" s="175" t="s">
        <v>80</v>
      </c>
      <c r="AV826" s="175" t="s">
        <v>76</v>
      </c>
      <c r="AW826" s="175" t="s">
        <v>111</v>
      </c>
      <c r="AX826" s="175" t="s">
        <v>72</v>
      </c>
      <c r="AY826" s="175" t="s">
        <v>139</v>
      </c>
    </row>
    <row r="827" spans="2:51" s="6" customFormat="1" ht="15.75" customHeight="1" x14ac:dyDescent="0.3">
      <c r="B827" s="176"/>
      <c r="C827" s="177"/>
      <c r="D827" s="167" t="s">
        <v>152</v>
      </c>
      <c r="E827" s="177"/>
      <c r="F827" s="178" t="s">
        <v>759</v>
      </c>
      <c r="G827" s="177"/>
      <c r="H827" s="179">
        <v>508.608</v>
      </c>
      <c r="J827" s="177"/>
      <c r="K827" s="177"/>
      <c r="L827" s="180"/>
      <c r="M827" s="181"/>
      <c r="N827" s="177"/>
      <c r="O827" s="177"/>
      <c r="P827" s="177"/>
      <c r="Q827" s="177"/>
      <c r="R827" s="177"/>
      <c r="S827" s="177"/>
      <c r="T827" s="182"/>
      <c r="AT827" s="183" t="s">
        <v>152</v>
      </c>
      <c r="AU827" s="183" t="s">
        <v>80</v>
      </c>
      <c r="AV827" s="183" t="s">
        <v>80</v>
      </c>
      <c r="AW827" s="183" t="s">
        <v>111</v>
      </c>
      <c r="AX827" s="183" t="s">
        <v>72</v>
      </c>
      <c r="AY827" s="183" t="s">
        <v>139</v>
      </c>
    </row>
    <row r="828" spans="2:51" s="6" customFormat="1" ht="15.75" customHeight="1" x14ac:dyDescent="0.3">
      <c r="B828" s="176"/>
      <c r="C828" s="177"/>
      <c r="D828" s="167" t="s">
        <v>152</v>
      </c>
      <c r="E828" s="177"/>
      <c r="F828" s="178" t="s">
        <v>760</v>
      </c>
      <c r="G828" s="177"/>
      <c r="H828" s="179">
        <v>19.2</v>
      </c>
      <c r="J828" s="177"/>
      <c r="K828" s="177"/>
      <c r="L828" s="180"/>
      <c r="M828" s="181"/>
      <c r="N828" s="177"/>
      <c r="O828" s="177"/>
      <c r="P828" s="177"/>
      <c r="Q828" s="177"/>
      <c r="R828" s="177"/>
      <c r="S828" s="177"/>
      <c r="T828" s="182"/>
      <c r="AT828" s="183" t="s">
        <v>152</v>
      </c>
      <c r="AU828" s="183" t="s">
        <v>80</v>
      </c>
      <c r="AV828" s="183" t="s">
        <v>80</v>
      </c>
      <c r="AW828" s="183" t="s">
        <v>111</v>
      </c>
      <c r="AX828" s="183" t="s">
        <v>72</v>
      </c>
      <c r="AY828" s="183" t="s">
        <v>139</v>
      </c>
    </row>
    <row r="829" spans="2:51" s="6" customFormat="1" ht="15.75" customHeight="1" x14ac:dyDescent="0.3">
      <c r="B829" s="169"/>
      <c r="C829" s="170"/>
      <c r="D829" s="167" t="s">
        <v>152</v>
      </c>
      <c r="E829" s="170"/>
      <c r="F829" s="171" t="s">
        <v>518</v>
      </c>
      <c r="G829" s="170"/>
      <c r="H829" s="170"/>
      <c r="J829" s="170"/>
      <c r="K829" s="170"/>
      <c r="L829" s="172"/>
      <c r="M829" s="173"/>
      <c r="N829" s="170"/>
      <c r="O829" s="170"/>
      <c r="P829" s="170"/>
      <c r="Q829" s="170"/>
      <c r="R829" s="170"/>
      <c r="S829" s="170"/>
      <c r="T829" s="174"/>
      <c r="AT829" s="175" t="s">
        <v>152</v>
      </c>
      <c r="AU829" s="175" t="s">
        <v>80</v>
      </c>
      <c r="AV829" s="175" t="s">
        <v>76</v>
      </c>
      <c r="AW829" s="175" t="s">
        <v>111</v>
      </c>
      <c r="AX829" s="175" t="s">
        <v>72</v>
      </c>
      <c r="AY829" s="175" t="s">
        <v>139</v>
      </c>
    </row>
    <row r="830" spans="2:51" s="6" customFormat="1" ht="15.75" customHeight="1" x14ac:dyDescent="0.3">
      <c r="B830" s="176"/>
      <c r="C830" s="177"/>
      <c r="D830" s="167" t="s">
        <v>152</v>
      </c>
      <c r="E830" s="177"/>
      <c r="F830" s="178" t="s">
        <v>761</v>
      </c>
      <c r="G830" s="177"/>
      <c r="H830" s="179">
        <v>-70.373999999999995</v>
      </c>
      <c r="J830" s="177"/>
      <c r="K830" s="177"/>
      <c r="L830" s="180"/>
      <c r="M830" s="181"/>
      <c r="N830" s="177"/>
      <c r="O830" s="177"/>
      <c r="P830" s="177"/>
      <c r="Q830" s="177"/>
      <c r="R830" s="177"/>
      <c r="S830" s="177"/>
      <c r="T830" s="182"/>
      <c r="AT830" s="183" t="s">
        <v>152</v>
      </c>
      <c r="AU830" s="183" t="s">
        <v>80</v>
      </c>
      <c r="AV830" s="183" t="s">
        <v>80</v>
      </c>
      <c r="AW830" s="183" t="s">
        <v>111</v>
      </c>
      <c r="AX830" s="183" t="s">
        <v>72</v>
      </c>
      <c r="AY830" s="183" t="s">
        <v>139</v>
      </c>
    </row>
    <row r="831" spans="2:51" s="6" customFormat="1" ht="15.75" customHeight="1" x14ac:dyDescent="0.3">
      <c r="B831" s="192"/>
      <c r="C831" s="193"/>
      <c r="D831" s="167" t="s">
        <v>152</v>
      </c>
      <c r="E831" s="193"/>
      <c r="F831" s="194" t="s">
        <v>208</v>
      </c>
      <c r="G831" s="193"/>
      <c r="H831" s="195">
        <v>457.43400000000003</v>
      </c>
      <c r="J831" s="193"/>
      <c r="K831" s="193"/>
      <c r="L831" s="196"/>
      <c r="M831" s="197"/>
      <c r="N831" s="193"/>
      <c r="O831" s="193"/>
      <c r="P831" s="193"/>
      <c r="Q831" s="193"/>
      <c r="R831" s="193"/>
      <c r="S831" s="193"/>
      <c r="T831" s="198"/>
      <c r="AT831" s="199" t="s">
        <v>152</v>
      </c>
      <c r="AU831" s="199" t="s">
        <v>80</v>
      </c>
      <c r="AV831" s="199" t="s">
        <v>161</v>
      </c>
      <c r="AW831" s="199" t="s">
        <v>111</v>
      </c>
      <c r="AX831" s="199" t="s">
        <v>72</v>
      </c>
      <c r="AY831" s="199" t="s">
        <v>139</v>
      </c>
    </row>
    <row r="832" spans="2:51" s="6" customFormat="1" ht="15.75" customHeight="1" x14ac:dyDescent="0.3">
      <c r="B832" s="169"/>
      <c r="C832" s="170"/>
      <c r="D832" s="167" t="s">
        <v>152</v>
      </c>
      <c r="E832" s="170"/>
      <c r="F832" s="171" t="s">
        <v>175</v>
      </c>
      <c r="G832" s="170"/>
      <c r="H832" s="170"/>
      <c r="J832" s="170"/>
      <c r="K832" s="170"/>
      <c r="L832" s="172"/>
      <c r="M832" s="173"/>
      <c r="N832" s="170"/>
      <c r="O832" s="170"/>
      <c r="P832" s="170"/>
      <c r="Q832" s="170"/>
      <c r="R832" s="170"/>
      <c r="S832" s="170"/>
      <c r="T832" s="174"/>
      <c r="AT832" s="175" t="s">
        <v>152</v>
      </c>
      <c r="AU832" s="175" t="s">
        <v>80</v>
      </c>
      <c r="AV832" s="175" t="s">
        <v>76</v>
      </c>
      <c r="AW832" s="175" t="s">
        <v>111</v>
      </c>
      <c r="AX832" s="175" t="s">
        <v>72</v>
      </c>
      <c r="AY832" s="175" t="s">
        <v>139</v>
      </c>
    </row>
    <row r="833" spans="2:51" s="6" customFormat="1" ht="15.75" customHeight="1" x14ac:dyDescent="0.3">
      <c r="B833" s="176"/>
      <c r="C833" s="177"/>
      <c r="D833" s="167" t="s">
        <v>152</v>
      </c>
      <c r="E833" s="177"/>
      <c r="F833" s="178" t="s">
        <v>762</v>
      </c>
      <c r="G833" s="177"/>
      <c r="H833" s="179">
        <v>31.36</v>
      </c>
      <c r="J833" s="177"/>
      <c r="K833" s="177"/>
      <c r="L833" s="180"/>
      <c r="M833" s="181"/>
      <c r="N833" s="177"/>
      <c r="O833" s="177"/>
      <c r="P833" s="177"/>
      <c r="Q833" s="177"/>
      <c r="R833" s="177"/>
      <c r="S833" s="177"/>
      <c r="T833" s="182"/>
      <c r="AT833" s="183" t="s">
        <v>152</v>
      </c>
      <c r="AU833" s="183" t="s">
        <v>80</v>
      </c>
      <c r="AV833" s="183" t="s">
        <v>80</v>
      </c>
      <c r="AW833" s="183" t="s">
        <v>111</v>
      </c>
      <c r="AX833" s="183" t="s">
        <v>72</v>
      </c>
      <c r="AY833" s="183" t="s">
        <v>139</v>
      </c>
    </row>
    <row r="834" spans="2:51" s="6" customFormat="1" ht="15.75" customHeight="1" x14ac:dyDescent="0.3">
      <c r="B834" s="176"/>
      <c r="C834" s="177"/>
      <c r="D834" s="167" t="s">
        <v>152</v>
      </c>
      <c r="E834" s="177"/>
      <c r="F834" s="178" t="s">
        <v>763</v>
      </c>
      <c r="G834" s="177"/>
      <c r="H834" s="179">
        <v>17.100000000000001</v>
      </c>
      <c r="J834" s="177"/>
      <c r="K834" s="177"/>
      <c r="L834" s="180"/>
      <c r="M834" s="181"/>
      <c r="N834" s="177"/>
      <c r="O834" s="177"/>
      <c r="P834" s="177"/>
      <c r="Q834" s="177"/>
      <c r="R834" s="177"/>
      <c r="S834" s="177"/>
      <c r="T834" s="182"/>
      <c r="AT834" s="183" t="s">
        <v>152</v>
      </c>
      <c r="AU834" s="183" t="s">
        <v>80</v>
      </c>
      <c r="AV834" s="183" t="s">
        <v>80</v>
      </c>
      <c r="AW834" s="183" t="s">
        <v>111</v>
      </c>
      <c r="AX834" s="183" t="s">
        <v>72</v>
      </c>
      <c r="AY834" s="183" t="s">
        <v>139</v>
      </c>
    </row>
    <row r="835" spans="2:51" s="6" customFormat="1" ht="15.75" customHeight="1" x14ac:dyDescent="0.3">
      <c r="B835" s="176"/>
      <c r="C835" s="177"/>
      <c r="D835" s="167" t="s">
        <v>152</v>
      </c>
      <c r="E835" s="177"/>
      <c r="F835" s="178" t="s">
        <v>764</v>
      </c>
      <c r="G835" s="177"/>
      <c r="H835" s="179">
        <v>45.024000000000001</v>
      </c>
      <c r="J835" s="177"/>
      <c r="K835" s="177"/>
      <c r="L835" s="180"/>
      <c r="M835" s="181"/>
      <c r="N835" s="177"/>
      <c r="O835" s="177"/>
      <c r="P835" s="177"/>
      <c r="Q835" s="177"/>
      <c r="R835" s="177"/>
      <c r="S835" s="177"/>
      <c r="T835" s="182"/>
      <c r="AT835" s="183" t="s">
        <v>152</v>
      </c>
      <c r="AU835" s="183" t="s">
        <v>80</v>
      </c>
      <c r="AV835" s="183" t="s">
        <v>80</v>
      </c>
      <c r="AW835" s="183" t="s">
        <v>111</v>
      </c>
      <c r="AX835" s="183" t="s">
        <v>72</v>
      </c>
      <c r="AY835" s="183" t="s">
        <v>139</v>
      </c>
    </row>
    <row r="836" spans="2:51" s="6" customFormat="1" ht="15.75" customHeight="1" x14ac:dyDescent="0.3">
      <c r="B836" s="176"/>
      <c r="C836" s="177"/>
      <c r="D836" s="167" t="s">
        <v>152</v>
      </c>
      <c r="E836" s="177"/>
      <c r="F836" s="178" t="s">
        <v>765</v>
      </c>
      <c r="G836" s="177"/>
      <c r="H836" s="179">
        <v>24.878</v>
      </c>
      <c r="J836" s="177"/>
      <c r="K836" s="177"/>
      <c r="L836" s="180"/>
      <c r="M836" s="181"/>
      <c r="N836" s="177"/>
      <c r="O836" s="177"/>
      <c r="P836" s="177"/>
      <c r="Q836" s="177"/>
      <c r="R836" s="177"/>
      <c r="S836" s="177"/>
      <c r="T836" s="182"/>
      <c r="AT836" s="183" t="s">
        <v>152</v>
      </c>
      <c r="AU836" s="183" t="s">
        <v>80</v>
      </c>
      <c r="AV836" s="183" t="s">
        <v>80</v>
      </c>
      <c r="AW836" s="183" t="s">
        <v>111</v>
      </c>
      <c r="AX836" s="183" t="s">
        <v>72</v>
      </c>
      <c r="AY836" s="183" t="s">
        <v>139</v>
      </c>
    </row>
    <row r="837" spans="2:51" s="6" customFormat="1" ht="15.75" customHeight="1" x14ac:dyDescent="0.3">
      <c r="B837" s="176"/>
      <c r="C837" s="177"/>
      <c r="D837" s="167" t="s">
        <v>152</v>
      </c>
      <c r="E837" s="177"/>
      <c r="F837" s="178" t="s">
        <v>766</v>
      </c>
      <c r="G837" s="177"/>
      <c r="H837" s="179">
        <v>47.511000000000003</v>
      </c>
      <c r="J837" s="177"/>
      <c r="K837" s="177"/>
      <c r="L837" s="180"/>
      <c r="M837" s="181"/>
      <c r="N837" s="177"/>
      <c r="O837" s="177"/>
      <c r="P837" s="177"/>
      <c r="Q837" s="177"/>
      <c r="R837" s="177"/>
      <c r="S837" s="177"/>
      <c r="T837" s="182"/>
      <c r="AT837" s="183" t="s">
        <v>152</v>
      </c>
      <c r="AU837" s="183" t="s">
        <v>80</v>
      </c>
      <c r="AV837" s="183" t="s">
        <v>80</v>
      </c>
      <c r="AW837" s="183" t="s">
        <v>111</v>
      </c>
      <c r="AX837" s="183" t="s">
        <v>72</v>
      </c>
      <c r="AY837" s="183" t="s">
        <v>139</v>
      </c>
    </row>
    <row r="838" spans="2:51" s="6" customFormat="1" ht="15.75" customHeight="1" x14ac:dyDescent="0.3">
      <c r="B838" s="176"/>
      <c r="C838" s="177"/>
      <c r="D838" s="167" t="s">
        <v>152</v>
      </c>
      <c r="E838" s="177"/>
      <c r="F838" s="178" t="s">
        <v>767</v>
      </c>
      <c r="G838" s="177"/>
      <c r="H838" s="179">
        <v>13.339</v>
      </c>
      <c r="J838" s="177"/>
      <c r="K838" s="177"/>
      <c r="L838" s="180"/>
      <c r="M838" s="181"/>
      <c r="N838" s="177"/>
      <c r="O838" s="177"/>
      <c r="P838" s="177"/>
      <c r="Q838" s="177"/>
      <c r="R838" s="177"/>
      <c r="S838" s="177"/>
      <c r="T838" s="182"/>
      <c r="AT838" s="183" t="s">
        <v>152</v>
      </c>
      <c r="AU838" s="183" t="s">
        <v>80</v>
      </c>
      <c r="AV838" s="183" t="s">
        <v>80</v>
      </c>
      <c r="AW838" s="183" t="s">
        <v>111</v>
      </c>
      <c r="AX838" s="183" t="s">
        <v>72</v>
      </c>
      <c r="AY838" s="183" t="s">
        <v>139</v>
      </c>
    </row>
    <row r="839" spans="2:51" s="6" customFormat="1" ht="15.75" customHeight="1" x14ac:dyDescent="0.3">
      <c r="B839" s="176"/>
      <c r="C839" s="177"/>
      <c r="D839" s="167" t="s">
        <v>152</v>
      </c>
      <c r="E839" s="177"/>
      <c r="F839" s="178" t="s">
        <v>768</v>
      </c>
      <c r="G839" s="177"/>
      <c r="H839" s="179">
        <v>28.798999999999999</v>
      </c>
      <c r="J839" s="177"/>
      <c r="K839" s="177"/>
      <c r="L839" s="180"/>
      <c r="M839" s="181"/>
      <c r="N839" s="177"/>
      <c r="O839" s="177"/>
      <c r="P839" s="177"/>
      <c r="Q839" s="177"/>
      <c r="R839" s="177"/>
      <c r="S839" s="177"/>
      <c r="T839" s="182"/>
      <c r="AT839" s="183" t="s">
        <v>152</v>
      </c>
      <c r="AU839" s="183" t="s">
        <v>80</v>
      </c>
      <c r="AV839" s="183" t="s">
        <v>80</v>
      </c>
      <c r="AW839" s="183" t="s">
        <v>111</v>
      </c>
      <c r="AX839" s="183" t="s">
        <v>72</v>
      </c>
      <c r="AY839" s="183" t="s">
        <v>139</v>
      </c>
    </row>
    <row r="840" spans="2:51" s="6" customFormat="1" ht="15.75" customHeight="1" x14ac:dyDescent="0.3">
      <c r="B840" s="176"/>
      <c r="C840" s="177"/>
      <c r="D840" s="167" t="s">
        <v>152</v>
      </c>
      <c r="E840" s="177"/>
      <c r="F840" s="178" t="s">
        <v>769</v>
      </c>
      <c r="G840" s="177"/>
      <c r="H840" s="179">
        <v>3.25</v>
      </c>
      <c r="J840" s="177"/>
      <c r="K840" s="177"/>
      <c r="L840" s="180"/>
      <c r="M840" s="181"/>
      <c r="N840" s="177"/>
      <c r="O840" s="177"/>
      <c r="P840" s="177"/>
      <c r="Q840" s="177"/>
      <c r="R840" s="177"/>
      <c r="S840" s="177"/>
      <c r="T840" s="182"/>
      <c r="AT840" s="183" t="s">
        <v>152</v>
      </c>
      <c r="AU840" s="183" t="s">
        <v>80</v>
      </c>
      <c r="AV840" s="183" t="s">
        <v>80</v>
      </c>
      <c r="AW840" s="183" t="s">
        <v>111</v>
      </c>
      <c r="AX840" s="183" t="s">
        <v>72</v>
      </c>
      <c r="AY840" s="183" t="s">
        <v>139</v>
      </c>
    </row>
    <row r="841" spans="2:51" s="6" customFormat="1" ht="15.75" customHeight="1" x14ac:dyDescent="0.3">
      <c r="B841" s="176"/>
      <c r="C841" s="177"/>
      <c r="D841" s="167" t="s">
        <v>152</v>
      </c>
      <c r="E841" s="177"/>
      <c r="F841" s="178" t="s">
        <v>770</v>
      </c>
      <c r="G841" s="177"/>
      <c r="H841" s="179">
        <v>10.622999999999999</v>
      </c>
      <c r="J841" s="177"/>
      <c r="K841" s="177"/>
      <c r="L841" s="180"/>
      <c r="M841" s="181"/>
      <c r="N841" s="177"/>
      <c r="O841" s="177"/>
      <c r="P841" s="177"/>
      <c r="Q841" s="177"/>
      <c r="R841" s="177"/>
      <c r="S841" s="177"/>
      <c r="T841" s="182"/>
      <c r="AT841" s="183" t="s">
        <v>152</v>
      </c>
      <c r="AU841" s="183" t="s">
        <v>80</v>
      </c>
      <c r="AV841" s="183" t="s">
        <v>80</v>
      </c>
      <c r="AW841" s="183" t="s">
        <v>111</v>
      </c>
      <c r="AX841" s="183" t="s">
        <v>72</v>
      </c>
      <c r="AY841" s="183" t="s">
        <v>139</v>
      </c>
    </row>
    <row r="842" spans="2:51" s="6" customFormat="1" ht="15.75" customHeight="1" x14ac:dyDescent="0.3">
      <c r="B842" s="176"/>
      <c r="C842" s="177"/>
      <c r="D842" s="167" t="s">
        <v>152</v>
      </c>
      <c r="E842" s="177"/>
      <c r="F842" s="178" t="s">
        <v>771</v>
      </c>
      <c r="G842" s="177"/>
      <c r="H842" s="179">
        <v>26.16</v>
      </c>
      <c r="J842" s="177"/>
      <c r="K842" s="177"/>
      <c r="L842" s="180"/>
      <c r="M842" s="181"/>
      <c r="N842" s="177"/>
      <c r="O842" s="177"/>
      <c r="P842" s="177"/>
      <c r="Q842" s="177"/>
      <c r="R842" s="177"/>
      <c r="S842" s="177"/>
      <c r="T842" s="182"/>
      <c r="AT842" s="183" t="s">
        <v>152</v>
      </c>
      <c r="AU842" s="183" t="s">
        <v>80</v>
      </c>
      <c r="AV842" s="183" t="s">
        <v>80</v>
      </c>
      <c r="AW842" s="183" t="s">
        <v>111</v>
      </c>
      <c r="AX842" s="183" t="s">
        <v>72</v>
      </c>
      <c r="AY842" s="183" t="s">
        <v>139</v>
      </c>
    </row>
    <row r="843" spans="2:51" s="6" customFormat="1" ht="15.75" customHeight="1" x14ac:dyDescent="0.3">
      <c r="B843" s="176"/>
      <c r="C843" s="177"/>
      <c r="D843" s="167" t="s">
        <v>152</v>
      </c>
      <c r="E843" s="177"/>
      <c r="F843" s="178" t="s">
        <v>772</v>
      </c>
      <c r="G843" s="177"/>
      <c r="H843" s="179">
        <v>40.325000000000003</v>
      </c>
      <c r="J843" s="177"/>
      <c r="K843" s="177"/>
      <c r="L843" s="180"/>
      <c r="M843" s="181"/>
      <c r="N843" s="177"/>
      <c r="O843" s="177"/>
      <c r="P843" s="177"/>
      <c r="Q843" s="177"/>
      <c r="R843" s="177"/>
      <c r="S843" s="177"/>
      <c r="T843" s="182"/>
      <c r="AT843" s="183" t="s">
        <v>152</v>
      </c>
      <c r="AU843" s="183" t="s">
        <v>80</v>
      </c>
      <c r="AV843" s="183" t="s">
        <v>80</v>
      </c>
      <c r="AW843" s="183" t="s">
        <v>111</v>
      </c>
      <c r="AX843" s="183" t="s">
        <v>72</v>
      </c>
      <c r="AY843" s="183" t="s">
        <v>139</v>
      </c>
    </row>
    <row r="844" spans="2:51" s="6" customFormat="1" ht="15.75" customHeight="1" x14ac:dyDescent="0.3">
      <c r="B844" s="176"/>
      <c r="C844" s="177"/>
      <c r="D844" s="167" t="s">
        <v>152</v>
      </c>
      <c r="E844" s="177"/>
      <c r="F844" s="178" t="s">
        <v>773</v>
      </c>
      <c r="G844" s="177"/>
      <c r="H844" s="179">
        <v>34.110999999999997</v>
      </c>
      <c r="J844" s="177"/>
      <c r="K844" s="177"/>
      <c r="L844" s="180"/>
      <c r="M844" s="181"/>
      <c r="N844" s="177"/>
      <c r="O844" s="177"/>
      <c r="P844" s="177"/>
      <c r="Q844" s="177"/>
      <c r="R844" s="177"/>
      <c r="S844" s="177"/>
      <c r="T844" s="182"/>
      <c r="AT844" s="183" t="s">
        <v>152</v>
      </c>
      <c r="AU844" s="183" t="s">
        <v>80</v>
      </c>
      <c r="AV844" s="183" t="s">
        <v>80</v>
      </c>
      <c r="AW844" s="183" t="s">
        <v>111</v>
      </c>
      <c r="AX844" s="183" t="s">
        <v>72</v>
      </c>
      <c r="AY844" s="183" t="s">
        <v>139</v>
      </c>
    </row>
    <row r="845" spans="2:51" s="6" customFormat="1" ht="15.75" customHeight="1" x14ac:dyDescent="0.3">
      <c r="B845" s="176"/>
      <c r="C845" s="177"/>
      <c r="D845" s="167" t="s">
        <v>152</v>
      </c>
      <c r="E845" s="177"/>
      <c r="F845" s="178" t="s">
        <v>774</v>
      </c>
      <c r="G845" s="177"/>
      <c r="H845" s="179">
        <v>19.552</v>
      </c>
      <c r="J845" s="177"/>
      <c r="K845" s="177"/>
      <c r="L845" s="180"/>
      <c r="M845" s="181"/>
      <c r="N845" s="177"/>
      <c r="O845" s="177"/>
      <c r="P845" s="177"/>
      <c r="Q845" s="177"/>
      <c r="R845" s="177"/>
      <c r="S845" s="177"/>
      <c r="T845" s="182"/>
      <c r="AT845" s="183" t="s">
        <v>152</v>
      </c>
      <c r="AU845" s="183" t="s">
        <v>80</v>
      </c>
      <c r="AV845" s="183" t="s">
        <v>80</v>
      </c>
      <c r="AW845" s="183" t="s">
        <v>111</v>
      </c>
      <c r="AX845" s="183" t="s">
        <v>72</v>
      </c>
      <c r="AY845" s="183" t="s">
        <v>139</v>
      </c>
    </row>
    <row r="846" spans="2:51" s="6" customFormat="1" ht="15.75" customHeight="1" x14ac:dyDescent="0.3">
      <c r="B846" s="169"/>
      <c r="C846" s="170"/>
      <c r="D846" s="167" t="s">
        <v>152</v>
      </c>
      <c r="E846" s="170"/>
      <c r="F846" s="171" t="s">
        <v>518</v>
      </c>
      <c r="G846" s="170"/>
      <c r="H846" s="170"/>
      <c r="J846" s="170"/>
      <c r="K846" s="170"/>
      <c r="L846" s="172"/>
      <c r="M846" s="173"/>
      <c r="N846" s="170"/>
      <c r="O846" s="170"/>
      <c r="P846" s="170"/>
      <c r="Q846" s="170"/>
      <c r="R846" s="170"/>
      <c r="S846" s="170"/>
      <c r="T846" s="174"/>
      <c r="AT846" s="175" t="s">
        <v>152</v>
      </c>
      <c r="AU846" s="175" t="s">
        <v>80</v>
      </c>
      <c r="AV846" s="175" t="s">
        <v>76</v>
      </c>
      <c r="AW846" s="175" t="s">
        <v>111</v>
      </c>
      <c r="AX846" s="175" t="s">
        <v>72</v>
      </c>
      <c r="AY846" s="175" t="s">
        <v>139</v>
      </c>
    </row>
    <row r="847" spans="2:51" s="6" customFormat="1" ht="15.75" customHeight="1" x14ac:dyDescent="0.3">
      <c r="B847" s="176"/>
      <c r="C847" s="177"/>
      <c r="D847" s="167" t="s">
        <v>152</v>
      </c>
      <c r="E847" s="177"/>
      <c r="F847" s="178" t="s">
        <v>775</v>
      </c>
      <c r="G847" s="177"/>
      <c r="H847" s="179">
        <v>-14.172000000000001</v>
      </c>
      <c r="J847" s="177"/>
      <c r="K847" s="177"/>
      <c r="L847" s="180"/>
      <c r="M847" s="181"/>
      <c r="N847" s="177"/>
      <c r="O847" s="177"/>
      <c r="P847" s="177"/>
      <c r="Q847" s="177"/>
      <c r="R847" s="177"/>
      <c r="S847" s="177"/>
      <c r="T847" s="182"/>
      <c r="AT847" s="183" t="s">
        <v>152</v>
      </c>
      <c r="AU847" s="183" t="s">
        <v>80</v>
      </c>
      <c r="AV847" s="183" t="s">
        <v>80</v>
      </c>
      <c r="AW847" s="183" t="s">
        <v>111</v>
      </c>
      <c r="AX847" s="183" t="s">
        <v>72</v>
      </c>
      <c r="AY847" s="183" t="s">
        <v>139</v>
      </c>
    </row>
    <row r="848" spans="2:51" s="6" customFormat="1" ht="15.75" customHeight="1" x14ac:dyDescent="0.3">
      <c r="B848" s="176"/>
      <c r="C848" s="177"/>
      <c r="D848" s="167" t="s">
        <v>152</v>
      </c>
      <c r="E848" s="177"/>
      <c r="F848" s="178" t="s">
        <v>776</v>
      </c>
      <c r="G848" s="177"/>
      <c r="H848" s="179">
        <v>-9.3360000000000003</v>
      </c>
      <c r="J848" s="177"/>
      <c r="K848" s="177"/>
      <c r="L848" s="180"/>
      <c r="M848" s="181"/>
      <c r="N848" s="177"/>
      <c r="O848" s="177"/>
      <c r="P848" s="177"/>
      <c r="Q848" s="177"/>
      <c r="R848" s="177"/>
      <c r="S848" s="177"/>
      <c r="T848" s="182"/>
      <c r="AT848" s="183" t="s">
        <v>152</v>
      </c>
      <c r="AU848" s="183" t="s">
        <v>80</v>
      </c>
      <c r="AV848" s="183" t="s">
        <v>80</v>
      </c>
      <c r="AW848" s="183" t="s">
        <v>111</v>
      </c>
      <c r="AX848" s="183" t="s">
        <v>72</v>
      </c>
      <c r="AY848" s="183" t="s">
        <v>139</v>
      </c>
    </row>
    <row r="849" spans="2:65" s="6" customFormat="1" ht="15.75" customHeight="1" x14ac:dyDescent="0.3">
      <c r="B849" s="192"/>
      <c r="C849" s="193"/>
      <c r="D849" s="167" t="s">
        <v>152</v>
      </c>
      <c r="E849" s="193"/>
      <c r="F849" s="194" t="s">
        <v>208</v>
      </c>
      <c r="G849" s="193"/>
      <c r="H849" s="195">
        <v>318.524</v>
      </c>
      <c r="J849" s="193"/>
      <c r="K849" s="193"/>
      <c r="L849" s="196"/>
      <c r="M849" s="197"/>
      <c r="N849" s="193"/>
      <c r="O849" s="193"/>
      <c r="P849" s="193"/>
      <c r="Q849" s="193"/>
      <c r="R849" s="193"/>
      <c r="S849" s="193"/>
      <c r="T849" s="198"/>
      <c r="AT849" s="199" t="s">
        <v>152</v>
      </c>
      <c r="AU849" s="199" t="s">
        <v>80</v>
      </c>
      <c r="AV849" s="199" t="s">
        <v>161</v>
      </c>
      <c r="AW849" s="199" t="s">
        <v>111</v>
      </c>
      <c r="AX849" s="199" t="s">
        <v>72</v>
      </c>
      <c r="AY849" s="199" t="s">
        <v>139</v>
      </c>
    </row>
    <row r="850" spans="2:65" s="6" customFormat="1" ht="15.75" customHeight="1" x14ac:dyDescent="0.3">
      <c r="B850" s="169"/>
      <c r="C850" s="170"/>
      <c r="D850" s="167" t="s">
        <v>152</v>
      </c>
      <c r="E850" s="170"/>
      <c r="F850" s="171" t="s">
        <v>777</v>
      </c>
      <c r="G850" s="170"/>
      <c r="H850" s="170"/>
      <c r="J850" s="170"/>
      <c r="K850" s="170"/>
      <c r="L850" s="172"/>
      <c r="M850" s="173"/>
      <c r="N850" s="170"/>
      <c r="O850" s="170"/>
      <c r="P850" s="170"/>
      <c r="Q850" s="170"/>
      <c r="R850" s="170"/>
      <c r="S850" s="170"/>
      <c r="T850" s="174"/>
      <c r="AT850" s="175" t="s">
        <v>152</v>
      </c>
      <c r="AU850" s="175" t="s">
        <v>80</v>
      </c>
      <c r="AV850" s="175" t="s">
        <v>76</v>
      </c>
      <c r="AW850" s="175" t="s">
        <v>111</v>
      </c>
      <c r="AX850" s="175" t="s">
        <v>72</v>
      </c>
      <c r="AY850" s="175" t="s">
        <v>139</v>
      </c>
    </row>
    <row r="851" spans="2:65" s="6" customFormat="1" ht="15.75" customHeight="1" x14ac:dyDescent="0.3">
      <c r="B851" s="176"/>
      <c r="C851" s="177"/>
      <c r="D851" s="167" t="s">
        <v>152</v>
      </c>
      <c r="E851" s="177"/>
      <c r="F851" s="178" t="s">
        <v>778</v>
      </c>
      <c r="G851" s="177"/>
      <c r="H851" s="179">
        <v>1.8</v>
      </c>
      <c r="J851" s="177"/>
      <c r="K851" s="177"/>
      <c r="L851" s="180"/>
      <c r="M851" s="181"/>
      <c r="N851" s="177"/>
      <c r="O851" s="177"/>
      <c r="P851" s="177"/>
      <c r="Q851" s="177"/>
      <c r="R851" s="177"/>
      <c r="S851" s="177"/>
      <c r="T851" s="182"/>
      <c r="AT851" s="183" t="s">
        <v>152</v>
      </c>
      <c r="AU851" s="183" t="s">
        <v>80</v>
      </c>
      <c r="AV851" s="183" t="s">
        <v>80</v>
      </c>
      <c r="AW851" s="183" t="s">
        <v>111</v>
      </c>
      <c r="AX851" s="183" t="s">
        <v>72</v>
      </c>
      <c r="AY851" s="183" t="s">
        <v>139</v>
      </c>
    </row>
    <row r="852" spans="2:65" s="6" customFormat="1" ht="15.75" customHeight="1" x14ac:dyDescent="0.3">
      <c r="B852" s="192"/>
      <c r="C852" s="193"/>
      <c r="D852" s="167" t="s">
        <v>152</v>
      </c>
      <c r="E852" s="193"/>
      <c r="F852" s="194" t="s">
        <v>208</v>
      </c>
      <c r="G852" s="193"/>
      <c r="H852" s="195">
        <v>1.8</v>
      </c>
      <c r="J852" s="193"/>
      <c r="K852" s="193"/>
      <c r="L852" s="196"/>
      <c r="M852" s="197"/>
      <c r="N852" s="193"/>
      <c r="O852" s="193"/>
      <c r="P852" s="193"/>
      <c r="Q852" s="193"/>
      <c r="R852" s="193"/>
      <c r="S852" s="193"/>
      <c r="T852" s="198"/>
      <c r="AT852" s="199" t="s">
        <v>152</v>
      </c>
      <c r="AU852" s="199" t="s">
        <v>80</v>
      </c>
      <c r="AV852" s="199" t="s">
        <v>161</v>
      </c>
      <c r="AW852" s="199" t="s">
        <v>111</v>
      </c>
      <c r="AX852" s="199" t="s">
        <v>72</v>
      </c>
      <c r="AY852" s="199" t="s">
        <v>139</v>
      </c>
    </row>
    <row r="853" spans="2:65" s="6" customFormat="1" ht="15.75" customHeight="1" x14ac:dyDescent="0.3">
      <c r="B853" s="176"/>
      <c r="C853" s="177"/>
      <c r="D853" s="167" t="s">
        <v>152</v>
      </c>
      <c r="E853" s="177"/>
      <c r="F853" s="178" t="s">
        <v>779</v>
      </c>
      <c r="G853" s="177"/>
      <c r="H853" s="179">
        <v>5064.5</v>
      </c>
      <c r="J853" s="177"/>
      <c r="K853" s="177"/>
      <c r="L853" s="180"/>
      <c r="M853" s="181"/>
      <c r="N853" s="177"/>
      <c r="O853" s="177"/>
      <c r="P853" s="177"/>
      <c r="Q853" s="177"/>
      <c r="R853" s="177"/>
      <c r="S853" s="177"/>
      <c r="T853" s="182"/>
      <c r="AT853" s="183" t="s">
        <v>152</v>
      </c>
      <c r="AU853" s="183" t="s">
        <v>80</v>
      </c>
      <c r="AV853" s="183" t="s">
        <v>80</v>
      </c>
      <c r="AW853" s="183" t="s">
        <v>111</v>
      </c>
      <c r="AX853" s="183" t="s">
        <v>72</v>
      </c>
      <c r="AY853" s="183" t="s">
        <v>139</v>
      </c>
    </row>
    <row r="854" spans="2:65" s="6" customFormat="1" ht="15.75" customHeight="1" x14ac:dyDescent="0.3">
      <c r="B854" s="169"/>
      <c r="C854" s="170"/>
      <c r="D854" s="167" t="s">
        <v>152</v>
      </c>
      <c r="E854" s="170"/>
      <c r="F854" s="171" t="s">
        <v>518</v>
      </c>
      <c r="G854" s="170"/>
      <c r="H854" s="170"/>
      <c r="J854" s="170"/>
      <c r="K854" s="170"/>
      <c r="L854" s="172"/>
      <c r="M854" s="173"/>
      <c r="N854" s="170"/>
      <c r="O854" s="170"/>
      <c r="P854" s="170"/>
      <c r="Q854" s="170"/>
      <c r="R854" s="170"/>
      <c r="S854" s="170"/>
      <c r="T854" s="174"/>
      <c r="AT854" s="175" t="s">
        <v>152</v>
      </c>
      <c r="AU854" s="175" t="s">
        <v>80</v>
      </c>
      <c r="AV854" s="175" t="s">
        <v>76</v>
      </c>
      <c r="AW854" s="175" t="s">
        <v>111</v>
      </c>
      <c r="AX854" s="175" t="s">
        <v>72</v>
      </c>
      <c r="AY854" s="175" t="s">
        <v>139</v>
      </c>
    </row>
    <row r="855" spans="2:65" s="6" customFormat="1" ht="15.75" customHeight="1" x14ac:dyDescent="0.3">
      <c r="B855" s="176"/>
      <c r="C855" s="177"/>
      <c r="D855" s="167" t="s">
        <v>152</v>
      </c>
      <c r="E855" s="177"/>
      <c r="F855" s="178" t="s">
        <v>780</v>
      </c>
      <c r="G855" s="177"/>
      <c r="H855" s="179">
        <v>-151.935</v>
      </c>
      <c r="J855" s="177"/>
      <c r="K855" s="177"/>
      <c r="L855" s="180"/>
      <c r="M855" s="181"/>
      <c r="N855" s="177"/>
      <c r="O855" s="177"/>
      <c r="P855" s="177"/>
      <c r="Q855" s="177"/>
      <c r="R855" s="177"/>
      <c r="S855" s="177"/>
      <c r="T855" s="182"/>
      <c r="AT855" s="183" t="s">
        <v>152</v>
      </c>
      <c r="AU855" s="183" t="s">
        <v>80</v>
      </c>
      <c r="AV855" s="183" t="s">
        <v>80</v>
      </c>
      <c r="AW855" s="183" t="s">
        <v>111</v>
      </c>
      <c r="AX855" s="183" t="s">
        <v>72</v>
      </c>
      <c r="AY855" s="183" t="s">
        <v>139</v>
      </c>
    </row>
    <row r="856" spans="2:65" s="6" customFormat="1" ht="15.75" customHeight="1" x14ac:dyDescent="0.3">
      <c r="B856" s="176"/>
      <c r="C856" s="177"/>
      <c r="D856" s="167" t="s">
        <v>152</v>
      </c>
      <c r="E856" s="177"/>
      <c r="F856" s="178" t="s">
        <v>781</v>
      </c>
      <c r="G856" s="177"/>
      <c r="H856" s="179">
        <v>-202.58</v>
      </c>
      <c r="J856" s="177"/>
      <c r="K856" s="177"/>
      <c r="L856" s="180"/>
      <c r="M856" s="181"/>
      <c r="N856" s="177"/>
      <c r="O856" s="177"/>
      <c r="P856" s="177"/>
      <c r="Q856" s="177"/>
      <c r="R856" s="177"/>
      <c r="S856" s="177"/>
      <c r="T856" s="182"/>
      <c r="AT856" s="183" t="s">
        <v>152</v>
      </c>
      <c r="AU856" s="183" t="s">
        <v>80</v>
      </c>
      <c r="AV856" s="183" t="s">
        <v>80</v>
      </c>
      <c r="AW856" s="183" t="s">
        <v>111</v>
      </c>
      <c r="AX856" s="183" t="s">
        <v>72</v>
      </c>
      <c r="AY856" s="183" t="s">
        <v>139</v>
      </c>
    </row>
    <row r="857" spans="2:65" s="6" customFormat="1" ht="15.75" customHeight="1" x14ac:dyDescent="0.3">
      <c r="B857" s="176"/>
      <c r="C857" s="177"/>
      <c r="D857" s="167" t="s">
        <v>152</v>
      </c>
      <c r="E857" s="177"/>
      <c r="F857" s="178" t="s">
        <v>782</v>
      </c>
      <c r="G857" s="177"/>
      <c r="H857" s="179">
        <v>-75.959999999999994</v>
      </c>
      <c r="J857" s="177"/>
      <c r="K857" s="177"/>
      <c r="L857" s="180"/>
      <c r="M857" s="181"/>
      <c r="N857" s="177"/>
      <c r="O857" s="177"/>
      <c r="P857" s="177"/>
      <c r="Q857" s="177"/>
      <c r="R857" s="177"/>
      <c r="S857" s="177"/>
      <c r="T857" s="182"/>
      <c r="AT857" s="183" t="s">
        <v>152</v>
      </c>
      <c r="AU857" s="183" t="s">
        <v>80</v>
      </c>
      <c r="AV857" s="183" t="s">
        <v>80</v>
      </c>
      <c r="AW857" s="183" t="s">
        <v>111</v>
      </c>
      <c r="AX857" s="183" t="s">
        <v>72</v>
      </c>
      <c r="AY857" s="183" t="s">
        <v>139</v>
      </c>
    </row>
    <row r="858" spans="2:65" s="6" customFormat="1" ht="15.75" customHeight="1" x14ac:dyDescent="0.3">
      <c r="B858" s="176"/>
      <c r="C858" s="177"/>
      <c r="D858" s="167" t="s">
        <v>152</v>
      </c>
      <c r="E858" s="177"/>
      <c r="F858" s="178" t="s">
        <v>783</v>
      </c>
      <c r="G858" s="177"/>
      <c r="H858" s="179">
        <v>-101.3</v>
      </c>
      <c r="J858" s="177"/>
      <c r="K858" s="177"/>
      <c r="L858" s="180"/>
      <c r="M858" s="181"/>
      <c r="N858" s="177"/>
      <c r="O858" s="177"/>
      <c r="P858" s="177"/>
      <c r="Q858" s="177"/>
      <c r="R858" s="177"/>
      <c r="S858" s="177"/>
      <c r="T858" s="182"/>
      <c r="AT858" s="183" t="s">
        <v>152</v>
      </c>
      <c r="AU858" s="183" t="s">
        <v>80</v>
      </c>
      <c r="AV858" s="183" t="s">
        <v>80</v>
      </c>
      <c r="AW858" s="183" t="s">
        <v>111</v>
      </c>
      <c r="AX858" s="183" t="s">
        <v>72</v>
      </c>
      <c r="AY858" s="183" t="s">
        <v>139</v>
      </c>
    </row>
    <row r="859" spans="2:65" s="6" customFormat="1" ht="15.75" customHeight="1" x14ac:dyDescent="0.3">
      <c r="B859" s="192"/>
      <c r="C859" s="193"/>
      <c r="D859" s="167" t="s">
        <v>152</v>
      </c>
      <c r="E859" s="193"/>
      <c r="F859" s="194" t="s">
        <v>208</v>
      </c>
      <c r="G859" s="193"/>
      <c r="H859" s="195">
        <v>4532.7250000000004</v>
      </c>
      <c r="J859" s="193"/>
      <c r="K859" s="193"/>
      <c r="L859" s="196"/>
      <c r="M859" s="197"/>
      <c r="N859" s="193"/>
      <c r="O859" s="193"/>
      <c r="P859" s="193"/>
      <c r="Q859" s="193"/>
      <c r="R859" s="193"/>
      <c r="S859" s="193"/>
      <c r="T859" s="198"/>
      <c r="AT859" s="199" t="s">
        <v>152</v>
      </c>
      <c r="AU859" s="199" t="s">
        <v>80</v>
      </c>
      <c r="AV859" s="199" t="s">
        <v>161</v>
      </c>
      <c r="AW859" s="199" t="s">
        <v>111</v>
      </c>
      <c r="AX859" s="199" t="s">
        <v>72</v>
      </c>
      <c r="AY859" s="199" t="s">
        <v>139</v>
      </c>
    </row>
    <row r="860" spans="2:65" s="6" customFormat="1" ht="15.75" customHeight="1" x14ac:dyDescent="0.3">
      <c r="B860" s="184"/>
      <c r="C860" s="185"/>
      <c r="D860" s="167" t="s">
        <v>152</v>
      </c>
      <c r="E860" s="185"/>
      <c r="F860" s="186" t="s">
        <v>179</v>
      </c>
      <c r="G860" s="185"/>
      <c r="H860" s="187">
        <v>19579.758999999998</v>
      </c>
      <c r="J860" s="185"/>
      <c r="K860" s="185"/>
      <c r="L860" s="188"/>
      <c r="M860" s="189"/>
      <c r="N860" s="185"/>
      <c r="O860" s="185"/>
      <c r="P860" s="185"/>
      <c r="Q860" s="185"/>
      <c r="R860" s="185"/>
      <c r="S860" s="185"/>
      <c r="T860" s="190"/>
      <c r="AT860" s="191" t="s">
        <v>152</v>
      </c>
      <c r="AU860" s="191" t="s">
        <v>80</v>
      </c>
      <c r="AV860" s="191" t="s">
        <v>146</v>
      </c>
      <c r="AW860" s="191" t="s">
        <v>111</v>
      </c>
      <c r="AX860" s="191" t="s">
        <v>72</v>
      </c>
      <c r="AY860" s="191" t="s">
        <v>139</v>
      </c>
    </row>
    <row r="861" spans="2:65" s="6" customFormat="1" ht="15.75" customHeight="1" x14ac:dyDescent="0.3">
      <c r="B861" s="176"/>
      <c r="C861" s="177"/>
      <c r="D861" s="167" t="s">
        <v>152</v>
      </c>
      <c r="E861" s="177"/>
      <c r="F861" s="178" t="s">
        <v>784</v>
      </c>
      <c r="G861" s="177"/>
      <c r="H861" s="179">
        <v>9789.8799999999992</v>
      </c>
      <c r="J861" s="177"/>
      <c r="K861" s="177"/>
      <c r="L861" s="180"/>
      <c r="M861" s="181"/>
      <c r="N861" s="177"/>
      <c r="O861" s="177"/>
      <c r="P861" s="177"/>
      <c r="Q861" s="177"/>
      <c r="R861" s="177"/>
      <c r="S861" s="177"/>
      <c r="T861" s="182"/>
      <c r="AT861" s="183" t="s">
        <v>152</v>
      </c>
      <c r="AU861" s="183" t="s">
        <v>80</v>
      </c>
      <c r="AV861" s="183" t="s">
        <v>80</v>
      </c>
      <c r="AW861" s="183" t="s">
        <v>111</v>
      </c>
      <c r="AX861" s="183" t="s">
        <v>76</v>
      </c>
      <c r="AY861" s="183" t="s">
        <v>139</v>
      </c>
    </row>
    <row r="862" spans="2:65" s="6" customFormat="1" ht="15.75" customHeight="1" x14ac:dyDescent="0.3">
      <c r="B862" s="23"/>
      <c r="C862" s="153" t="s">
        <v>785</v>
      </c>
      <c r="D862" s="153" t="s">
        <v>141</v>
      </c>
      <c r="E862" s="154" t="s">
        <v>786</v>
      </c>
      <c r="F862" s="155" t="s">
        <v>787</v>
      </c>
      <c r="G862" s="156" t="s">
        <v>380</v>
      </c>
      <c r="H862" s="157">
        <v>69</v>
      </c>
      <c r="I862" s="158">
        <v>151</v>
      </c>
      <c r="J862" s="159">
        <f>ROUND($I$862*$H$862,2)</f>
        <v>10419</v>
      </c>
      <c r="K862" s="155" t="s">
        <v>145</v>
      </c>
      <c r="L862" s="43"/>
      <c r="M862" s="160"/>
      <c r="N862" s="161" t="s">
        <v>43</v>
      </c>
      <c r="O862" s="24"/>
      <c r="P862" s="162">
        <f>$O$862*$H$862</f>
        <v>0</v>
      </c>
      <c r="Q862" s="162">
        <v>0</v>
      </c>
      <c r="R862" s="162">
        <f>$Q$862*$H$862</f>
        <v>0</v>
      </c>
      <c r="S862" s="162">
        <v>0</v>
      </c>
      <c r="T862" s="163">
        <f>$S$862*$H$862</f>
        <v>0</v>
      </c>
      <c r="AR862" s="97" t="s">
        <v>146</v>
      </c>
      <c r="AT862" s="97" t="s">
        <v>141</v>
      </c>
      <c r="AU862" s="97" t="s">
        <v>80</v>
      </c>
      <c r="AY862" s="6" t="s">
        <v>139</v>
      </c>
      <c r="BE862" s="164">
        <f>IF($N$862="základní",$J$862,0)</f>
        <v>10419</v>
      </c>
      <c r="BF862" s="164">
        <f>IF($N$862="snížená",$J$862,0)</f>
        <v>0</v>
      </c>
      <c r="BG862" s="164">
        <f>IF($N$862="zákl. přenesená",$J$862,0)</f>
        <v>0</v>
      </c>
      <c r="BH862" s="164">
        <f>IF($N$862="sníž. přenesená",$J$862,0)</f>
        <v>0</v>
      </c>
      <c r="BI862" s="164">
        <f>IF($N$862="nulová",$J$862,0)</f>
        <v>0</v>
      </c>
      <c r="BJ862" s="97" t="s">
        <v>76</v>
      </c>
      <c r="BK862" s="164">
        <f>ROUND($I$862*$H$862,2)</f>
        <v>10419</v>
      </c>
      <c r="BL862" s="97" t="s">
        <v>146</v>
      </c>
      <c r="BM862" s="97" t="s">
        <v>788</v>
      </c>
    </row>
    <row r="863" spans="2:65" s="6" customFormat="1" ht="27" customHeight="1" x14ac:dyDescent="0.3">
      <c r="B863" s="23"/>
      <c r="C863" s="24"/>
      <c r="D863" s="165" t="s">
        <v>148</v>
      </c>
      <c r="E863" s="24"/>
      <c r="F863" s="166" t="s">
        <v>789</v>
      </c>
      <c r="G863" s="24"/>
      <c r="H863" s="24"/>
      <c r="J863" s="24"/>
      <c r="K863" s="24"/>
      <c r="L863" s="43"/>
      <c r="M863" s="56"/>
      <c r="N863" s="24"/>
      <c r="O863" s="24"/>
      <c r="P863" s="24"/>
      <c r="Q863" s="24"/>
      <c r="R863" s="24"/>
      <c r="S863" s="24"/>
      <c r="T863" s="57"/>
      <c r="AT863" s="6" t="s">
        <v>148</v>
      </c>
      <c r="AU863" s="6" t="s">
        <v>80</v>
      </c>
    </row>
    <row r="864" spans="2:65" s="6" customFormat="1" ht="57.75" customHeight="1" x14ac:dyDescent="0.3">
      <c r="B864" s="23"/>
      <c r="C864" s="24"/>
      <c r="D864" s="167" t="s">
        <v>150</v>
      </c>
      <c r="E864" s="24"/>
      <c r="F864" s="168" t="s">
        <v>790</v>
      </c>
      <c r="G864" s="24"/>
      <c r="H864" s="24"/>
      <c r="J864" s="24"/>
      <c r="K864" s="24"/>
      <c r="L864" s="43"/>
      <c r="M864" s="56"/>
      <c r="N864" s="24"/>
      <c r="O864" s="24"/>
      <c r="P864" s="24"/>
      <c r="Q864" s="24"/>
      <c r="R864" s="24"/>
      <c r="S864" s="24"/>
      <c r="T864" s="57"/>
      <c r="AT864" s="6" t="s">
        <v>150</v>
      </c>
      <c r="AU864" s="6" t="s">
        <v>80</v>
      </c>
    </row>
    <row r="865" spans="2:65" s="6" customFormat="1" ht="15.75" customHeight="1" x14ac:dyDescent="0.3">
      <c r="B865" s="176"/>
      <c r="C865" s="177"/>
      <c r="D865" s="167" t="s">
        <v>152</v>
      </c>
      <c r="E865" s="177"/>
      <c r="F865" s="178" t="s">
        <v>791</v>
      </c>
      <c r="G865" s="177"/>
      <c r="H865" s="179">
        <v>52.8</v>
      </c>
      <c r="J865" s="177"/>
      <c r="K865" s="177"/>
      <c r="L865" s="180"/>
      <c r="M865" s="181"/>
      <c r="N865" s="177"/>
      <c r="O865" s="177"/>
      <c r="P865" s="177"/>
      <c r="Q865" s="177"/>
      <c r="R865" s="177"/>
      <c r="S865" s="177"/>
      <c r="T865" s="182"/>
      <c r="AT865" s="183" t="s">
        <v>152</v>
      </c>
      <c r="AU865" s="183" t="s">
        <v>80</v>
      </c>
      <c r="AV865" s="183" t="s">
        <v>80</v>
      </c>
      <c r="AW865" s="183" t="s">
        <v>111</v>
      </c>
      <c r="AX865" s="183" t="s">
        <v>72</v>
      </c>
      <c r="AY865" s="183" t="s">
        <v>139</v>
      </c>
    </row>
    <row r="866" spans="2:65" s="6" customFormat="1" ht="15.75" customHeight="1" x14ac:dyDescent="0.3">
      <c r="B866" s="176"/>
      <c r="C866" s="177"/>
      <c r="D866" s="167" t="s">
        <v>152</v>
      </c>
      <c r="E866" s="177"/>
      <c r="F866" s="178" t="s">
        <v>792</v>
      </c>
      <c r="G866" s="177"/>
      <c r="H866" s="179">
        <v>16.2</v>
      </c>
      <c r="J866" s="177"/>
      <c r="K866" s="177"/>
      <c r="L866" s="180"/>
      <c r="M866" s="181"/>
      <c r="N866" s="177"/>
      <c r="O866" s="177"/>
      <c r="P866" s="177"/>
      <c r="Q866" s="177"/>
      <c r="R866" s="177"/>
      <c r="S866" s="177"/>
      <c r="T866" s="182"/>
      <c r="AT866" s="183" t="s">
        <v>152</v>
      </c>
      <c r="AU866" s="183" t="s">
        <v>80</v>
      </c>
      <c r="AV866" s="183" t="s">
        <v>80</v>
      </c>
      <c r="AW866" s="183" t="s">
        <v>111</v>
      </c>
      <c r="AX866" s="183" t="s">
        <v>72</v>
      </c>
      <c r="AY866" s="183" t="s">
        <v>139</v>
      </c>
    </row>
    <row r="867" spans="2:65" s="6" customFormat="1" ht="15.75" customHeight="1" x14ac:dyDescent="0.3">
      <c r="B867" s="184"/>
      <c r="C867" s="185"/>
      <c r="D867" s="167" t="s">
        <v>152</v>
      </c>
      <c r="E867" s="185"/>
      <c r="F867" s="186" t="s">
        <v>179</v>
      </c>
      <c r="G867" s="185"/>
      <c r="H867" s="187">
        <v>69</v>
      </c>
      <c r="J867" s="185"/>
      <c r="K867" s="185"/>
      <c r="L867" s="188"/>
      <c r="M867" s="189"/>
      <c r="N867" s="185"/>
      <c r="O867" s="185"/>
      <c r="P867" s="185"/>
      <c r="Q867" s="185"/>
      <c r="R867" s="185"/>
      <c r="S867" s="185"/>
      <c r="T867" s="190"/>
      <c r="AT867" s="191" t="s">
        <v>152</v>
      </c>
      <c r="AU867" s="191" t="s">
        <v>80</v>
      </c>
      <c r="AV867" s="191" t="s">
        <v>146</v>
      </c>
      <c r="AW867" s="191" t="s">
        <v>111</v>
      </c>
      <c r="AX867" s="191" t="s">
        <v>76</v>
      </c>
      <c r="AY867" s="191" t="s">
        <v>139</v>
      </c>
    </row>
    <row r="868" spans="2:65" s="6" customFormat="1" ht="15.75" customHeight="1" x14ac:dyDescent="0.3">
      <c r="B868" s="23"/>
      <c r="C868" s="153" t="s">
        <v>793</v>
      </c>
      <c r="D868" s="153" t="s">
        <v>141</v>
      </c>
      <c r="E868" s="154" t="s">
        <v>794</v>
      </c>
      <c r="F868" s="155" t="s">
        <v>795</v>
      </c>
      <c r="G868" s="156" t="s">
        <v>380</v>
      </c>
      <c r="H868" s="157">
        <v>4894.9399999999996</v>
      </c>
      <c r="I868" s="158">
        <v>70</v>
      </c>
      <c r="J868" s="159">
        <f>ROUND($I$868*$H$868,2)</f>
        <v>342645.8</v>
      </c>
      <c r="K868" s="155" t="s">
        <v>145</v>
      </c>
      <c r="L868" s="43"/>
      <c r="M868" s="160"/>
      <c r="N868" s="161" t="s">
        <v>43</v>
      </c>
      <c r="O868" s="24"/>
      <c r="P868" s="162">
        <f>$O$868*$H$868</f>
        <v>0</v>
      </c>
      <c r="Q868" s="162">
        <v>0</v>
      </c>
      <c r="R868" s="162">
        <f>$Q$868*$H$868</f>
        <v>0</v>
      </c>
      <c r="S868" s="162">
        <v>0</v>
      </c>
      <c r="T868" s="163">
        <f>$S$868*$H$868</f>
        <v>0</v>
      </c>
      <c r="AR868" s="97" t="s">
        <v>146</v>
      </c>
      <c r="AT868" s="97" t="s">
        <v>141</v>
      </c>
      <c r="AU868" s="97" t="s">
        <v>80</v>
      </c>
      <c r="AY868" s="6" t="s">
        <v>139</v>
      </c>
      <c r="BE868" s="164">
        <f>IF($N$868="základní",$J$868,0)</f>
        <v>342645.8</v>
      </c>
      <c r="BF868" s="164">
        <f>IF($N$868="snížená",$J$868,0)</f>
        <v>0</v>
      </c>
      <c r="BG868" s="164">
        <f>IF($N$868="zákl. přenesená",$J$868,0)</f>
        <v>0</v>
      </c>
      <c r="BH868" s="164">
        <f>IF($N$868="sníž. přenesená",$J$868,0)</f>
        <v>0</v>
      </c>
      <c r="BI868" s="164">
        <f>IF($N$868="nulová",$J$868,0)</f>
        <v>0</v>
      </c>
      <c r="BJ868" s="97" t="s">
        <v>76</v>
      </c>
      <c r="BK868" s="164">
        <f>ROUND($I$868*$H$868,2)</f>
        <v>342645.8</v>
      </c>
      <c r="BL868" s="97" t="s">
        <v>146</v>
      </c>
      <c r="BM868" s="97" t="s">
        <v>796</v>
      </c>
    </row>
    <row r="869" spans="2:65" s="6" customFormat="1" ht="27" customHeight="1" x14ac:dyDescent="0.3">
      <c r="B869" s="23"/>
      <c r="C869" s="24"/>
      <c r="D869" s="165" t="s">
        <v>148</v>
      </c>
      <c r="E869" s="24"/>
      <c r="F869" s="166" t="s">
        <v>797</v>
      </c>
      <c r="G869" s="24"/>
      <c r="H869" s="24"/>
      <c r="J869" s="24"/>
      <c r="K869" s="24"/>
      <c r="L869" s="43"/>
      <c r="M869" s="56"/>
      <c r="N869" s="24"/>
      <c r="O869" s="24"/>
      <c r="P869" s="24"/>
      <c r="Q869" s="24"/>
      <c r="R869" s="24"/>
      <c r="S869" s="24"/>
      <c r="T869" s="57"/>
      <c r="AT869" s="6" t="s">
        <v>148</v>
      </c>
      <c r="AU869" s="6" t="s">
        <v>80</v>
      </c>
    </row>
    <row r="870" spans="2:65" s="6" customFormat="1" ht="179.25" customHeight="1" x14ac:dyDescent="0.3">
      <c r="B870" s="23"/>
      <c r="C870" s="24"/>
      <c r="D870" s="167" t="s">
        <v>150</v>
      </c>
      <c r="E870" s="24"/>
      <c r="F870" s="168" t="s">
        <v>497</v>
      </c>
      <c r="G870" s="24"/>
      <c r="H870" s="24"/>
      <c r="J870" s="24"/>
      <c r="K870" s="24"/>
      <c r="L870" s="43"/>
      <c r="M870" s="56"/>
      <c r="N870" s="24"/>
      <c r="O870" s="24"/>
      <c r="P870" s="24"/>
      <c r="Q870" s="24"/>
      <c r="R870" s="24"/>
      <c r="S870" s="24"/>
      <c r="T870" s="57"/>
      <c r="AT870" s="6" t="s">
        <v>150</v>
      </c>
      <c r="AU870" s="6" t="s">
        <v>80</v>
      </c>
    </row>
    <row r="871" spans="2:65" s="6" customFormat="1" ht="15.75" customHeight="1" x14ac:dyDescent="0.3">
      <c r="B871" s="169"/>
      <c r="C871" s="170"/>
      <c r="D871" s="167" t="s">
        <v>152</v>
      </c>
      <c r="E871" s="170"/>
      <c r="F871" s="171" t="s">
        <v>798</v>
      </c>
      <c r="G871" s="170"/>
      <c r="H871" s="170"/>
      <c r="J871" s="170"/>
      <c r="K871" s="170"/>
      <c r="L871" s="172"/>
      <c r="M871" s="173"/>
      <c r="N871" s="170"/>
      <c r="O871" s="170"/>
      <c r="P871" s="170"/>
      <c r="Q871" s="170"/>
      <c r="R871" s="170"/>
      <c r="S871" s="170"/>
      <c r="T871" s="174"/>
      <c r="AT871" s="175" t="s">
        <v>152</v>
      </c>
      <c r="AU871" s="175" t="s">
        <v>80</v>
      </c>
      <c r="AV871" s="175" t="s">
        <v>76</v>
      </c>
      <c r="AW871" s="175" t="s">
        <v>111</v>
      </c>
      <c r="AX871" s="175" t="s">
        <v>72</v>
      </c>
      <c r="AY871" s="175" t="s">
        <v>139</v>
      </c>
    </row>
    <row r="872" spans="2:65" s="6" customFormat="1" ht="15.75" customHeight="1" x14ac:dyDescent="0.3">
      <c r="B872" s="176"/>
      <c r="C872" s="177"/>
      <c r="D872" s="167" t="s">
        <v>152</v>
      </c>
      <c r="E872" s="177"/>
      <c r="F872" s="178" t="s">
        <v>799</v>
      </c>
      <c r="G872" s="177"/>
      <c r="H872" s="179">
        <v>4894.9399999999996</v>
      </c>
      <c r="J872" s="177"/>
      <c r="K872" s="177"/>
      <c r="L872" s="180"/>
      <c r="M872" s="181"/>
      <c r="N872" s="177"/>
      <c r="O872" s="177"/>
      <c r="P872" s="177"/>
      <c r="Q872" s="177"/>
      <c r="R872" s="177"/>
      <c r="S872" s="177"/>
      <c r="T872" s="182"/>
      <c r="AT872" s="183" t="s">
        <v>152</v>
      </c>
      <c r="AU872" s="183" t="s">
        <v>80</v>
      </c>
      <c r="AV872" s="183" t="s">
        <v>80</v>
      </c>
      <c r="AW872" s="183" t="s">
        <v>111</v>
      </c>
      <c r="AX872" s="183" t="s">
        <v>76</v>
      </c>
      <c r="AY872" s="183" t="s">
        <v>139</v>
      </c>
    </row>
    <row r="873" spans="2:65" s="6" customFormat="1" ht="15.75" customHeight="1" x14ac:dyDescent="0.3">
      <c r="B873" s="23"/>
      <c r="C873" s="153" t="s">
        <v>800</v>
      </c>
      <c r="D873" s="153" t="s">
        <v>141</v>
      </c>
      <c r="E873" s="154" t="s">
        <v>801</v>
      </c>
      <c r="F873" s="155" t="s">
        <v>802</v>
      </c>
      <c r="G873" s="156" t="s">
        <v>380</v>
      </c>
      <c r="H873" s="157">
        <v>2936.9639999999999</v>
      </c>
      <c r="I873" s="158">
        <v>300</v>
      </c>
      <c r="J873" s="159">
        <f>ROUND($I$873*$H$873,2)</f>
        <v>881089.2</v>
      </c>
      <c r="K873" s="155" t="s">
        <v>145</v>
      </c>
      <c r="L873" s="43"/>
      <c r="M873" s="160"/>
      <c r="N873" s="161" t="s">
        <v>43</v>
      </c>
      <c r="O873" s="24"/>
      <c r="P873" s="162">
        <f>$O$873*$H$873</f>
        <v>0</v>
      </c>
      <c r="Q873" s="162">
        <v>1.046445E-2</v>
      </c>
      <c r="R873" s="162">
        <f>$Q$873*$H$873</f>
        <v>30.733712929799999</v>
      </c>
      <c r="S873" s="162">
        <v>0</v>
      </c>
      <c r="T873" s="163">
        <f>$S$873*$H$873</f>
        <v>0</v>
      </c>
      <c r="AR873" s="97" t="s">
        <v>146</v>
      </c>
      <c r="AT873" s="97" t="s">
        <v>141</v>
      </c>
      <c r="AU873" s="97" t="s">
        <v>80</v>
      </c>
      <c r="AY873" s="6" t="s">
        <v>139</v>
      </c>
      <c r="BE873" s="164">
        <f>IF($N$873="základní",$J$873,0)</f>
        <v>881089.2</v>
      </c>
      <c r="BF873" s="164">
        <f>IF($N$873="snížená",$J$873,0)</f>
        <v>0</v>
      </c>
      <c r="BG873" s="164">
        <f>IF($N$873="zákl. přenesená",$J$873,0)</f>
        <v>0</v>
      </c>
      <c r="BH873" s="164">
        <f>IF($N$873="sníž. přenesená",$J$873,0)</f>
        <v>0</v>
      </c>
      <c r="BI873" s="164">
        <f>IF($N$873="nulová",$J$873,0)</f>
        <v>0</v>
      </c>
      <c r="BJ873" s="97" t="s">
        <v>76</v>
      </c>
      <c r="BK873" s="164">
        <f>ROUND($I$873*$H$873,2)</f>
        <v>881089.2</v>
      </c>
      <c r="BL873" s="97" t="s">
        <v>146</v>
      </c>
      <c r="BM873" s="97" t="s">
        <v>803</v>
      </c>
    </row>
    <row r="874" spans="2:65" s="6" customFormat="1" ht="27" customHeight="1" x14ac:dyDescent="0.3">
      <c r="B874" s="23"/>
      <c r="C874" s="24"/>
      <c r="D874" s="165" t="s">
        <v>148</v>
      </c>
      <c r="E874" s="24"/>
      <c r="F874" s="166" t="s">
        <v>804</v>
      </c>
      <c r="G874" s="24"/>
      <c r="H874" s="24"/>
      <c r="J874" s="24"/>
      <c r="K874" s="24"/>
      <c r="L874" s="43"/>
      <c r="M874" s="56"/>
      <c r="N874" s="24"/>
      <c r="O874" s="24"/>
      <c r="P874" s="24"/>
      <c r="Q874" s="24"/>
      <c r="R874" s="24"/>
      <c r="S874" s="24"/>
      <c r="T874" s="57"/>
      <c r="AT874" s="6" t="s">
        <v>148</v>
      </c>
      <c r="AU874" s="6" t="s">
        <v>80</v>
      </c>
    </row>
    <row r="875" spans="2:65" s="6" customFormat="1" ht="179.25" customHeight="1" x14ac:dyDescent="0.3">
      <c r="B875" s="23"/>
      <c r="C875" s="24"/>
      <c r="D875" s="167" t="s">
        <v>150</v>
      </c>
      <c r="E875" s="24"/>
      <c r="F875" s="168" t="s">
        <v>497</v>
      </c>
      <c r="G875" s="24"/>
      <c r="H875" s="24"/>
      <c r="J875" s="24"/>
      <c r="K875" s="24"/>
      <c r="L875" s="43"/>
      <c r="M875" s="56"/>
      <c r="N875" s="24"/>
      <c r="O875" s="24"/>
      <c r="P875" s="24"/>
      <c r="Q875" s="24"/>
      <c r="R875" s="24"/>
      <c r="S875" s="24"/>
      <c r="T875" s="57"/>
      <c r="AT875" s="6" t="s">
        <v>150</v>
      </c>
      <c r="AU875" s="6" t="s">
        <v>80</v>
      </c>
    </row>
    <row r="876" spans="2:65" s="6" customFormat="1" ht="15.75" customHeight="1" x14ac:dyDescent="0.3">
      <c r="B876" s="169"/>
      <c r="C876" s="170"/>
      <c r="D876" s="167" t="s">
        <v>152</v>
      </c>
      <c r="E876" s="170"/>
      <c r="F876" s="171" t="s">
        <v>798</v>
      </c>
      <c r="G876" s="170"/>
      <c r="H876" s="170"/>
      <c r="J876" s="170"/>
      <c r="K876" s="170"/>
      <c r="L876" s="172"/>
      <c r="M876" s="173"/>
      <c r="N876" s="170"/>
      <c r="O876" s="170"/>
      <c r="P876" s="170"/>
      <c r="Q876" s="170"/>
      <c r="R876" s="170"/>
      <c r="S876" s="170"/>
      <c r="T876" s="174"/>
      <c r="AT876" s="175" t="s">
        <v>152</v>
      </c>
      <c r="AU876" s="175" t="s">
        <v>80</v>
      </c>
      <c r="AV876" s="175" t="s">
        <v>76</v>
      </c>
      <c r="AW876" s="175" t="s">
        <v>111</v>
      </c>
      <c r="AX876" s="175" t="s">
        <v>72</v>
      </c>
      <c r="AY876" s="175" t="s">
        <v>139</v>
      </c>
    </row>
    <row r="877" spans="2:65" s="6" customFormat="1" ht="15.75" customHeight="1" x14ac:dyDescent="0.3">
      <c r="B877" s="176"/>
      <c r="C877" s="177"/>
      <c r="D877" s="167" t="s">
        <v>152</v>
      </c>
      <c r="E877" s="177"/>
      <c r="F877" s="178" t="s">
        <v>805</v>
      </c>
      <c r="G877" s="177"/>
      <c r="H877" s="179">
        <v>2936.9639999999999</v>
      </c>
      <c r="J877" s="177"/>
      <c r="K877" s="177"/>
      <c r="L877" s="180"/>
      <c r="M877" s="181"/>
      <c r="N877" s="177"/>
      <c r="O877" s="177"/>
      <c r="P877" s="177"/>
      <c r="Q877" s="177"/>
      <c r="R877" s="177"/>
      <c r="S877" s="177"/>
      <c r="T877" s="182"/>
      <c r="AT877" s="183" t="s">
        <v>152</v>
      </c>
      <c r="AU877" s="183" t="s">
        <v>80</v>
      </c>
      <c r="AV877" s="183" t="s">
        <v>80</v>
      </c>
      <c r="AW877" s="183" t="s">
        <v>111</v>
      </c>
      <c r="AX877" s="183" t="s">
        <v>76</v>
      </c>
      <c r="AY877" s="183" t="s">
        <v>139</v>
      </c>
    </row>
    <row r="878" spans="2:65" s="6" customFormat="1" ht="15.75" customHeight="1" x14ac:dyDescent="0.3">
      <c r="B878" s="23"/>
      <c r="C878" s="153" t="s">
        <v>806</v>
      </c>
      <c r="D878" s="153" t="s">
        <v>141</v>
      </c>
      <c r="E878" s="154" t="s">
        <v>807</v>
      </c>
      <c r="F878" s="155" t="s">
        <v>808</v>
      </c>
      <c r="G878" s="156" t="s">
        <v>380</v>
      </c>
      <c r="H878" s="157">
        <v>1957.9760000000001</v>
      </c>
      <c r="I878" s="158">
        <v>380</v>
      </c>
      <c r="J878" s="159">
        <f>ROUND($I$878*$H$878,2)</f>
        <v>744030.88</v>
      </c>
      <c r="K878" s="155" t="s">
        <v>145</v>
      </c>
      <c r="L878" s="43"/>
      <c r="M878" s="160"/>
      <c r="N878" s="161" t="s">
        <v>43</v>
      </c>
      <c r="O878" s="24"/>
      <c r="P878" s="162">
        <f>$O$878*$H$878</f>
        <v>0</v>
      </c>
      <c r="Q878" s="162">
        <v>1.705106E-2</v>
      </c>
      <c r="R878" s="162">
        <f>$Q$878*$H$878</f>
        <v>33.385566254560004</v>
      </c>
      <c r="S878" s="162">
        <v>0</v>
      </c>
      <c r="T878" s="163">
        <f>$S$878*$H$878</f>
        <v>0</v>
      </c>
      <c r="AR878" s="97" t="s">
        <v>146</v>
      </c>
      <c r="AT878" s="97" t="s">
        <v>141</v>
      </c>
      <c r="AU878" s="97" t="s">
        <v>80</v>
      </c>
      <c r="AY878" s="6" t="s">
        <v>139</v>
      </c>
      <c r="BE878" s="164">
        <f>IF($N$878="základní",$J$878,0)</f>
        <v>744030.88</v>
      </c>
      <c r="BF878" s="164">
        <f>IF($N$878="snížená",$J$878,0)</f>
        <v>0</v>
      </c>
      <c r="BG878" s="164">
        <f>IF($N$878="zákl. přenesená",$J$878,0)</f>
        <v>0</v>
      </c>
      <c r="BH878" s="164">
        <f>IF($N$878="sníž. přenesená",$J$878,0)</f>
        <v>0</v>
      </c>
      <c r="BI878" s="164">
        <f>IF($N$878="nulová",$J$878,0)</f>
        <v>0</v>
      </c>
      <c r="BJ878" s="97" t="s">
        <v>76</v>
      </c>
      <c r="BK878" s="164">
        <f>ROUND($I$878*$H$878,2)</f>
        <v>744030.88</v>
      </c>
      <c r="BL878" s="97" t="s">
        <v>146</v>
      </c>
      <c r="BM878" s="97" t="s">
        <v>809</v>
      </c>
    </row>
    <row r="879" spans="2:65" s="6" customFormat="1" ht="27" customHeight="1" x14ac:dyDescent="0.3">
      <c r="B879" s="23"/>
      <c r="C879" s="24"/>
      <c r="D879" s="165" t="s">
        <v>148</v>
      </c>
      <c r="E879" s="24"/>
      <c r="F879" s="166" t="s">
        <v>810</v>
      </c>
      <c r="G879" s="24"/>
      <c r="H879" s="24"/>
      <c r="J879" s="24"/>
      <c r="K879" s="24"/>
      <c r="L879" s="43"/>
      <c r="M879" s="56"/>
      <c r="N879" s="24"/>
      <c r="O879" s="24"/>
      <c r="P879" s="24"/>
      <c r="Q879" s="24"/>
      <c r="R879" s="24"/>
      <c r="S879" s="24"/>
      <c r="T879" s="57"/>
      <c r="AT879" s="6" t="s">
        <v>148</v>
      </c>
      <c r="AU879" s="6" t="s">
        <v>80</v>
      </c>
    </row>
    <row r="880" spans="2:65" s="6" customFormat="1" ht="179.25" customHeight="1" x14ac:dyDescent="0.3">
      <c r="B880" s="23"/>
      <c r="C880" s="24"/>
      <c r="D880" s="167" t="s">
        <v>150</v>
      </c>
      <c r="E880" s="24"/>
      <c r="F880" s="168" t="s">
        <v>497</v>
      </c>
      <c r="G880" s="24"/>
      <c r="H880" s="24"/>
      <c r="J880" s="24"/>
      <c r="K880" s="24"/>
      <c r="L880" s="43"/>
      <c r="M880" s="56"/>
      <c r="N880" s="24"/>
      <c r="O880" s="24"/>
      <c r="P880" s="24"/>
      <c r="Q880" s="24"/>
      <c r="R880" s="24"/>
      <c r="S880" s="24"/>
      <c r="T880" s="57"/>
      <c r="AT880" s="6" t="s">
        <v>150</v>
      </c>
      <c r="AU880" s="6" t="s">
        <v>80</v>
      </c>
    </row>
    <row r="881" spans="2:65" s="6" customFormat="1" ht="15.75" customHeight="1" x14ac:dyDescent="0.3">
      <c r="B881" s="169"/>
      <c r="C881" s="170"/>
      <c r="D881" s="167" t="s">
        <v>152</v>
      </c>
      <c r="E881" s="170"/>
      <c r="F881" s="171" t="s">
        <v>798</v>
      </c>
      <c r="G881" s="170"/>
      <c r="H881" s="170"/>
      <c r="J881" s="170"/>
      <c r="K881" s="170"/>
      <c r="L881" s="172"/>
      <c r="M881" s="173"/>
      <c r="N881" s="170"/>
      <c r="O881" s="170"/>
      <c r="P881" s="170"/>
      <c r="Q881" s="170"/>
      <c r="R881" s="170"/>
      <c r="S881" s="170"/>
      <c r="T881" s="174"/>
      <c r="AT881" s="175" t="s">
        <v>152</v>
      </c>
      <c r="AU881" s="175" t="s">
        <v>80</v>
      </c>
      <c r="AV881" s="175" t="s">
        <v>76</v>
      </c>
      <c r="AW881" s="175" t="s">
        <v>111</v>
      </c>
      <c r="AX881" s="175" t="s">
        <v>72</v>
      </c>
      <c r="AY881" s="175" t="s">
        <v>139</v>
      </c>
    </row>
    <row r="882" spans="2:65" s="6" customFormat="1" ht="15.75" customHeight="1" x14ac:dyDescent="0.3">
      <c r="B882" s="176"/>
      <c r="C882" s="177"/>
      <c r="D882" s="167" t="s">
        <v>152</v>
      </c>
      <c r="E882" s="177"/>
      <c r="F882" s="178" t="s">
        <v>811</v>
      </c>
      <c r="G882" s="177"/>
      <c r="H882" s="179">
        <v>1957.9760000000001</v>
      </c>
      <c r="J882" s="177"/>
      <c r="K882" s="177"/>
      <c r="L882" s="180"/>
      <c r="M882" s="181"/>
      <c r="N882" s="177"/>
      <c r="O882" s="177"/>
      <c r="P882" s="177"/>
      <c r="Q882" s="177"/>
      <c r="R882" s="177"/>
      <c r="S882" s="177"/>
      <c r="T882" s="182"/>
      <c r="AT882" s="183" t="s">
        <v>152</v>
      </c>
      <c r="AU882" s="183" t="s">
        <v>80</v>
      </c>
      <c r="AV882" s="183" t="s">
        <v>80</v>
      </c>
      <c r="AW882" s="183" t="s">
        <v>111</v>
      </c>
      <c r="AX882" s="183" t="s">
        <v>76</v>
      </c>
      <c r="AY882" s="183" t="s">
        <v>139</v>
      </c>
    </row>
    <row r="883" spans="2:65" s="6" customFormat="1" ht="15.75" customHeight="1" x14ac:dyDescent="0.3">
      <c r="B883" s="23"/>
      <c r="C883" s="153" t="s">
        <v>812</v>
      </c>
      <c r="D883" s="153" t="s">
        <v>141</v>
      </c>
      <c r="E883" s="154" t="s">
        <v>813</v>
      </c>
      <c r="F883" s="155" t="s">
        <v>814</v>
      </c>
      <c r="G883" s="156" t="s">
        <v>380</v>
      </c>
      <c r="H883" s="157">
        <v>50.182000000000002</v>
      </c>
      <c r="I883" s="158">
        <v>70</v>
      </c>
      <c r="J883" s="159">
        <f>ROUND($I$883*$H$883,2)</f>
        <v>3512.74</v>
      </c>
      <c r="K883" s="155" t="s">
        <v>145</v>
      </c>
      <c r="L883" s="43"/>
      <c r="M883" s="160"/>
      <c r="N883" s="161" t="s">
        <v>43</v>
      </c>
      <c r="O883" s="24"/>
      <c r="P883" s="162">
        <f>$O$883*$H$883</f>
        <v>0</v>
      </c>
      <c r="Q883" s="162">
        <v>0</v>
      </c>
      <c r="R883" s="162">
        <f>$Q$883*$H$883</f>
        <v>0</v>
      </c>
      <c r="S883" s="162">
        <v>0</v>
      </c>
      <c r="T883" s="163">
        <f>$S$883*$H$883</f>
        <v>0</v>
      </c>
      <c r="AR883" s="97" t="s">
        <v>146</v>
      </c>
      <c r="AT883" s="97" t="s">
        <v>141</v>
      </c>
      <c r="AU883" s="97" t="s">
        <v>80</v>
      </c>
      <c r="AY883" s="6" t="s">
        <v>139</v>
      </c>
      <c r="BE883" s="164">
        <f>IF($N$883="základní",$J$883,0)</f>
        <v>3512.74</v>
      </c>
      <c r="BF883" s="164">
        <f>IF($N$883="snížená",$J$883,0)</f>
        <v>0</v>
      </c>
      <c r="BG883" s="164">
        <f>IF($N$883="zákl. přenesená",$J$883,0)</f>
        <v>0</v>
      </c>
      <c r="BH883" s="164">
        <f>IF($N$883="sníž. přenesená",$J$883,0)</f>
        <v>0</v>
      </c>
      <c r="BI883" s="164">
        <f>IF($N$883="nulová",$J$883,0)</f>
        <v>0</v>
      </c>
      <c r="BJ883" s="97" t="s">
        <v>76</v>
      </c>
      <c r="BK883" s="164">
        <f>ROUND($I$883*$H$883,2)</f>
        <v>3512.74</v>
      </c>
      <c r="BL883" s="97" t="s">
        <v>146</v>
      </c>
      <c r="BM883" s="97" t="s">
        <v>815</v>
      </c>
    </row>
    <row r="884" spans="2:65" s="6" customFormat="1" ht="27" customHeight="1" x14ac:dyDescent="0.3">
      <c r="B884" s="23"/>
      <c r="C884" s="24"/>
      <c r="D884" s="165" t="s">
        <v>148</v>
      </c>
      <c r="E884" s="24"/>
      <c r="F884" s="166" t="s">
        <v>816</v>
      </c>
      <c r="G884" s="24"/>
      <c r="H884" s="24"/>
      <c r="J884" s="24"/>
      <c r="K884" s="24"/>
      <c r="L884" s="43"/>
      <c r="M884" s="56"/>
      <c r="N884" s="24"/>
      <c r="O884" s="24"/>
      <c r="P884" s="24"/>
      <c r="Q884" s="24"/>
      <c r="R884" s="24"/>
      <c r="S884" s="24"/>
      <c r="T884" s="57"/>
      <c r="AT884" s="6" t="s">
        <v>148</v>
      </c>
      <c r="AU884" s="6" t="s">
        <v>80</v>
      </c>
    </row>
    <row r="885" spans="2:65" s="6" customFormat="1" ht="165.75" customHeight="1" x14ac:dyDescent="0.3">
      <c r="B885" s="23"/>
      <c r="C885" s="24"/>
      <c r="D885" s="167" t="s">
        <v>150</v>
      </c>
      <c r="E885" s="24"/>
      <c r="F885" s="168" t="s">
        <v>817</v>
      </c>
      <c r="G885" s="24"/>
      <c r="H885" s="24"/>
      <c r="J885" s="24"/>
      <c r="K885" s="24"/>
      <c r="L885" s="43"/>
      <c r="M885" s="56"/>
      <c r="N885" s="24"/>
      <c r="O885" s="24"/>
      <c r="P885" s="24"/>
      <c r="Q885" s="24"/>
      <c r="R885" s="24"/>
      <c r="S885" s="24"/>
      <c r="T885" s="57"/>
      <c r="AT885" s="6" t="s">
        <v>150</v>
      </c>
      <c r="AU885" s="6" t="s">
        <v>80</v>
      </c>
    </row>
    <row r="886" spans="2:65" s="6" customFormat="1" ht="15.75" customHeight="1" x14ac:dyDescent="0.3">
      <c r="B886" s="169"/>
      <c r="C886" s="170"/>
      <c r="D886" s="167" t="s">
        <v>152</v>
      </c>
      <c r="E886" s="170"/>
      <c r="F886" s="171" t="s">
        <v>818</v>
      </c>
      <c r="G886" s="170"/>
      <c r="H886" s="170"/>
      <c r="J886" s="170"/>
      <c r="K886" s="170"/>
      <c r="L886" s="172"/>
      <c r="M886" s="173"/>
      <c r="N886" s="170"/>
      <c r="O886" s="170"/>
      <c r="P886" s="170"/>
      <c r="Q886" s="170"/>
      <c r="R886" s="170"/>
      <c r="S886" s="170"/>
      <c r="T886" s="174"/>
      <c r="AT886" s="175" t="s">
        <v>152</v>
      </c>
      <c r="AU886" s="175" t="s">
        <v>80</v>
      </c>
      <c r="AV886" s="175" t="s">
        <v>76</v>
      </c>
      <c r="AW886" s="175" t="s">
        <v>111</v>
      </c>
      <c r="AX886" s="175" t="s">
        <v>72</v>
      </c>
      <c r="AY886" s="175" t="s">
        <v>139</v>
      </c>
    </row>
    <row r="887" spans="2:65" s="6" customFormat="1" ht="15.75" customHeight="1" x14ac:dyDescent="0.3">
      <c r="B887" s="169"/>
      <c r="C887" s="170"/>
      <c r="D887" s="167" t="s">
        <v>152</v>
      </c>
      <c r="E887" s="170"/>
      <c r="F887" s="171" t="s">
        <v>416</v>
      </c>
      <c r="G887" s="170"/>
      <c r="H887" s="170"/>
      <c r="J887" s="170"/>
      <c r="K887" s="170"/>
      <c r="L887" s="172"/>
      <c r="M887" s="173"/>
      <c r="N887" s="170"/>
      <c r="O887" s="170"/>
      <c r="P887" s="170"/>
      <c r="Q887" s="170"/>
      <c r="R887" s="170"/>
      <c r="S887" s="170"/>
      <c r="T887" s="174"/>
      <c r="AT887" s="175" t="s">
        <v>152</v>
      </c>
      <c r="AU887" s="175" t="s">
        <v>80</v>
      </c>
      <c r="AV887" s="175" t="s">
        <v>76</v>
      </c>
      <c r="AW887" s="175" t="s">
        <v>111</v>
      </c>
      <c r="AX887" s="175" t="s">
        <v>72</v>
      </c>
      <c r="AY887" s="175" t="s">
        <v>139</v>
      </c>
    </row>
    <row r="888" spans="2:65" s="6" customFormat="1" ht="15.75" customHeight="1" x14ac:dyDescent="0.3">
      <c r="B888" s="176"/>
      <c r="C888" s="177"/>
      <c r="D888" s="167" t="s">
        <v>152</v>
      </c>
      <c r="E888" s="177"/>
      <c r="F888" s="178" t="s">
        <v>819</v>
      </c>
      <c r="G888" s="177"/>
      <c r="H888" s="179">
        <v>51.567999999999998</v>
      </c>
      <c r="J888" s="177"/>
      <c r="K888" s="177"/>
      <c r="L888" s="180"/>
      <c r="M888" s="181"/>
      <c r="N888" s="177"/>
      <c r="O888" s="177"/>
      <c r="P888" s="177"/>
      <c r="Q888" s="177"/>
      <c r="R888" s="177"/>
      <c r="S888" s="177"/>
      <c r="T888" s="182"/>
      <c r="AT888" s="183" t="s">
        <v>152</v>
      </c>
      <c r="AU888" s="183" t="s">
        <v>80</v>
      </c>
      <c r="AV888" s="183" t="s">
        <v>80</v>
      </c>
      <c r="AW888" s="183" t="s">
        <v>111</v>
      </c>
      <c r="AX888" s="183" t="s">
        <v>72</v>
      </c>
      <c r="AY888" s="183" t="s">
        <v>139</v>
      </c>
    </row>
    <row r="889" spans="2:65" s="6" customFormat="1" ht="15.75" customHeight="1" x14ac:dyDescent="0.3">
      <c r="B889" s="169"/>
      <c r="C889" s="170"/>
      <c r="D889" s="167" t="s">
        <v>152</v>
      </c>
      <c r="E889" s="170"/>
      <c r="F889" s="171" t="s">
        <v>518</v>
      </c>
      <c r="G889" s="170"/>
      <c r="H889" s="170"/>
      <c r="J889" s="170"/>
      <c r="K889" s="170"/>
      <c r="L889" s="172"/>
      <c r="M889" s="173"/>
      <c r="N889" s="170"/>
      <c r="O889" s="170"/>
      <c r="P889" s="170"/>
      <c r="Q889" s="170"/>
      <c r="R889" s="170"/>
      <c r="S889" s="170"/>
      <c r="T889" s="174"/>
      <c r="AT889" s="175" t="s">
        <v>152</v>
      </c>
      <c r="AU889" s="175" t="s">
        <v>80</v>
      </c>
      <c r="AV889" s="175" t="s">
        <v>76</v>
      </c>
      <c r="AW889" s="175" t="s">
        <v>111</v>
      </c>
      <c r="AX889" s="175" t="s">
        <v>72</v>
      </c>
      <c r="AY889" s="175" t="s">
        <v>139</v>
      </c>
    </row>
    <row r="890" spans="2:65" s="6" customFormat="1" ht="15.75" customHeight="1" x14ac:dyDescent="0.3">
      <c r="B890" s="176"/>
      <c r="C890" s="177"/>
      <c r="D890" s="167" t="s">
        <v>152</v>
      </c>
      <c r="E890" s="177"/>
      <c r="F890" s="178" t="s">
        <v>820</v>
      </c>
      <c r="G890" s="177"/>
      <c r="H890" s="179">
        <v>-1.3859999999999999</v>
      </c>
      <c r="J890" s="177"/>
      <c r="K890" s="177"/>
      <c r="L890" s="180"/>
      <c r="M890" s="181"/>
      <c r="N890" s="177"/>
      <c r="O890" s="177"/>
      <c r="P890" s="177"/>
      <c r="Q890" s="177"/>
      <c r="R890" s="177"/>
      <c r="S890" s="177"/>
      <c r="T890" s="182"/>
      <c r="AT890" s="183" t="s">
        <v>152</v>
      </c>
      <c r="AU890" s="183" t="s">
        <v>80</v>
      </c>
      <c r="AV890" s="183" t="s">
        <v>80</v>
      </c>
      <c r="AW890" s="183" t="s">
        <v>111</v>
      </c>
      <c r="AX890" s="183" t="s">
        <v>72</v>
      </c>
      <c r="AY890" s="183" t="s">
        <v>139</v>
      </c>
    </row>
    <row r="891" spans="2:65" s="6" customFormat="1" ht="15.75" customHeight="1" x14ac:dyDescent="0.3">
      <c r="B891" s="192"/>
      <c r="C891" s="193"/>
      <c r="D891" s="167" t="s">
        <v>152</v>
      </c>
      <c r="E891" s="193"/>
      <c r="F891" s="194" t="s">
        <v>208</v>
      </c>
      <c r="G891" s="193"/>
      <c r="H891" s="195">
        <v>50.182000000000002</v>
      </c>
      <c r="J891" s="193"/>
      <c r="K891" s="193"/>
      <c r="L891" s="196"/>
      <c r="M891" s="197"/>
      <c r="N891" s="193"/>
      <c r="O891" s="193"/>
      <c r="P891" s="193"/>
      <c r="Q891" s="193"/>
      <c r="R891" s="193"/>
      <c r="S891" s="193"/>
      <c r="T891" s="198"/>
      <c r="AT891" s="199" t="s">
        <v>152</v>
      </c>
      <c r="AU891" s="199" t="s">
        <v>80</v>
      </c>
      <c r="AV891" s="199" t="s">
        <v>161</v>
      </c>
      <c r="AW891" s="199" t="s">
        <v>111</v>
      </c>
      <c r="AX891" s="199" t="s">
        <v>72</v>
      </c>
      <c r="AY891" s="199" t="s">
        <v>139</v>
      </c>
    </row>
    <row r="892" spans="2:65" s="6" customFormat="1" ht="15.75" customHeight="1" x14ac:dyDescent="0.3">
      <c r="B892" s="169"/>
      <c r="C892" s="170"/>
      <c r="D892" s="167" t="s">
        <v>152</v>
      </c>
      <c r="E892" s="170"/>
      <c r="F892" s="171" t="s">
        <v>418</v>
      </c>
      <c r="G892" s="170"/>
      <c r="H892" s="170"/>
      <c r="J892" s="170"/>
      <c r="K892" s="170"/>
      <c r="L892" s="172"/>
      <c r="M892" s="173"/>
      <c r="N892" s="170"/>
      <c r="O892" s="170"/>
      <c r="P892" s="170"/>
      <c r="Q892" s="170"/>
      <c r="R892" s="170"/>
      <c r="S892" s="170"/>
      <c r="T892" s="174"/>
      <c r="AT892" s="175" t="s">
        <v>152</v>
      </c>
      <c r="AU892" s="175" t="s">
        <v>80</v>
      </c>
      <c r="AV892" s="175" t="s">
        <v>76</v>
      </c>
      <c r="AW892" s="175" t="s">
        <v>111</v>
      </c>
      <c r="AX892" s="175" t="s">
        <v>72</v>
      </c>
      <c r="AY892" s="175" t="s">
        <v>139</v>
      </c>
    </row>
    <row r="893" spans="2:65" s="6" customFormat="1" ht="15.75" customHeight="1" x14ac:dyDescent="0.3">
      <c r="B893" s="176"/>
      <c r="C893" s="177"/>
      <c r="D893" s="167" t="s">
        <v>152</v>
      </c>
      <c r="E893" s="177"/>
      <c r="F893" s="178" t="s">
        <v>819</v>
      </c>
      <c r="G893" s="177"/>
      <c r="H893" s="179">
        <v>51.567999999999998</v>
      </c>
      <c r="J893" s="177"/>
      <c r="K893" s="177"/>
      <c r="L893" s="180"/>
      <c r="M893" s="181"/>
      <c r="N893" s="177"/>
      <c r="O893" s="177"/>
      <c r="P893" s="177"/>
      <c r="Q893" s="177"/>
      <c r="R893" s="177"/>
      <c r="S893" s="177"/>
      <c r="T893" s="182"/>
      <c r="AT893" s="183" t="s">
        <v>152</v>
      </c>
      <c r="AU893" s="183" t="s">
        <v>80</v>
      </c>
      <c r="AV893" s="183" t="s">
        <v>80</v>
      </c>
      <c r="AW893" s="183" t="s">
        <v>111</v>
      </c>
      <c r="AX893" s="183" t="s">
        <v>72</v>
      </c>
      <c r="AY893" s="183" t="s">
        <v>139</v>
      </c>
    </row>
    <row r="894" spans="2:65" s="6" customFormat="1" ht="15.75" customHeight="1" x14ac:dyDescent="0.3">
      <c r="B894" s="169"/>
      <c r="C894" s="170"/>
      <c r="D894" s="167" t="s">
        <v>152</v>
      </c>
      <c r="E894" s="170"/>
      <c r="F894" s="171" t="s">
        <v>518</v>
      </c>
      <c r="G894" s="170"/>
      <c r="H894" s="170"/>
      <c r="J894" s="170"/>
      <c r="K894" s="170"/>
      <c r="L894" s="172"/>
      <c r="M894" s="173"/>
      <c r="N894" s="170"/>
      <c r="O894" s="170"/>
      <c r="P894" s="170"/>
      <c r="Q894" s="170"/>
      <c r="R894" s="170"/>
      <c r="S894" s="170"/>
      <c r="T894" s="174"/>
      <c r="AT894" s="175" t="s">
        <v>152</v>
      </c>
      <c r="AU894" s="175" t="s">
        <v>80</v>
      </c>
      <c r="AV894" s="175" t="s">
        <v>76</v>
      </c>
      <c r="AW894" s="175" t="s">
        <v>111</v>
      </c>
      <c r="AX894" s="175" t="s">
        <v>72</v>
      </c>
      <c r="AY894" s="175" t="s">
        <v>139</v>
      </c>
    </row>
    <row r="895" spans="2:65" s="6" customFormat="1" ht="15.75" customHeight="1" x14ac:dyDescent="0.3">
      <c r="B895" s="176"/>
      <c r="C895" s="177"/>
      <c r="D895" s="167" t="s">
        <v>152</v>
      </c>
      <c r="E895" s="177"/>
      <c r="F895" s="178" t="s">
        <v>820</v>
      </c>
      <c r="G895" s="177"/>
      <c r="H895" s="179">
        <v>-1.3859999999999999</v>
      </c>
      <c r="J895" s="177"/>
      <c r="K895" s="177"/>
      <c r="L895" s="180"/>
      <c r="M895" s="181"/>
      <c r="N895" s="177"/>
      <c r="O895" s="177"/>
      <c r="P895" s="177"/>
      <c r="Q895" s="177"/>
      <c r="R895" s="177"/>
      <c r="S895" s="177"/>
      <c r="T895" s="182"/>
      <c r="AT895" s="183" t="s">
        <v>152</v>
      </c>
      <c r="AU895" s="183" t="s">
        <v>80</v>
      </c>
      <c r="AV895" s="183" t="s">
        <v>80</v>
      </c>
      <c r="AW895" s="183" t="s">
        <v>111</v>
      </c>
      <c r="AX895" s="183" t="s">
        <v>72</v>
      </c>
      <c r="AY895" s="183" t="s">
        <v>139</v>
      </c>
    </row>
    <row r="896" spans="2:65" s="6" customFormat="1" ht="15.75" customHeight="1" x14ac:dyDescent="0.3">
      <c r="B896" s="192"/>
      <c r="C896" s="193"/>
      <c r="D896" s="167" t="s">
        <v>152</v>
      </c>
      <c r="E896" s="193"/>
      <c r="F896" s="194" t="s">
        <v>208</v>
      </c>
      <c r="G896" s="193"/>
      <c r="H896" s="195">
        <v>50.182000000000002</v>
      </c>
      <c r="J896" s="193"/>
      <c r="K896" s="193"/>
      <c r="L896" s="196"/>
      <c r="M896" s="197"/>
      <c r="N896" s="193"/>
      <c r="O896" s="193"/>
      <c r="P896" s="193"/>
      <c r="Q896" s="193"/>
      <c r="R896" s="193"/>
      <c r="S896" s="193"/>
      <c r="T896" s="198"/>
      <c r="AT896" s="199" t="s">
        <v>152</v>
      </c>
      <c r="AU896" s="199" t="s">
        <v>80</v>
      </c>
      <c r="AV896" s="199" t="s">
        <v>161</v>
      </c>
      <c r="AW896" s="199" t="s">
        <v>111</v>
      </c>
      <c r="AX896" s="199" t="s">
        <v>72</v>
      </c>
      <c r="AY896" s="199" t="s">
        <v>139</v>
      </c>
    </row>
    <row r="897" spans="2:65" s="6" customFormat="1" ht="15.75" customHeight="1" x14ac:dyDescent="0.3">
      <c r="B897" s="184"/>
      <c r="C897" s="185"/>
      <c r="D897" s="167" t="s">
        <v>152</v>
      </c>
      <c r="E897" s="185"/>
      <c r="F897" s="186" t="s">
        <v>179</v>
      </c>
      <c r="G897" s="185"/>
      <c r="H897" s="187">
        <v>100.364</v>
      </c>
      <c r="J897" s="185"/>
      <c r="K897" s="185"/>
      <c r="L897" s="188"/>
      <c r="M897" s="189"/>
      <c r="N897" s="185"/>
      <c r="O897" s="185"/>
      <c r="P897" s="185"/>
      <c r="Q897" s="185"/>
      <c r="R897" s="185"/>
      <c r="S897" s="185"/>
      <c r="T897" s="190"/>
      <c r="AT897" s="191" t="s">
        <v>152</v>
      </c>
      <c r="AU897" s="191" t="s">
        <v>80</v>
      </c>
      <c r="AV897" s="191" t="s">
        <v>146</v>
      </c>
      <c r="AW897" s="191" t="s">
        <v>111</v>
      </c>
      <c r="AX897" s="191" t="s">
        <v>72</v>
      </c>
      <c r="AY897" s="191" t="s">
        <v>139</v>
      </c>
    </row>
    <row r="898" spans="2:65" s="6" customFormat="1" ht="15.75" customHeight="1" x14ac:dyDescent="0.3">
      <c r="B898" s="176"/>
      <c r="C898" s="177"/>
      <c r="D898" s="167" t="s">
        <v>152</v>
      </c>
      <c r="E898" s="177"/>
      <c r="F898" s="178" t="s">
        <v>821</v>
      </c>
      <c r="G898" s="177"/>
      <c r="H898" s="179">
        <v>50.182000000000002</v>
      </c>
      <c r="J898" s="177"/>
      <c r="K898" s="177"/>
      <c r="L898" s="180"/>
      <c r="M898" s="181"/>
      <c r="N898" s="177"/>
      <c r="O898" s="177"/>
      <c r="P898" s="177"/>
      <c r="Q898" s="177"/>
      <c r="R898" s="177"/>
      <c r="S898" s="177"/>
      <c r="T898" s="182"/>
      <c r="AT898" s="183" t="s">
        <v>152</v>
      </c>
      <c r="AU898" s="183" t="s">
        <v>80</v>
      </c>
      <c r="AV898" s="183" t="s">
        <v>80</v>
      </c>
      <c r="AW898" s="183" t="s">
        <v>111</v>
      </c>
      <c r="AX898" s="183" t="s">
        <v>76</v>
      </c>
      <c r="AY898" s="183" t="s">
        <v>139</v>
      </c>
    </row>
    <row r="899" spans="2:65" s="6" customFormat="1" ht="15.75" customHeight="1" x14ac:dyDescent="0.3">
      <c r="B899" s="23"/>
      <c r="C899" s="153" t="s">
        <v>822</v>
      </c>
      <c r="D899" s="153" t="s">
        <v>141</v>
      </c>
      <c r="E899" s="154" t="s">
        <v>823</v>
      </c>
      <c r="F899" s="155" t="s">
        <v>824</v>
      </c>
      <c r="G899" s="156" t="s">
        <v>380</v>
      </c>
      <c r="H899" s="157">
        <v>25.091000000000001</v>
      </c>
      <c r="I899" s="158">
        <v>70</v>
      </c>
      <c r="J899" s="159">
        <f>ROUND($I$899*$H$899,2)</f>
        <v>1756.37</v>
      </c>
      <c r="K899" s="155" t="s">
        <v>145</v>
      </c>
      <c r="L899" s="43"/>
      <c r="M899" s="160"/>
      <c r="N899" s="161" t="s">
        <v>43</v>
      </c>
      <c r="O899" s="24"/>
      <c r="P899" s="162">
        <f>$O$899*$H$899</f>
        <v>0</v>
      </c>
      <c r="Q899" s="162">
        <v>0</v>
      </c>
      <c r="R899" s="162">
        <f>$Q$899*$H$899</f>
        <v>0</v>
      </c>
      <c r="S899" s="162">
        <v>0</v>
      </c>
      <c r="T899" s="163">
        <f>$S$899*$H$899</f>
        <v>0</v>
      </c>
      <c r="AR899" s="97" t="s">
        <v>146</v>
      </c>
      <c r="AT899" s="97" t="s">
        <v>141</v>
      </c>
      <c r="AU899" s="97" t="s">
        <v>80</v>
      </c>
      <c r="AY899" s="6" t="s">
        <v>139</v>
      </c>
      <c r="BE899" s="164">
        <f>IF($N$899="základní",$J$899,0)</f>
        <v>1756.37</v>
      </c>
      <c r="BF899" s="164">
        <f>IF($N$899="snížená",$J$899,0)</f>
        <v>0</v>
      </c>
      <c r="BG899" s="164">
        <f>IF($N$899="zákl. přenesená",$J$899,0)</f>
        <v>0</v>
      </c>
      <c r="BH899" s="164">
        <f>IF($N$899="sníž. přenesená",$J$899,0)</f>
        <v>0</v>
      </c>
      <c r="BI899" s="164">
        <f>IF($N$899="nulová",$J$899,0)</f>
        <v>0</v>
      </c>
      <c r="BJ899" s="97" t="s">
        <v>76</v>
      </c>
      <c r="BK899" s="164">
        <f>ROUND($I$899*$H$899,2)</f>
        <v>1756.37</v>
      </c>
      <c r="BL899" s="97" t="s">
        <v>146</v>
      </c>
      <c r="BM899" s="97" t="s">
        <v>825</v>
      </c>
    </row>
    <row r="900" spans="2:65" s="6" customFormat="1" ht="27" customHeight="1" x14ac:dyDescent="0.3">
      <c r="B900" s="23"/>
      <c r="C900" s="24"/>
      <c r="D900" s="165" t="s">
        <v>148</v>
      </c>
      <c r="E900" s="24"/>
      <c r="F900" s="166" t="s">
        <v>826</v>
      </c>
      <c r="G900" s="24"/>
      <c r="H900" s="24"/>
      <c r="J900" s="24"/>
      <c r="K900" s="24"/>
      <c r="L900" s="43"/>
      <c r="M900" s="56"/>
      <c r="N900" s="24"/>
      <c r="O900" s="24"/>
      <c r="P900" s="24"/>
      <c r="Q900" s="24"/>
      <c r="R900" s="24"/>
      <c r="S900" s="24"/>
      <c r="T900" s="57"/>
      <c r="AT900" s="6" t="s">
        <v>148</v>
      </c>
      <c r="AU900" s="6" t="s">
        <v>80</v>
      </c>
    </row>
    <row r="901" spans="2:65" s="6" customFormat="1" ht="165.75" customHeight="1" x14ac:dyDescent="0.3">
      <c r="B901" s="23"/>
      <c r="C901" s="24"/>
      <c r="D901" s="167" t="s">
        <v>150</v>
      </c>
      <c r="E901" s="24"/>
      <c r="F901" s="168" t="s">
        <v>817</v>
      </c>
      <c r="G901" s="24"/>
      <c r="H901" s="24"/>
      <c r="J901" s="24"/>
      <c r="K901" s="24"/>
      <c r="L901" s="43"/>
      <c r="M901" s="56"/>
      <c r="N901" s="24"/>
      <c r="O901" s="24"/>
      <c r="P901" s="24"/>
      <c r="Q901" s="24"/>
      <c r="R901" s="24"/>
      <c r="S901" s="24"/>
      <c r="T901" s="57"/>
      <c r="AT901" s="6" t="s">
        <v>150</v>
      </c>
      <c r="AU901" s="6" t="s">
        <v>80</v>
      </c>
    </row>
    <row r="902" spans="2:65" s="6" customFormat="1" ht="15.75" customHeight="1" x14ac:dyDescent="0.3">
      <c r="B902" s="169"/>
      <c r="C902" s="170"/>
      <c r="D902" s="167" t="s">
        <v>152</v>
      </c>
      <c r="E902" s="170"/>
      <c r="F902" s="171" t="s">
        <v>827</v>
      </c>
      <c r="G902" s="170"/>
      <c r="H902" s="170"/>
      <c r="J902" s="170"/>
      <c r="K902" s="170"/>
      <c r="L902" s="172"/>
      <c r="M902" s="173"/>
      <c r="N902" s="170"/>
      <c r="O902" s="170"/>
      <c r="P902" s="170"/>
      <c r="Q902" s="170"/>
      <c r="R902" s="170"/>
      <c r="S902" s="170"/>
      <c r="T902" s="174"/>
      <c r="AT902" s="175" t="s">
        <v>152</v>
      </c>
      <c r="AU902" s="175" t="s">
        <v>80</v>
      </c>
      <c r="AV902" s="175" t="s">
        <v>76</v>
      </c>
      <c r="AW902" s="175" t="s">
        <v>111</v>
      </c>
      <c r="AX902" s="175" t="s">
        <v>72</v>
      </c>
      <c r="AY902" s="175" t="s">
        <v>139</v>
      </c>
    </row>
    <row r="903" spans="2:65" s="6" customFormat="1" ht="15.75" customHeight="1" x14ac:dyDescent="0.3">
      <c r="B903" s="176"/>
      <c r="C903" s="177"/>
      <c r="D903" s="167" t="s">
        <v>152</v>
      </c>
      <c r="E903" s="177"/>
      <c r="F903" s="178" t="s">
        <v>828</v>
      </c>
      <c r="G903" s="177"/>
      <c r="H903" s="179">
        <v>25.091000000000001</v>
      </c>
      <c r="J903" s="177"/>
      <c r="K903" s="177"/>
      <c r="L903" s="180"/>
      <c r="M903" s="181"/>
      <c r="N903" s="177"/>
      <c r="O903" s="177"/>
      <c r="P903" s="177"/>
      <c r="Q903" s="177"/>
      <c r="R903" s="177"/>
      <c r="S903" s="177"/>
      <c r="T903" s="182"/>
      <c r="AT903" s="183" t="s">
        <v>152</v>
      </c>
      <c r="AU903" s="183" t="s">
        <v>80</v>
      </c>
      <c r="AV903" s="183" t="s">
        <v>80</v>
      </c>
      <c r="AW903" s="183" t="s">
        <v>111</v>
      </c>
      <c r="AX903" s="183" t="s">
        <v>76</v>
      </c>
      <c r="AY903" s="183" t="s">
        <v>139</v>
      </c>
    </row>
    <row r="904" spans="2:65" s="6" customFormat="1" ht="15.75" customHeight="1" x14ac:dyDescent="0.3">
      <c r="B904" s="23"/>
      <c r="C904" s="153" t="s">
        <v>829</v>
      </c>
      <c r="D904" s="153" t="s">
        <v>141</v>
      </c>
      <c r="E904" s="154" t="s">
        <v>830</v>
      </c>
      <c r="F904" s="155" t="s">
        <v>831</v>
      </c>
      <c r="G904" s="156" t="s">
        <v>380</v>
      </c>
      <c r="H904" s="157">
        <v>15.055</v>
      </c>
      <c r="I904" s="158">
        <v>250</v>
      </c>
      <c r="J904" s="159">
        <f>ROUND($I$904*$H$904,2)</f>
        <v>3763.75</v>
      </c>
      <c r="K904" s="155" t="s">
        <v>145</v>
      </c>
      <c r="L904" s="43"/>
      <c r="M904" s="160"/>
      <c r="N904" s="161" t="s">
        <v>43</v>
      </c>
      <c r="O904" s="24"/>
      <c r="P904" s="162">
        <f>$O$904*$H$904</f>
        <v>0</v>
      </c>
      <c r="Q904" s="162">
        <v>3.5495750000000001E-3</v>
      </c>
      <c r="R904" s="162">
        <f>$Q$904*$H$904</f>
        <v>5.3438851624999999E-2</v>
      </c>
      <c r="S904" s="162">
        <v>0</v>
      </c>
      <c r="T904" s="163">
        <f>$S$904*$H$904</f>
        <v>0</v>
      </c>
      <c r="AR904" s="97" t="s">
        <v>146</v>
      </c>
      <c r="AT904" s="97" t="s">
        <v>141</v>
      </c>
      <c r="AU904" s="97" t="s">
        <v>80</v>
      </c>
      <c r="AY904" s="6" t="s">
        <v>139</v>
      </c>
      <c r="BE904" s="164">
        <f>IF($N$904="základní",$J$904,0)</f>
        <v>3763.75</v>
      </c>
      <c r="BF904" s="164">
        <f>IF($N$904="snížená",$J$904,0)</f>
        <v>0</v>
      </c>
      <c r="BG904" s="164">
        <f>IF($N$904="zákl. přenesená",$J$904,0)</f>
        <v>0</v>
      </c>
      <c r="BH904" s="164">
        <f>IF($N$904="sníž. přenesená",$J$904,0)</f>
        <v>0</v>
      </c>
      <c r="BI904" s="164">
        <f>IF($N$904="nulová",$J$904,0)</f>
        <v>0</v>
      </c>
      <c r="BJ904" s="97" t="s">
        <v>76</v>
      </c>
      <c r="BK904" s="164">
        <f>ROUND($I$904*$H$904,2)</f>
        <v>3763.75</v>
      </c>
      <c r="BL904" s="97" t="s">
        <v>146</v>
      </c>
      <c r="BM904" s="97" t="s">
        <v>832</v>
      </c>
    </row>
    <row r="905" spans="2:65" s="6" customFormat="1" ht="27" customHeight="1" x14ac:dyDescent="0.3">
      <c r="B905" s="23"/>
      <c r="C905" s="24"/>
      <c r="D905" s="165" t="s">
        <v>148</v>
      </c>
      <c r="E905" s="24"/>
      <c r="F905" s="166" t="s">
        <v>833</v>
      </c>
      <c r="G905" s="24"/>
      <c r="H905" s="24"/>
      <c r="J905" s="24"/>
      <c r="K905" s="24"/>
      <c r="L905" s="43"/>
      <c r="M905" s="56"/>
      <c r="N905" s="24"/>
      <c r="O905" s="24"/>
      <c r="P905" s="24"/>
      <c r="Q905" s="24"/>
      <c r="R905" s="24"/>
      <c r="S905" s="24"/>
      <c r="T905" s="57"/>
      <c r="AT905" s="6" t="s">
        <v>148</v>
      </c>
      <c r="AU905" s="6" t="s">
        <v>80</v>
      </c>
    </row>
    <row r="906" spans="2:65" s="6" customFormat="1" ht="165.75" customHeight="1" x14ac:dyDescent="0.3">
      <c r="B906" s="23"/>
      <c r="C906" s="24"/>
      <c r="D906" s="167" t="s">
        <v>150</v>
      </c>
      <c r="E906" s="24"/>
      <c r="F906" s="168" t="s">
        <v>817</v>
      </c>
      <c r="G906" s="24"/>
      <c r="H906" s="24"/>
      <c r="J906" s="24"/>
      <c r="K906" s="24"/>
      <c r="L906" s="43"/>
      <c r="M906" s="56"/>
      <c r="N906" s="24"/>
      <c r="O906" s="24"/>
      <c r="P906" s="24"/>
      <c r="Q906" s="24"/>
      <c r="R906" s="24"/>
      <c r="S906" s="24"/>
      <c r="T906" s="57"/>
      <c r="AT906" s="6" t="s">
        <v>150</v>
      </c>
      <c r="AU906" s="6" t="s">
        <v>80</v>
      </c>
    </row>
    <row r="907" spans="2:65" s="6" customFormat="1" ht="15.75" customHeight="1" x14ac:dyDescent="0.3">
      <c r="B907" s="169"/>
      <c r="C907" s="170"/>
      <c r="D907" s="167" t="s">
        <v>152</v>
      </c>
      <c r="E907" s="170"/>
      <c r="F907" s="171" t="s">
        <v>827</v>
      </c>
      <c r="G907" s="170"/>
      <c r="H907" s="170"/>
      <c r="J907" s="170"/>
      <c r="K907" s="170"/>
      <c r="L907" s="172"/>
      <c r="M907" s="173"/>
      <c r="N907" s="170"/>
      <c r="O907" s="170"/>
      <c r="P907" s="170"/>
      <c r="Q907" s="170"/>
      <c r="R907" s="170"/>
      <c r="S907" s="170"/>
      <c r="T907" s="174"/>
      <c r="AT907" s="175" t="s">
        <v>152</v>
      </c>
      <c r="AU907" s="175" t="s">
        <v>80</v>
      </c>
      <c r="AV907" s="175" t="s">
        <v>76</v>
      </c>
      <c r="AW907" s="175" t="s">
        <v>111</v>
      </c>
      <c r="AX907" s="175" t="s">
        <v>72</v>
      </c>
      <c r="AY907" s="175" t="s">
        <v>139</v>
      </c>
    </row>
    <row r="908" spans="2:65" s="6" customFormat="1" ht="15.75" customHeight="1" x14ac:dyDescent="0.3">
      <c r="B908" s="176"/>
      <c r="C908" s="177"/>
      <c r="D908" s="167" t="s">
        <v>152</v>
      </c>
      <c r="E908" s="177"/>
      <c r="F908" s="178" t="s">
        <v>834</v>
      </c>
      <c r="G908" s="177"/>
      <c r="H908" s="179">
        <v>15.055</v>
      </c>
      <c r="J908" s="177"/>
      <c r="K908" s="177"/>
      <c r="L908" s="180"/>
      <c r="M908" s="181"/>
      <c r="N908" s="177"/>
      <c r="O908" s="177"/>
      <c r="P908" s="177"/>
      <c r="Q908" s="177"/>
      <c r="R908" s="177"/>
      <c r="S908" s="177"/>
      <c r="T908" s="182"/>
      <c r="AT908" s="183" t="s">
        <v>152</v>
      </c>
      <c r="AU908" s="183" t="s">
        <v>80</v>
      </c>
      <c r="AV908" s="183" t="s">
        <v>80</v>
      </c>
      <c r="AW908" s="183" t="s">
        <v>111</v>
      </c>
      <c r="AX908" s="183" t="s">
        <v>76</v>
      </c>
      <c r="AY908" s="183" t="s">
        <v>139</v>
      </c>
    </row>
    <row r="909" spans="2:65" s="6" customFormat="1" ht="15.75" customHeight="1" x14ac:dyDescent="0.3">
      <c r="B909" s="23"/>
      <c r="C909" s="153" t="s">
        <v>835</v>
      </c>
      <c r="D909" s="153" t="s">
        <v>141</v>
      </c>
      <c r="E909" s="154" t="s">
        <v>836</v>
      </c>
      <c r="F909" s="155" t="s">
        <v>837</v>
      </c>
      <c r="G909" s="156" t="s">
        <v>380</v>
      </c>
      <c r="H909" s="157">
        <v>10.036</v>
      </c>
      <c r="I909" s="158">
        <v>330</v>
      </c>
      <c r="J909" s="159">
        <f>ROUND($I$909*$H$909,2)</f>
        <v>3311.88</v>
      </c>
      <c r="K909" s="155" t="s">
        <v>145</v>
      </c>
      <c r="L909" s="43"/>
      <c r="M909" s="160"/>
      <c r="N909" s="161" t="s">
        <v>43</v>
      </c>
      <c r="O909" s="24"/>
      <c r="P909" s="162">
        <f>$O$909*$H$909</f>
        <v>0</v>
      </c>
      <c r="Q909" s="162">
        <v>1.557706E-2</v>
      </c>
      <c r="R909" s="162">
        <f>$Q$909*$H$909</f>
        <v>0.15633137416000001</v>
      </c>
      <c r="S909" s="162">
        <v>0</v>
      </c>
      <c r="T909" s="163">
        <f>$S$909*$H$909</f>
        <v>0</v>
      </c>
      <c r="AR909" s="97" t="s">
        <v>146</v>
      </c>
      <c r="AT909" s="97" t="s">
        <v>141</v>
      </c>
      <c r="AU909" s="97" t="s">
        <v>80</v>
      </c>
      <c r="AY909" s="6" t="s">
        <v>139</v>
      </c>
      <c r="BE909" s="164">
        <f>IF($N$909="základní",$J$909,0)</f>
        <v>3311.88</v>
      </c>
      <c r="BF909" s="164">
        <f>IF($N$909="snížená",$J$909,0)</f>
        <v>0</v>
      </c>
      <c r="BG909" s="164">
        <f>IF($N$909="zákl. přenesená",$J$909,0)</f>
        <v>0</v>
      </c>
      <c r="BH909" s="164">
        <f>IF($N$909="sníž. přenesená",$J$909,0)</f>
        <v>0</v>
      </c>
      <c r="BI909" s="164">
        <f>IF($N$909="nulová",$J$909,0)</f>
        <v>0</v>
      </c>
      <c r="BJ909" s="97" t="s">
        <v>76</v>
      </c>
      <c r="BK909" s="164">
        <f>ROUND($I$909*$H$909,2)</f>
        <v>3311.88</v>
      </c>
      <c r="BL909" s="97" t="s">
        <v>146</v>
      </c>
      <c r="BM909" s="97" t="s">
        <v>838</v>
      </c>
    </row>
    <row r="910" spans="2:65" s="6" customFormat="1" ht="27" customHeight="1" x14ac:dyDescent="0.3">
      <c r="B910" s="23"/>
      <c r="C910" s="24"/>
      <c r="D910" s="165" t="s">
        <v>148</v>
      </c>
      <c r="E910" s="24"/>
      <c r="F910" s="166" t="s">
        <v>839</v>
      </c>
      <c r="G910" s="24"/>
      <c r="H910" s="24"/>
      <c r="J910" s="24"/>
      <c r="K910" s="24"/>
      <c r="L910" s="43"/>
      <c r="M910" s="56"/>
      <c r="N910" s="24"/>
      <c r="O910" s="24"/>
      <c r="P910" s="24"/>
      <c r="Q910" s="24"/>
      <c r="R910" s="24"/>
      <c r="S910" s="24"/>
      <c r="T910" s="57"/>
      <c r="AT910" s="6" t="s">
        <v>148</v>
      </c>
      <c r="AU910" s="6" t="s">
        <v>80</v>
      </c>
    </row>
    <row r="911" spans="2:65" s="6" customFormat="1" ht="165.75" customHeight="1" x14ac:dyDescent="0.3">
      <c r="B911" s="23"/>
      <c r="C911" s="24"/>
      <c r="D911" s="167" t="s">
        <v>150</v>
      </c>
      <c r="E911" s="24"/>
      <c r="F911" s="168" t="s">
        <v>817</v>
      </c>
      <c r="G911" s="24"/>
      <c r="H911" s="24"/>
      <c r="J911" s="24"/>
      <c r="K911" s="24"/>
      <c r="L911" s="43"/>
      <c r="M911" s="56"/>
      <c r="N911" s="24"/>
      <c r="O911" s="24"/>
      <c r="P911" s="24"/>
      <c r="Q911" s="24"/>
      <c r="R911" s="24"/>
      <c r="S911" s="24"/>
      <c r="T911" s="57"/>
      <c r="AT911" s="6" t="s">
        <v>150</v>
      </c>
      <c r="AU911" s="6" t="s">
        <v>80</v>
      </c>
    </row>
    <row r="912" spans="2:65" s="6" customFormat="1" ht="15.75" customHeight="1" x14ac:dyDescent="0.3">
      <c r="B912" s="169"/>
      <c r="C912" s="170"/>
      <c r="D912" s="167" t="s">
        <v>152</v>
      </c>
      <c r="E912" s="170"/>
      <c r="F912" s="171" t="s">
        <v>827</v>
      </c>
      <c r="G912" s="170"/>
      <c r="H912" s="170"/>
      <c r="J912" s="170"/>
      <c r="K912" s="170"/>
      <c r="L912" s="172"/>
      <c r="M912" s="173"/>
      <c r="N912" s="170"/>
      <c r="O912" s="170"/>
      <c r="P912" s="170"/>
      <c r="Q912" s="170"/>
      <c r="R912" s="170"/>
      <c r="S912" s="170"/>
      <c r="T912" s="174"/>
      <c r="AT912" s="175" t="s">
        <v>152</v>
      </c>
      <c r="AU912" s="175" t="s">
        <v>80</v>
      </c>
      <c r="AV912" s="175" t="s">
        <v>76</v>
      </c>
      <c r="AW912" s="175" t="s">
        <v>111</v>
      </c>
      <c r="AX912" s="175" t="s">
        <v>72</v>
      </c>
      <c r="AY912" s="175" t="s">
        <v>139</v>
      </c>
    </row>
    <row r="913" spans="2:65" s="6" customFormat="1" ht="15.75" customHeight="1" x14ac:dyDescent="0.3">
      <c r="B913" s="176"/>
      <c r="C913" s="177"/>
      <c r="D913" s="167" t="s">
        <v>152</v>
      </c>
      <c r="E913" s="177"/>
      <c r="F913" s="178" t="s">
        <v>840</v>
      </c>
      <c r="G913" s="177"/>
      <c r="H913" s="179">
        <v>10.036</v>
      </c>
      <c r="J913" s="177"/>
      <c r="K913" s="177"/>
      <c r="L913" s="180"/>
      <c r="M913" s="181"/>
      <c r="N913" s="177"/>
      <c r="O913" s="177"/>
      <c r="P913" s="177"/>
      <c r="Q913" s="177"/>
      <c r="R913" s="177"/>
      <c r="S913" s="177"/>
      <c r="T913" s="182"/>
      <c r="AT913" s="183" t="s">
        <v>152</v>
      </c>
      <c r="AU913" s="183" t="s">
        <v>80</v>
      </c>
      <c r="AV913" s="183" t="s">
        <v>80</v>
      </c>
      <c r="AW913" s="183" t="s">
        <v>111</v>
      </c>
      <c r="AX913" s="183" t="s">
        <v>76</v>
      </c>
      <c r="AY913" s="183" t="s">
        <v>139</v>
      </c>
    </row>
    <row r="914" spans="2:65" s="6" customFormat="1" ht="15.75" customHeight="1" x14ac:dyDescent="0.3">
      <c r="B914" s="23"/>
      <c r="C914" s="153" t="s">
        <v>841</v>
      </c>
      <c r="D914" s="153" t="s">
        <v>141</v>
      </c>
      <c r="E914" s="154" t="s">
        <v>842</v>
      </c>
      <c r="F914" s="155" t="s">
        <v>843</v>
      </c>
      <c r="G914" s="156" t="s">
        <v>164</v>
      </c>
      <c r="H914" s="157">
        <v>38196.921000000002</v>
      </c>
      <c r="I914" s="158">
        <v>22.4</v>
      </c>
      <c r="J914" s="159">
        <f>ROUND($I$914*$H$914,2)</f>
        <v>855611.03</v>
      </c>
      <c r="K914" s="155" t="s">
        <v>145</v>
      </c>
      <c r="L914" s="43"/>
      <c r="M914" s="160"/>
      <c r="N914" s="161" t="s">
        <v>43</v>
      </c>
      <c r="O914" s="24"/>
      <c r="P914" s="162">
        <f>$O$914*$H$914</f>
        <v>0</v>
      </c>
      <c r="Q914" s="162">
        <v>0</v>
      </c>
      <c r="R914" s="162">
        <f>$Q$914*$H$914</f>
        <v>0</v>
      </c>
      <c r="S914" s="162">
        <v>0</v>
      </c>
      <c r="T914" s="163">
        <f>$S$914*$H$914</f>
        <v>0</v>
      </c>
      <c r="AR914" s="97" t="s">
        <v>146</v>
      </c>
      <c r="AT914" s="97" t="s">
        <v>141</v>
      </c>
      <c r="AU914" s="97" t="s">
        <v>80</v>
      </c>
      <c r="AY914" s="6" t="s">
        <v>139</v>
      </c>
      <c r="BE914" s="164">
        <f>IF($N$914="základní",$J$914,0)</f>
        <v>855611.03</v>
      </c>
      <c r="BF914" s="164">
        <f>IF($N$914="snížená",$J$914,0)</f>
        <v>0</v>
      </c>
      <c r="BG914" s="164">
        <f>IF($N$914="zákl. přenesená",$J$914,0)</f>
        <v>0</v>
      </c>
      <c r="BH914" s="164">
        <f>IF($N$914="sníž. přenesená",$J$914,0)</f>
        <v>0</v>
      </c>
      <c r="BI914" s="164">
        <f>IF($N$914="nulová",$J$914,0)</f>
        <v>0</v>
      </c>
      <c r="BJ914" s="97" t="s">
        <v>76</v>
      </c>
      <c r="BK914" s="164">
        <f>ROUND($I$914*$H$914,2)</f>
        <v>855611.03</v>
      </c>
      <c r="BL914" s="97" t="s">
        <v>146</v>
      </c>
      <c r="BM914" s="97" t="s">
        <v>844</v>
      </c>
    </row>
    <row r="915" spans="2:65" s="6" customFormat="1" ht="27" customHeight="1" x14ac:dyDescent="0.3">
      <c r="B915" s="23"/>
      <c r="C915" s="24"/>
      <c r="D915" s="165" t="s">
        <v>148</v>
      </c>
      <c r="E915" s="24"/>
      <c r="F915" s="166" t="s">
        <v>845</v>
      </c>
      <c r="G915" s="24"/>
      <c r="H915" s="24"/>
      <c r="J915" s="24"/>
      <c r="K915" s="24"/>
      <c r="L915" s="43"/>
      <c r="M915" s="56"/>
      <c r="N915" s="24"/>
      <c r="O915" s="24"/>
      <c r="P915" s="24"/>
      <c r="Q915" s="24"/>
      <c r="R915" s="24"/>
      <c r="S915" s="24"/>
      <c r="T915" s="57"/>
      <c r="AT915" s="6" t="s">
        <v>148</v>
      </c>
      <c r="AU915" s="6" t="s">
        <v>80</v>
      </c>
    </row>
    <row r="916" spans="2:65" s="6" customFormat="1" ht="57.75" customHeight="1" x14ac:dyDescent="0.3">
      <c r="B916" s="23"/>
      <c r="C916" s="24"/>
      <c r="D916" s="167" t="s">
        <v>150</v>
      </c>
      <c r="E916" s="24"/>
      <c r="F916" s="168" t="s">
        <v>846</v>
      </c>
      <c r="G916" s="24"/>
      <c r="H916" s="24"/>
      <c r="J916" s="24"/>
      <c r="K916" s="24"/>
      <c r="L916" s="43"/>
      <c r="M916" s="56"/>
      <c r="N916" s="24"/>
      <c r="O916" s="24"/>
      <c r="P916" s="24"/>
      <c r="Q916" s="24"/>
      <c r="R916" s="24"/>
      <c r="S916" s="24"/>
      <c r="T916" s="57"/>
      <c r="AT916" s="6" t="s">
        <v>150</v>
      </c>
      <c r="AU916" s="6" t="s">
        <v>80</v>
      </c>
    </row>
    <row r="917" spans="2:65" s="6" customFormat="1" ht="15.75" customHeight="1" x14ac:dyDescent="0.3">
      <c r="B917" s="169"/>
      <c r="C917" s="170"/>
      <c r="D917" s="167" t="s">
        <v>152</v>
      </c>
      <c r="E917" s="170"/>
      <c r="F917" s="171" t="s">
        <v>385</v>
      </c>
      <c r="G917" s="170"/>
      <c r="H917" s="170"/>
      <c r="J917" s="170"/>
      <c r="K917" s="170"/>
      <c r="L917" s="172"/>
      <c r="M917" s="173"/>
      <c r="N917" s="170"/>
      <c r="O917" s="170"/>
      <c r="P917" s="170"/>
      <c r="Q917" s="170"/>
      <c r="R917" s="170"/>
      <c r="S917" s="170"/>
      <c r="T917" s="174"/>
      <c r="AT917" s="175" t="s">
        <v>152</v>
      </c>
      <c r="AU917" s="175" t="s">
        <v>80</v>
      </c>
      <c r="AV917" s="175" t="s">
        <v>76</v>
      </c>
      <c r="AW917" s="175" t="s">
        <v>111</v>
      </c>
      <c r="AX917" s="175" t="s">
        <v>72</v>
      </c>
      <c r="AY917" s="175" t="s">
        <v>139</v>
      </c>
    </row>
    <row r="918" spans="2:65" s="6" customFormat="1" ht="15.75" customHeight="1" x14ac:dyDescent="0.3">
      <c r="B918" s="169"/>
      <c r="C918" s="170"/>
      <c r="D918" s="167" t="s">
        <v>152</v>
      </c>
      <c r="E918" s="170"/>
      <c r="F918" s="171" t="s">
        <v>185</v>
      </c>
      <c r="G918" s="170"/>
      <c r="H918" s="170"/>
      <c r="J918" s="170"/>
      <c r="K918" s="170"/>
      <c r="L918" s="172"/>
      <c r="M918" s="173"/>
      <c r="N918" s="170"/>
      <c r="O918" s="170"/>
      <c r="P918" s="170"/>
      <c r="Q918" s="170"/>
      <c r="R918" s="170"/>
      <c r="S918" s="170"/>
      <c r="T918" s="174"/>
      <c r="AT918" s="175" t="s">
        <v>152</v>
      </c>
      <c r="AU918" s="175" t="s">
        <v>80</v>
      </c>
      <c r="AV918" s="175" t="s">
        <v>76</v>
      </c>
      <c r="AW918" s="175" t="s">
        <v>111</v>
      </c>
      <c r="AX918" s="175" t="s">
        <v>72</v>
      </c>
      <c r="AY918" s="175" t="s">
        <v>139</v>
      </c>
    </row>
    <row r="919" spans="2:65" s="6" customFormat="1" ht="15.75" customHeight="1" x14ac:dyDescent="0.3">
      <c r="B919" s="176"/>
      <c r="C919" s="177"/>
      <c r="D919" s="167" t="s">
        <v>152</v>
      </c>
      <c r="E919" s="177"/>
      <c r="F919" s="178" t="s">
        <v>847</v>
      </c>
      <c r="G919" s="177"/>
      <c r="H919" s="179">
        <v>79.457999999999998</v>
      </c>
      <c r="J919" s="177"/>
      <c r="K919" s="177"/>
      <c r="L919" s="180"/>
      <c r="M919" s="181"/>
      <c r="N919" s="177"/>
      <c r="O919" s="177"/>
      <c r="P919" s="177"/>
      <c r="Q919" s="177"/>
      <c r="R919" s="177"/>
      <c r="S919" s="177"/>
      <c r="T919" s="182"/>
      <c r="AT919" s="183" t="s">
        <v>152</v>
      </c>
      <c r="AU919" s="183" t="s">
        <v>80</v>
      </c>
      <c r="AV919" s="183" t="s">
        <v>80</v>
      </c>
      <c r="AW919" s="183" t="s">
        <v>111</v>
      </c>
      <c r="AX919" s="183" t="s">
        <v>72</v>
      </c>
      <c r="AY919" s="183" t="s">
        <v>139</v>
      </c>
    </row>
    <row r="920" spans="2:65" s="6" customFormat="1" ht="15.75" customHeight="1" x14ac:dyDescent="0.3">
      <c r="B920" s="176"/>
      <c r="C920" s="177"/>
      <c r="D920" s="167" t="s">
        <v>152</v>
      </c>
      <c r="E920" s="177"/>
      <c r="F920" s="178" t="s">
        <v>848</v>
      </c>
      <c r="G920" s="177"/>
      <c r="H920" s="179">
        <v>209.59800000000001</v>
      </c>
      <c r="J920" s="177"/>
      <c r="K920" s="177"/>
      <c r="L920" s="180"/>
      <c r="M920" s="181"/>
      <c r="N920" s="177"/>
      <c r="O920" s="177"/>
      <c r="P920" s="177"/>
      <c r="Q920" s="177"/>
      <c r="R920" s="177"/>
      <c r="S920" s="177"/>
      <c r="T920" s="182"/>
      <c r="AT920" s="183" t="s">
        <v>152</v>
      </c>
      <c r="AU920" s="183" t="s">
        <v>80</v>
      </c>
      <c r="AV920" s="183" t="s">
        <v>80</v>
      </c>
      <c r="AW920" s="183" t="s">
        <v>111</v>
      </c>
      <c r="AX920" s="183" t="s">
        <v>72</v>
      </c>
      <c r="AY920" s="183" t="s">
        <v>139</v>
      </c>
    </row>
    <row r="921" spans="2:65" s="6" customFormat="1" ht="15.75" customHeight="1" x14ac:dyDescent="0.3">
      <c r="B921" s="176"/>
      <c r="C921" s="177"/>
      <c r="D921" s="167" t="s">
        <v>152</v>
      </c>
      <c r="E921" s="177"/>
      <c r="F921" s="178" t="s">
        <v>849</v>
      </c>
      <c r="G921" s="177"/>
      <c r="H921" s="179">
        <v>197.4</v>
      </c>
      <c r="J921" s="177"/>
      <c r="K921" s="177"/>
      <c r="L921" s="180"/>
      <c r="M921" s="181"/>
      <c r="N921" s="177"/>
      <c r="O921" s="177"/>
      <c r="P921" s="177"/>
      <c r="Q921" s="177"/>
      <c r="R921" s="177"/>
      <c r="S921" s="177"/>
      <c r="T921" s="182"/>
      <c r="AT921" s="183" t="s">
        <v>152</v>
      </c>
      <c r="AU921" s="183" t="s">
        <v>80</v>
      </c>
      <c r="AV921" s="183" t="s">
        <v>80</v>
      </c>
      <c r="AW921" s="183" t="s">
        <v>111</v>
      </c>
      <c r="AX921" s="183" t="s">
        <v>72</v>
      </c>
      <c r="AY921" s="183" t="s">
        <v>139</v>
      </c>
    </row>
    <row r="922" spans="2:65" s="6" customFormat="1" ht="15.75" customHeight="1" x14ac:dyDescent="0.3">
      <c r="B922" s="176"/>
      <c r="C922" s="177"/>
      <c r="D922" s="167" t="s">
        <v>152</v>
      </c>
      <c r="E922" s="177"/>
      <c r="F922" s="178" t="s">
        <v>850</v>
      </c>
      <c r="G922" s="177"/>
      <c r="H922" s="179">
        <v>32.292999999999999</v>
      </c>
      <c r="J922" s="177"/>
      <c r="K922" s="177"/>
      <c r="L922" s="180"/>
      <c r="M922" s="181"/>
      <c r="N922" s="177"/>
      <c r="O922" s="177"/>
      <c r="P922" s="177"/>
      <c r="Q922" s="177"/>
      <c r="R922" s="177"/>
      <c r="S922" s="177"/>
      <c r="T922" s="182"/>
      <c r="AT922" s="183" t="s">
        <v>152</v>
      </c>
      <c r="AU922" s="183" t="s">
        <v>80</v>
      </c>
      <c r="AV922" s="183" t="s">
        <v>80</v>
      </c>
      <c r="AW922" s="183" t="s">
        <v>111</v>
      </c>
      <c r="AX922" s="183" t="s">
        <v>72</v>
      </c>
      <c r="AY922" s="183" t="s">
        <v>139</v>
      </c>
    </row>
    <row r="923" spans="2:65" s="6" customFormat="1" ht="15.75" customHeight="1" x14ac:dyDescent="0.3">
      <c r="B923" s="176"/>
      <c r="C923" s="177"/>
      <c r="D923" s="167" t="s">
        <v>152</v>
      </c>
      <c r="E923" s="177"/>
      <c r="F923" s="178" t="s">
        <v>851</v>
      </c>
      <c r="G923" s="177"/>
      <c r="H923" s="179">
        <v>115.08</v>
      </c>
      <c r="J923" s="177"/>
      <c r="K923" s="177"/>
      <c r="L923" s="180"/>
      <c r="M923" s="181"/>
      <c r="N923" s="177"/>
      <c r="O923" s="177"/>
      <c r="P923" s="177"/>
      <c r="Q923" s="177"/>
      <c r="R923" s="177"/>
      <c r="S923" s="177"/>
      <c r="T923" s="182"/>
      <c r="AT923" s="183" t="s">
        <v>152</v>
      </c>
      <c r="AU923" s="183" t="s">
        <v>80</v>
      </c>
      <c r="AV923" s="183" t="s">
        <v>80</v>
      </c>
      <c r="AW923" s="183" t="s">
        <v>111</v>
      </c>
      <c r="AX923" s="183" t="s">
        <v>72</v>
      </c>
      <c r="AY923" s="183" t="s">
        <v>139</v>
      </c>
    </row>
    <row r="924" spans="2:65" s="6" customFormat="1" ht="15.75" customHeight="1" x14ac:dyDescent="0.3">
      <c r="B924" s="176"/>
      <c r="C924" s="177"/>
      <c r="D924" s="167" t="s">
        <v>152</v>
      </c>
      <c r="E924" s="177"/>
      <c r="F924" s="178" t="s">
        <v>852</v>
      </c>
      <c r="G924" s="177"/>
      <c r="H924" s="179">
        <v>21.457000000000001</v>
      </c>
      <c r="J924" s="177"/>
      <c r="K924" s="177"/>
      <c r="L924" s="180"/>
      <c r="M924" s="181"/>
      <c r="N924" s="177"/>
      <c r="O924" s="177"/>
      <c r="P924" s="177"/>
      <c r="Q924" s="177"/>
      <c r="R924" s="177"/>
      <c r="S924" s="177"/>
      <c r="T924" s="182"/>
      <c r="AT924" s="183" t="s">
        <v>152</v>
      </c>
      <c r="AU924" s="183" t="s">
        <v>80</v>
      </c>
      <c r="AV924" s="183" t="s">
        <v>80</v>
      </c>
      <c r="AW924" s="183" t="s">
        <v>111</v>
      </c>
      <c r="AX924" s="183" t="s">
        <v>72</v>
      </c>
      <c r="AY924" s="183" t="s">
        <v>139</v>
      </c>
    </row>
    <row r="925" spans="2:65" s="6" customFormat="1" ht="15.75" customHeight="1" x14ac:dyDescent="0.3">
      <c r="B925" s="176"/>
      <c r="C925" s="177"/>
      <c r="D925" s="167" t="s">
        <v>152</v>
      </c>
      <c r="E925" s="177"/>
      <c r="F925" s="178" t="s">
        <v>853</v>
      </c>
      <c r="G925" s="177"/>
      <c r="H925" s="179">
        <v>371.56</v>
      </c>
      <c r="J925" s="177"/>
      <c r="K925" s="177"/>
      <c r="L925" s="180"/>
      <c r="M925" s="181"/>
      <c r="N925" s="177"/>
      <c r="O925" s="177"/>
      <c r="P925" s="177"/>
      <c r="Q925" s="177"/>
      <c r="R925" s="177"/>
      <c r="S925" s="177"/>
      <c r="T925" s="182"/>
      <c r="AT925" s="183" t="s">
        <v>152</v>
      </c>
      <c r="AU925" s="183" t="s">
        <v>80</v>
      </c>
      <c r="AV925" s="183" t="s">
        <v>80</v>
      </c>
      <c r="AW925" s="183" t="s">
        <v>111</v>
      </c>
      <c r="AX925" s="183" t="s">
        <v>72</v>
      </c>
      <c r="AY925" s="183" t="s">
        <v>139</v>
      </c>
    </row>
    <row r="926" spans="2:65" s="6" customFormat="1" ht="15.75" customHeight="1" x14ac:dyDescent="0.3">
      <c r="B926" s="176"/>
      <c r="C926" s="177"/>
      <c r="D926" s="167" t="s">
        <v>152</v>
      </c>
      <c r="E926" s="177"/>
      <c r="F926" s="178" t="s">
        <v>854</v>
      </c>
      <c r="G926" s="177"/>
      <c r="H926" s="179">
        <v>370.00799999999998</v>
      </c>
      <c r="J926" s="177"/>
      <c r="K926" s="177"/>
      <c r="L926" s="180"/>
      <c r="M926" s="181"/>
      <c r="N926" s="177"/>
      <c r="O926" s="177"/>
      <c r="P926" s="177"/>
      <c r="Q926" s="177"/>
      <c r="R926" s="177"/>
      <c r="S926" s="177"/>
      <c r="T926" s="182"/>
      <c r="AT926" s="183" t="s">
        <v>152</v>
      </c>
      <c r="AU926" s="183" t="s">
        <v>80</v>
      </c>
      <c r="AV926" s="183" t="s">
        <v>80</v>
      </c>
      <c r="AW926" s="183" t="s">
        <v>111</v>
      </c>
      <c r="AX926" s="183" t="s">
        <v>72</v>
      </c>
      <c r="AY926" s="183" t="s">
        <v>139</v>
      </c>
    </row>
    <row r="927" spans="2:65" s="6" customFormat="1" ht="15.75" customHeight="1" x14ac:dyDescent="0.3">
      <c r="B927" s="176"/>
      <c r="C927" s="177"/>
      <c r="D927" s="167" t="s">
        <v>152</v>
      </c>
      <c r="E927" s="177"/>
      <c r="F927" s="178" t="s">
        <v>855</v>
      </c>
      <c r="G927" s="177"/>
      <c r="H927" s="179">
        <v>307.23</v>
      </c>
      <c r="J927" s="177"/>
      <c r="K927" s="177"/>
      <c r="L927" s="180"/>
      <c r="M927" s="181"/>
      <c r="N927" s="177"/>
      <c r="O927" s="177"/>
      <c r="P927" s="177"/>
      <c r="Q927" s="177"/>
      <c r="R927" s="177"/>
      <c r="S927" s="177"/>
      <c r="T927" s="182"/>
      <c r="AT927" s="183" t="s">
        <v>152</v>
      </c>
      <c r="AU927" s="183" t="s">
        <v>80</v>
      </c>
      <c r="AV927" s="183" t="s">
        <v>80</v>
      </c>
      <c r="AW927" s="183" t="s">
        <v>111</v>
      </c>
      <c r="AX927" s="183" t="s">
        <v>72</v>
      </c>
      <c r="AY927" s="183" t="s">
        <v>139</v>
      </c>
    </row>
    <row r="928" spans="2:65" s="6" customFormat="1" ht="15.75" customHeight="1" x14ac:dyDescent="0.3">
      <c r="B928" s="176"/>
      <c r="C928" s="177"/>
      <c r="D928" s="167" t="s">
        <v>152</v>
      </c>
      <c r="E928" s="177"/>
      <c r="F928" s="178" t="s">
        <v>856</v>
      </c>
      <c r="G928" s="177"/>
      <c r="H928" s="179">
        <v>56.2</v>
      </c>
      <c r="J928" s="177"/>
      <c r="K928" s="177"/>
      <c r="L928" s="180"/>
      <c r="M928" s="181"/>
      <c r="N928" s="177"/>
      <c r="O928" s="177"/>
      <c r="P928" s="177"/>
      <c r="Q928" s="177"/>
      <c r="R928" s="177"/>
      <c r="S928" s="177"/>
      <c r="T928" s="182"/>
      <c r="AT928" s="183" t="s">
        <v>152</v>
      </c>
      <c r="AU928" s="183" t="s">
        <v>80</v>
      </c>
      <c r="AV928" s="183" t="s">
        <v>80</v>
      </c>
      <c r="AW928" s="183" t="s">
        <v>111</v>
      </c>
      <c r="AX928" s="183" t="s">
        <v>72</v>
      </c>
      <c r="AY928" s="183" t="s">
        <v>139</v>
      </c>
    </row>
    <row r="929" spans="2:51" s="6" customFormat="1" ht="15.75" customHeight="1" x14ac:dyDescent="0.3">
      <c r="B929" s="176"/>
      <c r="C929" s="177"/>
      <c r="D929" s="167" t="s">
        <v>152</v>
      </c>
      <c r="E929" s="177"/>
      <c r="F929" s="178" t="s">
        <v>857</v>
      </c>
      <c r="G929" s="177"/>
      <c r="H929" s="179">
        <v>148.56</v>
      </c>
      <c r="J929" s="177"/>
      <c r="K929" s="177"/>
      <c r="L929" s="180"/>
      <c r="M929" s="181"/>
      <c r="N929" s="177"/>
      <c r="O929" s="177"/>
      <c r="P929" s="177"/>
      <c r="Q929" s="177"/>
      <c r="R929" s="177"/>
      <c r="S929" s="177"/>
      <c r="T929" s="182"/>
      <c r="AT929" s="183" t="s">
        <v>152</v>
      </c>
      <c r="AU929" s="183" t="s">
        <v>80</v>
      </c>
      <c r="AV929" s="183" t="s">
        <v>80</v>
      </c>
      <c r="AW929" s="183" t="s">
        <v>111</v>
      </c>
      <c r="AX929" s="183" t="s">
        <v>72</v>
      </c>
      <c r="AY929" s="183" t="s">
        <v>139</v>
      </c>
    </row>
    <row r="930" spans="2:51" s="6" customFormat="1" ht="15.75" customHeight="1" x14ac:dyDescent="0.3">
      <c r="B930" s="176"/>
      <c r="C930" s="177"/>
      <c r="D930" s="167" t="s">
        <v>152</v>
      </c>
      <c r="E930" s="177"/>
      <c r="F930" s="178" t="s">
        <v>858</v>
      </c>
      <c r="G930" s="177"/>
      <c r="H930" s="179">
        <v>29.597000000000001</v>
      </c>
      <c r="J930" s="177"/>
      <c r="K930" s="177"/>
      <c r="L930" s="180"/>
      <c r="M930" s="181"/>
      <c r="N930" s="177"/>
      <c r="O930" s="177"/>
      <c r="P930" s="177"/>
      <c r="Q930" s="177"/>
      <c r="R930" s="177"/>
      <c r="S930" s="177"/>
      <c r="T930" s="182"/>
      <c r="AT930" s="183" t="s">
        <v>152</v>
      </c>
      <c r="AU930" s="183" t="s">
        <v>80</v>
      </c>
      <c r="AV930" s="183" t="s">
        <v>80</v>
      </c>
      <c r="AW930" s="183" t="s">
        <v>111</v>
      </c>
      <c r="AX930" s="183" t="s">
        <v>72</v>
      </c>
      <c r="AY930" s="183" t="s">
        <v>139</v>
      </c>
    </row>
    <row r="931" spans="2:51" s="6" customFormat="1" ht="15.75" customHeight="1" x14ac:dyDescent="0.3">
      <c r="B931" s="176"/>
      <c r="C931" s="177"/>
      <c r="D931" s="167" t="s">
        <v>152</v>
      </c>
      <c r="E931" s="177"/>
      <c r="F931" s="178" t="s">
        <v>859</v>
      </c>
      <c r="G931" s="177"/>
      <c r="H931" s="179">
        <v>203.49</v>
      </c>
      <c r="J931" s="177"/>
      <c r="K931" s="177"/>
      <c r="L931" s="180"/>
      <c r="M931" s="181"/>
      <c r="N931" s="177"/>
      <c r="O931" s="177"/>
      <c r="P931" s="177"/>
      <c r="Q931" s="177"/>
      <c r="R931" s="177"/>
      <c r="S931" s="177"/>
      <c r="T931" s="182"/>
      <c r="AT931" s="183" t="s">
        <v>152</v>
      </c>
      <c r="AU931" s="183" t="s">
        <v>80</v>
      </c>
      <c r="AV931" s="183" t="s">
        <v>80</v>
      </c>
      <c r="AW931" s="183" t="s">
        <v>111</v>
      </c>
      <c r="AX931" s="183" t="s">
        <v>72</v>
      </c>
      <c r="AY931" s="183" t="s">
        <v>139</v>
      </c>
    </row>
    <row r="932" spans="2:51" s="6" customFormat="1" ht="15.75" customHeight="1" x14ac:dyDescent="0.3">
      <c r="B932" s="176"/>
      <c r="C932" s="177"/>
      <c r="D932" s="167" t="s">
        <v>152</v>
      </c>
      <c r="E932" s="177"/>
      <c r="F932" s="178" t="s">
        <v>860</v>
      </c>
      <c r="G932" s="177"/>
      <c r="H932" s="179">
        <v>423.28199999999998</v>
      </c>
      <c r="J932" s="177"/>
      <c r="K932" s="177"/>
      <c r="L932" s="180"/>
      <c r="M932" s="181"/>
      <c r="N932" s="177"/>
      <c r="O932" s="177"/>
      <c r="P932" s="177"/>
      <c r="Q932" s="177"/>
      <c r="R932" s="177"/>
      <c r="S932" s="177"/>
      <c r="T932" s="182"/>
      <c r="AT932" s="183" t="s">
        <v>152</v>
      </c>
      <c r="AU932" s="183" t="s">
        <v>80</v>
      </c>
      <c r="AV932" s="183" t="s">
        <v>80</v>
      </c>
      <c r="AW932" s="183" t="s">
        <v>111</v>
      </c>
      <c r="AX932" s="183" t="s">
        <v>72</v>
      </c>
      <c r="AY932" s="183" t="s">
        <v>139</v>
      </c>
    </row>
    <row r="933" spans="2:51" s="6" customFormat="1" ht="15.75" customHeight="1" x14ac:dyDescent="0.3">
      <c r="B933" s="176"/>
      <c r="C933" s="177"/>
      <c r="D933" s="167" t="s">
        <v>152</v>
      </c>
      <c r="E933" s="177"/>
      <c r="F933" s="178" t="s">
        <v>861</v>
      </c>
      <c r="G933" s="177"/>
      <c r="H933" s="179">
        <v>311.47800000000001</v>
      </c>
      <c r="J933" s="177"/>
      <c r="K933" s="177"/>
      <c r="L933" s="180"/>
      <c r="M933" s="181"/>
      <c r="N933" s="177"/>
      <c r="O933" s="177"/>
      <c r="P933" s="177"/>
      <c r="Q933" s="177"/>
      <c r="R933" s="177"/>
      <c r="S933" s="177"/>
      <c r="T933" s="182"/>
      <c r="AT933" s="183" t="s">
        <v>152</v>
      </c>
      <c r="AU933" s="183" t="s">
        <v>80</v>
      </c>
      <c r="AV933" s="183" t="s">
        <v>80</v>
      </c>
      <c r="AW933" s="183" t="s">
        <v>111</v>
      </c>
      <c r="AX933" s="183" t="s">
        <v>72</v>
      </c>
      <c r="AY933" s="183" t="s">
        <v>139</v>
      </c>
    </row>
    <row r="934" spans="2:51" s="6" customFormat="1" ht="15.75" customHeight="1" x14ac:dyDescent="0.3">
      <c r="B934" s="176"/>
      <c r="C934" s="177"/>
      <c r="D934" s="167" t="s">
        <v>152</v>
      </c>
      <c r="E934" s="177"/>
      <c r="F934" s="178" t="s">
        <v>862</v>
      </c>
      <c r="G934" s="177"/>
      <c r="H934" s="179">
        <v>326.56799999999998</v>
      </c>
      <c r="J934" s="177"/>
      <c r="K934" s="177"/>
      <c r="L934" s="180"/>
      <c r="M934" s="181"/>
      <c r="N934" s="177"/>
      <c r="O934" s="177"/>
      <c r="P934" s="177"/>
      <c r="Q934" s="177"/>
      <c r="R934" s="177"/>
      <c r="S934" s="177"/>
      <c r="T934" s="182"/>
      <c r="AT934" s="183" t="s">
        <v>152</v>
      </c>
      <c r="AU934" s="183" t="s">
        <v>80</v>
      </c>
      <c r="AV934" s="183" t="s">
        <v>80</v>
      </c>
      <c r="AW934" s="183" t="s">
        <v>111</v>
      </c>
      <c r="AX934" s="183" t="s">
        <v>72</v>
      </c>
      <c r="AY934" s="183" t="s">
        <v>139</v>
      </c>
    </row>
    <row r="935" spans="2:51" s="6" customFormat="1" ht="15.75" customHeight="1" x14ac:dyDescent="0.3">
      <c r="B935" s="176"/>
      <c r="C935" s="177"/>
      <c r="D935" s="167" t="s">
        <v>152</v>
      </c>
      <c r="E935" s="177"/>
      <c r="F935" s="178" t="s">
        <v>863</v>
      </c>
      <c r="G935" s="177"/>
      <c r="H935" s="179">
        <v>565.32299999999998</v>
      </c>
      <c r="J935" s="177"/>
      <c r="K935" s="177"/>
      <c r="L935" s="180"/>
      <c r="M935" s="181"/>
      <c r="N935" s="177"/>
      <c r="O935" s="177"/>
      <c r="P935" s="177"/>
      <c r="Q935" s="177"/>
      <c r="R935" s="177"/>
      <c r="S935" s="177"/>
      <c r="T935" s="182"/>
      <c r="AT935" s="183" t="s">
        <v>152</v>
      </c>
      <c r="AU935" s="183" t="s">
        <v>80</v>
      </c>
      <c r="AV935" s="183" t="s">
        <v>80</v>
      </c>
      <c r="AW935" s="183" t="s">
        <v>111</v>
      </c>
      <c r="AX935" s="183" t="s">
        <v>72</v>
      </c>
      <c r="AY935" s="183" t="s">
        <v>139</v>
      </c>
    </row>
    <row r="936" spans="2:51" s="6" customFormat="1" ht="15.75" customHeight="1" x14ac:dyDescent="0.3">
      <c r="B936" s="176"/>
      <c r="C936" s="177"/>
      <c r="D936" s="167" t="s">
        <v>152</v>
      </c>
      <c r="E936" s="177"/>
      <c r="F936" s="178" t="s">
        <v>864</v>
      </c>
      <c r="G936" s="177"/>
      <c r="H936" s="179">
        <v>404.34300000000002</v>
      </c>
      <c r="J936" s="177"/>
      <c r="K936" s="177"/>
      <c r="L936" s="180"/>
      <c r="M936" s="181"/>
      <c r="N936" s="177"/>
      <c r="O936" s="177"/>
      <c r="P936" s="177"/>
      <c r="Q936" s="177"/>
      <c r="R936" s="177"/>
      <c r="S936" s="177"/>
      <c r="T936" s="182"/>
      <c r="AT936" s="183" t="s">
        <v>152</v>
      </c>
      <c r="AU936" s="183" t="s">
        <v>80</v>
      </c>
      <c r="AV936" s="183" t="s">
        <v>80</v>
      </c>
      <c r="AW936" s="183" t="s">
        <v>111</v>
      </c>
      <c r="AX936" s="183" t="s">
        <v>72</v>
      </c>
      <c r="AY936" s="183" t="s">
        <v>139</v>
      </c>
    </row>
    <row r="937" spans="2:51" s="6" customFormat="1" ht="15.75" customHeight="1" x14ac:dyDescent="0.3">
      <c r="B937" s="176"/>
      <c r="C937" s="177"/>
      <c r="D937" s="167" t="s">
        <v>152</v>
      </c>
      <c r="E937" s="177"/>
      <c r="F937" s="178" t="s">
        <v>865</v>
      </c>
      <c r="G937" s="177"/>
      <c r="H937" s="179">
        <v>107.79300000000001</v>
      </c>
      <c r="J937" s="177"/>
      <c r="K937" s="177"/>
      <c r="L937" s="180"/>
      <c r="M937" s="181"/>
      <c r="N937" s="177"/>
      <c r="O937" s="177"/>
      <c r="P937" s="177"/>
      <c r="Q937" s="177"/>
      <c r="R937" s="177"/>
      <c r="S937" s="177"/>
      <c r="T937" s="182"/>
      <c r="AT937" s="183" t="s">
        <v>152</v>
      </c>
      <c r="AU937" s="183" t="s">
        <v>80</v>
      </c>
      <c r="AV937" s="183" t="s">
        <v>80</v>
      </c>
      <c r="AW937" s="183" t="s">
        <v>111</v>
      </c>
      <c r="AX937" s="183" t="s">
        <v>72</v>
      </c>
      <c r="AY937" s="183" t="s">
        <v>139</v>
      </c>
    </row>
    <row r="938" spans="2:51" s="6" customFormat="1" ht="39" customHeight="1" x14ac:dyDescent="0.3">
      <c r="B938" s="176"/>
      <c r="C938" s="177"/>
      <c r="D938" s="167" t="s">
        <v>152</v>
      </c>
      <c r="E938" s="177"/>
      <c r="F938" s="178" t="s">
        <v>866</v>
      </c>
      <c r="G938" s="177"/>
      <c r="H938" s="179">
        <v>112.32</v>
      </c>
      <c r="J938" s="177"/>
      <c r="K938" s="177"/>
      <c r="L938" s="180"/>
      <c r="M938" s="181"/>
      <c r="N938" s="177"/>
      <c r="O938" s="177"/>
      <c r="P938" s="177"/>
      <c r="Q938" s="177"/>
      <c r="R938" s="177"/>
      <c r="S938" s="177"/>
      <c r="T938" s="182"/>
      <c r="AT938" s="183" t="s">
        <v>152</v>
      </c>
      <c r="AU938" s="183" t="s">
        <v>80</v>
      </c>
      <c r="AV938" s="183" t="s">
        <v>80</v>
      </c>
      <c r="AW938" s="183" t="s">
        <v>111</v>
      </c>
      <c r="AX938" s="183" t="s">
        <v>72</v>
      </c>
      <c r="AY938" s="183" t="s">
        <v>139</v>
      </c>
    </row>
    <row r="939" spans="2:51" s="6" customFormat="1" ht="15.75" customHeight="1" x14ac:dyDescent="0.3">
      <c r="B939" s="169"/>
      <c r="C939" s="170"/>
      <c r="D939" s="167" t="s">
        <v>152</v>
      </c>
      <c r="E939" s="170"/>
      <c r="F939" s="171" t="s">
        <v>237</v>
      </c>
      <c r="G939" s="170"/>
      <c r="H939" s="170"/>
      <c r="J939" s="170"/>
      <c r="K939" s="170"/>
      <c r="L939" s="172"/>
      <c r="M939" s="173"/>
      <c r="N939" s="170"/>
      <c r="O939" s="170"/>
      <c r="P939" s="170"/>
      <c r="Q939" s="170"/>
      <c r="R939" s="170"/>
      <c r="S939" s="170"/>
      <c r="T939" s="174"/>
      <c r="AT939" s="175" t="s">
        <v>152</v>
      </c>
      <c r="AU939" s="175" t="s">
        <v>80</v>
      </c>
      <c r="AV939" s="175" t="s">
        <v>76</v>
      </c>
      <c r="AW939" s="175" t="s">
        <v>111</v>
      </c>
      <c r="AX939" s="175" t="s">
        <v>72</v>
      </c>
      <c r="AY939" s="175" t="s">
        <v>139</v>
      </c>
    </row>
    <row r="940" spans="2:51" s="6" customFormat="1" ht="15.75" customHeight="1" x14ac:dyDescent="0.3">
      <c r="B940" s="176"/>
      <c r="C940" s="177"/>
      <c r="D940" s="167" t="s">
        <v>152</v>
      </c>
      <c r="E940" s="177"/>
      <c r="F940" s="178" t="s">
        <v>867</v>
      </c>
      <c r="G940" s="177"/>
      <c r="H940" s="179">
        <v>107.52</v>
      </c>
      <c r="J940" s="177"/>
      <c r="K940" s="177"/>
      <c r="L940" s="180"/>
      <c r="M940" s="181"/>
      <c r="N940" s="177"/>
      <c r="O940" s="177"/>
      <c r="P940" s="177"/>
      <c r="Q940" s="177"/>
      <c r="R940" s="177"/>
      <c r="S940" s="177"/>
      <c r="T940" s="182"/>
      <c r="AT940" s="183" t="s">
        <v>152</v>
      </c>
      <c r="AU940" s="183" t="s">
        <v>80</v>
      </c>
      <c r="AV940" s="183" t="s">
        <v>80</v>
      </c>
      <c r="AW940" s="183" t="s">
        <v>111</v>
      </c>
      <c r="AX940" s="183" t="s">
        <v>72</v>
      </c>
      <c r="AY940" s="183" t="s">
        <v>139</v>
      </c>
    </row>
    <row r="941" spans="2:51" s="6" customFormat="1" ht="15.75" customHeight="1" x14ac:dyDescent="0.3">
      <c r="B941" s="176"/>
      <c r="C941" s="177"/>
      <c r="D941" s="167" t="s">
        <v>152</v>
      </c>
      <c r="E941" s="177"/>
      <c r="F941" s="178" t="s">
        <v>868</v>
      </c>
      <c r="G941" s="177"/>
      <c r="H941" s="179">
        <v>42.24</v>
      </c>
      <c r="J941" s="177"/>
      <c r="K941" s="177"/>
      <c r="L941" s="180"/>
      <c r="M941" s="181"/>
      <c r="N941" s="177"/>
      <c r="O941" s="177"/>
      <c r="P941" s="177"/>
      <c r="Q941" s="177"/>
      <c r="R941" s="177"/>
      <c r="S941" s="177"/>
      <c r="T941" s="182"/>
      <c r="AT941" s="183" t="s">
        <v>152</v>
      </c>
      <c r="AU941" s="183" t="s">
        <v>80</v>
      </c>
      <c r="AV941" s="183" t="s">
        <v>80</v>
      </c>
      <c r="AW941" s="183" t="s">
        <v>111</v>
      </c>
      <c r="AX941" s="183" t="s">
        <v>72</v>
      </c>
      <c r="AY941" s="183" t="s">
        <v>139</v>
      </c>
    </row>
    <row r="942" spans="2:51" s="6" customFormat="1" ht="15.75" customHeight="1" x14ac:dyDescent="0.3">
      <c r="B942" s="176"/>
      <c r="C942" s="177"/>
      <c r="D942" s="167" t="s">
        <v>152</v>
      </c>
      <c r="E942" s="177"/>
      <c r="F942" s="178" t="s">
        <v>869</v>
      </c>
      <c r="G942" s="177"/>
      <c r="H942" s="179">
        <v>8.2560000000000002</v>
      </c>
      <c r="J942" s="177"/>
      <c r="K942" s="177"/>
      <c r="L942" s="180"/>
      <c r="M942" s="181"/>
      <c r="N942" s="177"/>
      <c r="O942" s="177"/>
      <c r="P942" s="177"/>
      <c r="Q942" s="177"/>
      <c r="R942" s="177"/>
      <c r="S942" s="177"/>
      <c r="T942" s="182"/>
      <c r="AT942" s="183" t="s">
        <v>152</v>
      </c>
      <c r="AU942" s="183" t="s">
        <v>80</v>
      </c>
      <c r="AV942" s="183" t="s">
        <v>80</v>
      </c>
      <c r="AW942" s="183" t="s">
        <v>111</v>
      </c>
      <c r="AX942" s="183" t="s">
        <v>72</v>
      </c>
      <c r="AY942" s="183" t="s">
        <v>139</v>
      </c>
    </row>
    <row r="943" spans="2:51" s="6" customFormat="1" ht="15.75" customHeight="1" x14ac:dyDescent="0.3">
      <c r="B943" s="169"/>
      <c r="C943" s="170"/>
      <c r="D943" s="167" t="s">
        <v>152</v>
      </c>
      <c r="E943" s="170"/>
      <c r="F943" s="171" t="s">
        <v>239</v>
      </c>
      <c r="G943" s="170"/>
      <c r="H943" s="170"/>
      <c r="J943" s="170"/>
      <c r="K943" s="170"/>
      <c r="L943" s="172"/>
      <c r="M943" s="173"/>
      <c r="N943" s="170"/>
      <c r="O943" s="170"/>
      <c r="P943" s="170"/>
      <c r="Q943" s="170"/>
      <c r="R943" s="170"/>
      <c r="S943" s="170"/>
      <c r="T943" s="174"/>
      <c r="AT943" s="175" t="s">
        <v>152</v>
      </c>
      <c r="AU943" s="175" t="s">
        <v>80</v>
      </c>
      <c r="AV943" s="175" t="s">
        <v>76</v>
      </c>
      <c r="AW943" s="175" t="s">
        <v>111</v>
      </c>
      <c r="AX943" s="175" t="s">
        <v>72</v>
      </c>
      <c r="AY943" s="175" t="s">
        <v>139</v>
      </c>
    </row>
    <row r="944" spans="2:51" s="6" customFormat="1" ht="15.75" customHeight="1" x14ac:dyDescent="0.3">
      <c r="B944" s="176"/>
      <c r="C944" s="177"/>
      <c r="D944" s="167" t="s">
        <v>152</v>
      </c>
      <c r="E944" s="177"/>
      <c r="F944" s="178" t="s">
        <v>870</v>
      </c>
      <c r="G944" s="177"/>
      <c r="H944" s="179">
        <v>190.05</v>
      </c>
      <c r="J944" s="177"/>
      <c r="K944" s="177"/>
      <c r="L944" s="180"/>
      <c r="M944" s="181"/>
      <c r="N944" s="177"/>
      <c r="O944" s="177"/>
      <c r="P944" s="177"/>
      <c r="Q944" s="177"/>
      <c r="R944" s="177"/>
      <c r="S944" s="177"/>
      <c r="T944" s="182"/>
      <c r="AT944" s="183" t="s">
        <v>152</v>
      </c>
      <c r="AU944" s="183" t="s">
        <v>80</v>
      </c>
      <c r="AV944" s="183" t="s">
        <v>80</v>
      </c>
      <c r="AW944" s="183" t="s">
        <v>111</v>
      </c>
      <c r="AX944" s="183" t="s">
        <v>72</v>
      </c>
      <c r="AY944" s="183" t="s">
        <v>139</v>
      </c>
    </row>
    <row r="945" spans="2:51" s="6" customFormat="1" ht="15.75" customHeight="1" x14ac:dyDescent="0.3">
      <c r="B945" s="176"/>
      <c r="C945" s="177"/>
      <c r="D945" s="167" t="s">
        <v>152</v>
      </c>
      <c r="E945" s="177"/>
      <c r="F945" s="178" t="s">
        <v>871</v>
      </c>
      <c r="G945" s="177"/>
      <c r="H945" s="179">
        <v>318.87200000000001</v>
      </c>
      <c r="J945" s="177"/>
      <c r="K945" s="177"/>
      <c r="L945" s="180"/>
      <c r="M945" s="181"/>
      <c r="N945" s="177"/>
      <c r="O945" s="177"/>
      <c r="P945" s="177"/>
      <c r="Q945" s="177"/>
      <c r="R945" s="177"/>
      <c r="S945" s="177"/>
      <c r="T945" s="182"/>
      <c r="AT945" s="183" t="s">
        <v>152</v>
      </c>
      <c r="AU945" s="183" t="s">
        <v>80</v>
      </c>
      <c r="AV945" s="183" t="s">
        <v>80</v>
      </c>
      <c r="AW945" s="183" t="s">
        <v>111</v>
      </c>
      <c r="AX945" s="183" t="s">
        <v>72</v>
      </c>
      <c r="AY945" s="183" t="s">
        <v>139</v>
      </c>
    </row>
    <row r="946" spans="2:51" s="6" customFormat="1" ht="15.75" customHeight="1" x14ac:dyDescent="0.3">
      <c r="B946" s="176"/>
      <c r="C946" s="177"/>
      <c r="D946" s="167" t="s">
        <v>152</v>
      </c>
      <c r="E946" s="177"/>
      <c r="F946" s="178" t="s">
        <v>872</v>
      </c>
      <c r="G946" s="177"/>
      <c r="H946" s="179">
        <v>188.8</v>
      </c>
      <c r="J946" s="177"/>
      <c r="K946" s="177"/>
      <c r="L946" s="180"/>
      <c r="M946" s="181"/>
      <c r="N946" s="177"/>
      <c r="O946" s="177"/>
      <c r="P946" s="177"/>
      <c r="Q946" s="177"/>
      <c r="R946" s="177"/>
      <c r="S946" s="177"/>
      <c r="T946" s="182"/>
      <c r="AT946" s="183" t="s">
        <v>152</v>
      </c>
      <c r="AU946" s="183" t="s">
        <v>80</v>
      </c>
      <c r="AV946" s="183" t="s">
        <v>80</v>
      </c>
      <c r="AW946" s="183" t="s">
        <v>111</v>
      </c>
      <c r="AX946" s="183" t="s">
        <v>72</v>
      </c>
      <c r="AY946" s="183" t="s">
        <v>139</v>
      </c>
    </row>
    <row r="947" spans="2:51" s="6" customFormat="1" ht="15.75" customHeight="1" x14ac:dyDescent="0.3">
      <c r="B947" s="176"/>
      <c r="C947" s="177"/>
      <c r="D947" s="167" t="s">
        <v>152</v>
      </c>
      <c r="E947" s="177"/>
      <c r="F947" s="178" t="s">
        <v>873</v>
      </c>
      <c r="G947" s="177"/>
      <c r="H947" s="179">
        <v>213.352</v>
      </c>
      <c r="J947" s="177"/>
      <c r="K947" s="177"/>
      <c r="L947" s="180"/>
      <c r="M947" s="181"/>
      <c r="N947" s="177"/>
      <c r="O947" s="177"/>
      <c r="P947" s="177"/>
      <c r="Q947" s="177"/>
      <c r="R947" s="177"/>
      <c r="S947" s="177"/>
      <c r="T947" s="182"/>
      <c r="AT947" s="183" t="s">
        <v>152</v>
      </c>
      <c r="AU947" s="183" t="s">
        <v>80</v>
      </c>
      <c r="AV947" s="183" t="s">
        <v>80</v>
      </c>
      <c r="AW947" s="183" t="s">
        <v>111</v>
      </c>
      <c r="AX947" s="183" t="s">
        <v>72</v>
      </c>
      <c r="AY947" s="183" t="s">
        <v>139</v>
      </c>
    </row>
    <row r="948" spans="2:51" s="6" customFormat="1" ht="15.75" customHeight="1" x14ac:dyDescent="0.3">
      <c r="B948" s="176"/>
      <c r="C948" s="177"/>
      <c r="D948" s="167" t="s">
        <v>152</v>
      </c>
      <c r="E948" s="177"/>
      <c r="F948" s="178" t="s">
        <v>874</v>
      </c>
      <c r="G948" s="177"/>
      <c r="H948" s="179">
        <v>318.92</v>
      </c>
      <c r="J948" s="177"/>
      <c r="K948" s="177"/>
      <c r="L948" s="180"/>
      <c r="M948" s="181"/>
      <c r="N948" s="177"/>
      <c r="O948" s="177"/>
      <c r="P948" s="177"/>
      <c r="Q948" s="177"/>
      <c r="R948" s="177"/>
      <c r="S948" s="177"/>
      <c r="T948" s="182"/>
      <c r="AT948" s="183" t="s">
        <v>152</v>
      </c>
      <c r="AU948" s="183" t="s">
        <v>80</v>
      </c>
      <c r="AV948" s="183" t="s">
        <v>80</v>
      </c>
      <c r="AW948" s="183" t="s">
        <v>111</v>
      </c>
      <c r="AX948" s="183" t="s">
        <v>72</v>
      </c>
      <c r="AY948" s="183" t="s">
        <v>139</v>
      </c>
    </row>
    <row r="949" spans="2:51" s="6" customFormat="1" ht="15.75" customHeight="1" x14ac:dyDescent="0.3">
      <c r="B949" s="176"/>
      <c r="C949" s="177"/>
      <c r="D949" s="167" t="s">
        <v>152</v>
      </c>
      <c r="E949" s="177"/>
      <c r="F949" s="178" t="s">
        <v>875</v>
      </c>
      <c r="G949" s="177"/>
      <c r="H949" s="179">
        <v>38.192</v>
      </c>
      <c r="J949" s="177"/>
      <c r="K949" s="177"/>
      <c r="L949" s="180"/>
      <c r="M949" s="181"/>
      <c r="N949" s="177"/>
      <c r="O949" s="177"/>
      <c r="P949" s="177"/>
      <c r="Q949" s="177"/>
      <c r="R949" s="177"/>
      <c r="S949" s="177"/>
      <c r="T949" s="182"/>
      <c r="AT949" s="183" t="s">
        <v>152</v>
      </c>
      <c r="AU949" s="183" t="s">
        <v>80</v>
      </c>
      <c r="AV949" s="183" t="s">
        <v>80</v>
      </c>
      <c r="AW949" s="183" t="s">
        <v>111</v>
      </c>
      <c r="AX949" s="183" t="s">
        <v>72</v>
      </c>
      <c r="AY949" s="183" t="s">
        <v>139</v>
      </c>
    </row>
    <row r="950" spans="2:51" s="6" customFormat="1" ht="15.75" customHeight="1" x14ac:dyDescent="0.3">
      <c r="B950" s="169"/>
      <c r="C950" s="170"/>
      <c r="D950" s="167" t="s">
        <v>152</v>
      </c>
      <c r="E950" s="170"/>
      <c r="F950" s="171" t="s">
        <v>193</v>
      </c>
      <c r="G950" s="170"/>
      <c r="H950" s="170"/>
      <c r="J950" s="170"/>
      <c r="K950" s="170"/>
      <c r="L950" s="172"/>
      <c r="M950" s="173"/>
      <c r="N950" s="170"/>
      <c r="O950" s="170"/>
      <c r="P950" s="170"/>
      <c r="Q950" s="170"/>
      <c r="R950" s="170"/>
      <c r="S950" s="170"/>
      <c r="T950" s="174"/>
      <c r="AT950" s="175" t="s">
        <v>152</v>
      </c>
      <c r="AU950" s="175" t="s">
        <v>80</v>
      </c>
      <c r="AV950" s="175" t="s">
        <v>76</v>
      </c>
      <c r="AW950" s="175" t="s">
        <v>111</v>
      </c>
      <c r="AX950" s="175" t="s">
        <v>72</v>
      </c>
      <c r="AY950" s="175" t="s">
        <v>139</v>
      </c>
    </row>
    <row r="951" spans="2:51" s="6" customFormat="1" ht="15.75" customHeight="1" x14ac:dyDescent="0.3">
      <c r="B951" s="176"/>
      <c r="C951" s="177"/>
      <c r="D951" s="167" t="s">
        <v>152</v>
      </c>
      <c r="E951" s="177"/>
      <c r="F951" s="178" t="s">
        <v>876</v>
      </c>
      <c r="G951" s="177"/>
      <c r="H951" s="179">
        <v>50.392000000000003</v>
      </c>
      <c r="J951" s="177"/>
      <c r="K951" s="177"/>
      <c r="L951" s="180"/>
      <c r="M951" s="181"/>
      <c r="N951" s="177"/>
      <c r="O951" s="177"/>
      <c r="P951" s="177"/>
      <c r="Q951" s="177"/>
      <c r="R951" s="177"/>
      <c r="S951" s="177"/>
      <c r="T951" s="182"/>
      <c r="AT951" s="183" t="s">
        <v>152</v>
      </c>
      <c r="AU951" s="183" t="s">
        <v>80</v>
      </c>
      <c r="AV951" s="183" t="s">
        <v>80</v>
      </c>
      <c r="AW951" s="183" t="s">
        <v>111</v>
      </c>
      <c r="AX951" s="183" t="s">
        <v>72</v>
      </c>
      <c r="AY951" s="183" t="s">
        <v>139</v>
      </c>
    </row>
    <row r="952" spans="2:51" s="6" customFormat="1" ht="15.75" customHeight="1" x14ac:dyDescent="0.3">
      <c r="B952" s="176"/>
      <c r="C952" s="177"/>
      <c r="D952" s="167" t="s">
        <v>152</v>
      </c>
      <c r="E952" s="177"/>
      <c r="F952" s="178" t="s">
        <v>877</v>
      </c>
      <c r="G952" s="177"/>
      <c r="H952" s="179">
        <v>116.84</v>
      </c>
      <c r="J952" s="177"/>
      <c r="K952" s="177"/>
      <c r="L952" s="180"/>
      <c r="M952" s="181"/>
      <c r="N952" s="177"/>
      <c r="O952" s="177"/>
      <c r="P952" s="177"/>
      <c r="Q952" s="177"/>
      <c r="R952" s="177"/>
      <c r="S952" s="177"/>
      <c r="T952" s="182"/>
      <c r="AT952" s="183" t="s">
        <v>152</v>
      </c>
      <c r="AU952" s="183" t="s">
        <v>80</v>
      </c>
      <c r="AV952" s="183" t="s">
        <v>80</v>
      </c>
      <c r="AW952" s="183" t="s">
        <v>111</v>
      </c>
      <c r="AX952" s="183" t="s">
        <v>72</v>
      </c>
      <c r="AY952" s="183" t="s">
        <v>139</v>
      </c>
    </row>
    <row r="953" spans="2:51" s="6" customFormat="1" ht="15.75" customHeight="1" x14ac:dyDescent="0.3">
      <c r="B953" s="176"/>
      <c r="C953" s="177"/>
      <c r="D953" s="167" t="s">
        <v>152</v>
      </c>
      <c r="E953" s="177"/>
      <c r="F953" s="178" t="s">
        <v>878</v>
      </c>
      <c r="G953" s="177"/>
      <c r="H953" s="179">
        <v>13.135999999999999</v>
      </c>
      <c r="J953" s="177"/>
      <c r="K953" s="177"/>
      <c r="L953" s="180"/>
      <c r="M953" s="181"/>
      <c r="N953" s="177"/>
      <c r="O953" s="177"/>
      <c r="P953" s="177"/>
      <c r="Q953" s="177"/>
      <c r="R953" s="177"/>
      <c r="S953" s="177"/>
      <c r="T953" s="182"/>
      <c r="AT953" s="183" t="s">
        <v>152</v>
      </c>
      <c r="AU953" s="183" t="s">
        <v>80</v>
      </c>
      <c r="AV953" s="183" t="s">
        <v>80</v>
      </c>
      <c r="AW953" s="183" t="s">
        <v>111</v>
      </c>
      <c r="AX953" s="183" t="s">
        <v>72</v>
      </c>
      <c r="AY953" s="183" t="s">
        <v>139</v>
      </c>
    </row>
    <row r="954" spans="2:51" s="6" customFormat="1" ht="15.75" customHeight="1" x14ac:dyDescent="0.3">
      <c r="B954" s="169"/>
      <c r="C954" s="170"/>
      <c r="D954" s="167" t="s">
        <v>152</v>
      </c>
      <c r="E954" s="170"/>
      <c r="F954" s="171" t="s">
        <v>211</v>
      </c>
      <c r="G954" s="170"/>
      <c r="H954" s="170"/>
      <c r="J954" s="170"/>
      <c r="K954" s="170"/>
      <c r="L954" s="172"/>
      <c r="M954" s="173"/>
      <c r="N954" s="170"/>
      <c r="O954" s="170"/>
      <c r="P954" s="170"/>
      <c r="Q954" s="170"/>
      <c r="R954" s="170"/>
      <c r="S954" s="170"/>
      <c r="T954" s="174"/>
      <c r="AT954" s="175" t="s">
        <v>152</v>
      </c>
      <c r="AU954" s="175" t="s">
        <v>80</v>
      </c>
      <c r="AV954" s="175" t="s">
        <v>76</v>
      </c>
      <c r="AW954" s="175" t="s">
        <v>111</v>
      </c>
      <c r="AX954" s="175" t="s">
        <v>72</v>
      </c>
      <c r="AY954" s="175" t="s">
        <v>139</v>
      </c>
    </row>
    <row r="955" spans="2:51" s="6" customFormat="1" ht="15.75" customHeight="1" x14ac:dyDescent="0.3">
      <c r="B955" s="176"/>
      <c r="C955" s="177"/>
      <c r="D955" s="167" t="s">
        <v>152</v>
      </c>
      <c r="E955" s="177"/>
      <c r="F955" s="178" t="s">
        <v>879</v>
      </c>
      <c r="G955" s="177"/>
      <c r="H955" s="179">
        <v>14.31</v>
      </c>
      <c r="J955" s="177"/>
      <c r="K955" s="177"/>
      <c r="L955" s="180"/>
      <c r="M955" s="181"/>
      <c r="N955" s="177"/>
      <c r="O955" s="177"/>
      <c r="P955" s="177"/>
      <c r="Q955" s="177"/>
      <c r="R955" s="177"/>
      <c r="S955" s="177"/>
      <c r="T955" s="182"/>
      <c r="AT955" s="183" t="s">
        <v>152</v>
      </c>
      <c r="AU955" s="183" t="s">
        <v>80</v>
      </c>
      <c r="AV955" s="183" t="s">
        <v>80</v>
      </c>
      <c r="AW955" s="183" t="s">
        <v>111</v>
      </c>
      <c r="AX955" s="183" t="s">
        <v>72</v>
      </c>
      <c r="AY955" s="183" t="s">
        <v>139</v>
      </c>
    </row>
    <row r="956" spans="2:51" s="6" customFormat="1" ht="15.75" customHeight="1" x14ac:dyDescent="0.3">
      <c r="B956" s="176"/>
      <c r="C956" s="177"/>
      <c r="D956" s="167" t="s">
        <v>152</v>
      </c>
      <c r="E956" s="177"/>
      <c r="F956" s="178" t="s">
        <v>880</v>
      </c>
      <c r="G956" s="177"/>
      <c r="H956" s="179">
        <v>7.218</v>
      </c>
      <c r="J956" s="177"/>
      <c r="K956" s="177"/>
      <c r="L956" s="180"/>
      <c r="M956" s="181"/>
      <c r="N956" s="177"/>
      <c r="O956" s="177"/>
      <c r="P956" s="177"/>
      <c r="Q956" s="177"/>
      <c r="R956" s="177"/>
      <c r="S956" s="177"/>
      <c r="T956" s="182"/>
      <c r="AT956" s="183" t="s">
        <v>152</v>
      </c>
      <c r="AU956" s="183" t="s">
        <v>80</v>
      </c>
      <c r="AV956" s="183" t="s">
        <v>80</v>
      </c>
      <c r="AW956" s="183" t="s">
        <v>111</v>
      </c>
      <c r="AX956" s="183" t="s">
        <v>72</v>
      </c>
      <c r="AY956" s="183" t="s">
        <v>139</v>
      </c>
    </row>
    <row r="957" spans="2:51" s="6" customFormat="1" ht="15.75" customHeight="1" x14ac:dyDescent="0.3">
      <c r="B957" s="176"/>
      <c r="C957" s="177"/>
      <c r="D957" s="167" t="s">
        <v>152</v>
      </c>
      <c r="E957" s="177"/>
      <c r="F957" s="178" t="s">
        <v>881</v>
      </c>
      <c r="G957" s="177"/>
      <c r="H957" s="179">
        <v>47.28</v>
      </c>
      <c r="J957" s="177"/>
      <c r="K957" s="177"/>
      <c r="L957" s="180"/>
      <c r="M957" s="181"/>
      <c r="N957" s="177"/>
      <c r="O957" s="177"/>
      <c r="P957" s="177"/>
      <c r="Q957" s="177"/>
      <c r="R957" s="177"/>
      <c r="S957" s="177"/>
      <c r="T957" s="182"/>
      <c r="AT957" s="183" t="s">
        <v>152</v>
      </c>
      <c r="AU957" s="183" t="s">
        <v>80</v>
      </c>
      <c r="AV957" s="183" t="s">
        <v>80</v>
      </c>
      <c r="AW957" s="183" t="s">
        <v>111</v>
      </c>
      <c r="AX957" s="183" t="s">
        <v>72</v>
      </c>
      <c r="AY957" s="183" t="s">
        <v>139</v>
      </c>
    </row>
    <row r="958" spans="2:51" s="6" customFormat="1" ht="15.75" customHeight="1" x14ac:dyDescent="0.3">
      <c r="B958" s="176"/>
      <c r="C958" s="177"/>
      <c r="D958" s="167" t="s">
        <v>152</v>
      </c>
      <c r="E958" s="177"/>
      <c r="F958" s="178" t="s">
        <v>882</v>
      </c>
      <c r="G958" s="177"/>
      <c r="H958" s="179">
        <v>19.728000000000002</v>
      </c>
      <c r="J958" s="177"/>
      <c r="K958" s="177"/>
      <c r="L958" s="180"/>
      <c r="M958" s="181"/>
      <c r="N958" s="177"/>
      <c r="O958" s="177"/>
      <c r="P958" s="177"/>
      <c r="Q958" s="177"/>
      <c r="R958" s="177"/>
      <c r="S958" s="177"/>
      <c r="T958" s="182"/>
      <c r="AT958" s="183" t="s">
        <v>152</v>
      </c>
      <c r="AU958" s="183" t="s">
        <v>80</v>
      </c>
      <c r="AV958" s="183" t="s">
        <v>80</v>
      </c>
      <c r="AW958" s="183" t="s">
        <v>111</v>
      </c>
      <c r="AX958" s="183" t="s">
        <v>72</v>
      </c>
      <c r="AY958" s="183" t="s">
        <v>139</v>
      </c>
    </row>
    <row r="959" spans="2:51" s="6" customFormat="1" ht="15.75" customHeight="1" x14ac:dyDescent="0.3">
      <c r="B959" s="176"/>
      <c r="C959" s="177"/>
      <c r="D959" s="167" t="s">
        <v>152</v>
      </c>
      <c r="E959" s="177"/>
      <c r="F959" s="178" t="s">
        <v>883</v>
      </c>
      <c r="G959" s="177"/>
      <c r="H959" s="179">
        <v>14.88</v>
      </c>
      <c r="J959" s="177"/>
      <c r="K959" s="177"/>
      <c r="L959" s="180"/>
      <c r="M959" s="181"/>
      <c r="N959" s="177"/>
      <c r="O959" s="177"/>
      <c r="P959" s="177"/>
      <c r="Q959" s="177"/>
      <c r="R959" s="177"/>
      <c r="S959" s="177"/>
      <c r="T959" s="182"/>
      <c r="AT959" s="183" t="s">
        <v>152</v>
      </c>
      <c r="AU959" s="183" t="s">
        <v>80</v>
      </c>
      <c r="AV959" s="183" t="s">
        <v>80</v>
      </c>
      <c r="AW959" s="183" t="s">
        <v>111</v>
      </c>
      <c r="AX959" s="183" t="s">
        <v>72</v>
      </c>
      <c r="AY959" s="183" t="s">
        <v>139</v>
      </c>
    </row>
    <row r="960" spans="2:51" s="6" customFormat="1" ht="15.75" customHeight="1" x14ac:dyDescent="0.3">
      <c r="B960" s="176"/>
      <c r="C960" s="177"/>
      <c r="D960" s="167" t="s">
        <v>152</v>
      </c>
      <c r="E960" s="177"/>
      <c r="F960" s="178" t="s">
        <v>884</v>
      </c>
      <c r="G960" s="177"/>
      <c r="H960" s="179">
        <v>24</v>
      </c>
      <c r="J960" s="177"/>
      <c r="K960" s="177"/>
      <c r="L960" s="180"/>
      <c r="M960" s="181"/>
      <c r="N960" s="177"/>
      <c r="O960" s="177"/>
      <c r="P960" s="177"/>
      <c r="Q960" s="177"/>
      <c r="R960" s="177"/>
      <c r="S960" s="177"/>
      <c r="T960" s="182"/>
      <c r="AT960" s="183" t="s">
        <v>152</v>
      </c>
      <c r="AU960" s="183" t="s">
        <v>80</v>
      </c>
      <c r="AV960" s="183" t="s">
        <v>80</v>
      </c>
      <c r="AW960" s="183" t="s">
        <v>111</v>
      </c>
      <c r="AX960" s="183" t="s">
        <v>72</v>
      </c>
      <c r="AY960" s="183" t="s">
        <v>139</v>
      </c>
    </row>
    <row r="961" spans="2:51" s="6" customFormat="1" ht="15.75" customHeight="1" x14ac:dyDescent="0.3">
      <c r="B961" s="176"/>
      <c r="C961" s="177"/>
      <c r="D961" s="167" t="s">
        <v>152</v>
      </c>
      <c r="E961" s="177"/>
      <c r="F961" s="178" t="s">
        <v>885</v>
      </c>
      <c r="G961" s="177"/>
      <c r="H961" s="179">
        <v>18.100000000000001</v>
      </c>
      <c r="J961" s="177"/>
      <c r="K961" s="177"/>
      <c r="L961" s="180"/>
      <c r="M961" s="181"/>
      <c r="N961" s="177"/>
      <c r="O961" s="177"/>
      <c r="P961" s="177"/>
      <c r="Q961" s="177"/>
      <c r="R961" s="177"/>
      <c r="S961" s="177"/>
      <c r="T961" s="182"/>
      <c r="AT961" s="183" t="s">
        <v>152</v>
      </c>
      <c r="AU961" s="183" t="s">
        <v>80</v>
      </c>
      <c r="AV961" s="183" t="s">
        <v>80</v>
      </c>
      <c r="AW961" s="183" t="s">
        <v>111</v>
      </c>
      <c r="AX961" s="183" t="s">
        <v>72</v>
      </c>
      <c r="AY961" s="183" t="s">
        <v>139</v>
      </c>
    </row>
    <row r="962" spans="2:51" s="6" customFormat="1" ht="15.75" customHeight="1" x14ac:dyDescent="0.3">
      <c r="B962" s="176"/>
      <c r="C962" s="177"/>
      <c r="D962" s="167" t="s">
        <v>152</v>
      </c>
      <c r="E962" s="177"/>
      <c r="F962" s="178" t="s">
        <v>886</v>
      </c>
      <c r="G962" s="177"/>
      <c r="H962" s="179">
        <v>284.58</v>
      </c>
      <c r="J962" s="177"/>
      <c r="K962" s="177"/>
      <c r="L962" s="180"/>
      <c r="M962" s="181"/>
      <c r="N962" s="177"/>
      <c r="O962" s="177"/>
      <c r="P962" s="177"/>
      <c r="Q962" s="177"/>
      <c r="R962" s="177"/>
      <c r="S962" s="177"/>
      <c r="T962" s="182"/>
      <c r="AT962" s="183" t="s">
        <v>152</v>
      </c>
      <c r="AU962" s="183" t="s">
        <v>80</v>
      </c>
      <c r="AV962" s="183" t="s">
        <v>80</v>
      </c>
      <c r="AW962" s="183" t="s">
        <v>111</v>
      </c>
      <c r="AX962" s="183" t="s">
        <v>72</v>
      </c>
      <c r="AY962" s="183" t="s">
        <v>139</v>
      </c>
    </row>
    <row r="963" spans="2:51" s="6" customFormat="1" ht="15.75" customHeight="1" x14ac:dyDescent="0.3">
      <c r="B963" s="176"/>
      <c r="C963" s="177"/>
      <c r="D963" s="167" t="s">
        <v>152</v>
      </c>
      <c r="E963" s="177"/>
      <c r="F963" s="178" t="s">
        <v>887</v>
      </c>
      <c r="G963" s="177"/>
      <c r="H963" s="179">
        <v>51.09</v>
      </c>
      <c r="J963" s="177"/>
      <c r="K963" s="177"/>
      <c r="L963" s="180"/>
      <c r="M963" s="181"/>
      <c r="N963" s="177"/>
      <c r="O963" s="177"/>
      <c r="P963" s="177"/>
      <c r="Q963" s="177"/>
      <c r="R963" s="177"/>
      <c r="S963" s="177"/>
      <c r="T963" s="182"/>
      <c r="AT963" s="183" t="s">
        <v>152</v>
      </c>
      <c r="AU963" s="183" t="s">
        <v>80</v>
      </c>
      <c r="AV963" s="183" t="s">
        <v>80</v>
      </c>
      <c r="AW963" s="183" t="s">
        <v>111</v>
      </c>
      <c r="AX963" s="183" t="s">
        <v>72</v>
      </c>
      <c r="AY963" s="183" t="s">
        <v>139</v>
      </c>
    </row>
    <row r="964" spans="2:51" s="6" customFormat="1" ht="15.75" customHeight="1" x14ac:dyDescent="0.3">
      <c r="B964" s="176"/>
      <c r="C964" s="177"/>
      <c r="D964" s="167" t="s">
        <v>152</v>
      </c>
      <c r="E964" s="177"/>
      <c r="F964" s="178" t="s">
        <v>888</v>
      </c>
      <c r="G964" s="177"/>
      <c r="H964" s="179">
        <v>242.423</v>
      </c>
      <c r="J964" s="177"/>
      <c r="K964" s="177"/>
      <c r="L964" s="180"/>
      <c r="M964" s="181"/>
      <c r="N964" s="177"/>
      <c r="O964" s="177"/>
      <c r="P964" s="177"/>
      <c r="Q964" s="177"/>
      <c r="R964" s="177"/>
      <c r="S964" s="177"/>
      <c r="T964" s="182"/>
      <c r="AT964" s="183" t="s">
        <v>152</v>
      </c>
      <c r="AU964" s="183" t="s">
        <v>80</v>
      </c>
      <c r="AV964" s="183" t="s">
        <v>80</v>
      </c>
      <c r="AW964" s="183" t="s">
        <v>111</v>
      </c>
      <c r="AX964" s="183" t="s">
        <v>72</v>
      </c>
      <c r="AY964" s="183" t="s">
        <v>139</v>
      </c>
    </row>
    <row r="965" spans="2:51" s="6" customFormat="1" ht="15.75" customHeight="1" x14ac:dyDescent="0.3">
      <c r="B965" s="176"/>
      <c r="C965" s="177"/>
      <c r="D965" s="167" t="s">
        <v>152</v>
      </c>
      <c r="E965" s="177"/>
      <c r="F965" s="178" t="s">
        <v>889</v>
      </c>
      <c r="G965" s="177"/>
      <c r="H965" s="179">
        <v>101.557</v>
      </c>
      <c r="J965" s="177"/>
      <c r="K965" s="177"/>
      <c r="L965" s="180"/>
      <c r="M965" s="181"/>
      <c r="N965" s="177"/>
      <c r="O965" s="177"/>
      <c r="P965" s="177"/>
      <c r="Q965" s="177"/>
      <c r="R965" s="177"/>
      <c r="S965" s="177"/>
      <c r="T965" s="182"/>
      <c r="AT965" s="183" t="s">
        <v>152</v>
      </c>
      <c r="AU965" s="183" t="s">
        <v>80</v>
      </c>
      <c r="AV965" s="183" t="s">
        <v>80</v>
      </c>
      <c r="AW965" s="183" t="s">
        <v>111</v>
      </c>
      <c r="AX965" s="183" t="s">
        <v>72</v>
      </c>
      <c r="AY965" s="183" t="s">
        <v>139</v>
      </c>
    </row>
    <row r="966" spans="2:51" s="6" customFormat="1" ht="15.75" customHeight="1" x14ac:dyDescent="0.3">
      <c r="B966" s="176"/>
      <c r="C966" s="177"/>
      <c r="D966" s="167" t="s">
        <v>152</v>
      </c>
      <c r="E966" s="177"/>
      <c r="F966" s="178" t="s">
        <v>890</v>
      </c>
      <c r="G966" s="177"/>
      <c r="H966" s="179">
        <v>728.35799999999995</v>
      </c>
      <c r="J966" s="177"/>
      <c r="K966" s="177"/>
      <c r="L966" s="180"/>
      <c r="M966" s="181"/>
      <c r="N966" s="177"/>
      <c r="O966" s="177"/>
      <c r="P966" s="177"/>
      <c r="Q966" s="177"/>
      <c r="R966" s="177"/>
      <c r="S966" s="177"/>
      <c r="T966" s="182"/>
      <c r="AT966" s="183" t="s">
        <v>152</v>
      </c>
      <c r="AU966" s="183" t="s">
        <v>80</v>
      </c>
      <c r="AV966" s="183" t="s">
        <v>80</v>
      </c>
      <c r="AW966" s="183" t="s">
        <v>111</v>
      </c>
      <c r="AX966" s="183" t="s">
        <v>72</v>
      </c>
      <c r="AY966" s="183" t="s">
        <v>139</v>
      </c>
    </row>
    <row r="967" spans="2:51" s="6" customFormat="1" ht="15.75" customHeight="1" x14ac:dyDescent="0.3">
      <c r="B967" s="176"/>
      <c r="C967" s="177"/>
      <c r="D967" s="167" t="s">
        <v>152</v>
      </c>
      <c r="E967" s="177"/>
      <c r="F967" s="178" t="s">
        <v>891</v>
      </c>
      <c r="G967" s="177"/>
      <c r="H967" s="179">
        <v>165.77199999999999</v>
      </c>
      <c r="J967" s="177"/>
      <c r="K967" s="177"/>
      <c r="L967" s="180"/>
      <c r="M967" s="181"/>
      <c r="N967" s="177"/>
      <c r="O967" s="177"/>
      <c r="P967" s="177"/>
      <c r="Q967" s="177"/>
      <c r="R967" s="177"/>
      <c r="S967" s="177"/>
      <c r="T967" s="182"/>
      <c r="AT967" s="183" t="s">
        <v>152</v>
      </c>
      <c r="AU967" s="183" t="s">
        <v>80</v>
      </c>
      <c r="AV967" s="183" t="s">
        <v>80</v>
      </c>
      <c r="AW967" s="183" t="s">
        <v>111</v>
      </c>
      <c r="AX967" s="183" t="s">
        <v>72</v>
      </c>
      <c r="AY967" s="183" t="s">
        <v>139</v>
      </c>
    </row>
    <row r="968" spans="2:51" s="6" customFormat="1" ht="15.75" customHeight="1" x14ac:dyDescent="0.3">
      <c r="B968" s="176"/>
      <c r="C968" s="177"/>
      <c r="D968" s="167" t="s">
        <v>152</v>
      </c>
      <c r="E968" s="177"/>
      <c r="F968" s="178" t="s">
        <v>892</v>
      </c>
      <c r="G968" s="177"/>
      <c r="H968" s="179">
        <v>123.503</v>
      </c>
      <c r="J968" s="177"/>
      <c r="K968" s="177"/>
      <c r="L968" s="180"/>
      <c r="M968" s="181"/>
      <c r="N968" s="177"/>
      <c r="O968" s="177"/>
      <c r="P968" s="177"/>
      <c r="Q968" s="177"/>
      <c r="R968" s="177"/>
      <c r="S968" s="177"/>
      <c r="T968" s="182"/>
      <c r="AT968" s="183" t="s">
        <v>152</v>
      </c>
      <c r="AU968" s="183" t="s">
        <v>80</v>
      </c>
      <c r="AV968" s="183" t="s">
        <v>80</v>
      </c>
      <c r="AW968" s="183" t="s">
        <v>111</v>
      </c>
      <c r="AX968" s="183" t="s">
        <v>72</v>
      </c>
      <c r="AY968" s="183" t="s">
        <v>139</v>
      </c>
    </row>
    <row r="969" spans="2:51" s="6" customFormat="1" ht="15.75" customHeight="1" x14ac:dyDescent="0.3">
      <c r="B969" s="176"/>
      <c r="C969" s="177"/>
      <c r="D969" s="167" t="s">
        <v>152</v>
      </c>
      <c r="E969" s="177"/>
      <c r="F969" s="178" t="s">
        <v>893</v>
      </c>
      <c r="G969" s="177"/>
      <c r="H969" s="179">
        <v>123.5</v>
      </c>
      <c r="J969" s="177"/>
      <c r="K969" s="177"/>
      <c r="L969" s="180"/>
      <c r="M969" s="181"/>
      <c r="N969" s="177"/>
      <c r="O969" s="177"/>
      <c r="P969" s="177"/>
      <c r="Q969" s="177"/>
      <c r="R969" s="177"/>
      <c r="S969" s="177"/>
      <c r="T969" s="182"/>
      <c r="AT969" s="183" t="s">
        <v>152</v>
      </c>
      <c r="AU969" s="183" t="s">
        <v>80</v>
      </c>
      <c r="AV969" s="183" t="s">
        <v>80</v>
      </c>
      <c r="AW969" s="183" t="s">
        <v>111</v>
      </c>
      <c r="AX969" s="183" t="s">
        <v>72</v>
      </c>
      <c r="AY969" s="183" t="s">
        <v>139</v>
      </c>
    </row>
    <row r="970" spans="2:51" s="6" customFormat="1" ht="15.75" customHeight="1" x14ac:dyDescent="0.3">
      <c r="B970" s="176"/>
      <c r="C970" s="177"/>
      <c r="D970" s="167" t="s">
        <v>152</v>
      </c>
      <c r="E970" s="177"/>
      <c r="F970" s="178" t="s">
        <v>894</v>
      </c>
      <c r="G970" s="177"/>
      <c r="H970" s="179">
        <v>158.80799999999999</v>
      </c>
      <c r="J970" s="177"/>
      <c r="K970" s="177"/>
      <c r="L970" s="180"/>
      <c r="M970" s="181"/>
      <c r="N970" s="177"/>
      <c r="O970" s="177"/>
      <c r="P970" s="177"/>
      <c r="Q970" s="177"/>
      <c r="R970" s="177"/>
      <c r="S970" s="177"/>
      <c r="T970" s="182"/>
      <c r="AT970" s="183" t="s">
        <v>152</v>
      </c>
      <c r="AU970" s="183" t="s">
        <v>80</v>
      </c>
      <c r="AV970" s="183" t="s">
        <v>80</v>
      </c>
      <c r="AW970" s="183" t="s">
        <v>111</v>
      </c>
      <c r="AX970" s="183" t="s">
        <v>72</v>
      </c>
      <c r="AY970" s="183" t="s">
        <v>139</v>
      </c>
    </row>
    <row r="971" spans="2:51" s="6" customFormat="1" ht="15.75" customHeight="1" x14ac:dyDescent="0.3">
      <c r="B971" s="176"/>
      <c r="C971" s="177"/>
      <c r="D971" s="167" t="s">
        <v>152</v>
      </c>
      <c r="E971" s="177"/>
      <c r="F971" s="178" t="s">
        <v>895</v>
      </c>
      <c r="G971" s="177"/>
      <c r="H971" s="179">
        <v>74.212999999999994</v>
      </c>
      <c r="J971" s="177"/>
      <c r="K971" s="177"/>
      <c r="L971" s="180"/>
      <c r="M971" s="181"/>
      <c r="N971" s="177"/>
      <c r="O971" s="177"/>
      <c r="P971" s="177"/>
      <c r="Q971" s="177"/>
      <c r="R971" s="177"/>
      <c r="S971" s="177"/>
      <c r="T971" s="182"/>
      <c r="AT971" s="183" t="s">
        <v>152</v>
      </c>
      <c r="AU971" s="183" t="s">
        <v>80</v>
      </c>
      <c r="AV971" s="183" t="s">
        <v>80</v>
      </c>
      <c r="AW971" s="183" t="s">
        <v>111</v>
      </c>
      <c r="AX971" s="183" t="s">
        <v>72</v>
      </c>
      <c r="AY971" s="183" t="s">
        <v>139</v>
      </c>
    </row>
    <row r="972" spans="2:51" s="6" customFormat="1" ht="15.75" customHeight="1" x14ac:dyDescent="0.3">
      <c r="B972" s="176"/>
      <c r="C972" s="177"/>
      <c r="D972" s="167" t="s">
        <v>152</v>
      </c>
      <c r="E972" s="177"/>
      <c r="F972" s="178" t="s">
        <v>896</v>
      </c>
      <c r="G972" s="177"/>
      <c r="H972" s="179">
        <v>217.72200000000001</v>
      </c>
      <c r="J972" s="177"/>
      <c r="K972" s="177"/>
      <c r="L972" s="180"/>
      <c r="M972" s="181"/>
      <c r="N972" s="177"/>
      <c r="O972" s="177"/>
      <c r="P972" s="177"/>
      <c r="Q972" s="177"/>
      <c r="R972" s="177"/>
      <c r="S972" s="177"/>
      <c r="T972" s="182"/>
      <c r="AT972" s="183" t="s">
        <v>152</v>
      </c>
      <c r="AU972" s="183" t="s">
        <v>80</v>
      </c>
      <c r="AV972" s="183" t="s">
        <v>80</v>
      </c>
      <c r="AW972" s="183" t="s">
        <v>111</v>
      </c>
      <c r="AX972" s="183" t="s">
        <v>72</v>
      </c>
      <c r="AY972" s="183" t="s">
        <v>139</v>
      </c>
    </row>
    <row r="973" spans="2:51" s="6" customFormat="1" ht="15.75" customHeight="1" x14ac:dyDescent="0.3">
      <c r="B973" s="176"/>
      <c r="C973" s="177"/>
      <c r="D973" s="167" t="s">
        <v>152</v>
      </c>
      <c r="E973" s="177"/>
      <c r="F973" s="178" t="s">
        <v>897</v>
      </c>
      <c r="G973" s="177"/>
      <c r="H973" s="179">
        <v>71.421999999999997</v>
      </c>
      <c r="J973" s="177"/>
      <c r="K973" s="177"/>
      <c r="L973" s="180"/>
      <c r="M973" s="181"/>
      <c r="N973" s="177"/>
      <c r="O973" s="177"/>
      <c r="P973" s="177"/>
      <c r="Q973" s="177"/>
      <c r="R973" s="177"/>
      <c r="S973" s="177"/>
      <c r="T973" s="182"/>
      <c r="AT973" s="183" t="s">
        <v>152</v>
      </c>
      <c r="AU973" s="183" t="s">
        <v>80</v>
      </c>
      <c r="AV973" s="183" t="s">
        <v>80</v>
      </c>
      <c r="AW973" s="183" t="s">
        <v>111</v>
      </c>
      <c r="AX973" s="183" t="s">
        <v>72</v>
      </c>
      <c r="AY973" s="183" t="s">
        <v>139</v>
      </c>
    </row>
    <row r="974" spans="2:51" s="6" customFormat="1" ht="15.75" customHeight="1" x14ac:dyDescent="0.3">
      <c r="B974" s="176"/>
      <c r="C974" s="177"/>
      <c r="D974" s="167" t="s">
        <v>152</v>
      </c>
      <c r="E974" s="177"/>
      <c r="F974" s="178" t="s">
        <v>898</v>
      </c>
      <c r="G974" s="177"/>
      <c r="H974" s="179">
        <v>35.058</v>
      </c>
      <c r="J974" s="177"/>
      <c r="K974" s="177"/>
      <c r="L974" s="180"/>
      <c r="M974" s="181"/>
      <c r="N974" s="177"/>
      <c r="O974" s="177"/>
      <c r="P974" s="177"/>
      <c r="Q974" s="177"/>
      <c r="R974" s="177"/>
      <c r="S974" s="177"/>
      <c r="T974" s="182"/>
      <c r="AT974" s="183" t="s">
        <v>152</v>
      </c>
      <c r="AU974" s="183" t="s">
        <v>80</v>
      </c>
      <c r="AV974" s="183" t="s">
        <v>80</v>
      </c>
      <c r="AW974" s="183" t="s">
        <v>111</v>
      </c>
      <c r="AX974" s="183" t="s">
        <v>72</v>
      </c>
      <c r="AY974" s="183" t="s">
        <v>139</v>
      </c>
    </row>
    <row r="975" spans="2:51" s="6" customFormat="1" ht="15.75" customHeight="1" x14ac:dyDescent="0.3">
      <c r="B975" s="176"/>
      <c r="C975" s="177"/>
      <c r="D975" s="167" t="s">
        <v>152</v>
      </c>
      <c r="E975" s="177"/>
      <c r="F975" s="178" t="s">
        <v>899</v>
      </c>
      <c r="G975" s="177"/>
      <c r="H975" s="179">
        <v>78.492999999999995</v>
      </c>
      <c r="J975" s="177"/>
      <c r="K975" s="177"/>
      <c r="L975" s="180"/>
      <c r="M975" s="181"/>
      <c r="N975" s="177"/>
      <c r="O975" s="177"/>
      <c r="P975" s="177"/>
      <c r="Q975" s="177"/>
      <c r="R975" s="177"/>
      <c r="S975" s="177"/>
      <c r="T975" s="182"/>
      <c r="AT975" s="183" t="s">
        <v>152</v>
      </c>
      <c r="AU975" s="183" t="s">
        <v>80</v>
      </c>
      <c r="AV975" s="183" t="s">
        <v>80</v>
      </c>
      <c r="AW975" s="183" t="s">
        <v>111</v>
      </c>
      <c r="AX975" s="183" t="s">
        <v>72</v>
      </c>
      <c r="AY975" s="183" t="s">
        <v>139</v>
      </c>
    </row>
    <row r="976" spans="2:51" s="6" customFormat="1" ht="15.75" customHeight="1" x14ac:dyDescent="0.3">
      <c r="B976" s="176"/>
      <c r="C976" s="177"/>
      <c r="D976" s="167" t="s">
        <v>152</v>
      </c>
      <c r="E976" s="177"/>
      <c r="F976" s="178" t="s">
        <v>900</v>
      </c>
      <c r="G976" s="177"/>
      <c r="H976" s="179">
        <v>31.751999999999999</v>
      </c>
      <c r="J976" s="177"/>
      <c r="K976" s="177"/>
      <c r="L976" s="180"/>
      <c r="M976" s="181"/>
      <c r="N976" s="177"/>
      <c r="O976" s="177"/>
      <c r="P976" s="177"/>
      <c r="Q976" s="177"/>
      <c r="R976" s="177"/>
      <c r="S976" s="177"/>
      <c r="T976" s="182"/>
      <c r="AT976" s="183" t="s">
        <v>152</v>
      </c>
      <c r="AU976" s="183" t="s">
        <v>80</v>
      </c>
      <c r="AV976" s="183" t="s">
        <v>80</v>
      </c>
      <c r="AW976" s="183" t="s">
        <v>111</v>
      </c>
      <c r="AX976" s="183" t="s">
        <v>72</v>
      </c>
      <c r="AY976" s="183" t="s">
        <v>139</v>
      </c>
    </row>
    <row r="977" spans="2:51" s="6" customFormat="1" ht="15.75" customHeight="1" x14ac:dyDescent="0.3">
      <c r="B977" s="176"/>
      <c r="C977" s="177"/>
      <c r="D977" s="167" t="s">
        <v>152</v>
      </c>
      <c r="E977" s="177"/>
      <c r="F977" s="178" t="s">
        <v>901</v>
      </c>
      <c r="G977" s="177"/>
      <c r="H977" s="179">
        <v>94.754999999999995</v>
      </c>
      <c r="J977" s="177"/>
      <c r="K977" s="177"/>
      <c r="L977" s="180"/>
      <c r="M977" s="181"/>
      <c r="N977" s="177"/>
      <c r="O977" s="177"/>
      <c r="P977" s="177"/>
      <c r="Q977" s="177"/>
      <c r="R977" s="177"/>
      <c r="S977" s="177"/>
      <c r="T977" s="182"/>
      <c r="AT977" s="183" t="s">
        <v>152</v>
      </c>
      <c r="AU977" s="183" t="s">
        <v>80</v>
      </c>
      <c r="AV977" s="183" t="s">
        <v>80</v>
      </c>
      <c r="AW977" s="183" t="s">
        <v>111</v>
      </c>
      <c r="AX977" s="183" t="s">
        <v>72</v>
      </c>
      <c r="AY977" s="183" t="s">
        <v>139</v>
      </c>
    </row>
    <row r="978" spans="2:51" s="6" customFormat="1" ht="15.75" customHeight="1" x14ac:dyDescent="0.3">
      <c r="B978" s="176"/>
      <c r="C978" s="177"/>
      <c r="D978" s="167" t="s">
        <v>152</v>
      </c>
      <c r="E978" s="177"/>
      <c r="F978" s="178" t="s">
        <v>902</v>
      </c>
      <c r="G978" s="177"/>
      <c r="H978" s="179">
        <v>102.538</v>
      </c>
      <c r="J978" s="177"/>
      <c r="K978" s="177"/>
      <c r="L978" s="180"/>
      <c r="M978" s="181"/>
      <c r="N978" s="177"/>
      <c r="O978" s="177"/>
      <c r="P978" s="177"/>
      <c r="Q978" s="177"/>
      <c r="R978" s="177"/>
      <c r="S978" s="177"/>
      <c r="T978" s="182"/>
      <c r="AT978" s="183" t="s">
        <v>152</v>
      </c>
      <c r="AU978" s="183" t="s">
        <v>80</v>
      </c>
      <c r="AV978" s="183" t="s">
        <v>80</v>
      </c>
      <c r="AW978" s="183" t="s">
        <v>111</v>
      </c>
      <c r="AX978" s="183" t="s">
        <v>72</v>
      </c>
      <c r="AY978" s="183" t="s">
        <v>139</v>
      </c>
    </row>
    <row r="979" spans="2:51" s="6" customFormat="1" ht="15.75" customHeight="1" x14ac:dyDescent="0.3">
      <c r="B979" s="176"/>
      <c r="C979" s="177"/>
      <c r="D979" s="167" t="s">
        <v>152</v>
      </c>
      <c r="E979" s="177"/>
      <c r="F979" s="178" t="s">
        <v>903</v>
      </c>
      <c r="G979" s="177"/>
      <c r="H979" s="179">
        <v>215.292</v>
      </c>
      <c r="J979" s="177"/>
      <c r="K979" s="177"/>
      <c r="L979" s="180"/>
      <c r="M979" s="181"/>
      <c r="N979" s="177"/>
      <c r="O979" s="177"/>
      <c r="P979" s="177"/>
      <c r="Q979" s="177"/>
      <c r="R979" s="177"/>
      <c r="S979" s="177"/>
      <c r="T979" s="182"/>
      <c r="AT979" s="183" t="s">
        <v>152</v>
      </c>
      <c r="AU979" s="183" t="s">
        <v>80</v>
      </c>
      <c r="AV979" s="183" t="s">
        <v>80</v>
      </c>
      <c r="AW979" s="183" t="s">
        <v>111</v>
      </c>
      <c r="AX979" s="183" t="s">
        <v>72</v>
      </c>
      <c r="AY979" s="183" t="s">
        <v>139</v>
      </c>
    </row>
    <row r="980" spans="2:51" s="6" customFormat="1" ht="15.75" customHeight="1" x14ac:dyDescent="0.3">
      <c r="B980" s="176"/>
      <c r="C980" s="177"/>
      <c r="D980" s="167" t="s">
        <v>152</v>
      </c>
      <c r="E980" s="177"/>
      <c r="F980" s="178" t="s">
        <v>904</v>
      </c>
      <c r="G980" s="177"/>
      <c r="H980" s="179">
        <v>152.65799999999999</v>
      </c>
      <c r="J980" s="177"/>
      <c r="K980" s="177"/>
      <c r="L980" s="180"/>
      <c r="M980" s="181"/>
      <c r="N980" s="177"/>
      <c r="O980" s="177"/>
      <c r="P980" s="177"/>
      <c r="Q980" s="177"/>
      <c r="R980" s="177"/>
      <c r="S980" s="177"/>
      <c r="T980" s="182"/>
      <c r="AT980" s="183" t="s">
        <v>152</v>
      </c>
      <c r="AU980" s="183" t="s">
        <v>80</v>
      </c>
      <c r="AV980" s="183" t="s">
        <v>80</v>
      </c>
      <c r="AW980" s="183" t="s">
        <v>111</v>
      </c>
      <c r="AX980" s="183" t="s">
        <v>72</v>
      </c>
      <c r="AY980" s="183" t="s">
        <v>139</v>
      </c>
    </row>
    <row r="981" spans="2:51" s="6" customFormat="1" ht="15.75" customHeight="1" x14ac:dyDescent="0.3">
      <c r="B981" s="176"/>
      <c r="C981" s="177"/>
      <c r="D981" s="167" t="s">
        <v>152</v>
      </c>
      <c r="E981" s="177"/>
      <c r="F981" s="178" t="s">
        <v>905</v>
      </c>
      <c r="G981" s="177"/>
      <c r="H981" s="179">
        <v>119.58</v>
      </c>
      <c r="J981" s="177"/>
      <c r="K981" s="177"/>
      <c r="L981" s="180"/>
      <c r="M981" s="181"/>
      <c r="N981" s="177"/>
      <c r="O981" s="177"/>
      <c r="P981" s="177"/>
      <c r="Q981" s="177"/>
      <c r="R981" s="177"/>
      <c r="S981" s="177"/>
      <c r="T981" s="182"/>
      <c r="AT981" s="183" t="s">
        <v>152</v>
      </c>
      <c r="AU981" s="183" t="s">
        <v>80</v>
      </c>
      <c r="AV981" s="183" t="s">
        <v>80</v>
      </c>
      <c r="AW981" s="183" t="s">
        <v>111</v>
      </c>
      <c r="AX981" s="183" t="s">
        <v>72</v>
      </c>
      <c r="AY981" s="183" t="s">
        <v>139</v>
      </c>
    </row>
    <row r="982" spans="2:51" s="6" customFormat="1" ht="15.75" customHeight="1" x14ac:dyDescent="0.3">
      <c r="B982" s="176"/>
      <c r="C982" s="177"/>
      <c r="D982" s="167" t="s">
        <v>152</v>
      </c>
      <c r="E982" s="177"/>
      <c r="F982" s="178" t="s">
        <v>906</v>
      </c>
      <c r="G982" s="177"/>
      <c r="H982" s="179">
        <v>228.82499999999999</v>
      </c>
      <c r="J982" s="177"/>
      <c r="K982" s="177"/>
      <c r="L982" s="180"/>
      <c r="M982" s="181"/>
      <c r="N982" s="177"/>
      <c r="O982" s="177"/>
      <c r="P982" s="177"/>
      <c r="Q982" s="177"/>
      <c r="R982" s="177"/>
      <c r="S982" s="177"/>
      <c r="T982" s="182"/>
      <c r="AT982" s="183" t="s">
        <v>152</v>
      </c>
      <c r="AU982" s="183" t="s">
        <v>80</v>
      </c>
      <c r="AV982" s="183" t="s">
        <v>80</v>
      </c>
      <c r="AW982" s="183" t="s">
        <v>111</v>
      </c>
      <c r="AX982" s="183" t="s">
        <v>72</v>
      </c>
      <c r="AY982" s="183" t="s">
        <v>139</v>
      </c>
    </row>
    <row r="983" spans="2:51" s="6" customFormat="1" ht="15.75" customHeight="1" x14ac:dyDescent="0.3">
      <c r="B983" s="176"/>
      <c r="C983" s="177"/>
      <c r="D983" s="167" t="s">
        <v>152</v>
      </c>
      <c r="E983" s="177"/>
      <c r="F983" s="178" t="s">
        <v>907</v>
      </c>
      <c r="G983" s="177"/>
      <c r="H983" s="179">
        <v>86.025000000000006</v>
      </c>
      <c r="J983" s="177"/>
      <c r="K983" s="177"/>
      <c r="L983" s="180"/>
      <c r="M983" s="181"/>
      <c r="N983" s="177"/>
      <c r="O983" s="177"/>
      <c r="P983" s="177"/>
      <c r="Q983" s="177"/>
      <c r="R983" s="177"/>
      <c r="S983" s="177"/>
      <c r="T983" s="182"/>
      <c r="AT983" s="183" t="s">
        <v>152</v>
      </c>
      <c r="AU983" s="183" t="s">
        <v>80</v>
      </c>
      <c r="AV983" s="183" t="s">
        <v>80</v>
      </c>
      <c r="AW983" s="183" t="s">
        <v>111</v>
      </c>
      <c r="AX983" s="183" t="s">
        <v>72</v>
      </c>
      <c r="AY983" s="183" t="s">
        <v>139</v>
      </c>
    </row>
    <row r="984" spans="2:51" s="6" customFormat="1" ht="15.75" customHeight="1" x14ac:dyDescent="0.3">
      <c r="B984" s="176"/>
      <c r="C984" s="177"/>
      <c r="D984" s="167" t="s">
        <v>152</v>
      </c>
      <c r="E984" s="177"/>
      <c r="F984" s="178" t="s">
        <v>908</v>
      </c>
      <c r="G984" s="177"/>
      <c r="H984" s="179">
        <v>34.597000000000001</v>
      </c>
      <c r="J984" s="177"/>
      <c r="K984" s="177"/>
      <c r="L984" s="180"/>
      <c r="M984" s="181"/>
      <c r="N984" s="177"/>
      <c r="O984" s="177"/>
      <c r="P984" s="177"/>
      <c r="Q984" s="177"/>
      <c r="R984" s="177"/>
      <c r="S984" s="177"/>
      <c r="T984" s="182"/>
      <c r="AT984" s="183" t="s">
        <v>152</v>
      </c>
      <c r="AU984" s="183" t="s">
        <v>80</v>
      </c>
      <c r="AV984" s="183" t="s">
        <v>80</v>
      </c>
      <c r="AW984" s="183" t="s">
        <v>111</v>
      </c>
      <c r="AX984" s="183" t="s">
        <v>72</v>
      </c>
      <c r="AY984" s="183" t="s">
        <v>139</v>
      </c>
    </row>
    <row r="985" spans="2:51" s="6" customFormat="1" ht="15.75" customHeight="1" x14ac:dyDescent="0.3">
      <c r="B985" s="176"/>
      <c r="C985" s="177"/>
      <c r="D985" s="167" t="s">
        <v>152</v>
      </c>
      <c r="E985" s="177"/>
      <c r="F985" s="178" t="s">
        <v>909</v>
      </c>
      <c r="G985" s="177"/>
      <c r="H985" s="179">
        <v>73.016999999999996</v>
      </c>
      <c r="J985" s="177"/>
      <c r="K985" s="177"/>
      <c r="L985" s="180"/>
      <c r="M985" s="181"/>
      <c r="N985" s="177"/>
      <c r="O985" s="177"/>
      <c r="P985" s="177"/>
      <c r="Q985" s="177"/>
      <c r="R985" s="177"/>
      <c r="S985" s="177"/>
      <c r="T985" s="182"/>
      <c r="AT985" s="183" t="s">
        <v>152</v>
      </c>
      <c r="AU985" s="183" t="s">
        <v>80</v>
      </c>
      <c r="AV985" s="183" t="s">
        <v>80</v>
      </c>
      <c r="AW985" s="183" t="s">
        <v>111</v>
      </c>
      <c r="AX985" s="183" t="s">
        <v>72</v>
      </c>
      <c r="AY985" s="183" t="s">
        <v>139</v>
      </c>
    </row>
    <row r="986" spans="2:51" s="6" customFormat="1" ht="15.75" customHeight="1" x14ac:dyDescent="0.3">
      <c r="B986" s="176"/>
      <c r="C986" s="177"/>
      <c r="D986" s="167" t="s">
        <v>152</v>
      </c>
      <c r="E986" s="177"/>
      <c r="F986" s="178" t="s">
        <v>910</v>
      </c>
      <c r="G986" s="177"/>
      <c r="H986" s="179">
        <v>106.08499999999999</v>
      </c>
      <c r="J986" s="177"/>
      <c r="K986" s="177"/>
      <c r="L986" s="180"/>
      <c r="M986" s="181"/>
      <c r="N986" s="177"/>
      <c r="O986" s="177"/>
      <c r="P986" s="177"/>
      <c r="Q986" s="177"/>
      <c r="R986" s="177"/>
      <c r="S986" s="177"/>
      <c r="T986" s="182"/>
      <c r="AT986" s="183" t="s">
        <v>152</v>
      </c>
      <c r="AU986" s="183" t="s">
        <v>80</v>
      </c>
      <c r="AV986" s="183" t="s">
        <v>80</v>
      </c>
      <c r="AW986" s="183" t="s">
        <v>111</v>
      </c>
      <c r="AX986" s="183" t="s">
        <v>72</v>
      </c>
      <c r="AY986" s="183" t="s">
        <v>139</v>
      </c>
    </row>
    <row r="987" spans="2:51" s="6" customFormat="1" ht="15.75" customHeight="1" x14ac:dyDescent="0.3">
      <c r="B987" s="176"/>
      <c r="C987" s="177"/>
      <c r="D987" s="167" t="s">
        <v>152</v>
      </c>
      <c r="E987" s="177"/>
      <c r="F987" s="178" t="s">
        <v>911</v>
      </c>
      <c r="G987" s="177"/>
      <c r="H987" s="179">
        <v>266.49</v>
      </c>
      <c r="J987" s="177"/>
      <c r="K987" s="177"/>
      <c r="L987" s="180"/>
      <c r="M987" s="181"/>
      <c r="N987" s="177"/>
      <c r="O987" s="177"/>
      <c r="P987" s="177"/>
      <c r="Q987" s="177"/>
      <c r="R987" s="177"/>
      <c r="S987" s="177"/>
      <c r="T987" s="182"/>
      <c r="AT987" s="183" t="s">
        <v>152</v>
      </c>
      <c r="AU987" s="183" t="s">
        <v>80</v>
      </c>
      <c r="AV987" s="183" t="s">
        <v>80</v>
      </c>
      <c r="AW987" s="183" t="s">
        <v>111</v>
      </c>
      <c r="AX987" s="183" t="s">
        <v>72</v>
      </c>
      <c r="AY987" s="183" t="s">
        <v>139</v>
      </c>
    </row>
    <row r="988" spans="2:51" s="6" customFormat="1" ht="15.75" customHeight="1" x14ac:dyDescent="0.3">
      <c r="B988" s="176"/>
      <c r="C988" s="177"/>
      <c r="D988" s="167" t="s">
        <v>152</v>
      </c>
      <c r="E988" s="177"/>
      <c r="F988" s="178" t="s">
        <v>912</v>
      </c>
      <c r="G988" s="177"/>
      <c r="H988" s="179">
        <v>31.327999999999999</v>
      </c>
      <c r="J988" s="177"/>
      <c r="K988" s="177"/>
      <c r="L988" s="180"/>
      <c r="M988" s="181"/>
      <c r="N988" s="177"/>
      <c r="O988" s="177"/>
      <c r="P988" s="177"/>
      <c r="Q988" s="177"/>
      <c r="R988" s="177"/>
      <c r="S988" s="177"/>
      <c r="T988" s="182"/>
      <c r="AT988" s="183" t="s">
        <v>152</v>
      </c>
      <c r="AU988" s="183" t="s">
        <v>80</v>
      </c>
      <c r="AV988" s="183" t="s">
        <v>80</v>
      </c>
      <c r="AW988" s="183" t="s">
        <v>111</v>
      </c>
      <c r="AX988" s="183" t="s">
        <v>72</v>
      </c>
      <c r="AY988" s="183" t="s">
        <v>139</v>
      </c>
    </row>
    <row r="989" spans="2:51" s="6" customFormat="1" ht="15.75" customHeight="1" x14ac:dyDescent="0.3">
      <c r="B989" s="176"/>
      <c r="C989" s="177"/>
      <c r="D989" s="167" t="s">
        <v>152</v>
      </c>
      <c r="E989" s="177"/>
      <c r="F989" s="178" t="s">
        <v>913</v>
      </c>
      <c r="G989" s="177"/>
      <c r="H989" s="179">
        <v>158.34</v>
      </c>
      <c r="J989" s="177"/>
      <c r="K989" s="177"/>
      <c r="L989" s="180"/>
      <c r="M989" s="181"/>
      <c r="N989" s="177"/>
      <c r="O989" s="177"/>
      <c r="P989" s="177"/>
      <c r="Q989" s="177"/>
      <c r="R989" s="177"/>
      <c r="S989" s="177"/>
      <c r="T989" s="182"/>
      <c r="AT989" s="183" t="s">
        <v>152</v>
      </c>
      <c r="AU989" s="183" t="s">
        <v>80</v>
      </c>
      <c r="AV989" s="183" t="s">
        <v>80</v>
      </c>
      <c r="AW989" s="183" t="s">
        <v>111</v>
      </c>
      <c r="AX989" s="183" t="s">
        <v>72</v>
      </c>
      <c r="AY989" s="183" t="s">
        <v>139</v>
      </c>
    </row>
    <row r="990" spans="2:51" s="6" customFormat="1" ht="15.75" customHeight="1" x14ac:dyDescent="0.3">
      <c r="B990" s="176"/>
      <c r="C990" s="177"/>
      <c r="D990" s="167" t="s">
        <v>152</v>
      </c>
      <c r="E990" s="177"/>
      <c r="F990" s="178" t="s">
        <v>914</v>
      </c>
      <c r="G990" s="177"/>
      <c r="H990" s="179">
        <v>277.56</v>
      </c>
      <c r="J990" s="177"/>
      <c r="K990" s="177"/>
      <c r="L990" s="180"/>
      <c r="M990" s="181"/>
      <c r="N990" s="177"/>
      <c r="O990" s="177"/>
      <c r="P990" s="177"/>
      <c r="Q990" s="177"/>
      <c r="R990" s="177"/>
      <c r="S990" s="177"/>
      <c r="T990" s="182"/>
      <c r="AT990" s="183" t="s">
        <v>152</v>
      </c>
      <c r="AU990" s="183" t="s">
        <v>80</v>
      </c>
      <c r="AV990" s="183" t="s">
        <v>80</v>
      </c>
      <c r="AW990" s="183" t="s">
        <v>111</v>
      </c>
      <c r="AX990" s="183" t="s">
        <v>72</v>
      </c>
      <c r="AY990" s="183" t="s">
        <v>139</v>
      </c>
    </row>
    <row r="991" spans="2:51" s="6" customFormat="1" ht="15.75" customHeight="1" x14ac:dyDescent="0.3">
      <c r="B991" s="176"/>
      <c r="C991" s="177"/>
      <c r="D991" s="167" t="s">
        <v>152</v>
      </c>
      <c r="E991" s="177"/>
      <c r="F991" s="178" t="s">
        <v>915</v>
      </c>
      <c r="G991" s="177"/>
      <c r="H991" s="179">
        <v>76.346999999999994</v>
      </c>
      <c r="J991" s="177"/>
      <c r="K991" s="177"/>
      <c r="L991" s="180"/>
      <c r="M991" s="181"/>
      <c r="N991" s="177"/>
      <c r="O991" s="177"/>
      <c r="P991" s="177"/>
      <c r="Q991" s="177"/>
      <c r="R991" s="177"/>
      <c r="S991" s="177"/>
      <c r="T991" s="182"/>
      <c r="AT991" s="183" t="s">
        <v>152</v>
      </c>
      <c r="AU991" s="183" t="s">
        <v>80</v>
      </c>
      <c r="AV991" s="183" t="s">
        <v>80</v>
      </c>
      <c r="AW991" s="183" t="s">
        <v>111</v>
      </c>
      <c r="AX991" s="183" t="s">
        <v>72</v>
      </c>
      <c r="AY991" s="183" t="s">
        <v>139</v>
      </c>
    </row>
    <row r="992" spans="2:51" s="6" customFormat="1" ht="15.75" customHeight="1" x14ac:dyDescent="0.3">
      <c r="B992" s="176"/>
      <c r="C992" s="177"/>
      <c r="D992" s="167" t="s">
        <v>152</v>
      </c>
      <c r="E992" s="177"/>
      <c r="F992" s="178" t="s">
        <v>916</v>
      </c>
      <c r="G992" s="177"/>
      <c r="H992" s="179">
        <v>237.66</v>
      </c>
      <c r="J992" s="177"/>
      <c r="K992" s="177"/>
      <c r="L992" s="180"/>
      <c r="M992" s="181"/>
      <c r="N992" s="177"/>
      <c r="O992" s="177"/>
      <c r="P992" s="177"/>
      <c r="Q992" s="177"/>
      <c r="R992" s="177"/>
      <c r="S992" s="177"/>
      <c r="T992" s="182"/>
      <c r="AT992" s="183" t="s">
        <v>152</v>
      </c>
      <c r="AU992" s="183" t="s">
        <v>80</v>
      </c>
      <c r="AV992" s="183" t="s">
        <v>80</v>
      </c>
      <c r="AW992" s="183" t="s">
        <v>111</v>
      </c>
      <c r="AX992" s="183" t="s">
        <v>72</v>
      </c>
      <c r="AY992" s="183" t="s">
        <v>139</v>
      </c>
    </row>
    <row r="993" spans="2:51" s="6" customFormat="1" ht="15.75" customHeight="1" x14ac:dyDescent="0.3">
      <c r="B993" s="176"/>
      <c r="C993" s="177"/>
      <c r="D993" s="167" t="s">
        <v>152</v>
      </c>
      <c r="E993" s="177"/>
      <c r="F993" s="178" t="s">
        <v>917</v>
      </c>
      <c r="G993" s="177"/>
      <c r="H993" s="179">
        <v>195.977</v>
      </c>
      <c r="J993" s="177"/>
      <c r="K993" s="177"/>
      <c r="L993" s="180"/>
      <c r="M993" s="181"/>
      <c r="N993" s="177"/>
      <c r="O993" s="177"/>
      <c r="P993" s="177"/>
      <c r="Q993" s="177"/>
      <c r="R993" s="177"/>
      <c r="S993" s="177"/>
      <c r="T993" s="182"/>
      <c r="AT993" s="183" t="s">
        <v>152</v>
      </c>
      <c r="AU993" s="183" t="s">
        <v>80</v>
      </c>
      <c r="AV993" s="183" t="s">
        <v>80</v>
      </c>
      <c r="AW993" s="183" t="s">
        <v>111</v>
      </c>
      <c r="AX993" s="183" t="s">
        <v>72</v>
      </c>
      <c r="AY993" s="183" t="s">
        <v>139</v>
      </c>
    </row>
    <row r="994" spans="2:51" s="6" customFormat="1" ht="15.75" customHeight="1" x14ac:dyDescent="0.3">
      <c r="B994" s="176"/>
      <c r="C994" s="177"/>
      <c r="D994" s="167" t="s">
        <v>152</v>
      </c>
      <c r="E994" s="177"/>
      <c r="F994" s="178" t="s">
        <v>918</v>
      </c>
      <c r="G994" s="177"/>
      <c r="H994" s="179">
        <v>381.02300000000002</v>
      </c>
      <c r="J994" s="177"/>
      <c r="K994" s="177"/>
      <c r="L994" s="180"/>
      <c r="M994" s="181"/>
      <c r="N994" s="177"/>
      <c r="O994" s="177"/>
      <c r="P994" s="177"/>
      <c r="Q994" s="177"/>
      <c r="R994" s="177"/>
      <c r="S994" s="177"/>
      <c r="T994" s="182"/>
      <c r="AT994" s="183" t="s">
        <v>152</v>
      </c>
      <c r="AU994" s="183" t="s">
        <v>80</v>
      </c>
      <c r="AV994" s="183" t="s">
        <v>80</v>
      </c>
      <c r="AW994" s="183" t="s">
        <v>111</v>
      </c>
      <c r="AX994" s="183" t="s">
        <v>72</v>
      </c>
      <c r="AY994" s="183" t="s">
        <v>139</v>
      </c>
    </row>
    <row r="995" spans="2:51" s="6" customFormat="1" ht="39" customHeight="1" x14ac:dyDescent="0.3">
      <c r="B995" s="176"/>
      <c r="C995" s="177"/>
      <c r="D995" s="167" t="s">
        <v>152</v>
      </c>
      <c r="E995" s="177"/>
      <c r="F995" s="178" t="s">
        <v>919</v>
      </c>
      <c r="G995" s="177"/>
      <c r="H995" s="179">
        <v>100.688</v>
      </c>
      <c r="J995" s="177"/>
      <c r="K995" s="177"/>
      <c r="L995" s="180"/>
      <c r="M995" s="181"/>
      <c r="N995" s="177"/>
      <c r="O995" s="177"/>
      <c r="P995" s="177"/>
      <c r="Q995" s="177"/>
      <c r="R995" s="177"/>
      <c r="S995" s="177"/>
      <c r="T995" s="182"/>
      <c r="AT995" s="183" t="s">
        <v>152</v>
      </c>
      <c r="AU995" s="183" t="s">
        <v>80</v>
      </c>
      <c r="AV995" s="183" t="s">
        <v>80</v>
      </c>
      <c r="AW995" s="183" t="s">
        <v>111</v>
      </c>
      <c r="AX995" s="183" t="s">
        <v>72</v>
      </c>
      <c r="AY995" s="183" t="s">
        <v>139</v>
      </c>
    </row>
    <row r="996" spans="2:51" s="6" customFormat="1" ht="15.75" customHeight="1" x14ac:dyDescent="0.3">
      <c r="B996" s="176"/>
      <c r="C996" s="177"/>
      <c r="D996" s="167" t="s">
        <v>152</v>
      </c>
      <c r="E996" s="177"/>
      <c r="F996" s="178" t="s">
        <v>920</v>
      </c>
      <c r="G996" s="177"/>
      <c r="H996" s="179">
        <v>24.815999999999999</v>
      </c>
      <c r="J996" s="177"/>
      <c r="K996" s="177"/>
      <c r="L996" s="180"/>
      <c r="M996" s="181"/>
      <c r="N996" s="177"/>
      <c r="O996" s="177"/>
      <c r="P996" s="177"/>
      <c r="Q996" s="177"/>
      <c r="R996" s="177"/>
      <c r="S996" s="177"/>
      <c r="T996" s="182"/>
      <c r="AT996" s="183" t="s">
        <v>152</v>
      </c>
      <c r="AU996" s="183" t="s">
        <v>80</v>
      </c>
      <c r="AV996" s="183" t="s">
        <v>80</v>
      </c>
      <c r="AW996" s="183" t="s">
        <v>111</v>
      </c>
      <c r="AX996" s="183" t="s">
        <v>72</v>
      </c>
      <c r="AY996" s="183" t="s">
        <v>139</v>
      </c>
    </row>
    <row r="997" spans="2:51" s="6" customFormat="1" ht="15.75" customHeight="1" x14ac:dyDescent="0.3">
      <c r="B997" s="169"/>
      <c r="C997" s="170"/>
      <c r="D997" s="167" t="s">
        <v>152</v>
      </c>
      <c r="E997" s="170"/>
      <c r="F997" s="171" t="s">
        <v>169</v>
      </c>
      <c r="G997" s="170"/>
      <c r="H997" s="170"/>
      <c r="J997" s="170"/>
      <c r="K997" s="170"/>
      <c r="L997" s="172"/>
      <c r="M997" s="173"/>
      <c r="N997" s="170"/>
      <c r="O997" s="170"/>
      <c r="P997" s="170"/>
      <c r="Q997" s="170"/>
      <c r="R997" s="170"/>
      <c r="S997" s="170"/>
      <c r="T997" s="174"/>
      <c r="AT997" s="175" t="s">
        <v>152</v>
      </c>
      <c r="AU997" s="175" t="s">
        <v>80</v>
      </c>
      <c r="AV997" s="175" t="s">
        <v>76</v>
      </c>
      <c r="AW997" s="175" t="s">
        <v>111</v>
      </c>
      <c r="AX997" s="175" t="s">
        <v>72</v>
      </c>
      <c r="AY997" s="175" t="s">
        <v>139</v>
      </c>
    </row>
    <row r="998" spans="2:51" s="6" customFormat="1" ht="15.75" customHeight="1" x14ac:dyDescent="0.3">
      <c r="B998" s="176"/>
      <c r="C998" s="177"/>
      <c r="D998" s="167" t="s">
        <v>152</v>
      </c>
      <c r="E998" s="177"/>
      <c r="F998" s="178" t="s">
        <v>921</v>
      </c>
      <c r="G998" s="177"/>
      <c r="H998" s="179">
        <v>10.696999999999999</v>
      </c>
      <c r="J998" s="177"/>
      <c r="K998" s="177"/>
      <c r="L998" s="180"/>
      <c r="M998" s="181"/>
      <c r="N998" s="177"/>
      <c r="O998" s="177"/>
      <c r="P998" s="177"/>
      <c r="Q998" s="177"/>
      <c r="R998" s="177"/>
      <c r="S998" s="177"/>
      <c r="T998" s="182"/>
      <c r="AT998" s="183" t="s">
        <v>152</v>
      </c>
      <c r="AU998" s="183" t="s">
        <v>80</v>
      </c>
      <c r="AV998" s="183" t="s">
        <v>80</v>
      </c>
      <c r="AW998" s="183" t="s">
        <v>111</v>
      </c>
      <c r="AX998" s="183" t="s">
        <v>72</v>
      </c>
      <c r="AY998" s="183" t="s">
        <v>139</v>
      </c>
    </row>
    <row r="999" spans="2:51" s="6" customFormat="1" ht="15.75" customHeight="1" x14ac:dyDescent="0.3">
      <c r="B999" s="176"/>
      <c r="C999" s="177"/>
      <c r="D999" s="167" t="s">
        <v>152</v>
      </c>
      <c r="E999" s="177"/>
      <c r="F999" s="178" t="s">
        <v>922</v>
      </c>
      <c r="G999" s="177"/>
      <c r="H999" s="179">
        <v>70.641999999999996</v>
      </c>
      <c r="J999" s="177"/>
      <c r="K999" s="177"/>
      <c r="L999" s="180"/>
      <c r="M999" s="181"/>
      <c r="N999" s="177"/>
      <c r="O999" s="177"/>
      <c r="P999" s="177"/>
      <c r="Q999" s="177"/>
      <c r="R999" s="177"/>
      <c r="S999" s="177"/>
      <c r="T999" s="182"/>
      <c r="AT999" s="183" t="s">
        <v>152</v>
      </c>
      <c r="AU999" s="183" t="s">
        <v>80</v>
      </c>
      <c r="AV999" s="183" t="s">
        <v>80</v>
      </c>
      <c r="AW999" s="183" t="s">
        <v>111</v>
      </c>
      <c r="AX999" s="183" t="s">
        <v>72</v>
      </c>
      <c r="AY999" s="183" t="s">
        <v>139</v>
      </c>
    </row>
    <row r="1000" spans="2:51" s="6" customFormat="1" ht="15.75" customHeight="1" x14ac:dyDescent="0.3">
      <c r="B1000" s="176"/>
      <c r="C1000" s="177"/>
      <c r="D1000" s="167" t="s">
        <v>152</v>
      </c>
      <c r="E1000" s="177"/>
      <c r="F1000" s="178" t="s">
        <v>923</v>
      </c>
      <c r="G1000" s="177"/>
      <c r="H1000" s="179">
        <v>36.021999999999998</v>
      </c>
      <c r="J1000" s="177"/>
      <c r="K1000" s="177"/>
      <c r="L1000" s="180"/>
      <c r="M1000" s="181"/>
      <c r="N1000" s="177"/>
      <c r="O1000" s="177"/>
      <c r="P1000" s="177"/>
      <c r="Q1000" s="177"/>
      <c r="R1000" s="177"/>
      <c r="S1000" s="177"/>
      <c r="T1000" s="182"/>
      <c r="AT1000" s="183" t="s">
        <v>152</v>
      </c>
      <c r="AU1000" s="183" t="s">
        <v>80</v>
      </c>
      <c r="AV1000" s="183" t="s">
        <v>80</v>
      </c>
      <c r="AW1000" s="183" t="s">
        <v>111</v>
      </c>
      <c r="AX1000" s="183" t="s">
        <v>72</v>
      </c>
      <c r="AY1000" s="183" t="s">
        <v>139</v>
      </c>
    </row>
    <row r="1001" spans="2:51" s="6" customFormat="1" ht="15.75" customHeight="1" x14ac:dyDescent="0.3">
      <c r="B1001" s="176"/>
      <c r="C1001" s="177"/>
      <c r="D1001" s="167" t="s">
        <v>152</v>
      </c>
      <c r="E1001" s="177"/>
      <c r="F1001" s="178" t="s">
        <v>924</v>
      </c>
      <c r="G1001" s="177"/>
      <c r="H1001" s="179">
        <v>6.8879999999999999</v>
      </c>
      <c r="J1001" s="177"/>
      <c r="K1001" s="177"/>
      <c r="L1001" s="180"/>
      <c r="M1001" s="181"/>
      <c r="N1001" s="177"/>
      <c r="O1001" s="177"/>
      <c r="P1001" s="177"/>
      <c r="Q1001" s="177"/>
      <c r="R1001" s="177"/>
      <c r="S1001" s="177"/>
      <c r="T1001" s="182"/>
      <c r="AT1001" s="183" t="s">
        <v>152</v>
      </c>
      <c r="AU1001" s="183" t="s">
        <v>80</v>
      </c>
      <c r="AV1001" s="183" t="s">
        <v>80</v>
      </c>
      <c r="AW1001" s="183" t="s">
        <v>111</v>
      </c>
      <c r="AX1001" s="183" t="s">
        <v>72</v>
      </c>
      <c r="AY1001" s="183" t="s">
        <v>139</v>
      </c>
    </row>
    <row r="1002" spans="2:51" s="6" customFormat="1" ht="15.75" customHeight="1" x14ac:dyDescent="0.3">
      <c r="B1002" s="176"/>
      <c r="C1002" s="177"/>
      <c r="D1002" s="167" t="s">
        <v>152</v>
      </c>
      <c r="E1002" s="177"/>
      <c r="F1002" s="178" t="s">
        <v>925</v>
      </c>
      <c r="G1002" s="177"/>
      <c r="H1002" s="179">
        <v>33.868000000000002</v>
      </c>
      <c r="J1002" s="177"/>
      <c r="K1002" s="177"/>
      <c r="L1002" s="180"/>
      <c r="M1002" s="181"/>
      <c r="N1002" s="177"/>
      <c r="O1002" s="177"/>
      <c r="P1002" s="177"/>
      <c r="Q1002" s="177"/>
      <c r="R1002" s="177"/>
      <c r="S1002" s="177"/>
      <c r="T1002" s="182"/>
      <c r="AT1002" s="183" t="s">
        <v>152</v>
      </c>
      <c r="AU1002" s="183" t="s">
        <v>80</v>
      </c>
      <c r="AV1002" s="183" t="s">
        <v>80</v>
      </c>
      <c r="AW1002" s="183" t="s">
        <v>111</v>
      </c>
      <c r="AX1002" s="183" t="s">
        <v>72</v>
      </c>
      <c r="AY1002" s="183" t="s">
        <v>139</v>
      </c>
    </row>
    <row r="1003" spans="2:51" s="6" customFormat="1" ht="15.75" customHeight="1" x14ac:dyDescent="0.3">
      <c r="B1003" s="176"/>
      <c r="C1003" s="177"/>
      <c r="D1003" s="167" t="s">
        <v>152</v>
      </c>
      <c r="E1003" s="177"/>
      <c r="F1003" s="178" t="s">
        <v>926</v>
      </c>
      <c r="G1003" s="177"/>
      <c r="H1003" s="179">
        <v>54.612000000000002</v>
      </c>
      <c r="J1003" s="177"/>
      <c r="K1003" s="177"/>
      <c r="L1003" s="180"/>
      <c r="M1003" s="181"/>
      <c r="N1003" s="177"/>
      <c r="O1003" s="177"/>
      <c r="P1003" s="177"/>
      <c r="Q1003" s="177"/>
      <c r="R1003" s="177"/>
      <c r="S1003" s="177"/>
      <c r="T1003" s="182"/>
      <c r="AT1003" s="183" t="s">
        <v>152</v>
      </c>
      <c r="AU1003" s="183" t="s">
        <v>80</v>
      </c>
      <c r="AV1003" s="183" t="s">
        <v>80</v>
      </c>
      <c r="AW1003" s="183" t="s">
        <v>111</v>
      </c>
      <c r="AX1003" s="183" t="s">
        <v>72</v>
      </c>
      <c r="AY1003" s="183" t="s">
        <v>139</v>
      </c>
    </row>
    <row r="1004" spans="2:51" s="6" customFormat="1" ht="15.75" customHeight="1" x14ac:dyDescent="0.3">
      <c r="B1004" s="176"/>
      <c r="C1004" s="177"/>
      <c r="D1004" s="167" t="s">
        <v>152</v>
      </c>
      <c r="E1004" s="177"/>
      <c r="F1004" s="178" t="s">
        <v>927</v>
      </c>
      <c r="G1004" s="177"/>
      <c r="H1004" s="179">
        <v>5.0720000000000001</v>
      </c>
      <c r="J1004" s="177"/>
      <c r="K1004" s="177"/>
      <c r="L1004" s="180"/>
      <c r="M1004" s="181"/>
      <c r="N1004" s="177"/>
      <c r="O1004" s="177"/>
      <c r="P1004" s="177"/>
      <c r="Q1004" s="177"/>
      <c r="R1004" s="177"/>
      <c r="S1004" s="177"/>
      <c r="T1004" s="182"/>
      <c r="AT1004" s="183" t="s">
        <v>152</v>
      </c>
      <c r="AU1004" s="183" t="s">
        <v>80</v>
      </c>
      <c r="AV1004" s="183" t="s">
        <v>80</v>
      </c>
      <c r="AW1004" s="183" t="s">
        <v>111</v>
      </c>
      <c r="AX1004" s="183" t="s">
        <v>72</v>
      </c>
      <c r="AY1004" s="183" t="s">
        <v>139</v>
      </c>
    </row>
    <row r="1005" spans="2:51" s="6" customFormat="1" ht="15.75" customHeight="1" x14ac:dyDescent="0.3">
      <c r="B1005" s="176"/>
      <c r="C1005" s="177"/>
      <c r="D1005" s="167" t="s">
        <v>152</v>
      </c>
      <c r="E1005" s="177"/>
      <c r="F1005" s="178" t="s">
        <v>928</v>
      </c>
      <c r="G1005" s="177"/>
      <c r="H1005" s="179">
        <v>44.743000000000002</v>
      </c>
      <c r="J1005" s="177"/>
      <c r="K1005" s="177"/>
      <c r="L1005" s="180"/>
      <c r="M1005" s="181"/>
      <c r="N1005" s="177"/>
      <c r="O1005" s="177"/>
      <c r="P1005" s="177"/>
      <c r="Q1005" s="177"/>
      <c r="R1005" s="177"/>
      <c r="S1005" s="177"/>
      <c r="T1005" s="182"/>
      <c r="AT1005" s="183" t="s">
        <v>152</v>
      </c>
      <c r="AU1005" s="183" t="s">
        <v>80</v>
      </c>
      <c r="AV1005" s="183" t="s">
        <v>80</v>
      </c>
      <c r="AW1005" s="183" t="s">
        <v>111</v>
      </c>
      <c r="AX1005" s="183" t="s">
        <v>72</v>
      </c>
      <c r="AY1005" s="183" t="s">
        <v>139</v>
      </c>
    </row>
    <row r="1006" spans="2:51" s="6" customFormat="1" ht="15.75" customHeight="1" x14ac:dyDescent="0.3">
      <c r="B1006" s="176"/>
      <c r="C1006" s="177"/>
      <c r="D1006" s="167" t="s">
        <v>152</v>
      </c>
      <c r="E1006" s="177"/>
      <c r="F1006" s="178" t="s">
        <v>929</v>
      </c>
      <c r="G1006" s="177"/>
      <c r="H1006" s="179">
        <v>52.46</v>
      </c>
      <c r="J1006" s="177"/>
      <c r="K1006" s="177"/>
      <c r="L1006" s="180"/>
      <c r="M1006" s="181"/>
      <c r="N1006" s="177"/>
      <c r="O1006" s="177"/>
      <c r="P1006" s="177"/>
      <c r="Q1006" s="177"/>
      <c r="R1006" s="177"/>
      <c r="S1006" s="177"/>
      <c r="T1006" s="182"/>
      <c r="AT1006" s="183" t="s">
        <v>152</v>
      </c>
      <c r="AU1006" s="183" t="s">
        <v>80</v>
      </c>
      <c r="AV1006" s="183" t="s">
        <v>80</v>
      </c>
      <c r="AW1006" s="183" t="s">
        <v>111</v>
      </c>
      <c r="AX1006" s="183" t="s">
        <v>72</v>
      </c>
      <c r="AY1006" s="183" t="s">
        <v>139</v>
      </c>
    </row>
    <row r="1007" spans="2:51" s="6" customFormat="1" ht="15.75" customHeight="1" x14ac:dyDescent="0.3">
      <c r="B1007" s="176"/>
      <c r="C1007" s="177"/>
      <c r="D1007" s="167" t="s">
        <v>152</v>
      </c>
      <c r="E1007" s="177"/>
      <c r="F1007" s="178" t="s">
        <v>930</v>
      </c>
      <c r="G1007" s="177"/>
      <c r="H1007" s="179">
        <v>113.73699999999999</v>
      </c>
      <c r="J1007" s="177"/>
      <c r="K1007" s="177"/>
      <c r="L1007" s="180"/>
      <c r="M1007" s="181"/>
      <c r="N1007" s="177"/>
      <c r="O1007" s="177"/>
      <c r="P1007" s="177"/>
      <c r="Q1007" s="177"/>
      <c r="R1007" s="177"/>
      <c r="S1007" s="177"/>
      <c r="T1007" s="182"/>
      <c r="AT1007" s="183" t="s">
        <v>152</v>
      </c>
      <c r="AU1007" s="183" t="s">
        <v>80</v>
      </c>
      <c r="AV1007" s="183" t="s">
        <v>80</v>
      </c>
      <c r="AW1007" s="183" t="s">
        <v>111</v>
      </c>
      <c r="AX1007" s="183" t="s">
        <v>72</v>
      </c>
      <c r="AY1007" s="183" t="s">
        <v>139</v>
      </c>
    </row>
    <row r="1008" spans="2:51" s="6" customFormat="1" ht="15.75" customHeight="1" x14ac:dyDescent="0.3">
      <c r="B1008" s="176"/>
      <c r="C1008" s="177"/>
      <c r="D1008" s="167" t="s">
        <v>152</v>
      </c>
      <c r="E1008" s="177"/>
      <c r="F1008" s="178" t="s">
        <v>931</v>
      </c>
      <c r="G1008" s="177"/>
      <c r="H1008" s="179">
        <v>31.878</v>
      </c>
      <c r="J1008" s="177"/>
      <c r="K1008" s="177"/>
      <c r="L1008" s="180"/>
      <c r="M1008" s="181"/>
      <c r="N1008" s="177"/>
      <c r="O1008" s="177"/>
      <c r="P1008" s="177"/>
      <c r="Q1008" s="177"/>
      <c r="R1008" s="177"/>
      <c r="S1008" s="177"/>
      <c r="T1008" s="182"/>
      <c r="AT1008" s="183" t="s">
        <v>152</v>
      </c>
      <c r="AU1008" s="183" t="s">
        <v>80</v>
      </c>
      <c r="AV1008" s="183" t="s">
        <v>80</v>
      </c>
      <c r="AW1008" s="183" t="s">
        <v>111</v>
      </c>
      <c r="AX1008" s="183" t="s">
        <v>72</v>
      </c>
      <c r="AY1008" s="183" t="s">
        <v>139</v>
      </c>
    </row>
    <row r="1009" spans="2:51" s="6" customFormat="1" ht="15.75" customHeight="1" x14ac:dyDescent="0.3">
      <c r="B1009" s="176"/>
      <c r="C1009" s="177"/>
      <c r="D1009" s="167" t="s">
        <v>152</v>
      </c>
      <c r="E1009" s="177"/>
      <c r="F1009" s="178" t="s">
        <v>932</v>
      </c>
      <c r="G1009" s="177"/>
      <c r="H1009" s="179">
        <v>28.01</v>
      </c>
      <c r="J1009" s="177"/>
      <c r="K1009" s="177"/>
      <c r="L1009" s="180"/>
      <c r="M1009" s="181"/>
      <c r="N1009" s="177"/>
      <c r="O1009" s="177"/>
      <c r="P1009" s="177"/>
      <c r="Q1009" s="177"/>
      <c r="R1009" s="177"/>
      <c r="S1009" s="177"/>
      <c r="T1009" s="182"/>
      <c r="AT1009" s="183" t="s">
        <v>152</v>
      </c>
      <c r="AU1009" s="183" t="s">
        <v>80</v>
      </c>
      <c r="AV1009" s="183" t="s">
        <v>80</v>
      </c>
      <c r="AW1009" s="183" t="s">
        <v>111</v>
      </c>
      <c r="AX1009" s="183" t="s">
        <v>72</v>
      </c>
      <c r="AY1009" s="183" t="s">
        <v>139</v>
      </c>
    </row>
    <row r="1010" spans="2:51" s="6" customFormat="1" ht="15.75" customHeight="1" x14ac:dyDescent="0.3">
      <c r="B1010" s="176"/>
      <c r="C1010" s="177"/>
      <c r="D1010" s="167" t="s">
        <v>152</v>
      </c>
      <c r="E1010" s="177"/>
      <c r="F1010" s="178" t="s">
        <v>933</v>
      </c>
      <c r="G1010" s="177"/>
      <c r="H1010" s="179">
        <v>40.866999999999997</v>
      </c>
      <c r="J1010" s="177"/>
      <c r="K1010" s="177"/>
      <c r="L1010" s="180"/>
      <c r="M1010" s="181"/>
      <c r="N1010" s="177"/>
      <c r="O1010" s="177"/>
      <c r="P1010" s="177"/>
      <c r="Q1010" s="177"/>
      <c r="R1010" s="177"/>
      <c r="S1010" s="177"/>
      <c r="T1010" s="182"/>
      <c r="AT1010" s="183" t="s">
        <v>152</v>
      </c>
      <c r="AU1010" s="183" t="s">
        <v>80</v>
      </c>
      <c r="AV1010" s="183" t="s">
        <v>80</v>
      </c>
      <c r="AW1010" s="183" t="s">
        <v>111</v>
      </c>
      <c r="AX1010" s="183" t="s">
        <v>72</v>
      </c>
      <c r="AY1010" s="183" t="s">
        <v>139</v>
      </c>
    </row>
    <row r="1011" spans="2:51" s="6" customFormat="1" ht="15.75" customHeight="1" x14ac:dyDescent="0.3">
      <c r="B1011" s="176"/>
      <c r="C1011" s="177"/>
      <c r="D1011" s="167" t="s">
        <v>152</v>
      </c>
      <c r="E1011" s="177"/>
      <c r="F1011" s="178" t="s">
        <v>934</v>
      </c>
      <c r="G1011" s="177"/>
      <c r="H1011" s="179">
        <v>83.355000000000004</v>
      </c>
      <c r="J1011" s="177"/>
      <c r="K1011" s="177"/>
      <c r="L1011" s="180"/>
      <c r="M1011" s="181"/>
      <c r="N1011" s="177"/>
      <c r="O1011" s="177"/>
      <c r="P1011" s="177"/>
      <c r="Q1011" s="177"/>
      <c r="R1011" s="177"/>
      <c r="S1011" s="177"/>
      <c r="T1011" s="182"/>
      <c r="AT1011" s="183" t="s">
        <v>152</v>
      </c>
      <c r="AU1011" s="183" t="s">
        <v>80</v>
      </c>
      <c r="AV1011" s="183" t="s">
        <v>80</v>
      </c>
      <c r="AW1011" s="183" t="s">
        <v>111</v>
      </c>
      <c r="AX1011" s="183" t="s">
        <v>72</v>
      </c>
      <c r="AY1011" s="183" t="s">
        <v>139</v>
      </c>
    </row>
    <row r="1012" spans="2:51" s="6" customFormat="1" ht="15.75" customHeight="1" x14ac:dyDescent="0.3">
      <c r="B1012" s="176"/>
      <c r="C1012" s="177"/>
      <c r="D1012" s="167" t="s">
        <v>152</v>
      </c>
      <c r="E1012" s="177"/>
      <c r="F1012" s="178" t="s">
        <v>935</v>
      </c>
      <c r="G1012" s="177"/>
      <c r="H1012" s="179">
        <v>117.587</v>
      </c>
      <c r="J1012" s="177"/>
      <c r="K1012" s="177"/>
      <c r="L1012" s="180"/>
      <c r="M1012" s="181"/>
      <c r="N1012" s="177"/>
      <c r="O1012" s="177"/>
      <c r="P1012" s="177"/>
      <c r="Q1012" s="177"/>
      <c r="R1012" s="177"/>
      <c r="S1012" s="177"/>
      <c r="T1012" s="182"/>
      <c r="AT1012" s="183" t="s">
        <v>152</v>
      </c>
      <c r="AU1012" s="183" t="s">
        <v>80</v>
      </c>
      <c r="AV1012" s="183" t="s">
        <v>80</v>
      </c>
      <c r="AW1012" s="183" t="s">
        <v>111</v>
      </c>
      <c r="AX1012" s="183" t="s">
        <v>72</v>
      </c>
      <c r="AY1012" s="183" t="s">
        <v>139</v>
      </c>
    </row>
    <row r="1013" spans="2:51" s="6" customFormat="1" ht="15.75" customHeight="1" x14ac:dyDescent="0.3">
      <c r="B1013" s="176"/>
      <c r="C1013" s="177"/>
      <c r="D1013" s="167" t="s">
        <v>152</v>
      </c>
      <c r="E1013" s="177"/>
      <c r="F1013" s="178" t="s">
        <v>936</v>
      </c>
      <c r="G1013" s="177"/>
      <c r="H1013" s="179">
        <v>117.89</v>
      </c>
      <c r="J1013" s="177"/>
      <c r="K1013" s="177"/>
      <c r="L1013" s="180"/>
      <c r="M1013" s="181"/>
      <c r="N1013" s="177"/>
      <c r="O1013" s="177"/>
      <c r="P1013" s="177"/>
      <c r="Q1013" s="177"/>
      <c r="R1013" s="177"/>
      <c r="S1013" s="177"/>
      <c r="T1013" s="182"/>
      <c r="AT1013" s="183" t="s">
        <v>152</v>
      </c>
      <c r="AU1013" s="183" t="s">
        <v>80</v>
      </c>
      <c r="AV1013" s="183" t="s">
        <v>80</v>
      </c>
      <c r="AW1013" s="183" t="s">
        <v>111</v>
      </c>
      <c r="AX1013" s="183" t="s">
        <v>72</v>
      </c>
      <c r="AY1013" s="183" t="s">
        <v>139</v>
      </c>
    </row>
    <row r="1014" spans="2:51" s="6" customFormat="1" ht="15.75" customHeight="1" x14ac:dyDescent="0.3">
      <c r="B1014" s="176"/>
      <c r="C1014" s="177"/>
      <c r="D1014" s="167" t="s">
        <v>152</v>
      </c>
      <c r="E1014" s="177"/>
      <c r="F1014" s="178" t="s">
        <v>937</v>
      </c>
      <c r="G1014" s="177"/>
      <c r="H1014" s="179">
        <v>158.68799999999999</v>
      </c>
      <c r="J1014" s="177"/>
      <c r="K1014" s="177"/>
      <c r="L1014" s="180"/>
      <c r="M1014" s="181"/>
      <c r="N1014" s="177"/>
      <c r="O1014" s="177"/>
      <c r="P1014" s="177"/>
      <c r="Q1014" s="177"/>
      <c r="R1014" s="177"/>
      <c r="S1014" s="177"/>
      <c r="T1014" s="182"/>
      <c r="AT1014" s="183" t="s">
        <v>152</v>
      </c>
      <c r="AU1014" s="183" t="s">
        <v>80</v>
      </c>
      <c r="AV1014" s="183" t="s">
        <v>80</v>
      </c>
      <c r="AW1014" s="183" t="s">
        <v>111</v>
      </c>
      <c r="AX1014" s="183" t="s">
        <v>72</v>
      </c>
      <c r="AY1014" s="183" t="s">
        <v>139</v>
      </c>
    </row>
    <row r="1015" spans="2:51" s="6" customFormat="1" ht="15.75" customHeight="1" x14ac:dyDescent="0.3">
      <c r="B1015" s="176"/>
      <c r="C1015" s="177"/>
      <c r="D1015" s="167" t="s">
        <v>152</v>
      </c>
      <c r="E1015" s="177"/>
      <c r="F1015" s="178" t="s">
        <v>938</v>
      </c>
      <c r="G1015" s="177"/>
      <c r="H1015" s="179">
        <v>37.536999999999999</v>
      </c>
      <c r="J1015" s="177"/>
      <c r="K1015" s="177"/>
      <c r="L1015" s="180"/>
      <c r="M1015" s="181"/>
      <c r="N1015" s="177"/>
      <c r="O1015" s="177"/>
      <c r="P1015" s="177"/>
      <c r="Q1015" s="177"/>
      <c r="R1015" s="177"/>
      <c r="S1015" s="177"/>
      <c r="T1015" s="182"/>
      <c r="AT1015" s="183" t="s">
        <v>152</v>
      </c>
      <c r="AU1015" s="183" t="s">
        <v>80</v>
      </c>
      <c r="AV1015" s="183" t="s">
        <v>80</v>
      </c>
      <c r="AW1015" s="183" t="s">
        <v>111</v>
      </c>
      <c r="AX1015" s="183" t="s">
        <v>72</v>
      </c>
      <c r="AY1015" s="183" t="s">
        <v>139</v>
      </c>
    </row>
    <row r="1016" spans="2:51" s="6" customFormat="1" ht="15.75" customHeight="1" x14ac:dyDescent="0.3">
      <c r="B1016" s="176"/>
      <c r="C1016" s="177"/>
      <c r="D1016" s="167" t="s">
        <v>152</v>
      </c>
      <c r="E1016" s="177"/>
      <c r="F1016" s="178" t="s">
        <v>939</v>
      </c>
      <c r="G1016" s="177"/>
      <c r="H1016" s="179">
        <v>74.843000000000004</v>
      </c>
      <c r="J1016" s="177"/>
      <c r="K1016" s="177"/>
      <c r="L1016" s="180"/>
      <c r="M1016" s="181"/>
      <c r="N1016" s="177"/>
      <c r="O1016" s="177"/>
      <c r="P1016" s="177"/>
      <c r="Q1016" s="177"/>
      <c r="R1016" s="177"/>
      <c r="S1016" s="177"/>
      <c r="T1016" s="182"/>
      <c r="AT1016" s="183" t="s">
        <v>152</v>
      </c>
      <c r="AU1016" s="183" t="s">
        <v>80</v>
      </c>
      <c r="AV1016" s="183" t="s">
        <v>80</v>
      </c>
      <c r="AW1016" s="183" t="s">
        <v>111</v>
      </c>
      <c r="AX1016" s="183" t="s">
        <v>72</v>
      </c>
      <c r="AY1016" s="183" t="s">
        <v>139</v>
      </c>
    </row>
    <row r="1017" spans="2:51" s="6" customFormat="1" ht="15.75" customHeight="1" x14ac:dyDescent="0.3">
      <c r="B1017" s="176"/>
      <c r="C1017" s="177"/>
      <c r="D1017" s="167" t="s">
        <v>152</v>
      </c>
      <c r="E1017" s="177"/>
      <c r="F1017" s="178" t="s">
        <v>940</v>
      </c>
      <c r="G1017" s="177"/>
      <c r="H1017" s="179">
        <v>76.367999999999995</v>
      </c>
      <c r="J1017" s="177"/>
      <c r="K1017" s="177"/>
      <c r="L1017" s="180"/>
      <c r="M1017" s="181"/>
      <c r="N1017" s="177"/>
      <c r="O1017" s="177"/>
      <c r="P1017" s="177"/>
      <c r="Q1017" s="177"/>
      <c r="R1017" s="177"/>
      <c r="S1017" s="177"/>
      <c r="T1017" s="182"/>
      <c r="AT1017" s="183" t="s">
        <v>152</v>
      </c>
      <c r="AU1017" s="183" t="s">
        <v>80</v>
      </c>
      <c r="AV1017" s="183" t="s">
        <v>80</v>
      </c>
      <c r="AW1017" s="183" t="s">
        <v>111</v>
      </c>
      <c r="AX1017" s="183" t="s">
        <v>72</v>
      </c>
      <c r="AY1017" s="183" t="s">
        <v>139</v>
      </c>
    </row>
    <row r="1018" spans="2:51" s="6" customFormat="1" ht="15.75" customHeight="1" x14ac:dyDescent="0.3">
      <c r="B1018" s="176"/>
      <c r="C1018" s="177"/>
      <c r="D1018" s="167" t="s">
        <v>152</v>
      </c>
      <c r="E1018" s="177"/>
      <c r="F1018" s="178" t="s">
        <v>941</v>
      </c>
      <c r="G1018" s="177"/>
      <c r="H1018" s="179">
        <v>33.04</v>
      </c>
      <c r="J1018" s="177"/>
      <c r="K1018" s="177"/>
      <c r="L1018" s="180"/>
      <c r="M1018" s="181"/>
      <c r="N1018" s="177"/>
      <c r="O1018" s="177"/>
      <c r="P1018" s="177"/>
      <c r="Q1018" s="177"/>
      <c r="R1018" s="177"/>
      <c r="S1018" s="177"/>
      <c r="T1018" s="182"/>
      <c r="AT1018" s="183" t="s">
        <v>152</v>
      </c>
      <c r="AU1018" s="183" t="s">
        <v>80</v>
      </c>
      <c r="AV1018" s="183" t="s">
        <v>80</v>
      </c>
      <c r="AW1018" s="183" t="s">
        <v>111</v>
      </c>
      <c r="AX1018" s="183" t="s">
        <v>72</v>
      </c>
      <c r="AY1018" s="183" t="s">
        <v>139</v>
      </c>
    </row>
    <row r="1019" spans="2:51" s="6" customFormat="1" ht="15.75" customHeight="1" x14ac:dyDescent="0.3">
      <c r="B1019" s="176"/>
      <c r="C1019" s="177"/>
      <c r="D1019" s="167" t="s">
        <v>152</v>
      </c>
      <c r="E1019" s="177"/>
      <c r="F1019" s="178" t="s">
        <v>942</v>
      </c>
      <c r="G1019" s="177"/>
      <c r="H1019" s="179">
        <v>24.88</v>
      </c>
      <c r="J1019" s="177"/>
      <c r="K1019" s="177"/>
      <c r="L1019" s="180"/>
      <c r="M1019" s="181"/>
      <c r="N1019" s="177"/>
      <c r="O1019" s="177"/>
      <c r="P1019" s="177"/>
      <c r="Q1019" s="177"/>
      <c r="R1019" s="177"/>
      <c r="S1019" s="177"/>
      <c r="T1019" s="182"/>
      <c r="AT1019" s="183" t="s">
        <v>152</v>
      </c>
      <c r="AU1019" s="183" t="s">
        <v>80</v>
      </c>
      <c r="AV1019" s="183" t="s">
        <v>80</v>
      </c>
      <c r="AW1019" s="183" t="s">
        <v>111</v>
      </c>
      <c r="AX1019" s="183" t="s">
        <v>72</v>
      </c>
      <c r="AY1019" s="183" t="s">
        <v>139</v>
      </c>
    </row>
    <row r="1020" spans="2:51" s="6" customFormat="1" ht="15.75" customHeight="1" x14ac:dyDescent="0.3">
      <c r="B1020" s="176"/>
      <c r="C1020" s="177"/>
      <c r="D1020" s="167" t="s">
        <v>152</v>
      </c>
      <c r="E1020" s="177"/>
      <c r="F1020" s="178" t="s">
        <v>943</v>
      </c>
      <c r="G1020" s="177"/>
      <c r="H1020" s="179">
        <v>28.187000000000001</v>
      </c>
      <c r="J1020" s="177"/>
      <c r="K1020" s="177"/>
      <c r="L1020" s="180"/>
      <c r="M1020" s="181"/>
      <c r="N1020" s="177"/>
      <c r="O1020" s="177"/>
      <c r="P1020" s="177"/>
      <c r="Q1020" s="177"/>
      <c r="R1020" s="177"/>
      <c r="S1020" s="177"/>
      <c r="T1020" s="182"/>
      <c r="AT1020" s="183" t="s">
        <v>152</v>
      </c>
      <c r="AU1020" s="183" t="s">
        <v>80</v>
      </c>
      <c r="AV1020" s="183" t="s">
        <v>80</v>
      </c>
      <c r="AW1020" s="183" t="s">
        <v>111</v>
      </c>
      <c r="AX1020" s="183" t="s">
        <v>72</v>
      </c>
      <c r="AY1020" s="183" t="s">
        <v>139</v>
      </c>
    </row>
    <row r="1021" spans="2:51" s="6" customFormat="1" ht="15.75" customHeight="1" x14ac:dyDescent="0.3">
      <c r="B1021" s="176"/>
      <c r="C1021" s="177"/>
      <c r="D1021" s="167" t="s">
        <v>152</v>
      </c>
      <c r="E1021" s="177"/>
      <c r="F1021" s="178" t="s">
        <v>944</v>
      </c>
      <c r="G1021" s="177"/>
      <c r="H1021" s="179">
        <v>211.583</v>
      </c>
      <c r="J1021" s="177"/>
      <c r="K1021" s="177"/>
      <c r="L1021" s="180"/>
      <c r="M1021" s="181"/>
      <c r="N1021" s="177"/>
      <c r="O1021" s="177"/>
      <c r="P1021" s="177"/>
      <c r="Q1021" s="177"/>
      <c r="R1021" s="177"/>
      <c r="S1021" s="177"/>
      <c r="T1021" s="182"/>
      <c r="AT1021" s="183" t="s">
        <v>152</v>
      </c>
      <c r="AU1021" s="183" t="s">
        <v>80</v>
      </c>
      <c r="AV1021" s="183" t="s">
        <v>80</v>
      </c>
      <c r="AW1021" s="183" t="s">
        <v>111</v>
      </c>
      <c r="AX1021" s="183" t="s">
        <v>72</v>
      </c>
      <c r="AY1021" s="183" t="s">
        <v>139</v>
      </c>
    </row>
    <row r="1022" spans="2:51" s="6" customFormat="1" ht="15.75" customHeight="1" x14ac:dyDescent="0.3">
      <c r="B1022" s="176"/>
      <c r="C1022" s="177"/>
      <c r="D1022" s="167" t="s">
        <v>152</v>
      </c>
      <c r="E1022" s="177"/>
      <c r="F1022" s="178" t="s">
        <v>945</v>
      </c>
      <c r="G1022" s="177"/>
      <c r="H1022" s="179">
        <v>15.84</v>
      </c>
      <c r="J1022" s="177"/>
      <c r="K1022" s="177"/>
      <c r="L1022" s="180"/>
      <c r="M1022" s="181"/>
      <c r="N1022" s="177"/>
      <c r="O1022" s="177"/>
      <c r="P1022" s="177"/>
      <c r="Q1022" s="177"/>
      <c r="R1022" s="177"/>
      <c r="S1022" s="177"/>
      <c r="T1022" s="182"/>
      <c r="AT1022" s="183" t="s">
        <v>152</v>
      </c>
      <c r="AU1022" s="183" t="s">
        <v>80</v>
      </c>
      <c r="AV1022" s="183" t="s">
        <v>80</v>
      </c>
      <c r="AW1022" s="183" t="s">
        <v>111</v>
      </c>
      <c r="AX1022" s="183" t="s">
        <v>72</v>
      </c>
      <c r="AY1022" s="183" t="s">
        <v>139</v>
      </c>
    </row>
    <row r="1023" spans="2:51" s="6" customFormat="1" ht="15.75" customHeight="1" x14ac:dyDescent="0.3">
      <c r="B1023" s="176"/>
      <c r="C1023" s="177"/>
      <c r="D1023" s="167" t="s">
        <v>152</v>
      </c>
      <c r="E1023" s="177"/>
      <c r="F1023" s="178" t="s">
        <v>946</v>
      </c>
      <c r="G1023" s="177"/>
      <c r="H1023" s="179">
        <v>172.673</v>
      </c>
      <c r="J1023" s="177"/>
      <c r="K1023" s="177"/>
      <c r="L1023" s="180"/>
      <c r="M1023" s="181"/>
      <c r="N1023" s="177"/>
      <c r="O1023" s="177"/>
      <c r="P1023" s="177"/>
      <c r="Q1023" s="177"/>
      <c r="R1023" s="177"/>
      <c r="S1023" s="177"/>
      <c r="T1023" s="182"/>
      <c r="AT1023" s="183" t="s">
        <v>152</v>
      </c>
      <c r="AU1023" s="183" t="s">
        <v>80</v>
      </c>
      <c r="AV1023" s="183" t="s">
        <v>80</v>
      </c>
      <c r="AW1023" s="183" t="s">
        <v>111</v>
      </c>
      <c r="AX1023" s="183" t="s">
        <v>72</v>
      </c>
      <c r="AY1023" s="183" t="s">
        <v>139</v>
      </c>
    </row>
    <row r="1024" spans="2:51" s="6" customFormat="1" ht="15.75" customHeight="1" x14ac:dyDescent="0.3">
      <c r="B1024" s="176"/>
      <c r="C1024" s="177"/>
      <c r="D1024" s="167" t="s">
        <v>152</v>
      </c>
      <c r="E1024" s="177"/>
      <c r="F1024" s="178" t="s">
        <v>947</v>
      </c>
      <c r="G1024" s="177"/>
      <c r="H1024" s="179">
        <v>227.38499999999999</v>
      </c>
      <c r="J1024" s="177"/>
      <c r="K1024" s="177"/>
      <c r="L1024" s="180"/>
      <c r="M1024" s="181"/>
      <c r="N1024" s="177"/>
      <c r="O1024" s="177"/>
      <c r="P1024" s="177"/>
      <c r="Q1024" s="177"/>
      <c r="R1024" s="177"/>
      <c r="S1024" s="177"/>
      <c r="T1024" s="182"/>
      <c r="AT1024" s="183" t="s">
        <v>152</v>
      </c>
      <c r="AU1024" s="183" t="s">
        <v>80</v>
      </c>
      <c r="AV1024" s="183" t="s">
        <v>80</v>
      </c>
      <c r="AW1024" s="183" t="s">
        <v>111</v>
      </c>
      <c r="AX1024" s="183" t="s">
        <v>72</v>
      </c>
      <c r="AY1024" s="183" t="s">
        <v>139</v>
      </c>
    </row>
    <row r="1025" spans="2:51" s="6" customFormat="1" ht="15.75" customHeight="1" x14ac:dyDescent="0.3">
      <c r="B1025" s="176"/>
      <c r="C1025" s="177"/>
      <c r="D1025" s="167" t="s">
        <v>152</v>
      </c>
      <c r="E1025" s="177"/>
      <c r="F1025" s="178" t="s">
        <v>948</v>
      </c>
      <c r="G1025" s="177"/>
      <c r="H1025" s="179">
        <v>169.36</v>
      </c>
      <c r="J1025" s="177"/>
      <c r="K1025" s="177"/>
      <c r="L1025" s="180"/>
      <c r="M1025" s="181"/>
      <c r="N1025" s="177"/>
      <c r="O1025" s="177"/>
      <c r="P1025" s="177"/>
      <c r="Q1025" s="177"/>
      <c r="R1025" s="177"/>
      <c r="S1025" s="177"/>
      <c r="T1025" s="182"/>
      <c r="AT1025" s="183" t="s">
        <v>152</v>
      </c>
      <c r="AU1025" s="183" t="s">
        <v>80</v>
      </c>
      <c r="AV1025" s="183" t="s">
        <v>80</v>
      </c>
      <c r="AW1025" s="183" t="s">
        <v>111</v>
      </c>
      <c r="AX1025" s="183" t="s">
        <v>72</v>
      </c>
      <c r="AY1025" s="183" t="s">
        <v>139</v>
      </c>
    </row>
    <row r="1026" spans="2:51" s="6" customFormat="1" ht="15.75" customHeight="1" x14ac:dyDescent="0.3">
      <c r="B1026" s="176"/>
      <c r="C1026" s="177"/>
      <c r="D1026" s="167" t="s">
        <v>152</v>
      </c>
      <c r="E1026" s="177"/>
      <c r="F1026" s="178" t="s">
        <v>949</v>
      </c>
      <c r="G1026" s="177"/>
      <c r="H1026" s="179">
        <v>55</v>
      </c>
      <c r="J1026" s="177"/>
      <c r="K1026" s="177"/>
      <c r="L1026" s="180"/>
      <c r="M1026" s="181"/>
      <c r="N1026" s="177"/>
      <c r="O1026" s="177"/>
      <c r="P1026" s="177"/>
      <c r="Q1026" s="177"/>
      <c r="R1026" s="177"/>
      <c r="S1026" s="177"/>
      <c r="T1026" s="182"/>
      <c r="AT1026" s="183" t="s">
        <v>152</v>
      </c>
      <c r="AU1026" s="183" t="s">
        <v>80</v>
      </c>
      <c r="AV1026" s="183" t="s">
        <v>80</v>
      </c>
      <c r="AW1026" s="183" t="s">
        <v>111</v>
      </c>
      <c r="AX1026" s="183" t="s">
        <v>72</v>
      </c>
      <c r="AY1026" s="183" t="s">
        <v>139</v>
      </c>
    </row>
    <row r="1027" spans="2:51" s="6" customFormat="1" ht="15.75" customHeight="1" x14ac:dyDescent="0.3">
      <c r="B1027" s="176"/>
      <c r="C1027" s="177"/>
      <c r="D1027" s="167" t="s">
        <v>152</v>
      </c>
      <c r="E1027" s="177"/>
      <c r="F1027" s="178" t="s">
        <v>950</v>
      </c>
      <c r="G1027" s="177"/>
      <c r="H1027" s="179">
        <v>19.222999999999999</v>
      </c>
      <c r="J1027" s="177"/>
      <c r="K1027" s="177"/>
      <c r="L1027" s="180"/>
      <c r="M1027" s="181"/>
      <c r="N1027" s="177"/>
      <c r="O1027" s="177"/>
      <c r="P1027" s="177"/>
      <c r="Q1027" s="177"/>
      <c r="R1027" s="177"/>
      <c r="S1027" s="177"/>
      <c r="T1027" s="182"/>
      <c r="AT1027" s="183" t="s">
        <v>152</v>
      </c>
      <c r="AU1027" s="183" t="s">
        <v>80</v>
      </c>
      <c r="AV1027" s="183" t="s">
        <v>80</v>
      </c>
      <c r="AW1027" s="183" t="s">
        <v>111</v>
      </c>
      <c r="AX1027" s="183" t="s">
        <v>72</v>
      </c>
      <c r="AY1027" s="183" t="s">
        <v>139</v>
      </c>
    </row>
    <row r="1028" spans="2:51" s="6" customFormat="1" ht="15.75" customHeight="1" x14ac:dyDescent="0.3">
      <c r="B1028" s="176"/>
      <c r="C1028" s="177"/>
      <c r="D1028" s="167" t="s">
        <v>152</v>
      </c>
      <c r="E1028" s="177"/>
      <c r="F1028" s="178" t="s">
        <v>951</v>
      </c>
      <c r="G1028" s="177"/>
      <c r="H1028" s="179">
        <v>125.313</v>
      </c>
      <c r="J1028" s="177"/>
      <c r="K1028" s="177"/>
      <c r="L1028" s="180"/>
      <c r="M1028" s="181"/>
      <c r="N1028" s="177"/>
      <c r="O1028" s="177"/>
      <c r="P1028" s="177"/>
      <c r="Q1028" s="177"/>
      <c r="R1028" s="177"/>
      <c r="S1028" s="177"/>
      <c r="T1028" s="182"/>
      <c r="AT1028" s="183" t="s">
        <v>152</v>
      </c>
      <c r="AU1028" s="183" t="s">
        <v>80</v>
      </c>
      <c r="AV1028" s="183" t="s">
        <v>80</v>
      </c>
      <c r="AW1028" s="183" t="s">
        <v>111</v>
      </c>
      <c r="AX1028" s="183" t="s">
        <v>72</v>
      </c>
      <c r="AY1028" s="183" t="s">
        <v>139</v>
      </c>
    </row>
    <row r="1029" spans="2:51" s="6" customFormat="1" ht="27" customHeight="1" x14ac:dyDescent="0.3">
      <c r="B1029" s="176"/>
      <c r="C1029" s="177"/>
      <c r="D1029" s="167" t="s">
        <v>152</v>
      </c>
      <c r="E1029" s="177"/>
      <c r="F1029" s="178" t="s">
        <v>952</v>
      </c>
      <c r="G1029" s="177"/>
      <c r="H1029" s="179">
        <v>59.904000000000003</v>
      </c>
      <c r="J1029" s="177"/>
      <c r="K1029" s="177"/>
      <c r="L1029" s="180"/>
      <c r="M1029" s="181"/>
      <c r="N1029" s="177"/>
      <c r="O1029" s="177"/>
      <c r="P1029" s="177"/>
      <c r="Q1029" s="177"/>
      <c r="R1029" s="177"/>
      <c r="S1029" s="177"/>
      <c r="T1029" s="182"/>
      <c r="AT1029" s="183" t="s">
        <v>152</v>
      </c>
      <c r="AU1029" s="183" t="s">
        <v>80</v>
      </c>
      <c r="AV1029" s="183" t="s">
        <v>80</v>
      </c>
      <c r="AW1029" s="183" t="s">
        <v>111</v>
      </c>
      <c r="AX1029" s="183" t="s">
        <v>72</v>
      </c>
      <c r="AY1029" s="183" t="s">
        <v>139</v>
      </c>
    </row>
    <row r="1030" spans="2:51" s="6" customFormat="1" ht="15.75" customHeight="1" x14ac:dyDescent="0.3">
      <c r="B1030" s="169"/>
      <c r="C1030" s="170"/>
      <c r="D1030" s="167" t="s">
        <v>152</v>
      </c>
      <c r="E1030" s="170"/>
      <c r="F1030" s="171" t="s">
        <v>251</v>
      </c>
      <c r="G1030" s="170"/>
      <c r="H1030" s="170"/>
      <c r="J1030" s="170"/>
      <c r="K1030" s="170"/>
      <c r="L1030" s="172"/>
      <c r="M1030" s="173"/>
      <c r="N1030" s="170"/>
      <c r="O1030" s="170"/>
      <c r="P1030" s="170"/>
      <c r="Q1030" s="170"/>
      <c r="R1030" s="170"/>
      <c r="S1030" s="170"/>
      <c r="T1030" s="174"/>
      <c r="AT1030" s="175" t="s">
        <v>152</v>
      </c>
      <c r="AU1030" s="175" t="s">
        <v>80</v>
      </c>
      <c r="AV1030" s="175" t="s">
        <v>76</v>
      </c>
      <c r="AW1030" s="175" t="s">
        <v>111</v>
      </c>
      <c r="AX1030" s="175" t="s">
        <v>72</v>
      </c>
      <c r="AY1030" s="175" t="s">
        <v>139</v>
      </c>
    </row>
    <row r="1031" spans="2:51" s="6" customFormat="1" ht="15.75" customHeight="1" x14ac:dyDescent="0.3">
      <c r="B1031" s="176"/>
      <c r="C1031" s="177"/>
      <c r="D1031" s="167" t="s">
        <v>152</v>
      </c>
      <c r="E1031" s="177"/>
      <c r="F1031" s="178" t="s">
        <v>953</v>
      </c>
      <c r="G1031" s="177"/>
      <c r="H1031" s="179">
        <v>32.384</v>
      </c>
      <c r="J1031" s="177"/>
      <c r="K1031" s="177"/>
      <c r="L1031" s="180"/>
      <c r="M1031" s="181"/>
      <c r="N1031" s="177"/>
      <c r="O1031" s="177"/>
      <c r="P1031" s="177"/>
      <c r="Q1031" s="177"/>
      <c r="R1031" s="177"/>
      <c r="S1031" s="177"/>
      <c r="T1031" s="182"/>
      <c r="AT1031" s="183" t="s">
        <v>152</v>
      </c>
      <c r="AU1031" s="183" t="s">
        <v>80</v>
      </c>
      <c r="AV1031" s="183" t="s">
        <v>80</v>
      </c>
      <c r="AW1031" s="183" t="s">
        <v>111</v>
      </c>
      <c r="AX1031" s="183" t="s">
        <v>72</v>
      </c>
      <c r="AY1031" s="183" t="s">
        <v>139</v>
      </c>
    </row>
    <row r="1032" spans="2:51" s="6" customFormat="1" ht="15.75" customHeight="1" x14ac:dyDescent="0.3">
      <c r="B1032" s="176"/>
      <c r="C1032" s="177"/>
      <c r="D1032" s="167" t="s">
        <v>152</v>
      </c>
      <c r="E1032" s="177"/>
      <c r="F1032" s="178" t="s">
        <v>954</v>
      </c>
      <c r="G1032" s="177"/>
      <c r="H1032" s="179">
        <v>37.421999999999997</v>
      </c>
      <c r="J1032" s="177"/>
      <c r="K1032" s="177"/>
      <c r="L1032" s="180"/>
      <c r="M1032" s="181"/>
      <c r="N1032" s="177"/>
      <c r="O1032" s="177"/>
      <c r="P1032" s="177"/>
      <c r="Q1032" s="177"/>
      <c r="R1032" s="177"/>
      <c r="S1032" s="177"/>
      <c r="T1032" s="182"/>
      <c r="AT1032" s="183" t="s">
        <v>152</v>
      </c>
      <c r="AU1032" s="183" t="s">
        <v>80</v>
      </c>
      <c r="AV1032" s="183" t="s">
        <v>80</v>
      </c>
      <c r="AW1032" s="183" t="s">
        <v>111</v>
      </c>
      <c r="AX1032" s="183" t="s">
        <v>72</v>
      </c>
      <c r="AY1032" s="183" t="s">
        <v>139</v>
      </c>
    </row>
    <row r="1033" spans="2:51" s="6" customFormat="1" ht="15.75" customHeight="1" x14ac:dyDescent="0.3">
      <c r="B1033" s="176"/>
      <c r="C1033" s="177"/>
      <c r="D1033" s="167" t="s">
        <v>152</v>
      </c>
      <c r="E1033" s="177"/>
      <c r="F1033" s="178" t="s">
        <v>955</v>
      </c>
      <c r="G1033" s="177"/>
      <c r="H1033" s="179">
        <v>28.728999999999999</v>
      </c>
      <c r="J1033" s="177"/>
      <c r="K1033" s="177"/>
      <c r="L1033" s="180"/>
      <c r="M1033" s="181"/>
      <c r="N1033" s="177"/>
      <c r="O1033" s="177"/>
      <c r="P1033" s="177"/>
      <c r="Q1033" s="177"/>
      <c r="R1033" s="177"/>
      <c r="S1033" s="177"/>
      <c r="T1033" s="182"/>
      <c r="AT1033" s="183" t="s">
        <v>152</v>
      </c>
      <c r="AU1033" s="183" t="s">
        <v>80</v>
      </c>
      <c r="AV1033" s="183" t="s">
        <v>80</v>
      </c>
      <c r="AW1033" s="183" t="s">
        <v>111</v>
      </c>
      <c r="AX1033" s="183" t="s">
        <v>72</v>
      </c>
      <c r="AY1033" s="183" t="s">
        <v>139</v>
      </c>
    </row>
    <row r="1034" spans="2:51" s="6" customFormat="1" ht="15.75" customHeight="1" x14ac:dyDescent="0.3">
      <c r="B1034" s="169"/>
      <c r="C1034" s="170"/>
      <c r="D1034" s="167" t="s">
        <v>152</v>
      </c>
      <c r="E1034" s="170"/>
      <c r="F1034" s="171" t="s">
        <v>253</v>
      </c>
      <c r="G1034" s="170"/>
      <c r="H1034" s="170"/>
      <c r="J1034" s="170"/>
      <c r="K1034" s="170"/>
      <c r="L1034" s="172"/>
      <c r="M1034" s="173"/>
      <c r="N1034" s="170"/>
      <c r="O1034" s="170"/>
      <c r="P1034" s="170"/>
      <c r="Q1034" s="170"/>
      <c r="R1034" s="170"/>
      <c r="S1034" s="170"/>
      <c r="T1034" s="174"/>
      <c r="AT1034" s="175" t="s">
        <v>152</v>
      </c>
      <c r="AU1034" s="175" t="s">
        <v>80</v>
      </c>
      <c r="AV1034" s="175" t="s">
        <v>76</v>
      </c>
      <c r="AW1034" s="175" t="s">
        <v>111</v>
      </c>
      <c r="AX1034" s="175" t="s">
        <v>72</v>
      </c>
      <c r="AY1034" s="175" t="s">
        <v>139</v>
      </c>
    </row>
    <row r="1035" spans="2:51" s="6" customFormat="1" ht="15.75" customHeight="1" x14ac:dyDescent="0.3">
      <c r="B1035" s="176"/>
      <c r="C1035" s="177"/>
      <c r="D1035" s="167" t="s">
        <v>152</v>
      </c>
      <c r="E1035" s="177"/>
      <c r="F1035" s="178" t="s">
        <v>956</v>
      </c>
      <c r="G1035" s="177"/>
      <c r="H1035" s="179">
        <v>39.872</v>
      </c>
      <c r="J1035" s="177"/>
      <c r="K1035" s="177"/>
      <c r="L1035" s="180"/>
      <c r="M1035" s="181"/>
      <c r="N1035" s="177"/>
      <c r="O1035" s="177"/>
      <c r="P1035" s="177"/>
      <c r="Q1035" s="177"/>
      <c r="R1035" s="177"/>
      <c r="S1035" s="177"/>
      <c r="T1035" s="182"/>
      <c r="AT1035" s="183" t="s">
        <v>152</v>
      </c>
      <c r="AU1035" s="183" t="s">
        <v>80</v>
      </c>
      <c r="AV1035" s="183" t="s">
        <v>80</v>
      </c>
      <c r="AW1035" s="183" t="s">
        <v>111</v>
      </c>
      <c r="AX1035" s="183" t="s">
        <v>72</v>
      </c>
      <c r="AY1035" s="183" t="s">
        <v>139</v>
      </c>
    </row>
    <row r="1036" spans="2:51" s="6" customFormat="1" ht="15.75" customHeight="1" x14ac:dyDescent="0.3">
      <c r="B1036" s="176"/>
      <c r="C1036" s="177"/>
      <c r="D1036" s="167" t="s">
        <v>152</v>
      </c>
      <c r="E1036" s="177"/>
      <c r="F1036" s="178" t="s">
        <v>957</v>
      </c>
      <c r="G1036" s="177"/>
      <c r="H1036" s="179">
        <v>7.968</v>
      </c>
      <c r="J1036" s="177"/>
      <c r="K1036" s="177"/>
      <c r="L1036" s="180"/>
      <c r="M1036" s="181"/>
      <c r="N1036" s="177"/>
      <c r="O1036" s="177"/>
      <c r="P1036" s="177"/>
      <c r="Q1036" s="177"/>
      <c r="R1036" s="177"/>
      <c r="S1036" s="177"/>
      <c r="T1036" s="182"/>
      <c r="AT1036" s="183" t="s">
        <v>152</v>
      </c>
      <c r="AU1036" s="183" t="s">
        <v>80</v>
      </c>
      <c r="AV1036" s="183" t="s">
        <v>80</v>
      </c>
      <c r="AW1036" s="183" t="s">
        <v>111</v>
      </c>
      <c r="AX1036" s="183" t="s">
        <v>72</v>
      </c>
      <c r="AY1036" s="183" t="s">
        <v>139</v>
      </c>
    </row>
    <row r="1037" spans="2:51" s="6" customFormat="1" ht="15.75" customHeight="1" x14ac:dyDescent="0.3">
      <c r="B1037" s="176"/>
      <c r="C1037" s="177"/>
      <c r="D1037" s="167" t="s">
        <v>152</v>
      </c>
      <c r="E1037" s="177"/>
      <c r="F1037" s="178" t="s">
        <v>958</v>
      </c>
      <c r="G1037" s="177"/>
      <c r="H1037" s="179">
        <v>50.978000000000002</v>
      </c>
      <c r="J1037" s="177"/>
      <c r="K1037" s="177"/>
      <c r="L1037" s="180"/>
      <c r="M1037" s="181"/>
      <c r="N1037" s="177"/>
      <c r="O1037" s="177"/>
      <c r="P1037" s="177"/>
      <c r="Q1037" s="177"/>
      <c r="R1037" s="177"/>
      <c r="S1037" s="177"/>
      <c r="T1037" s="182"/>
      <c r="AT1037" s="183" t="s">
        <v>152</v>
      </c>
      <c r="AU1037" s="183" t="s">
        <v>80</v>
      </c>
      <c r="AV1037" s="183" t="s">
        <v>80</v>
      </c>
      <c r="AW1037" s="183" t="s">
        <v>111</v>
      </c>
      <c r="AX1037" s="183" t="s">
        <v>72</v>
      </c>
      <c r="AY1037" s="183" t="s">
        <v>139</v>
      </c>
    </row>
    <row r="1038" spans="2:51" s="6" customFormat="1" ht="15.75" customHeight="1" x14ac:dyDescent="0.3">
      <c r="B1038" s="176"/>
      <c r="C1038" s="177"/>
      <c r="D1038" s="167" t="s">
        <v>152</v>
      </c>
      <c r="E1038" s="177"/>
      <c r="F1038" s="178" t="s">
        <v>959</v>
      </c>
      <c r="G1038" s="177"/>
      <c r="H1038" s="179">
        <v>32.561999999999998</v>
      </c>
      <c r="J1038" s="177"/>
      <c r="K1038" s="177"/>
      <c r="L1038" s="180"/>
      <c r="M1038" s="181"/>
      <c r="N1038" s="177"/>
      <c r="O1038" s="177"/>
      <c r="P1038" s="177"/>
      <c r="Q1038" s="177"/>
      <c r="R1038" s="177"/>
      <c r="S1038" s="177"/>
      <c r="T1038" s="182"/>
      <c r="AT1038" s="183" t="s">
        <v>152</v>
      </c>
      <c r="AU1038" s="183" t="s">
        <v>80</v>
      </c>
      <c r="AV1038" s="183" t="s">
        <v>80</v>
      </c>
      <c r="AW1038" s="183" t="s">
        <v>111</v>
      </c>
      <c r="AX1038" s="183" t="s">
        <v>72</v>
      </c>
      <c r="AY1038" s="183" t="s">
        <v>139</v>
      </c>
    </row>
    <row r="1039" spans="2:51" s="6" customFormat="1" ht="15.75" customHeight="1" x14ac:dyDescent="0.3">
      <c r="B1039" s="176"/>
      <c r="C1039" s="177"/>
      <c r="D1039" s="167" t="s">
        <v>152</v>
      </c>
      <c r="E1039" s="177"/>
      <c r="F1039" s="178" t="s">
        <v>960</v>
      </c>
      <c r="G1039" s="177"/>
      <c r="H1039" s="179">
        <v>446.09300000000002</v>
      </c>
      <c r="J1039" s="177"/>
      <c r="K1039" s="177"/>
      <c r="L1039" s="180"/>
      <c r="M1039" s="181"/>
      <c r="N1039" s="177"/>
      <c r="O1039" s="177"/>
      <c r="P1039" s="177"/>
      <c r="Q1039" s="177"/>
      <c r="R1039" s="177"/>
      <c r="S1039" s="177"/>
      <c r="T1039" s="182"/>
      <c r="AT1039" s="183" t="s">
        <v>152</v>
      </c>
      <c r="AU1039" s="183" t="s">
        <v>80</v>
      </c>
      <c r="AV1039" s="183" t="s">
        <v>80</v>
      </c>
      <c r="AW1039" s="183" t="s">
        <v>111</v>
      </c>
      <c r="AX1039" s="183" t="s">
        <v>72</v>
      </c>
      <c r="AY1039" s="183" t="s">
        <v>139</v>
      </c>
    </row>
    <row r="1040" spans="2:51" s="6" customFormat="1" ht="15.75" customHeight="1" x14ac:dyDescent="0.3">
      <c r="B1040" s="176"/>
      <c r="C1040" s="177"/>
      <c r="D1040" s="167" t="s">
        <v>152</v>
      </c>
      <c r="E1040" s="177"/>
      <c r="F1040" s="178" t="s">
        <v>961</v>
      </c>
      <c r="G1040" s="177"/>
      <c r="H1040" s="179">
        <v>220.22300000000001</v>
      </c>
      <c r="J1040" s="177"/>
      <c r="K1040" s="177"/>
      <c r="L1040" s="180"/>
      <c r="M1040" s="181"/>
      <c r="N1040" s="177"/>
      <c r="O1040" s="177"/>
      <c r="P1040" s="177"/>
      <c r="Q1040" s="177"/>
      <c r="R1040" s="177"/>
      <c r="S1040" s="177"/>
      <c r="T1040" s="182"/>
      <c r="AT1040" s="183" t="s">
        <v>152</v>
      </c>
      <c r="AU1040" s="183" t="s">
        <v>80</v>
      </c>
      <c r="AV1040" s="183" t="s">
        <v>80</v>
      </c>
      <c r="AW1040" s="183" t="s">
        <v>111</v>
      </c>
      <c r="AX1040" s="183" t="s">
        <v>72</v>
      </c>
      <c r="AY1040" s="183" t="s">
        <v>139</v>
      </c>
    </row>
    <row r="1041" spans="2:51" s="6" customFormat="1" ht="15.75" customHeight="1" x14ac:dyDescent="0.3">
      <c r="B1041" s="176"/>
      <c r="C1041" s="177"/>
      <c r="D1041" s="167" t="s">
        <v>152</v>
      </c>
      <c r="E1041" s="177"/>
      <c r="F1041" s="178" t="s">
        <v>962</v>
      </c>
      <c r="G1041" s="177"/>
      <c r="H1041" s="179">
        <v>477.608</v>
      </c>
      <c r="J1041" s="177"/>
      <c r="K1041" s="177"/>
      <c r="L1041" s="180"/>
      <c r="M1041" s="181"/>
      <c r="N1041" s="177"/>
      <c r="O1041" s="177"/>
      <c r="P1041" s="177"/>
      <c r="Q1041" s="177"/>
      <c r="R1041" s="177"/>
      <c r="S1041" s="177"/>
      <c r="T1041" s="182"/>
      <c r="AT1041" s="183" t="s">
        <v>152</v>
      </c>
      <c r="AU1041" s="183" t="s">
        <v>80</v>
      </c>
      <c r="AV1041" s="183" t="s">
        <v>80</v>
      </c>
      <c r="AW1041" s="183" t="s">
        <v>111</v>
      </c>
      <c r="AX1041" s="183" t="s">
        <v>72</v>
      </c>
      <c r="AY1041" s="183" t="s">
        <v>139</v>
      </c>
    </row>
    <row r="1042" spans="2:51" s="6" customFormat="1" ht="15.75" customHeight="1" x14ac:dyDescent="0.3">
      <c r="B1042" s="176"/>
      <c r="C1042" s="177"/>
      <c r="D1042" s="167" t="s">
        <v>152</v>
      </c>
      <c r="E1042" s="177"/>
      <c r="F1042" s="178" t="s">
        <v>963</v>
      </c>
      <c r="G1042" s="177"/>
      <c r="H1042" s="179">
        <v>36.304000000000002</v>
      </c>
      <c r="J1042" s="177"/>
      <c r="K1042" s="177"/>
      <c r="L1042" s="180"/>
      <c r="M1042" s="181"/>
      <c r="N1042" s="177"/>
      <c r="O1042" s="177"/>
      <c r="P1042" s="177"/>
      <c r="Q1042" s="177"/>
      <c r="R1042" s="177"/>
      <c r="S1042" s="177"/>
      <c r="T1042" s="182"/>
      <c r="AT1042" s="183" t="s">
        <v>152</v>
      </c>
      <c r="AU1042" s="183" t="s">
        <v>80</v>
      </c>
      <c r="AV1042" s="183" t="s">
        <v>80</v>
      </c>
      <c r="AW1042" s="183" t="s">
        <v>111</v>
      </c>
      <c r="AX1042" s="183" t="s">
        <v>72</v>
      </c>
      <c r="AY1042" s="183" t="s">
        <v>139</v>
      </c>
    </row>
    <row r="1043" spans="2:51" s="6" customFormat="1" ht="15.75" customHeight="1" x14ac:dyDescent="0.3">
      <c r="B1043" s="169"/>
      <c r="C1043" s="170"/>
      <c r="D1043" s="167" t="s">
        <v>152</v>
      </c>
      <c r="E1043" s="170"/>
      <c r="F1043" s="171" t="s">
        <v>230</v>
      </c>
      <c r="G1043" s="170"/>
      <c r="H1043" s="170"/>
      <c r="J1043" s="170"/>
      <c r="K1043" s="170"/>
      <c r="L1043" s="172"/>
      <c r="M1043" s="173"/>
      <c r="N1043" s="170"/>
      <c r="O1043" s="170"/>
      <c r="P1043" s="170"/>
      <c r="Q1043" s="170"/>
      <c r="R1043" s="170"/>
      <c r="S1043" s="170"/>
      <c r="T1043" s="174"/>
      <c r="AT1043" s="175" t="s">
        <v>152</v>
      </c>
      <c r="AU1043" s="175" t="s">
        <v>80</v>
      </c>
      <c r="AV1043" s="175" t="s">
        <v>76</v>
      </c>
      <c r="AW1043" s="175" t="s">
        <v>111</v>
      </c>
      <c r="AX1043" s="175" t="s">
        <v>72</v>
      </c>
      <c r="AY1043" s="175" t="s">
        <v>139</v>
      </c>
    </row>
    <row r="1044" spans="2:51" s="6" customFormat="1" ht="15.75" customHeight="1" x14ac:dyDescent="0.3">
      <c r="B1044" s="176"/>
      <c r="C1044" s="177"/>
      <c r="D1044" s="167" t="s">
        <v>152</v>
      </c>
      <c r="E1044" s="177"/>
      <c r="F1044" s="178" t="s">
        <v>964</v>
      </c>
      <c r="G1044" s="177"/>
      <c r="H1044" s="179">
        <v>315.26799999999997</v>
      </c>
      <c r="J1044" s="177"/>
      <c r="K1044" s="177"/>
      <c r="L1044" s="180"/>
      <c r="M1044" s="181"/>
      <c r="N1044" s="177"/>
      <c r="O1044" s="177"/>
      <c r="P1044" s="177"/>
      <c r="Q1044" s="177"/>
      <c r="R1044" s="177"/>
      <c r="S1044" s="177"/>
      <c r="T1044" s="182"/>
      <c r="AT1044" s="183" t="s">
        <v>152</v>
      </c>
      <c r="AU1044" s="183" t="s">
        <v>80</v>
      </c>
      <c r="AV1044" s="183" t="s">
        <v>80</v>
      </c>
      <c r="AW1044" s="183" t="s">
        <v>111</v>
      </c>
      <c r="AX1044" s="183" t="s">
        <v>72</v>
      </c>
      <c r="AY1044" s="183" t="s">
        <v>139</v>
      </c>
    </row>
    <row r="1045" spans="2:51" s="6" customFormat="1" ht="15.75" customHeight="1" x14ac:dyDescent="0.3">
      <c r="B1045" s="176"/>
      <c r="C1045" s="177"/>
      <c r="D1045" s="167" t="s">
        <v>152</v>
      </c>
      <c r="E1045" s="177"/>
      <c r="F1045" s="178" t="s">
        <v>965</v>
      </c>
      <c r="G1045" s="177"/>
      <c r="H1045" s="179">
        <v>101.85</v>
      </c>
      <c r="J1045" s="177"/>
      <c r="K1045" s="177"/>
      <c r="L1045" s="180"/>
      <c r="M1045" s="181"/>
      <c r="N1045" s="177"/>
      <c r="O1045" s="177"/>
      <c r="P1045" s="177"/>
      <c r="Q1045" s="177"/>
      <c r="R1045" s="177"/>
      <c r="S1045" s="177"/>
      <c r="T1045" s="182"/>
      <c r="AT1045" s="183" t="s">
        <v>152</v>
      </c>
      <c r="AU1045" s="183" t="s">
        <v>80</v>
      </c>
      <c r="AV1045" s="183" t="s">
        <v>80</v>
      </c>
      <c r="AW1045" s="183" t="s">
        <v>111</v>
      </c>
      <c r="AX1045" s="183" t="s">
        <v>72</v>
      </c>
      <c r="AY1045" s="183" t="s">
        <v>139</v>
      </c>
    </row>
    <row r="1046" spans="2:51" s="6" customFormat="1" ht="15.75" customHeight="1" x14ac:dyDescent="0.3">
      <c r="B1046" s="176"/>
      <c r="C1046" s="177"/>
      <c r="D1046" s="167" t="s">
        <v>152</v>
      </c>
      <c r="E1046" s="177"/>
      <c r="F1046" s="178" t="s">
        <v>966</v>
      </c>
      <c r="G1046" s="177"/>
      <c r="H1046" s="179">
        <v>113.518</v>
      </c>
      <c r="J1046" s="177"/>
      <c r="K1046" s="177"/>
      <c r="L1046" s="180"/>
      <c r="M1046" s="181"/>
      <c r="N1046" s="177"/>
      <c r="O1046" s="177"/>
      <c r="P1046" s="177"/>
      <c r="Q1046" s="177"/>
      <c r="R1046" s="177"/>
      <c r="S1046" s="177"/>
      <c r="T1046" s="182"/>
      <c r="AT1046" s="183" t="s">
        <v>152</v>
      </c>
      <c r="AU1046" s="183" t="s">
        <v>80</v>
      </c>
      <c r="AV1046" s="183" t="s">
        <v>80</v>
      </c>
      <c r="AW1046" s="183" t="s">
        <v>111</v>
      </c>
      <c r="AX1046" s="183" t="s">
        <v>72</v>
      </c>
      <c r="AY1046" s="183" t="s">
        <v>139</v>
      </c>
    </row>
    <row r="1047" spans="2:51" s="6" customFormat="1" ht="15.75" customHeight="1" x14ac:dyDescent="0.3">
      <c r="B1047" s="176"/>
      <c r="C1047" s="177"/>
      <c r="D1047" s="167" t="s">
        <v>152</v>
      </c>
      <c r="E1047" s="177"/>
      <c r="F1047" s="178" t="s">
        <v>967</v>
      </c>
      <c r="G1047" s="177"/>
      <c r="H1047" s="179">
        <v>4.8230000000000004</v>
      </c>
      <c r="J1047" s="177"/>
      <c r="K1047" s="177"/>
      <c r="L1047" s="180"/>
      <c r="M1047" s="181"/>
      <c r="N1047" s="177"/>
      <c r="O1047" s="177"/>
      <c r="P1047" s="177"/>
      <c r="Q1047" s="177"/>
      <c r="R1047" s="177"/>
      <c r="S1047" s="177"/>
      <c r="T1047" s="182"/>
      <c r="AT1047" s="183" t="s">
        <v>152</v>
      </c>
      <c r="AU1047" s="183" t="s">
        <v>80</v>
      </c>
      <c r="AV1047" s="183" t="s">
        <v>80</v>
      </c>
      <c r="AW1047" s="183" t="s">
        <v>111</v>
      </c>
      <c r="AX1047" s="183" t="s">
        <v>72</v>
      </c>
      <c r="AY1047" s="183" t="s">
        <v>139</v>
      </c>
    </row>
    <row r="1048" spans="2:51" s="6" customFormat="1" ht="15.75" customHeight="1" x14ac:dyDescent="0.3">
      <c r="B1048" s="176"/>
      <c r="C1048" s="177"/>
      <c r="D1048" s="167" t="s">
        <v>152</v>
      </c>
      <c r="E1048" s="177"/>
      <c r="F1048" s="178" t="s">
        <v>968</v>
      </c>
      <c r="G1048" s="177"/>
      <c r="H1048" s="179">
        <v>45.36</v>
      </c>
      <c r="J1048" s="177"/>
      <c r="K1048" s="177"/>
      <c r="L1048" s="180"/>
      <c r="M1048" s="181"/>
      <c r="N1048" s="177"/>
      <c r="O1048" s="177"/>
      <c r="P1048" s="177"/>
      <c r="Q1048" s="177"/>
      <c r="R1048" s="177"/>
      <c r="S1048" s="177"/>
      <c r="T1048" s="182"/>
      <c r="AT1048" s="183" t="s">
        <v>152</v>
      </c>
      <c r="AU1048" s="183" t="s">
        <v>80</v>
      </c>
      <c r="AV1048" s="183" t="s">
        <v>80</v>
      </c>
      <c r="AW1048" s="183" t="s">
        <v>111</v>
      </c>
      <c r="AX1048" s="183" t="s">
        <v>72</v>
      </c>
      <c r="AY1048" s="183" t="s">
        <v>139</v>
      </c>
    </row>
    <row r="1049" spans="2:51" s="6" customFormat="1" ht="15.75" customHeight="1" x14ac:dyDescent="0.3">
      <c r="B1049" s="176"/>
      <c r="C1049" s="177"/>
      <c r="D1049" s="167" t="s">
        <v>152</v>
      </c>
      <c r="E1049" s="177"/>
      <c r="F1049" s="178" t="s">
        <v>969</v>
      </c>
      <c r="G1049" s="177"/>
      <c r="H1049" s="179">
        <v>386.06299999999999</v>
      </c>
      <c r="J1049" s="177"/>
      <c r="K1049" s="177"/>
      <c r="L1049" s="180"/>
      <c r="M1049" s="181"/>
      <c r="N1049" s="177"/>
      <c r="O1049" s="177"/>
      <c r="P1049" s="177"/>
      <c r="Q1049" s="177"/>
      <c r="R1049" s="177"/>
      <c r="S1049" s="177"/>
      <c r="T1049" s="182"/>
      <c r="AT1049" s="183" t="s">
        <v>152</v>
      </c>
      <c r="AU1049" s="183" t="s">
        <v>80</v>
      </c>
      <c r="AV1049" s="183" t="s">
        <v>80</v>
      </c>
      <c r="AW1049" s="183" t="s">
        <v>111</v>
      </c>
      <c r="AX1049" s="183" t="s">
        <v>72</v>
      </c>
      <c r="AY1049" s="183" t="s">
        <v>139</v>
      </c>
    </row>
    <row r="1050" spans="2:51" s="6" customFormat="1" ht="15.75" customHeight="1" x14ac:dyDescent="0.3">
      <c r="B1050" s="176"/>
      <c r="C1050" s="177"/>
      <c r="D1050" s="167" t="s">
        <v>152</v>
      </c>
      <c r="E1050" s="177"/>
      <c r="F1050" s="178" t="s">
        <v>970</v>
      </c>
      <c r="G1050" s="177"/>
      <c r="H1050" s="179">
        <v>487.72</v>
      </c>
      <c r="J1050" s="177"/>
      <c r="K1050" s="177"/>
      <c r="L1050" s="180"/>
      <c r="M1050" s="181"/>
      <c r="N1050" s="177"/>
      <c r="O1050" s="177"/>
      <c r="P1050" s="177"/>
      <c r="Q1050" s="177"/>
      <c r="R1050" s="177"/>
      <c r="S1050" s="177"/>
      <c r="T1050" s="182"/>
      <c r="AT1050" s="183" t="s">
        <v>152</v>
      </c>
      <c r="AU1050" s="183" t="s">
        <v>80</v>
      </c>
      <c r="AV1050" s="183" t="s">
        <v>80</v>
      </c>
      <c r="AW1050" s="183" t="s">
        <v>111</v>
      </c>
      <c r="AX1050" s="183" t="s">
        <v>72</v>
      </c>
      <c r="AY1050" s="183" t="s">
        <v>139</v>
      </c>
    </row>
    <row r="1051" spans="2:51" s="6" customFormat="1" ht="15.75" customHeight="1" x14ac:dyDescent="0.3">
      <c r="B1051" s="176"/>
      <c r="C1051" s="177"/>
      <c r="D1051" s="167" t="s">
        <v>152</v>
      </c>
      <c r="E1051" s="177"/>
      <c r="F1051" s="178" t="s">
        <v>971</v>
      </c>
      <c r="G1051" s="177"/>
      <c r="H1051" s="179">
        <v>165.92</v>
      </c>
      <c r="J1051" s="177"/>
      <c r="K1051" s="177"/>
      <c r="L1051" s="180"/>
      <c r="M1051" s="181"/>
      <c r="N1051" s="177"/>
      <c r="O1051" s="177"/>
      <c r="P1051" s="177"/>
      <c r="Q1051" s="177"/>
      <c r="R1051" s="177"/>
      <c r="S1051" s="177"/>
      <c r="T1051" s="182"/>
      <c r="AT1051" s="183" t="s">
        <v>152</v>
      </c>
      <c r="AU1051" s="183" t="s">
        <v>80</v>
      </c>
      <c r="AV1051" s="183" t="s">
        <v>80</v>
      </c>
      <c r="AW1051" s="183" t="s">
        <v>111</v>
      </c>
      <c r="AX1051" s="183" t="s">
        <v>72</v>
      </c>
      <c r="AY1051" s="183" t="s">
        <v>139</v>
      </c>
    </row>
    <row r="1052" spans="2:51" s="6" customFormat="1" ht="15.75" customHeight="1" x14ac:dyDescent="0.3">
      <c r="B1052" s="176"/>
      <c r="C1052" s="177"/>
      <c r="D1052" s="167" t="s">
        <v>152</v>
      </c>
      <c r="E1052" s="177"/>
      <c r="F1052" s="178" t="s">
        <v>972</v>
      </c>
      <c r="G1052" s="177"/>
      <c r="H1052" s="179">
        <v>415.38799999999998</v>
      </c>
      <c r="J1052" s="177"/>
      <c r="K1052" s="177"/>
      <c r="L1052" s="180"/>
      <c r="M1052" s="181"/>
      <c r="N1052" s="177"/>
      <c r="O1052" s="177"/>
      <c r="P1052" s="177"/>
      <c r="Q1052" s="177"/>
      <c r="R1052" s="177"/>
      <c r="S1052" s="177"/>
      <c r="T1052" s="182"/>
      <c r="AT1052" s="183" t="s">
        <v>152</v>
      </c>
      <c r="AU1052" s="183" t="s">
        <v>80</v>
      </c>
      <c r="AV1052" s="183" t="s">
        <v>80</v>
      </c>
      <c r="AW1052" s="183" t="s">
        <v>111</v>
      </c>
      <c r="AX1052" s="183" t="s">
        <v>72</v>
      </c>
      <c r="AY1052" s="183" t="s">
        <v>139</v>
      </c>
    </row>
    <row r="1053" spans="2:51" s="6" customFormat="1" ht="15.75" customHeight="1" x14ac:dyDescent="0.3">
      <c r="B1053" s="176"/>
      <c r="C1053" s="177"/>
      <c r="D1053" s="167" t="s">
        <v>152</v>
      </c>
      <c r="E1053" s="177"/>
      <c r="F1053" s="178" t="s">
        <v>973</v>
      </c>
      <c r="G1053" s="177"/>
      <c r="H1053" s="179">
        <v>35.802</v>
      </c>
      <c r="J1053" s="177"/>
      <c r="K1053" s="177"/>
      <c r="L1053" s="180"/>
      <c r="M1053" s="181"/>
      <c r="N1053" s="177"/>
      <c r="O1053" s="177"/>
      <c r="P1053" s="177"/>
      <c r="Q1053" s="177"/>
      <c r="R1053" s="177"/>
      <c r="S1053" s="177"/>
      <c r="T1053" s="182"/>
      <c r="AT1053" s="183" t="s">
        <v>152</v>
      </c>
      <c r="AU1053" s="183" t="s">
        <v>80</v>
      </c>
      <c r="AV1053" s="183" t="s">
        <v>80</v>
      </c>
      <c r="AW1053" s="183" t="s">
        <v>111</v>
      </c>
      <c r="AX1053" s="183" t="s">
        <v>72</v>
      </c>
      <c r="AY1053" s="183" t="s">
        <v>139</v>
      </c>
    </row>
    <row r="1054" spans="2:51" s="6" customFormat="1" ht="15.75" customHeight="1" x14ac:dyDescent="0.3">
      <c r="B1054" s="176"/>
      <c r="C1054" s="177"/>
      <c r="D1054" s="167" t="s">
        <v>152</v>
      </c>
      <c r="E1054" s="177"/>
      <c r="F1054" s="178" t="s">
        <v>974</v>
      </c>
      <c r="G1054" s="177"/>
      <c r="H1054" s="179">
        <v>69.322999999999993</v>
      </c>
      <c r="J1054" s="177"/>
      <c r="K1054" s="177"/>
      <c r="L1054" s="180"/>
      <c r="M1054" s="181"/>
      <c r="N1054" s="177"/>
      <c r="O1054" s="177"/>
      <c r="P1054" s="177"/>
      <c r="Q1054" s="177"/>
      <c r="R1054" s="177"/>
      <c r="S1054" s="177"/>
      <c r="T1054" s="182"/>
      <c r="AT1054" s="183" t="s">
        <v>152</v>
      </c>
      <c r="AU1054" s="183" t="s">
        <v>80</v>
      </c>
      <c r="AV1054" s="183" t="s">
        <v>80</v>
      </c>
      <c r="AW1054" s="183" t="s">
        <v>111</v>
      </c>
      <c r="AX1054" s="183" t="s">
        <v>72</v>
      </c>
      <c r="AY1054" s="183" t="s">
        <v>139</v>
      </c>
    </row>
    <row r="1055" spans="2:51" s="6" customFormat="1" ht="15.75" customHeight="1" x14ac:dyDescent="0.3">
      <c r="B1055" s="176"/>
      <c r="C1055" s="177"/>
      <c r="D1055" s="167" t="s">
        <v>152</v>
      </c>
      <c r="E1055" s="177"/>
      <c r="F1055" s="178" t="s">
        <v>975</v>
      </c>
      <c r="G1055" s="177"/>
      <c r="H1055" s="179">
        <v>461.26299999999998</v>
      </c>
      <c r="J1055" s="177"/>
      <c r="K1055" s="177"/>
      <c r="L1055" s="180"/>
      <c r="M1055" s="181"/>
      <c r="N1055" s="177"/>
      <c r="O1055" s="177"/>
      <c r="P1055" s="177"/>
      <c r="Q1055" s="177"/>
      <c r="R1055" s="177"/>
      <c r="S1055" s="177"/>
      <c r="T1055" s="182"/>
      <c r="AT1055" s="183" t="s">
        <v>152</v>
      </c>
      <c r="AU1055" s="183" t="s">
        <v>80</v>
      </c>
      <c r="AV1055" s="183" t="s">
        <v>80</v>
      </c>
      <c r="AW1055" s="183" t="s">
        <v>111</v>
      </c>
      <c r="AX1055" s="183" t="s">
        <v>72</v>
      </c>
      <c r="AY1055" s="183" t="s">
        <v>139</v>
      </c>
    </row>
    <row r="1056" spans="2:51" s="6" customFormat="1" ht="15.75" customHeight="1" x14ac:dyDescent="0.3">
      <c r="B1056" s="176"/>
      <c r="C1056" s="177"/>
      <c r="D1056" s="167" t="s">
        <v>152</v>
      </c>
      <c r="E1056" s="177"/>
      <c r="F1056" s="178" t="s">
        <v>976</v>
      </c>
      <c r="G1056" s="177"/>
      <c r="H1056" s="179">
        <v>637.82299999999998</v>
      </c>
      <c r="J1056" s="177"/>
      <c r="K1056" s="177"/>
      <c r="L1056" s="180"/>
      <c r="M1056" s="181"/>
      <c r="N1056" s="177"/>
      <c r="O1056" s="177"/>
      <c r="P1056" s="177"/>
      <c r="Q1056" s="177"/>
      <c r="R1056" s="177"/>
      <c r="S1056" s="177"/>
      <c r="T1056" s="182"/>
      <c r="AT1056" s="183" t="s">
        <v>152</v>
      </c>
      <c r="AU1056" s="183" t="s">
        <v>80</v>
      </c>
      <c r="AV1056" s="183" t="s">
        <v>80</v>
      </c>
      <c r="AW1056" s="183" t="s">
        <v>111</v>
      </c>
      <c r="AX1056" s="183" t="s">
        <v>72</v>
      </c>
      <c r="AY1056" s="183" t="s">
        <v>139</v>
      </c>
    </row>
    <row r="1057" spans="2:51" s="6" customFormat="1" ht="15.75" customHeight="1" x14ac:dyDescent="0.3">
      <c r="B1057" s="176"/>
      <c r="C1057" s="177"/>
      <c r="D1057" s="167" t="s">
        <v>152</v>
      </c>
      <c r="E1057" s="177"/>
      <c r="F1057" s="178" t="s">
        <v>977</v>
      </c>
      <c r="G1057" s="177"/>
      <c r="H1057" s="179">
        <v>229.548</v>
      </c>
      <c r="J1057" s="177"/>
      <c r="K1057" s="177"/>
      <c r="L1057" s="180"/>
      <c r="M1057" s="181"/>
      <c r="N1057" s="177"/>
      <c r="O1057" s="177"/>
      <c r="P1057" s="177"/>
      <c r="Q1057" s="177"/>
      <c r="R1057" s="177"/>
      <c r="S1057" s="177"/>
      <c r="T1057" s="182"/>
      <c r="AT1057" s="183" t="s">
        <v>152</v>
      </c>
      <c r="AU1057" s="183" t="s">
        <v>80</v>
      </c>
      <c r="AV1057" s="183" t="s">
        <v>80</v>
      </c>
      <c r="AW1057" s="183" t="s">
        <v>111</v>
      </c>
      <c r="AX1057" s="183" t="s">
        <v>72</v>
      </c>
      <c r="AY1057" s="183" t="s">
        <v>139</v>
      </c>
    </row>
    <row r="1058" spans="2:51" s="6" customFormat="1" ht="15.75" customHeight="1" x14ac:dyDescent="0.3">
      <c r="B1058" s="176"/>
      <c r="C1058" s="177"/>
      <c r="D1058" s="167" t="s">
        <v>152</v>
      </c>
      <c r="E1058" s="177"/>
      <c r="F1058" s="178" t="s">
        <v>978</v>
      </c>
      <c r="G1058" s="177"/>
      <c r="H1058" s="179">
        <v>237.39699999999999</v>
      </c>
      <c r="J1058" s="177"/>
      <c r="K1058" s="177"/>
      <c r="L1058" s="180"/>
      <c r="M1058" s="181"/>
      <c r="N1058" s="177"/>
      <c r="O1058" s="177"/>
      <c r="P1058" s="177"/>
      <c r="Q1058" s="177"/>
      <c r="R1058" s="177"/>
      <c r="S1058" s="177"/>
      <c r="T1058" s="182"/>
      <c r="AT1058" s="183" t="s">
        <v>152</v>
      </c>
      <c r="AU1058" s="183" t="s">
        <v>80</v>
      </c>
      <c r="AV1058" s="183" t="s">
        <v>80</v>
      </c>
      <c r="AW1058" s="183" t="s">
        <v>111</v>
      </c>
      <c r="AX1058" s="183" t="s">
        <v>72</v>
      </c>
      <c r="AY1058" s="183" t="s">
        <v>139</v>
      </c>
    </row>
    <row r="1059" spans="2:51" s="6" customFormat="1" ht="15.75" customHeight="1" x14ac:dyDescent="0.3">
      <c r="B1059" s="176"/>
      <c r="C1059" s="177"/>
      <c r="D1059" s="167" t="s">
        <v>152</v>
      </c>
      <c r="E1059" s="177"/>
      <c r="F1059" s="178" t="s">
        <v>979</v>
      </c>
      <c r="G1059" s="177"/>
      <c r="H1059" s="179">
        <v>167.58699999999999</v>
      </c>
      <c r="J1059" s="177"/>
      <c r="K1059" s="177"/>
      <c r="L1059" s="180"/>
      <c r="M1059" s="181"/>
      <c r="N1059" s="177"/>
      <c r="O1059" s="177"/>
      <c r="P1059" s="177"/>
      <c r="Q1059" s="177"/>
      <c r="R1059" s="177"/>
      <c r="S1059" s="177"/>
      <c r="T1059" s="182"/>
      <c r="AT1059" s="183" t="s">
        <v>152</v>
      </c>
      <c r="AU1059" s="183" t="s">
        <v>80</v>
      </c>
      <c r="AV1059" s="183" t="s">
        <v>80</v>
      </c>
      <c r="AW1059" s="183" t="s">
        <v>111</v>
      </c>
      <c r="AX1059" s="183" t="s">
        <v>72</v>
      </c>
      <c r="AY1059" s="183" t="s">
        <v>139</v>
      </c>
    </row>
    <row r="1060" spans="2:51" s="6" customFormat="1" ht="39" customHeight="1" x14ac:dyDescent="0.3">
      <c r="B1060" s="176"/>
      <c r="C1060" s="177"/>
      <c r="D1060" s="167" t="s">
        <v>152</v>
      </c>
      <c r="E1060" s="177"/>
      <c r="F1060" s="178" t="s">
        <v>980</v>
      </c>
      <c r="G1060" s="177"/>
      <c r="H1060" s="179">
        <v>78.415999999999997</v>
      </c>
      <c r="J1060" s="177"/>
      <c r="K1060" s="177"/>
      <c r="L1060" s="180"/>
      <c r="M1060" s="181"/>
      <c r="N1060" s="177"/>
      <c r="O1060" s="177"/>
      <c r="P1060" s="177"/>
      <c r="Q1060" s="177"/>
      <c r="R1060" s="177"/>
      <c r="S1060" s="177"/>
      <c r="T1060" s="182"/>
      <c r="AT1060" s="183" t="s">
        <v>152</v>
      </c>
      <c r="AU1060" s="183" t="s">
        <v>80</v>
      </c>
      <c r="AV1060" s="183" t="s">
        <v>80</v>
      </c>
      <c r="AW1060" s="183" t="s">
        <v>111</v>
      </c>
      <c r="AX1060" s="183" t="s">
        <v>72</v>
      </c>
      <c r="AY1060" s="183" t="s">
        <v>139</v>
      </c>
    </row>
    <row r="1061" spans="2:51" s="6" customFormat="1" ht="15.75" customHeight="1" x14ac:dyDescent="0.3">
      <c r="B1061" s="169"/>
      <c r="C1061" s="170"/>
      <c r="D1061" s="167" t="s">
        <v>152</v>
      </c>
      <c r="E1061" s="170"/>
      <c r="F1061" s="171" t="s">
        <v>255</v>
      </c>
      <c r="G1061" s="170"/>
      <c r="H1061" s="170"/>
      <c r="J1061" s="170"/>
      <c r="K1061" s="170"/>
      <c r="L1061" s="172"/>
      <c r="M1061" s="173"/>
      <c r="N1061" s="170"/>
      <c r="O1061" s="170"/>
      <c r="P1061" s="170"/>
      <c r="Q1061" s="170"/>
      <c r="R1061" s="170"/>
      <c r="S1061" s="170"/>
      <c r="T1061" s="174"/>
      <c r="AT1061" s="175" t="s">
        <v>152</v>
      </c>
      <c r="AU1061" s="175" t="s">
        <v>80</v>
      </c>
      <c r="AV1061" s="175" t="s">
        <v>76</v>
      </c>
      <c r="AW1061" s="175" t="s">
        <v>111</v>
      </c>
      <c r="AX1061" s="175" t="s">
        <v>72</v>
      </c>
      <c r="AY1061" s="175" t="s">
        <v>139</v>
      </c>
    </row>
    <row r="1062" spans="2:51" s="6" customFormat="1" ht="15.75" customHeight="1" x14ac:dyDescent="0.3">
      <c r="B1062" s="176"/>
      <c r="C1062" s="177"/>
      <c r="D1062" s="167" t="s">
        <v>152</v>
      </c>
      <c r="E1062" s="177"/>
      <c r="F1062" s="178" t="s">
        <v>981</v>
      </c>
      <c r="G1062" s="177"/>
      <c r="H1062" s="179">
        <v>51.77</v>
      </c>
      <c r="J1062" s="177"/>
      <c r="K1062" s="177"/>
      <c r="L1062" s="180"/>
      <c r="M1062" s="181"/>
      <c r="N1062" s="177"/>
      <c r="O1062" s="177"/>
      <c r="P1062" s="177"/>
      <c r="Q1062" s="177"/>
      <c r="R1062" s="177"/>
      <c r="S1062" s="177"/>
      <c r="T1062" s="182"/>
      <c r="AT1062" s="183" t="s">
        <v>152</v>
      </c>
      <c r="AU1062" s="183" t="s">
        <v>80</v>
      </c>
      <c r="AV1062" s="183" t="s">
        <v>80</v>
      </c>
      <c r="AW1062" s="183" t="s">
        <v>111</v>
      </c>
      <c r="AX1062" s="183" t="s">
        <v>72</v>
      </c>
      <c r="AY1062" s="183" t="s">
        <v>139</v>
      </c>
    </row>
    <row r="1063" spans="2:51" s="6" customFormat="1" ht="15.75" customHeight="1" x14ac:dyDescent="0.3">
      <c r="B1063" s="176"/>
      <c r="C1063" s="177"/>
      <c r="D1063" s="167" t="s">
        <v>152</v>
      </c>
      <c r="E1063" s="177"/>
      <c r="F1063" s="178" t="s">
        <v>982</v>
      </c>
      <c r="G1063" s="177"/>
      <c r="H1063" s="179">
        <v>361.858</v>
      </c>
      <c r="J1063" s="177"/>
      <c r="K1063" s="177"/>
      <c r="L1063" s="180"/>
      <c r="M1063" s="181"/>
      <c r="N1063" s="177"/>
      <c r="O1063" s="177"/>
      <c r="P1063" s="177"/>
      <c r="Q1063" s="177"/>
      <c r="R1063" s="177"/>
      <c r="S1063" s="177"/>
      <c r="T1063" s="182"/>
      <c r="AT1063" s="183" t="s">
        <v>152</v>
      </c>
      <c r="AU1063" s="183" t="s">
        <v>80</v>
      </c>
      <c r="AV1063" s="183" t="s">
        <v>80</v>
      </c>
      <c r="AW1063" s="183" t="s">
        <v>111</v>
      </c>
      <c r="AX1063" s="183" t="s">
        <v>72</v>
      </c>
      <c r="AY1063" s="183" t="s">
        <v>139</v>
      </c>
    </row>
    <row r="1064" spans="2:51" s="6" customFormat="1" ht="15.75" customHeight="1" x14ac:dyDescent="0.3">
      <c r="B1064" s="176"/>
      <c r="C1064" s="177"/>
      <c r="D1064" s="167" t="s">
        <v>152</v>
      </c>
      <c r="E1064" s="177"/>
      <c r="F1064" s="178" t="s">
        <v>983</v>
      </c>
      <c r="G1064" s="177"/>
      <c r="H1064" s="179">
        <v>54.195</v>
      </c>
      <c r="J1064" s="177"/>
      <c r="K1064" s="177"/>
      <c r="L1064" s="180"/>
      <c r="M1064" s="181"/>
      <c r="N1064" s="177"/>
      <c r="O1064" s="177"/>
      <c r="P1064" s="177"/>
      <c r="Q1064" s="177"/>
      <c r="R1064" s="177"/>
      <c r="S1064" s="177"/>
      <c r="T1064" s="182"/>
      <c r="AT1064" s="183" t="s">
        <v>152</v>
      </c>
      <c r="AU1064" s="183" t="s">
        <v>80</v>
      </c>
      <c r="AV1064" s="183" t="s">
        <v>80</v>
      </c>
      <c r="AW1064" s="183" t="s">
        <v>111</v>
      </c>
      <c r="AX1064" s="183" t="s">
        <v>72</v>
      </c>
      <c r="AY1064" s="183" t="s">
        <v>139</v>
      </c>
    </row>
    <row r="1065" spans="2:51" s="6" customFormat="1" ht="15.75" customHeight="1" x14ac:dyDescent="0.3">
      <c r="B1065" s="176"/>
      <c r="C1065" s="177"/>
      <c r="D1065" s="167" t="s">
        <v>152</v>
      </c>
      <c r="E1065" s="177"/>
      <c r="F1065" s="178" t="s">
        <v>984</v>
      </c>
      <c r="G1065" s="177"/>
      <c r="H1065" s="179">
        <v>56.808</v>
      </c>
      <c r="J1065" s="177"/>
      <c r="K1065" s="177"/>
      <c r="L1065" s="180"/>
      <c r="M1065" s="181"/>
      <c r="N1065" s="177"/>
      <c r="O1065" s="177"/>
      <c r="P1065" s="177"/>
      <c r="Q1065" s="177"/>
      <c r="R1065" s="177"/>
      <c r="S1065" s="177"/>
      <c r="T1065" s="182"/>
      <c r="AT1065" s="183" t="s">
        <v>152</v>
      </c>
      <c r="AU1065" s="183" t="s">
        <v>80</v>
      </c>
      <c r="AV1065" s="183" t="s">
        <v>80</v>
      </c>
      <c r="AW1065" s="183" t="s">
        <v>111</v>
      </c>
      <c r="AX1065" s="183" t="s">
        <v>72</v>
      </c>
      <c r="AY1065" s="183" t="s">
        <v>139</v>
      </c>
    </row>
    <row r="1066" spans="2:51" s="6" customFormat="1" ht="15.75" customHeight="1" x14ac:dyDescent="0.3">
      <c r="B1066" s="176"/>
      <c r="C1066" s="177"/>
      <c r="D1066" s="167" t="s">
        <v>152</v>
      </c>
      <c r="E1066" s="177"/>
      <c r="F1066" s="178" t="s">
        <v>985</v>
      </c>
      <c r="G1066" s="177"/>
      <c r="H1066" s="179">
        <v>175.18799999999999</v>
      </c>
      <c r="J1066" s="177"/>
      <c r="K1066" s="177"/>
      <c r="L1066" s="180"/>
      <c r="M1066" s="181"/>
      <c r="N1066" s="177"/>
      <c r="O1066" s="177"/>
      <c r="P1066" s="177"/>
      <c r="Q1066" s="177"/>
      <c r="R1066" s="177"/>
      <c r="S1066" s="177"/>
      <c r="T1066" s="182"/>
      <c r="AT1066" s="183" t="s">
        <v>152</v>
      </c>
      <c r="AU1066" s="183" t="s">
        <v>80</v>
      </c>
      <c r="AV1066" s="183" t="s">
        <v>80</v>
      </c>
      <c r="AW1066" s="183" t="s">
        <v>111</v>
      </c>
      <c r="AX1066" s="183" t="s">
        <v>72</v>
      </c>
      <c r="AY1066" s="183" t="s">
        <v>139</v>
      </c>
    </row>
    <row r="1067" spans="2:51" s="6" customFormat="1" ht="15.75" customHeight="1" x14ac:dyDescent="0.3">
      <c r="B1067" s="176"/>
      <c r="C1067" s="177"/>
      <c r="D1067" s="167" t="s">
        <v>152</v>
      </c>
      <c r="E1067" s="177"/>
      <c r="F1067" s="178" t="s">
        <v>986</v>
      </c>
      <c r="G1067" s="177"/>
      <c r="H1067" s="179">
        <v>265.42</v>
      </c>
      <c r="J1067" s="177"/>
      <c r="K1067" s="177"/>
      <c r="L1067" s="180"/>
      <c r="M1067" s="181"/>
      <c r="N1067" s="177"/>
      <c r="O1067" s="177"/>
      <c r="P1067" s="177"/>
      <c r="Q1067" s="177"/>
      <c r="R1067" s="177"/>
      <c r="S1067" s="177"/>
      <c r="T1067" s="182"/>
      <c r="AT1067" s="183" t="s">
        <v>152</v>
      </c>
      <c r="AU1067" s="183" t="s">
        <v>80</v>
      </c>
      <c r="AV1067" s="183" t="s">
        <v>80</v>
      </c>
      <c r="AW1067" s="183" t="s">
        <v>111</v>
      </c>
      <c r="AX1067" s="183" t="s">
        <v>72</v>
      </c>
      <c r="AY1067" s="183" t="s">
        <v>139</v>
      </c>
    </row>
    <row r="1068" spans="2:51" s="6" customFormat="1" ht="15.75" customHeight="1" x14ac:dyDescent="0.3">
      <c r="B1068" s="176"/>
      <c r="C1068" s="177"/>
      <c r="D1068" s="167" t="s">
        <v>152</v>
      </c>
      <c r="E1068" s="177"/>
      <c r="F1068" s="178" t="s">
        <v>987</v>
      </c>
      <c r="G1068" s="177"/>
      <c r="H1068" s="179">
        <v>24.32</v>
      </c>
      <c r="J1068" s="177"/>
      <c r="K1068" s="177"/>
      <c r="L1068" s="180"/>
      <c r="M1068" s="181"/>
      <c r="N1068" s="177"/>
      <c r="O1068" s="177"/>
      <c r="P1068" s="177"/>
      <c r="Q1068" s="177"/>
      <c r="R1068" s="177"/>
      <c r="S1068" s="177"/>
      <c r="T1068" s="182"/>
      <c r="AT1068" s="183" t="s">
        <v>152</v>
      </c>
      <c r="AU1068" s="183" t="s">
        <v>80</v>
      </c>
      <c r="AV1068" s="183" t="s">
        <v>80</v>
      </c>
      <c r="AW1068" s="183" t="s">
        <v>111</v>
      </c>
      <c r="AX1068" s="183" t="s">
        <v>72</v>
      </c>
      <c r="AY1068" s="183" t="s">
        <v>139</v>
      </c>
    </row>
    <row r="1069" spans="2:51" s="6" customFormat="1" ht="15.75" customHeight="1" x14ac:dyDescent="0.3">
      <c r="B1069" s="169"/>
      <c r="C1069" s="170"/>
      <c r="D1069" s="167" t="s">
        <v>152</v>
      </c>
      <c r="E1069" s="170"/>
      <c r="F1069" s="171" t="s">
        <v>196</v>
      </c>
      <c r="G1069" s="170"/>
      <c r="H1069" s="170"/>
      <c r="J1069" s="170"/>
      <c r="K1069" s="170"/>
      <c r="L1069" s="172"/>
      <c r="M1069" s="173"/>
      <c r="N1069" s="170"/>
      <c r="O1069" s="170"/>
      <c r="P1069" s="170"/>
      <c r="Q1069" s="170"/>
      <c r="R1069" s="170"/>
      <c r="S1069" s="170"/>
      <c r="T1069" s="174"/>
      <c r="AT1069" s="175" t="s">
        <v>152</v>
      </c>
      <c r="AU1069" s="175" t="s">
        <v>80</v>
      </c>
      <c r="AV1069" s="175" t="s">
        <v>76</v>
      </c>
      <c r="AW1069" s="175" t="s">
        <v>111</v>
      </c>
      <c r="AX1069" s="175" t="s">
        <v>72</v>
      </c>
      <c r="AY1069" s="175" t="s">
        <v>139</v>
      </c>
    </row>
    <row r="1070" spans="2:51" s="6" customFormat="1" ht="15.75" customHeight="1" x14ac:dyDescent="0.3">
      <c r="B1070" s="176"/>
      <c r="C1070" s="177"/>
      <c r="D1070" s="167" t="s">
        <v>152</v>
      </c>
      <c r="E1070" s="177"/>
      <c r="F1070" s="178" t="s">
        <v>988</v>
      </c>
      <c r="G1070" s="177"/>
      <c r="H1070" s="179">
        <v>58.05</v>
      </c>
      <c r="J1070" s="177"/>
      <c r="K1070" s="177"/>
      <c r="L1070" s="180"/>
      <c r="M1070" s="181"/>
      <c r="N1070" s="177"/>
      <c r="O1070" s="177"/>
      <c r="P1070" s="177"/>
      <c r="Q1070" s="177"/>
      <c r="R1070" s="177"/>
      <c r="S1070" s="177"/>
      <c r="T1070" s="182"/>
      <c r="AT1070" s="183" t="s">
        <v>152</v>
      </c>
      <c r="AU1070" s="183" t="s">
        <v>80</v>
      </c>
      <c r="AV1070" s="183" t="s">
        <v>80</v>
      </c>
      <c r="AW1070" s="183" t="s">
        <v>111</v>
      </c>
      <c r="AX1070" s="183" t="s">
        <v>72</v>
      </c>
      <c r="AY1070" s="183" t="s">
        <v>139</v>
      </c>
    </row>
    <row r="1071" spans="2:51" s="6" customFormat="1" ht="15.75" customHeight="1" x14ac:dyDescent="0.3">
      <c r="B1071" s="176"/>
      <c r="C1071" s="177"/>
      <c r="D1071" s="167" t="s">
        <v>152</v>
      </c>
      <c r="E1071" s="177"/>
      <c r="F1071" s="178" t="s">
        <v>989</v>
      </c>
      <c r="G1071" s="177"/>
      <c r="H1071" s="179">
        <v>220.05</v>
      </c>
      <c r="J1071" s="177"/>
      <c r="K1071" s="177"/>
      <c r="L1071" s="180"/>
      <c r="M1071" s="181"/>
      <c r="N1071" s="177"/>
      <c r="O1071" s="177"/>
      <c r="P1071" s="177"/>
      <c r="Q1071" s="177"/>
      <c r="R1071" s="177"/>
      <c r="S1071" s="177"/>
      <c r="T1071" s="182"/>
      <c r="AT1071" s="183" t="s">
        <v>152</v>
      </c>
      <c r="AU1071" s="183" t="s">
        <v>80</v>
      </c>
      <c r="AV1071" s="183" t="s">
        <v>80</v>
      </c>
      <c r="AW1071" s="183" t="s">
        <v>111</v>
      </c>
      <c r="AX1071" s="183" t="s">
        <v>72</v>
      </c>
      <c r="AY1071" s="183" t="s">
        <v>139</v>
      </c>
    </row>
    <row r="1072" spans="2:51" s="6" customFormat="1" ht="15.75" customHeight="1" x14ac:dyDescent="0.3">
      <c r="B1072" s="176"/>
      <c r="C1072" s="177"/>
      <c r="D1072" s="167" t="s">
        <v>152</v>
      </c>
      <c r="E1072" s="177"/>
      <c r="F1072" s="178" t="s">
        <v>990</v>
      </c>
      <c r="G1072" s="177"/>
      <c r="H1072" s="179">
        <v>85.17</v>
      </c>
      <c r="J1072" s="177"/>
      <c r="K1072" s="177"/>
      <c r="L1072" s="180"/>
      <c r="M1072" s="181"/>
      <c r="N1072" s="177"/>
      <c r="O1072" s="177"/>
      <c r="P1072" s="177"/>
      <c r="Q1072" s="177"/>
      <c r="R1072" s="177"/>
      <c r="S1072" s="177"/>
      <c r="T1072" s="182"/>
      <c r="AT1072" s="183" t="s">
        <v>152</v>
      </c>
      <c r="AU1072" s="183" t="s">
        <v>80</v>
      </c>
      <c r="AV1072" s="183" t="s">
        <v>80</v>
      </c>
      <c r="AW1072" s="183" t="s">
        <v>111</v>
      </c>
      <c r="AX1072" s="183" t="s">
        <v>72</v>
      </c>
      <c r="AY1072" s="183" t="s">
        <v>139</v>
      </c>
    </row>
    <row r="1073" spans="2:51" s="6" customFormat="1" ht="15.75" customHeight="1" x14ac:dyDescent="0.3">
      <c r="B1073" s="176"/>
      <c r="C1073" s="177"/>
      <c r="D1073" s="167" t="s">
        <v>152</v>
      </c>
      <c r="E1073" s="177"/>
      <c r="F1073" s="178" t="s">
        <v>991</v>
      </c>
      <c r="G1073" s="177"/>
      <c r="H1073" s="179">
        <v>76.5</v>
      </c>
      <c r="J1073" s="177"/>
      <c r="K1073" s="177"/>
      <c r="L1073" s="180"/>
      <c r="M1073" s="181"/>
      <c r="N1073" s="177"/>
      <c r="O1073" s="177"/>
      <c r="P1073" s="177"/>
      <c r="Q1073" s="177"/>
      <c r="R1073" s="177"/>
      <c r="S1073" s="177"/>
      <c r="T1073" s="182"/>
      <c r="AT1073" s="183" t="s">
        <v>152</v>
      </c>
      <c r="AU1073" s="183" t="s">
        <v>80</v>
      </c>
      <c r="AV1073" s="183" t="s">
        <v>80</v>
      </c>
      <c r="AW1073" s="183" t="s">
        <v>111</v>
      </c>
      <c r="AX1073" s="183" t="s">
        <v>72</v>
      </c>
      <c r="AY1073" s="183" t="s">
        <v>139</v>
      </c>
    </row>
    <row r="1074" spans="2:51" s="6" customFormat="1" ht="15.75" customHeight="1" x14ac:dyDescent="0.3">
      <c r="B1074" s="176"/>
      <c r="C1074" s="177"/>
      <c r="D1074" s="167" t="s">
        <v>152</v>
      </c>
      <c r="E1074" s="177"/>
      <c r="F1074" s="178" t="s">
        <v>992</v>
      </c>
      <c r="G1074" s="177"/>
      <c r="H1074" s="179">
        <v>218.96299999999999</v>
      </c>
      <c r="J1074" s="177"/>
      <c r="K1074" s="177"/>
      <c r="L1074" s="180"/>
      <c r="M1074" s="181"/>
      <c r="N1074" s="177"/>
      <c r="O1074" s="177"/>
      <c r="P1074" s="177"/>
      <c r="Q1074" s="177"/>
      <c r="R1074" s="177"/>
      <c r="S1074" s="177"/>
      <c r="T1074" s="182"/>
      <c r="AT1074" s="183" t="s">
        <v>152</v>
      </c>
      <c r="AU1074" s="183" t="s">
        <v>80</v>
      </c>
      <c r="AV1074" s="183" t="s">
        <v>80</v>
      </c>
      <c r="AW1074" s="183" t="s">
        <v>111</v>
      </c>
      <c r="AX1074" s="183" t="s">
        <v>72</v>
      </c>
      <c r="AY1074" s="183" t="s">
        <v>139</v>
      </c>
    </row>
    <row r="1075" spans="2:51" s="6" customFormat="1" ht="15.75" customHeight="1" x14ac:dyDescent="0.3">
      <c r="B1075" s="176"/>
      <c r="C1075" s="177"/>
      <c r="D1075" s="167" t="s">
        <v>152</v>
      </c>
      <c r="E1075" s="177"/>
      <c r="F1075" s="178" t="s">
        <v>993</v>
      </c>
      <c r="G1075" s="177"/>
      <c r="H1075" s="179">
        <v>201.517</v>
      </c>
      <c r="J1075" s="177"/>
      <c r="K1075" s="177"/>
      <c r="L1075" s="180"/>
      <c r="M1075" s="181"/>
      <c r="N1075" s="177"/>
      <c r="O1075" s="177"/>
      <c r="P1075" s="177"/>
      <c r="Q1075" s="177"/>
      <c r="R1075" s="177"/>
      <c r="S1075" s="177"/>
      <c r="T1075" s="182"/>
      <c r="AT1075" s="183" t="s">
        <v>152</v>
      </c>
      <c r="AU1075" s="183" t="s">
        <v>80</v>
      </c>
      <c r="AV1075" s="183" t="s">
        <v>80</v>
      </c>
      <c r="AW1075" s="183" t="s">
        <v>111</v>
      </c>
      <c r="AX1075" s="183" t="s">
        <v>72</v>
      </c>
      <c r="AY1075" s="183" t="s">
        <v>139</v>
      </c>
    </row>
    <row r="1076" spans="2:51" s="6" customFormat="1" ht="15.75" customHeight="1" x14ac:dyDescent="0.3">
      <c r="B1076" s="176"/>
      <c r="C1076" s="177"/>
      <c r="D1076" s="167" t="s">
        <v>152</v>
      </c>
      <c r="E1076" s="177"/>
      <c r="F1076" s="178" t="s">
        <v>994</v>
      </c>
      <c r="G1076" s="177"/>
      <c r="H1076" s="179">
        <v>21.617999999999999</v>
      </c>
      <c r="J1076" s="177"/>
      <c r="K1076" s="177"/>
      <c r="L1076" s="180"/>
      <c r="M1076" s="181"/>
      <c r="N1076" s="177"/>
      <c r="O1076" s="177"/>
      <c r="P1076" s="177"/>
      <c r="Q1076" s="177"/>
      <c r="R1076" s="177"/>
      <c r="S1076" s="177"/>
      <c r="T1076" s="182"/>
      <c r="AT1076" s="183" t="s">
        <v>152</v>
      </c>
      <c r="AU1076" s="183" t="s">
        <v>80</v>
      </c>
      <c r="AV1076" s="183" t="s">
        <v>80</v>
      </c>
      <c r="AW1076" s="183" t="s">
        <v>111</v>
      </c>
      <c r="AX1076" s="183" t="s">
        <v>72</v>
      </c>
      <c r="AY1076" s="183" t="s">
        <v>139</v>
      </c>
    </row>
    <row r="1077" spans="2:51" s="6" customFormat="1" ht="15.75" customHeight="1" x14ac:dyDescent="0.3">
      <c r="B1077" s="176"/>
      <c r="C1077" s="177"/>
      <c r="D1077" s="167" t="s">
        <v>152</v>
      </c>
      <c r="E1077" s="177"/>
      <c r="F1077" s="178" t="s">
        <v>995</v>
      </c>
      <c r="G1077" s="177"/>
      <c r="H1077" s="179">
        <v>21.638000000000002</v>
      </c>
      <c r="J1077" s="177"/>
      <c r="K1077" s="177"/>
      <c r="L1077" s="180"/>
      <c r="M1077" s="181"/>
      <c r="N1077" s="177"/>
      <c r="O1077" s="177"/>
      <c r="P1077" s="177"/>
      <c r="Q1077" s="177"/>
      <c r="R1077" s="177"/>
      <c r="S1077" s="177"/>
      <c r="T1077" s="182"/>
      <c r="AT1077" s="183" t="s">
        <v>152</v>
      </c>
      <c r="AU1077" s="183" t="s">
        <v>80</v>
      </c>
      <c r="AV1077" s="183" t="s">
        <v>80</v>
      </c>
      <c r="AW1077" s="183" t="s">
        <v>111</v>
      </c>
      <c r="AX1077" s="183" t="s">
        <v>72</v>
      </c>
      <c r="AY1077" s="183" t="s">
        <v>139</v>
      </c>
    </row>
    <row r="1078" spans="2:51" s="6" customFormat="1" ht="15.75" customHeight="1" x14ac:dyDescent="0.3">
      <c r="B1078" s="176"/>
      <c r="C1078" s="177"/>
      <c r="D1078" s="167" t="s">
        <v>152</v>
      </c>
      <c r="E1078" s="177"/>
      <c r="F1078" s="178" t="s">
        <v>996</v>
      </c>
      <c r="G1078" s="177"/>
      <c r="H1078" s="179">
        <v>35.052</v>
      </c>
      <c r="J1078" s="177"/>
      <c r="K1078" s="177"/>
      <c r="L1078" s="180"/>
      <c r="M1078" s="181"/>
      <c r="N1078" s="177"/>
      <c r="O1078" s="177"/>
      <c r="P1078" s="177"/>
      <c r="Q1078" s="177"/>
      <c r="R1078" s="177"/>
      <c r="S1078" s="177"/>
      <c r="T1078" s="182"/>
      <c r="AT1078" s="183" t="s">
        <v>152</v>
      </c>
      <c r="AU1078" s="183" t="s">
        <v>80</v>
      </c>
      <c r="AV1078" s="183" t="s">
        <v>80</v>
      </c>
      <c r="AW1078" s="183" t="s">
        <v>111</v>
      </c>
      <c r="AX1078" s="183" t="s">
        <v>72</v>
      </c>
      <c r="AY1078" s="183" t="s">
        <v>139</v>
      </c>
    </row>
    <row r="1079" spans="2:51" s="6" customFormat="1" ht="15.75" customHeight="1" x14ac:dyDescent="0.3">
      <c r="B1079" s="176"/>
      <c r="C1079" s="177"/>
      <c r="D1079" s="167" t="s">
        <v>152</v>
      </c>
      <c r="E1079" s="177"/>
      <c r="F1079" s="178" t="s">
        <v>997</v>
      </c>
      <c r="G1079" s="177"/>
      <c r="H1079" s="179">
        <v>11.737</v>
      </c>
      <c r="J1079" s="177"/>
      <c r="K1079" s="177"/>
      <c r="L1079" s="180"/>
      <c r="M1079" s="181"/>
      <c r="N1079" s="177"/>
      <c r="O1079" s="177"/>
      <c r="P1079" s="177"/>
      <c r="Q1079" s="177"/>
      <c r="R1079" s="177"/>
      <c r="S1079" s="177"/>
      <c r="T1079" s="182"/>
      <c r="AT1079" s="183" t="s">
        <v>152</v>
      </c>
      <c r="AU1079" s="183" t="s">
        <v>80</v>
      </c>
      <c r="AV1079" s="183" t="s">
        <v>80</v>
      </c>
      <c r="AW1079" s="183" t="s">
        <v>111</v>
      </c>
      <c r="AX1079" s="183" t="s">
        <v>72</v>
      </c>
      <c r="AY1079" s="183" t="s">
        <v>139</v>
      </c>
    </row>
    <row r="1080" spans="2:51" s="6" customFormat="1" ht="15.75" customHeight="1" x14ac:dyDescent="0.3">
      <c r="B1080" s="176"/>
      <c r="C1080" s="177"/>
      <c r="D1080" s="167" t="s">
        <v>152</v>
      </c>
      <c r="E1080" s="177"/>
      <c r="F1080" s="178" t="s">
        <v>998</v>
      </c>
      <c r="G1080" s="177"/>
      <c r="H1080" s="179">
        <v>4.0730000000000004</v>
      </c>
      <c r="J1080" s="177"/>
      <c r="K1080" s="177"/>
      <c r="L1080" s="180"/>
      <c r="M1080" s="181"/>
      <c r="N1080" s="177"/>
      <c r="O1080" s="177"/>
      <c r="P1080" s="177"/>
      <c r="Q1080" s="177"/>
      <c r="R1080" s="177"/>
      <c r="S1080" s="177"/>
      <c r="T1080" s="182"/>
      <c r="AT1080" s="183" t="s">
        <v>152</v>
      </c>
      <c r="AU1080" s="183" t="s">
        <v>80</v>
      </c>
      <c r="AV1080" s="183" t="s">
        <v>80</v>
      </c>
      <c r="AW1080" s="183" t="s">
        <v>111</v>
      </c>
      <c r="AX1080" s="183" t="s">
        <v>72</v>
      </c>
      <c r="AY1080" s="183" t="s">
        <v>139</v>
      </c>
    </row>
    <row r="1081" spans="2:51" s="6" customFormat="1" ht="15.75" customHeight="1" x14ac:dyDescent="0.3">
      <c r="B1081" s="176"/>
      <c r="C1081" s="177"/>
      <c r="D1081" s="167" t="s">
        <v>152</v>
      </c>
      <c r="E1081" s="177"/>
      <c r="F1081" s="178" t="s">
        <v>999</v>
      </c>
      <c r="G1081" s="177"/>
      <c r="H1081" s="179">
        <v>67.135000000000005</v>
      </c>
      <c r="J1081" s="177"/>
      <c r="K1081" s="177"/>
      <c r="L1081" s="180"/>
      <c r="M1081" s="181"/>
      <c r="N1081" s="177"/>
      <c r="O1081" s="177"/>
      <c r="P1081" s="177"/>
      <c r="Q1081" s="177"/>
      <c r="R1081" s="177"/>
      <c r="S1081" s="177"/>
      <c r="T1081" s="182"/>
      <c r="AT1081" s="183" t="s">
        <v>152</v>
      </c>
      <c r="AU1081" s="183" t="s">
        <v>80</v>
      </c>
      <c r="AV1081" s="183" t="s">
        <v>80</v>
      </c>
      <c r="AW1081" s="183" t="s">
        <v>111</v>
      </c>
      <c r="AX1081" s="183" t="s">
        <v>72</v>
      </c>
      <c r="AY1081" s="183" t="s">
        <v>139</v>
      </c>
    </row>
    <row r="1082" spans="2:51" s="6" customFormat="1" ht="15.75" customHeight="1" x14ac:dyDescent="0.3">
      <c r="B1082" s="176"/>
      <c r="C1082" s="177"/>
      <c r="D1082" s="167" t="s">
        <v>152</v>
      </c>
      <c r="E1082" s="177"/>
      <c r="F1082" s="178" t="s">
        <v>1000</v>
      </c>
      <c r="G1082" s="177"/>
      <c r="H1082" s="179">
        <v>136.643</v>
      </c>
      <c r="J1082" s="177"/>
      <c r="K1082" s="177"/>
      <c r="L1082" s="180"/>
      <c r="M1082" s="181"/>
      <c r="N1082" s="177"/>
      <c r="O1082" s="177"/>
      <c r="P1082" s="177"/>
      <c r="Q1082" s="177"/>
      <c r="R1082" s="177"/>
      <c r="S1082" s="177"/>
      <c r="T1082" s="182"/>
      <c r="AT1082" s="183" t="s">
        <v>152</v>
      </c>
      <c r="AU1082" s="183" t="s">
        <v>80</v>
      </c>
      <c r="AV1082" s="183" t="s">
        <v>80</v>
      </c>
      <c r="AW1082" s="183" t="s">
        <v>111</v>
      </c>
      <c r="AX1082" s="183" t="s">
        <v>72</v>
      </c>
      <c r="AY1082" s="183" t="s">
        <v>139</v>
      </c>
    </row>
    <row r="1083" spans="2:51" s="6" customFormat="1" ht="15.75" customHeight="1" x14ac:dyDescent="0.3">
      <c r="B1083" s="176"/>
      <c r="C1083" s="177"/>
      <c r="D1083" s="167" t="s">
        <v>152</v>
      </c>
      <c r="E1083" s="177"/>
      <c r="F1083" s="178" t="s">
        <v>1001</v>
      </c>
      <c r="G1083" s="177"/>
      <c r="H1083" s="179">
        <v>122.197</v>
      </c>
      <c r="J1083" s="177"/>
      <c r="K1083" s="177"/>
      <c r="L1083" s="180"/>
      <c r="M1083" s="181"/>
      <c r="N1083" s="177"/>
      <c r="O1083" s="177"/>
      <c r="P1083" s="177"/>
      <c r="Q1083" s="177"/>
      <c r="R1083" s="177"/>
      <c r="S1083" s="177"/>
      <c r="T1083" s="182"/>
      <c r="AT1083" s="183" t="s">
        <v>152</v>
      </c>
      <c r="AU1083" s="183" t="s">
        <v>80</v>
      </c>
      <c r="AV1083" s="183" t="s">
        <v>80</v>
      </c>
      <c r="AW1083" s="183" t="s">
        <v>111</v>
      </c>
      <c r="AX1083" s="183" t="s">
        <v>72</v>
      </c>
      <c r="AY1083" s="183" t="s">
        <v>139</v>
      </c>
    </row>
    <row r="1084" spans="2:51" s="6" customFormat="1" ht="15.75" customHeight="1" x14ac:dyDescent="0.3">
      <c r="B1084" s="176"/>
      <c r="C1084" s="177"/>
      <c r="D1084" s="167" t="s">
        <v>152</v>
      </c>
      <c r="E1084" s="177"/>
      <c r="F1084" s="178" t="s">
        <v>1002</v>
      </c>
      <c r="G1084" s="177"/>
      <c r="H1084" s="179">
        <v>58.38</v>
      </c>
      <c r="J1084" s="177"/>
      <c r="K1084" s="177"/>
      <c r="L1084" s="180"/>
      <c r="M1084" s="181"/>
      <c r="N1084" s="177"/>
      <c r="O1084" s="177"/>
      <c r="P1084" s="177"/>
      <c r="Q1084" s="177"/>
      <c r="R1084" s="177"/>
      <c r="S1084" s="177"/>
      <c r="T1084" s="182"/>
      <c r="AT1084" s="183" t="s">
        <v>152</v>
      </c>
      <c r="AU1084" s="183" t="s">
        <v>80</v>
      </c>
      <c r="AV1084" s="183" t="s">
        <v>80</v>
      </c>
      <c r="AW1084" s="183" t="s">
        <v>111</v>
      </c>
      <c r="AX1084" s="183" t="s">
        <v>72</v>
      </c>
      <c r="AY1084" s="183" t="s">
        <v>139</v>
      </c>
    </row>
    <row r="1085" spans="2:51" s="6" customFormat="1" ht="15.75" customHeight="1" x14ac:dyDescent="0.3">
      <c r="B1085" s="176"/>
      <c r="C1085" s="177"/>
      <c r="D1085" s="167" t="s">
        <v>152</v>
      </c>
      <c r="E1085" s="177"/>
      <c r="F1085" s="178" t="s">
        <v>1003</v>
      </c>
      <c r="G1085" s="177"/>
      <c r="H1085" s="179">
        <v>70.501999999999995</v>
      </c>
      <c r="J1085" s="177"/>
      <c r="K1085" s="177"/>
      <c r="L1085" s="180"/>
      <c r="M1085" s="181"/>
      <c r="N1085" s="177"/>
      <c r="O1085" s="177"/>
      <c r="P1085" s="177"/>
      <c r="Q1085" s="177"/>
      <c r="R1085" s="177"/>
      <c r="S1085" s="177"/>
      <c r="T1085" s="182"/>
      <c r="AT1085" s="183" t="s">
        <v>152</v>
      </c>
      <c r="AU1085" s="183" t="s">
        <v>80</v>
      </c>
      <c r="AV1085" s="183" t="s">
        <v>80</v>
      </c>
      <c r="AW1085" s="183" t="s">
        <v>111</v>
      </c>
      <c r="AX1085" s="183" t="s">
        <v>72</v>
      </c>
      <c r="AY1085" s="183" t="s">
        <v>139</v>
      </c>
    </row>
    <row r="1086" spans="2:51" s="6" customFormat="1" ht="15.75" customHeight="1" x14ac:dyDescent="0.3">
      <c r="B1086" s="176"/>
      <c r="C1086" s="177"/>
      <c r="D1086" s="167" t="s">
        <v>152</v>
      </c>
      <c r="E1086" s="177"/>
      <c r="F1086" s="178" t="s">
        <v>1004</v>
      </c>
      <c r="G1086" s="177"/>
      <c r="H1086" s="179">
        <v>248.08500000000001</v>
      </c>
      <c r="J1086" s="177"/>
      <c r="K1086" s="177"/>
      <c r="L1086" s="180"/>
      <c r="M1086" s="181"/>
      <c r="N1086" s="177"/>
      <c r="O1086" s="177"/>
      <c r="P1086" s="177"/>
      <c r="Q1086" s="177"/>
      <c r="R1086" s="177"/>
      <c r="S1086" s="177"/>
      <c r="T1086" s="182"/>
      <c r="AT1086" s="183" t="s">
        <v>152</v>
      </c>
      <c r="AU1086" s="183" t="s">
        <v>80</v>
      </c>
      <c r="AV1086" s="183" t="s">
        <v>80</v>
      </c>
      <c r="AW1086" s="183" t="s">
        <v>111</v>
      </c>
      <c r="AX1086" s="183" t="s">
        <v>72</v>
      </c>
      <c r="AY1086" s="183" t="s">
        <v>139</v>
      </c>
    </row>
    <row r="1087" spans="2:51" s="6" customFormat="1" ht="15.75" customHeight="1" x14ac:dyDescent="0.3">
      <c r="B1087" s="176"/>
      <c r="C1087" s="177"/>
      <c r="D1087" s="167" t="s">
        <v>152</v>
      </c>
      <c r="E1087" s="177"/>
      <c r="F1087" s="178" t="s">
        <v>1005</v>
      </c>
      <c r="G1087" s="177"/>
      <c r="H1087" s="179">
        <v>852.94799999999998</v>
      </c>
      <c r="J1087" s="177"/>
      <c r="K1087" s="177"/>
      <c r="L1087" s="180"/>
      <c r="M1087" s="181"/>
      <c r="N1087" s="177"/>
      <c r="O1087" s="177"/>
      <c r="P1087" s="177"/>
      <c r="Q1087" s="177"/>
      <c r="R1087" s="177"/>
      <c r="S1087" s="177"/>
      <c r="T1087" s="182"/>
      <c r="AT1087" s="183" t="s">
        <v>152</v>
      </c>
      <c r="AU1087" s="183" t="s">
        <v>80</v>
      </c>
      <c r="AV1087" s="183" t="s">
        <v>80</v>
      </c>
      <c r="AW1087" s="183" t="s">
        <v>111</v>
      </c>
      <c r="AX1087" s="183" t="s">
        <v>72</v>
      </c>
      <c r="AY1087" s="183" t="s">
        <v>139</v>
      </c>
    </row>
    <row r="1088" spans="2:51" s="6" customFormat="1" ht="15.75" customHeight="1" x14ac:dyDescent="0.3">
      <c r="B1088" s="176"/>
      <c r="C1088" s="177"/>
      <c r="D1088" s="167" t="s">
        <v>152</v>
      </c>
      <c r="E1088" s="177"/>
      <c r="F1088" s="178" t="s">
        <v>1006</v>
      </c>
      <c r="G1088" s="177"/>
      <c r="H1088" s="179">
        <v>185.53700000000001</v>
      </c>
      <c r="J1088" s="177"/>
      <c r="K1088" s="177"/>
      <c r="L1088" s="180"/>
      <c r="M1088" s="181"/>
      <c r="N1088" s="177"/>
      <c r="O1088" s="177"/>
      <c r="P1088" s="177"/>
      <c r="Q1088" s="177"/>
      <c r="R1088" s="177"/>
      <c r="S1088" s="177"/>
      <c r="T1088" s="182"/>
      <c r="AT1088" s="183" t="s">
        <v>152</v>
      </c>
      <c r="AU1088" s="183" t="s">
        <v>80</v>
      </c>
      <c r="AV1088" s="183" t="s">
        <v>80</v>
      </c>
      <c r="AW1088" s="183" t="s">
        <v>111</v>
      </c>
      <c r="AX1088" s="183" t="s">
        <v>72</v>
      </c>
      <c r="AY1088" s="183" t="s">
        <v>139</v>
      </c>
    </row>
    <row r="1089" spans="2:51" s="6" customFormat="1" ht="15.75" customHeight="1" x14ac:dyDescent="0.3">
      <c r="B1089" s="176"/>
      <c r="C1089" s="177"/>
      <c r="D1089" s="167" t="s">
        <v>152</v>
      </c>
      <c r="E1089" s="177"/>
      <c r="F1089" s="178" t="s">
        <v>1007</v>
      </c>
      <c r="G1089" s="177"/>
      <c r="H1089" s="179">
        <v>199.72200000000001</v>
      </c>
      <c r="J1089" s="177"/>
      <c r="K1089" s="177"/>
      <c r="L1089" s="180"/>
      <c r="M1089" s="181"/>
      <c r="N1089" s="177"/>
      <c r="O1089" s="177"/>
      <c r="P1089" s="177"/>
      <c r="Q1089" s="177"/>
      <c r="R1089" s="177"/>
      <c r="S1089" s="177"/>
      <c r="T1089" s="182"/>
      <c r="AT1089" s="183" t="s">
        <v>152</v>
      </c>
      <c r="AU1089" s="183" t="s">
        <v>80</v>
      </c>
      <c r="AV1089" s="183" t="s">
        <v>80</v>
      </c>
      <c r="AW1089" s="183" t="s">
        <v>111</v>
      </c>
      <c r="AX1089" s="183" t="s">
        <v>72</v>
      </c>
      <c r="AY1089" s="183" t="s">
        <v>139</v>
      </c>
    </row>
    <row r="1090" spans="2:51" s="6" customFormat="1" ht="15.75" customHeight="1" x14ac:dyDescent="0.3">
      <c r="B1090" s="176"/>
      <c r="C1090" s="177"/>
      <c r="D1090" s="167" t="s">
        <v>152</v>
      </c>
      <c r="E1090" s="177"/>
      <c r="F1090" s="178" t="s">
        <v>1008</v>
      </c>
      <c r="G1090" s="177"/>
      <c r="H1090" s="179">
        <v>53.921999999999997</v>
      </c>
      <c r="J1090" s="177"/>
      <c r="K1090" s="177"/>
      <c r="L1090" s="180"/>
      <c r="M1090" s="181"/>
      <c r="N1090" s="177"/>
      <c r="O1090" s="177"/>
      <c r="P1090" s="177"/>
      <c r="Q1090" s="177"/>
      <c r="R1090" s="177"/>
      <c r="S1090" s="177"/>
      <c r="T1090" s="182"/>
      <c r="AT1090" s="183" t="s">
        <v>152</v>
      </c>
      <c r="AU1090" s="183" t="s">
        <v>80</v>
      </c>
      <c r="AV1090" s="183" t="s">
        <v>80</v>
      </c>
      <c r="AW1090" s="183" t="s">
        <v>111</v>
      </c>
      <c r="AX1090" s="183" t="s">
        <v>72</v>
      </c>
      <c r="AY1090" s="183" t="s">
        <v>139</v>
      </c>
    </row>
    <row r="1091" spans="2:51" s="6" customFormat="1" ht="15.75" customHeight="1" x14ac:dyDescent="0.3">
      <c r="B1091" s="176"/>
      <c r="C1091" s="177"/>
      <c r="D1091" s="167" t="s">
        <v>152</v>
      </c>
      <c r="E1091" s="177"/>
      <c r="F1091" s="178" t="s">
        <v>1009</v>
      </c>
      <c r="G1091" s="177"/>
      <c r="H1091" s="179">
        <v>108.378</v>
      </c>
      <c r="J1091" s="177"/>
      <c r="K1091" s="177"/>
      <c r="L1091" s="180"/>
      <c r="M1091" s="181"/>
      <c r="N1091" s="177"/>
      <c r="O1091" s="177"/>
      <c r="P1091" s="177"/>
      <c r="Q1091" s="177"/>
      <c r="R1091" s="177"/>
      <c r="S1091" s="177"/>
      <c r="T1091" s="182"/>
      <c r="AT1091" s="183" t="s">
        <v>152</v>
      </c>
      <c r="AU1091" s="183" t="s">
        <v>80</v>
      </c>
      <c r="AV1091" s="183" t="s">
        <v>80</v>
      </c>
      <c r="AW1091" s="183" t="s">
        <v>111</v>
      </c>
      <c r="AX1091" s="183" t="s">
        <v>72</v>
      </c>
      <c r="AY1091" s="183" t="s">
        <v>139</v>
      </c>
    </row>
    <row r="1092" spans="2:51" s="6" customFormat="1" ht="39" customHeight="1" x14ac:dyDescent="0.3">
      <c r="B1092" s="176"/>
      <c r="C1092" s="177"/>
      <c r="D1092" s="167" t="s">
        <v>152</v>
      </c>
      <c r="E1092" s="177"/>
      <c r="F1092" s="178" t="s">
        <v>1010</v>
      </c>
      <c r="G1092" s="177"/>
      <c r="H1092" s="179">
        <v>87.76</v>
      </c>
      <c r="J1092" s="177"/>
      <c r="K1092" s="177"/>
      <c r="L1092" s="180"/>
      <c r="M1092" s="181"/>
      <c r="N1092" s="177"/>
      <c r="O1092" s="177"/>
      <c r="P1092" s="177"/>
      <c r="Q1092" s="177"/>
      <c r="R1092" s="177"/>
      <c r="S1092" s="177"/>
      <c r="T1092" s="182"/>
      <c r="AT1092" s="183" t="s">
        <v>152</v>
      </c>
      <c r="AU1092" s="183" t="s">
        <v>80</v>
      </c>
      <c r="AV1092" s="183" t="s">
        <v>80</v>
      </c>
      <c r="AW1092" s="183" t="s">
        <v>111</v>
      </c>
      <c r="AX1092" s="183" t="s">
        <v>72</v>
      </c>
      <c r="AY1092" s="183" t="s">
        <v>139</v>
      </c>
    </row>
    <row r="1093" spans="2:51" s="6" customFormat="1" ht="15.75" customHeight="1" x14ac:dyDescent="0.3">
      <c r="B1093" s="169"/>
      <c r="C1093" s="170"/>
      <c r="D1093" s="167" t="s">
        <v>152</v>
      </c>
      <c r="E1093" s="170"/>
      <c r="F1093" s="171" t="s">
        <v>259</v>
      </c>
      <c r="G1093" s="170"/>
      <c r="H1093" s="170"/>
      <c r="J1093" s="170"/>
      <c r="K1093" s="170"/>
      <c r="L1093" s="172"/>
      <c r="M1093" s="173"/>
      <c r="N1093" s="170"/>
      <c r="O1093" s="170"/>
      <c r="P1093" s="170"/>
      <c r="Q1093" s="170"/>
      <c r="R1093" s="170"/>
      <c r="S1093" s="170"/>
      <c r="T1093" s="174"/>
      <c r="AT1093" s="175" t="s">
        <v>152</v>
      </c>
      <c r="AU1093" s="175" t="s">
        <v>80</v>
      </c>
      <c r="AV1093" s="175" t="s">
        <v>76</v>
      </c>
      <c r="AW1093" s="175" t="s">
        <v>111</v>
      </c>
      <c r="AX1093" s="175" t="s">
        <v>72</v>
      </c>
      <c r="AY1093" s="175" t="s">
        <v>139</v>
      </c>
    </row>
    <row r="1094" spans="2:51" s="6" customFormat="1" ht="15.75" customHeight="1" x14ac:dyDescent="0.3">
      <c r="B1094" s="176"/>
      <c r="C1094" s="177"/>
      <c r="D1094" s="167" t="s">
        <v>152</v>
      </c>
      <c r="E1094" s="177"/>
      <c r="F1094" s="178" t="s">
        <v>1011</v>
      </c>
      <c r="G1094" s="177"/>
      <c r="H1094" s="179">
        <v>57.048000000000002</v>
      </c>
      <c r="J1094" s="177"/>
      <c r="K1094" s="177"/>
      <c r="L1094" s="180"/>
      <c r="M1094" s="181"/>
      <c r="N1094" s="177"/>
      <c r="O1094" s="177"/>
      <c r="P1094" s="177"/>
      <c r="Q1094" s="177"/>
      <c r="R1094" s="177"/>
      <c r="S1094" s="177"/>
      <c r="T1094" s="182"/>
      <c r="AT1094" s="183" t="s">
        <v>152</v>
      </c>
      <c r="AU1094" s="183" t="s">
        <v>80</v>
      </c>
      <c r="AV1094" s="183" t="s">
        <v>80</v>
      </c>
      <c r="AW1094" s="183" t="s">
        <v>111</v>
      </c>
      <c r="AX1094" s="183" t="s">
        <v>72</v>
      </c>
      <c r="AY1094" s="183" t="s">
        <v>139</v>
      </c>
    </row>
    <row r="1095" spans="2:51" s="6" customFormat="1" ht="15.75" customHeight="1" x14ac:dyDescent="0.3">
      <c r="B1095" s="176"/>
      <c r="C1095" s="177"/>
      <c r="D1095" s="167" t="s">
        <v>152</v>
      </c>
      <c r="E1095" s="177"/>
      <c r="F1095" s="178" t="s">
        <v>1012</v>
      </c>
      <c r="G1095" s="177"/>
      <c r="H1095" s="179">
        <v>149.09700000000001</v>
      </c>
      <c r="J1095" s="177"/>
      <c r="K1095" s="177"/>
      <c r="L1095" s="180"/>
      <c r="M1095" s="181"/>
      <c r="N1095" s="177"/>
      <c r="O1095" s="177"/>
      <c r="P1095" s="177"/>
      <c r="Q1095" s="177"/>
      <c r="R1095" s="177"/>
      <c r="S1095" s="177"/>
      <c r="T1095" s="182"/>
      <c r="AT1095" s="183" t="s">
        <v>152</v>
      </c>
      <c r="AU1095" s="183" t="s">
        <v>80</v>
      </c>
      <c r="AV1095" s="183" t="s">
        <v>80</v>
      </c>
      <c r="AW1095" s="183" t="s">
        <v>111</v>
      </c>
      <c r="AX1095" s="183" t="s">
        <v>72</v>
      </c>
      <c r="AY1095" s="183" t="s">
        <v>139</v>
      </c>
    </row>
    <row r="1096" spans="2:51" s="6" customFormat="1" ht="15.75" customHeight="1" x14ac:dyDescent="0.3">
      <c r="B1096" s="176"/>
      <c r="C1096" s="177"/>
      <c r="D1096" s="167" t="s">
        <v>152</v>
      </c>
      <c r="E1096" s="177"/>
      <c r="F1096" s="178" t="s">
        <v>1013</v>
      </c>
      <c r="G1096" s="177"/>
      <c r="H1096" s="179">
        <v>263</v>
      </c>
      <c r="J1096" s="177"/>
      <c r="K1096" s="177"/>
      <c r="L1096" s="180"/>
      <c r="M1096" s="181"/>
      <c r="N1096" s="177"/>
      <c r="O1096" s="177"/>
      <c r="P1096" s="177"/>
      <c r="Q1096" s="177"/>
      <c r="R1096" s="177"/>
      <c r="S1096" s="177"/>
      <c r="T1096" s="182"/>
      <c r="AT1096" s="183" t="s">
        <v>152</v>
      </c>
      <c r="AU1096" s="183" t="s">
        <v>80</v>
      </c>
      <c r="AV1096" s="183" t="s">
        <v>80</v>
      </c>
      <c r="AW1096" s="183" t="s">
        <v>111</v>
      </c>
      <c r="AX1096" s="183" t="s">
        <v>72</v>
      </c>
      <c r="AY1096" s="183" t="s">
        <v>139</v>
      </c>
    </row>
    <row r="1097" spans="2:51" s="6" customFormat="1" ht="15.75" customHeight="1" x14ac:dyDescent="0.3">
      <c r="B1097" s="176"/>
      <c r="C1097" s="177"/>
      <c r="D1097" s="167" t="s">
        <v>152</v>
      </c>
      <c r="E1097" s="177"/>
      <c r="F1097" s="178" t="s">
        <v>1014</v>
      </c>
      <c r="G1097" s="177"/>
      <c r="H1097" s="179">
        <v>271.44799999999998</v>
      </c>
      <c r="J1097" s="177"/>
      <c r="K1097" s="177"/>
      <c r="L1097" s="180"/>
      <c r="M1097" s="181"/>
      <c r="N1097" s="177"/>
      <c r="O1097" s="177"/>
      <c r="P1097" s="177"/>
      <c r="Q1097" s="177"/>
      <c r="R1097" s="177"/>
      <c r="S1097" s="177"/>
      <c r="T1097" s="182"/>
      <c r="AT1097" s="183" t="s">
        <v>152</v>
      </c>
      <c r="AU1097" s="183" t="s">
        <v>80</v>
      </c>
      <c r="AV1097" s="183" t="s">
        <v>80</v>
      </c>
      <c r="AW1097" s="183" t="s">
        <v>111</v>
      </c>
      <c r="AX1097" s="183" t="s">
        <v>72</v>
      </c>
      <c r="AY1097" s="183" t="s">
        <v>139</v>
      </c>
    </row>
    <row r="1098" spans="2:51" s="6" customFormat="1" ht="15.75" customHeight="1" x14ac:dyDescent="0.3">
      <c r="B1098" s="176"/>
      <c r="C1098" s="177"/>
      <c r="D1098" s="167" t="s">
        <v>152</v>
      </c>
      <c r="E1098" s="177"/>
      <c r="F1098" s="178" t="s">
        <v>1015</v>
      </c>
      <c r="G1098" s="177"/>
      <c r="H1098" s="179">
        <v>55.08</v>
      </c>
      <c r="J1098" s="177"/>
      <c r="K1098" s="177"/>
      <c r="L1098" s="180"/>
      <c r="M1098" s="181"/>
      <c r="N1098" s="177"/>
      <c r="O1098" s="177"/>
      <c r="P1098" s="177"/>
      <c r="Q1098" s="177"/>
      <c r="R1098" s="177"/>
      <c r="S1098" s="177"/>
      <c r="T1098" s="182"/>
      <c r="AT1098" s="183" t="s">
        <v>152</v>
      </c>
      <c r="AU1098" s="183" t="s">
        <v>80</v>
      </c>
      <c r="AV1098" s="183" t="s">
        <v>80</v>
      </c>
      <c r="AW1098" s="183" t="s">
        <v>111</v>
      </c>
      <c r="AX1098" s="183" t="s">
        <v>72</v>
      </c>
      <c r="AY1098" s="183" t="s">
        <v>139</v>
      </c>
    </row>
    <row r="1099" spans="2:51" s="6" customFormat="1" ht="15.75" customHeight="1" x14ac:dyDescent="0.3">
      <c r="B1099" s="176"/>
      <c r="C1099" s="177"/>
      <c r="D1099" s="167" t="s">
        <v>152</v>
      </c>
      <c r="E1099" s="177"/>
      <c r="F1099" s="178" t="s">
        <v>1016</v>
      </c>
      <c r="G1099" s="177"/>
      <c r="H1099" s="179">
        <v>176.82300000000001</v>
      </c>
      <c r="J1099" s="177"/>
      <c r="K1099" s="177"/>
      <c r="L1099" s="180"/>
      <c r="M1099" s="181"/>
      <c r="N1099" s="177"/>
      <c r="O1099" s="177"/>
      <c r="P1099" s="177"/>
      <c r="Q1099" s="177"/>
      <c r="R1099" s="177"/>
      <c r="S1099" s="177"/>
      <c r="T1099" s="182"/>
      <c r="AT1099" s="183" t="s">
        <v>152</v>
      </c>
      <c r="AU1099" s="183" t="s">
        <v>80</v>
      </c>
      <c r="AV1099" s="183" t="s">
        <v>80</v>
      </c>
      <c r="AW1099" s="183" t="s">
        <v>111</v>
      </c>
      <c r="AX1099" s="183" t="s">
        <v>72</v>
      </c>
      <c r="AY1099" s="183" t="s">
        <v>139</v>
      </c>
    </row>
    <row r="1100" spans="2:51" s="6" customFormat="1" ht="15.75" customHeight="1" x14ac:dyDescent="0.3">
      <c r="B1100" s="176"/>
      <c r="C1100" s="177"/>
      <c r="D1100" s="167" t="s">
        <v>152</v>
      </c>
      <c r="E1100" s="177"/>
      <c r="F1100" s="178" t="s">
        <v>1017</v>
      </c>
      <c r="G1100" s="177"/>
      <c r="H1100" s="179">
        <v>25.616</v>
      </c>
      <c r="J1100" s="177"/>
      <c r="K1100" s="177"/>
      <c r="L1100" s="180"/>
      <c r="M1100" s="181"/>
      <c r="N1100" s="177"/>
      <c r="O1100" s="177"/>
      <c r="P1100" s="177"/>
      <c r="Q1100" s="177"/>
      <c r="R1100" s="177"/>
      <c r="S1100" s="177"/>
      <c r="T1100" s="182"/>
      <c r="AT1100" s="183" t="s">
        <v>152</v>
      </c>
      <c r="AU1100" s="183" t="s">
        <v>80</v>
      </c>
      <c r="AV1100" s="183" t="s">
        <v>80</v>
      </c>
      <c r="AW1100" s="183" t="s">
        <v>111</v>
      </c>
      <c r="AX1100" s="183" t="s">
        <v>72</v>
      </c>
      <c r="AY1100" s="183" t="s">
        <v>139</v>
      </c>
    </row>
    <row r="1101" spans="2:51" s="6" customFormat="1" ht="15.75" customHeight="1" x14ac:dyDescent="0.3">
      <c r="B1101" s="169"/>
      <c r="C1101" s="170"/>
      <c r="D1101" s="167" t="s">
        <v>152</v>
      </c>
      <c r="E1101" s="170"/>
      <c r="F1101" s="171" t="s">
        <v>261</v>
      </c>
      <c r="G1101" s="170"/>
      <c r="H1101" s="170"/>
      <c r="J1101" s="170"/>
      <c r="K1101" s="170"/>
      <c r="L1101" s="172"/>
      <c r="M1101" s="173"/>
      <c r="N1101" s="170"/>
      <c r="O1101" s="170"/>
      <c r="P1101" s="170"/>
      <c r="Q1101" s="170"/>
      <c r="R1101" s="170"/>
      <c r="S1101" s="170"/>
      <c r="T1101" s="174"/>
      <c r="AT1101" s="175" t="s">
        <v>152</v>
      </c>
      <c r="AU1101" s="175" t="s">
        <v>80</v>
      </c>
      <c r="AV1101" s="175" t="s">
        <v>76</v>
      </c>
      <c r="AW1101" s="175" t="s">
        <v>111</v>
      </c>
      <c r="AX1101" s="175" t="s">
        <v>72</v>
      </c>
      <c r="AY1101" s="175" t="s">
        <v>139</v>
      </c>
    </row>
    <row r="1102" spans="2:51" s="6" customFormat="1" ht="15.75" customHeight="1" x14ac:dyDescent="0.3">
      <c r="B1102" s="176"/>
      <c r="C1102" s="177"/>
      <c r="D1102" s="167" t="s">
        <v>152</v>
      </c>
      <c r="E1102" s="177"/>
      <c r="F1102" s="178" t="s">
        <v>1018</v>
      </c>
      <c r="G1102" s="177"/>
      <c r="H1102" s="179">
        <v>40.375</v>
      </c>
      <c r="J1102" s="177"/>
      <c r="K1102" s="177"/>
      <c r="L1102" s="180"/>
      <c r="M1102" s="181"/>
      <c r="N1102" s="177"/>
      <c r="O1102" s="177"/>
      <c r="P1102" s="177"/>
      <c r="Q1102" s="177"/>
      <c r="R1102" s="177"/>
      <c r="S1102" s="177"/>
      <c r="T1102" s="182"/>
      <c r="AT1102" s="183" t="s">
        <v>152</v>
      </c>
      <c r="AU1102" s="183" t="s">
        <v>80</v>
      </c>
      <c r="AV1102" s="183" t="s">
        <v>80</v>
      </c>
      <c r="AW1102" s="183" t="s">
        <v>111</v>
      </c>
      <c r="AX1102" s="183" t="s">
        <v>72</v>
      </c>
      <c r="AY1102" s="183" t="s">
        <v>139</v>
      </c>
    </row>
    <row r="1103" spans="2:51" s="6" customFormat="1" ht="15.75" customHeight="1" x14ac:dyDescent="0.3">
      <c r="B1103" s="176"/>
      <c r="C1103" s="177"/>
      <c r="D1103" s="167" t="s">
        <v>152</v>
      </c>
      <c r="E1103" s="177"/>
      <c r="F1103" s="178" t="s">
        <v>1019</v>
      </c>
      <c r="G1103" s="177"/>
      <c r="H1103" s="179">
        <v>135.34299999999999</v>
      </c>
      <c r="J1103" s="177"/>
      <c r="K1103" s="177"/>
      <c r="L1103" s="180"/>
      <c r="M1103" s="181"/>
      <c r="N1103" s="177"/>
      <c r="O1103" s="177"/>
      <c r="P1103" s="177"/>
      <c r="Q1103" s="177"/>
      <c r="R1103" s="177"/>
      <c r="S1103" s="177"/>
      <c r="T1103" s="182"/>
      <c r="AT1103" s="183" t="s">
        <v>152</v>
      </c>
      <c r="AU1103" s="183" t="s">
        <v>80</v>
      </c>
      <c r="AV1103" s="183" t="s">
        <v>80</v>
      </c>
      <c r="AW1103" s="183" t="s">
        <v>111</v>
      </c>
      <c r="AX1103" s="183" t="s">
        <v>72</v>
      </c>
      <c r="AY1103" s="183" t="s">
        <v>139</v>
      </c>
    </row>
    <row r="1104" spans="2:51" s="6" customFormat="1" ht="15.75" customHeight="1" x14ac:dyDescent="0.3">
      <c r="B1104" s="176"/>
      <c r="C1104" s="177"/>
      <c r="D1104" s="167" t="s">
        <v>152</v>
      </c>
      <c r="E1104" s="177"/>
      <c r="F1104" s="178" t="s">
        <v>1020</v>
      </c>
      <c r="G1104" s="177"/>
      <c r="H1104" s="179">
        <v>247.95</v>
      </c>
      <c r="J1104" s="177"/>
      <c r="K1104" s="177"/>
      <c r="L1104" s="180"/>
      <c r="M1104" s="181"/>
      <c r="N1104" s="177"/>
      <c r="O1104" s="177"/>
      <c r="P1104" s="177"/>
      <c r="Q1104" s="177"/>
      <c r="R1104" s="177"/>
      <c r="S1104" s="177"/>
      <c r="T1104" s="182"/>
      <c r="AT1104" s="183" t="s">
        <v>152</v>
      </c>
      <c r="AU1104" s="183" t="s">
        <v>80</v>
      </c>
      <c r="AV1104" s="183" t="s">
        <v>80</v>
      </c>
      <c r="AW1104" s="183" t="s">
        <v>111</v>
      </c>
      <c r="AX1104" s="183" t="s">
        <v>72</v>
      </c>
      <c r="AY1104" s="183" t="s">
        <v>139</v>
      </c>
    </row>
    <row r="1105" spans="2:51" s="6" customFormat="1" ht="15.75" customHeight="1" x14ac:dyDescent="0.3">
      <c r="B1105" s="176"/>
      <c r="C1105" s="177"/>
      <c r="D1105" s="167" t="s">
        <v>152</v>
      </c>
      <c r="E1105" s="177"/>
      <c r="F1105" s="178" t="s">
        <v>1021</v>
      </c>
      <c r="G1105" s="177"/>
      <c r="H1105" s="179">
        <v>100.767</v>
      </c>
      <c r="J1105" s="177"/>
      <c r="K1105" s="177"/>
      <c r="L1105" s="180"/>
      <c r="M1105" s="181"/>
      <c r="N1105" s="177"/>
      <c r="O1105" s="177"/>
      <c r="P1105" s="177"/>
      <c r="Q1105" s="177"/>
      <c r="R1105" s="177"/>
      <c r="S1105" s="177"/>
      <c r="T1105" s="182"/>
      <c r="AT1105" s="183" t="s">
        <v>152</v>
      </c>
      <c r="AU1105" s="183" t="s">
        <v>80</v>
      </c>
      <c r="AV1105" s="183" t="s">
        <v>80</v>
      </c>
      <c r="AW1105" s="183" t="s">
        <v>111</v>
      </c>
      <c r="AX1105" s="183" t="s">
        <v>72</v>
      </c>
      <c r="AY1105" s="183" t="s">
        <v>139</v>
      </c>
    </row>
    <row r="1106" spans="2:51" s="6" customFormat="1" ht="15.75" customHeight="1" x14ac:dyDescent="0.3">
      <c r="B1106" s="176"/>
      <c r="C1106" s="177"/>
      <c r="D1106" s="167" t="s">
        <v>152</v>
      </c>
      <c r="E1106" s="177"/>
      <c r="F1106" s="178" t="s">
        <v>1022</v>
      </c>
      <c r="G1106" s="177"/>
      <c r="H1106" s="179">
        <v>17.936</v>
      </c>
      <c r="J1106" s="177"/>
      <c r="K1106" s="177"/>
      <c r="L1106" s="180"/>
      <c r="M1106" s="181"/>
      <c r="N1106" s="177"/>
      <c r="O1106" s="177"/>
      <c r="P1106" s="177"/>
      <c r="Q1106" s="177"/>
      <c r="R1106" s="177"/>
      <c r="S1106" s="177"/>
      <c r="T1106" s="182"/>
      <c r="AT1106" s="183" t="s">
        <v>152</v>
      </c>
      <c r="AU1106" s="183" t="s">
        <v>80</v>
      </c>
      <c r="AV1106" s="183" t="s">
        <v>80</v>
      </c>
      <c r="AW1106" s="183" t="s">
        <v>111</v>
      </c>
      <c r="AX1106" s="183" t="s">
        <v>72</v>
      </c>
      <c r="AY1106" s="183" t="s">
        <v>139</v>
      </c>
    </row>
    <row r="1107" spans="2:51" s="6" customFormat="1" ht="15.75" customHeight="1" x14ac:dyDescent="0.3">
      <c r="B1107" s="169"/>
      <c r="C1107" s="170"/>
      <c r="D1107" s="167" t="s">
        <v>152</v>
      </c>
      <c r="E1107" s="170"/>
      <c r="F1107" s="171" t="s">
        <v>263</v>
      </c>
      <c r="G1107" s="170"/>
      <c r="H1107" s="170"/>
      <c r="J1107" s="170"/>
      <c r="K1107" s="170"/>
      <c r="L1107" s="172"/>
      <c r="M1107" s="173"/>
      <c r="N1107" s="170"/>
      <c r="O1107" s="170"/>
      <c r="P1107" s="170"/>
      <c r="Q1107" s="170"/>
      <c r="R1107" s="170"/>
      <c r="S1107" s="170"/>
      <c r="T1107" s="174"/>
      <c r="AT1107" s="175" t="s">
        <v>152</v>
      </c>
      <c r="AU1107" s="175" t="s">
        <v>80</v>
      </c>
      <c r="AV1107" s="175" t="s">
        <v>76</v>
      </c>
      <c r="AW1107" s="175" t="s">
        <v>111</v>
      </c>
      <c r="AX1107" s="175" t="s">
        <v>72</v>
      </c>
      <c r="AY1107" s="175" t="s">
        <v>139</v>
      </c>
    </row>
    <row r="1108" spans="2:51" s="6" customFormat="1" ht="15.75" customHeight="1" x14ac:dyDescent="0.3">
      <c r="B1108" s="176"/>
      <c r="C1108" s="177"/>
      <c r="D1108" s="167" t="s">
        <v>152</v>
      </c>
      <c r="E1108" s="177"/>
      <c r="F1108" s="178" t="s">
        <v>1023</v>
      </c>
      <c r="G1108" s="177"/>
      <c r="H1108" s="179">
        <v>13.677</v>
      </c>
      <c r="J1108" s="177"/>
      <c r="K1108" s="177"/>
      <c r="L1108" s="180"/>
      <c r="M1108" s="181"/>
      <c r="N1108" s="177"/>
      <c r="O1108" s="177"/>
      <c r="P1108" s="177"/>
      <c r="Q1108" s="177"/>
      <c r="R1108" s="177"/>
      <c r="S1108" s="177"/>
      <c r="T1108" s="182"/>
      <c r="AT1108" s="183" t="s">
        <v>152</v>
      </c>
      <c r="AU1108" s="183" t="s">
        <v>80</v>
      </c>
      <c r="AV1108" s="183" t="s">
        <v>80</v>
      </c>
      <c r="AW1108" s="183" t="s">
        <v>111</v>
      </c>
      <c r="AX1108" s="183" t="s">
        <v>72</v>
      </c>
      <c r="AY1108" s="183" t="s">
        <v>139</v>
      </c>
    </row>
    <row r="1109" spans="2:51" s="6" customFormat="1" ht="15.75" customHeight="1" x14ac:dyDescent="0.3">
      <c r="B1109" s="176"/>
      <c r="C1109" s="177"/>
      <c r="D1109" s="167" t="s">
        <v>152</v>
      </c>
      <c r="E1109" s="177"/>
      <c r="F1109" s="178" t="s">
        <v>1024</v>
      </c>
      <c r="G1109" s="177"/>
      <c r="H1109" s="179">
        <v>26.468</v>
      </c>
      <c r="J1109" s="177"/>
      <c r="K1109" s="177"/>
      <c r="L1109" s="180"/>
      <c r="M1109" s="181"/>
      <c r="N1109" s="177"/>
      <c r="O1109" s="177"/>
      <c r="P1109" s="177"/>
      <c r="Q1109" s="177"/>
      <c r="R1109" s="177"/>
      <c r="S1109" s="177"/>
      <c r="T1109" s="182"/>
      <c r="AT1109" s="183" t="s">
        <v>152</v>
      </c>
      <c r="AU1109" s="183" t="s">
        <v>80</v>
      </c>
      <c r="AV1109" s="183" t="s">
        <v>80</v>
      </c>
      <c r="AW1109" s="183" t="s">
        <v>111</v>
      </c>
      <c r="AX1109" s="183" t="s">
        <v>72</v>
      </c>
      <c r="AY1109" s="183" t="s">
        <v>139</v>
      </c>
    </row>
    <row r="1110" spans="2:51" s="6" customFormat="1" ht="15.75" customHeight="1" x14ac:dyDescent="0.3">
      <c r="B1110" s="176"/>
      <c r="C1110" s="177"/>
      <c r="D1110" s="167" t="s">
        <v>152</v>
      </c>
      <c r="E1110" s="177"/>
      <c r="F1110" s="178" t="s">
        <v>1025</v>
      </c>
      <c r="G1110" s="177"/>
      <c r="H1110" s="179">
        <v>128.50700000000001</v>
      </c>
      <c r="J1110" s="177"/>
      <c r="K1110" s="177"/>
      <c r="L1110" s="180"/>
      <c r="M1110" s="181"/>
      <c r="N1110" s="177"/>
      <c r="O1110" s="177"/>
      <c r="P1110" s="177"/>
      <c r="Q1110" s="177"/>
      <c r="R1110" s="177"/>
      <c r="S1110" s="177"/>
      <c r="T1110" s="182"/>
      <c r="AT1110" s="183" t="s">
        <v>152</v>
      </c>
      <c r="AU1110" s="183" t="s">
        <v>80</v>
      </c>
      <c r="AV1110" s="183" t="s">
        <v>80</v>
      </c>
      <c r="AW1110" s="183" t="s">
        <v>111</v>
      </c>
      <c r="AX1110" s="183" t="s">
        <v>72</v>
      </c>
      <c r="AY1110" s="183" t="s">
        <v>139</v>
      </c>
    </row>
    <row r="1111" spans="2:51" s="6" customFormat="1" ht="15.75" customHeight="1" x14ac:dyDescent="0.3">
      <c r="B1111" s="176"/>
      <c r="C1111" s="177"/>
      <c r="D1111" s="167" t="s">
        <v>152</v>
      </c>
      <c r="E1111" s="177"/>
      <c r="F1111" s="178" t="s">
        <v>1026</v>
      </c>
      <c r="G1111" s="177"/>
      <c r="H1111" s="179">
        <v>35.392000000000003</v>
      </c>
      <c r="J1111" s="177"/>
      <c r="K1111" s="177"/>
      <c r="L1111" s="180"/>
      <c r="M1111" s="181"/>
      <c r="N1111" s="177"/>
      <c r="O1111" s="177"/>
      <c r="P1111" s="177"/>
      <c r="Q1111" s="177"/>
      <c r="R1111" s="177"/>
      <c r="S1111" s="177"/>
      <c r="T1111" s="182"/>
      <c r="AT1111" s="183" t="s">
        <v>152</v>
      </c>
      <c r="AU1111" s="183" t="s">
        <v>80</v>
      </c>
      <c r="AV1111" s="183" t="s">
        <v>80</v>
      </c>
      <c r="AW1111" s="183" t="s">
        <v>111</v>
      </c>
      <c r="AX1111" s="183" t="s">
        <v>72</v>
      </c>
      <c r="AY1111" s="183" t="s">
        <v>139</v>
      </c>
    </row>
    <row r="1112" spans="2:51" s="6" customFormat="1" ht="15.75" customHeight="1" x14ac:dyDescent="0.3">
      <c r="B1112" s="176"/>
      <c r="C1112" s="177"/>
      <c r="D1112" s="167" t="s">
        <v>152</v>
      </c>
      <c r="E1112" s="177"/>
      <c r="F1112" s="178" t="s">
        <v>1027</v>
      </c>
      <c r="G1112" s="177"/>
      <c r="H1112" s="179">
        <v>7.2960000000000003</v>
      </c>
      <c r="J1112" s="177"/>
      <c r="K1112" s="177"/>
      <c r="L1112" s="180"/>
      <c r="M1112" s="181"/>
      <c r="N1112" s="177"/>
      <c r="O1112" s="177"/>
      <c r="P1112" s="177"/>
      <c r="Q1112" s="177"/>
      <c r="R1112" s="177"/>
      <c r="S1112" s="177"/>
      <c r="T1112" s="182"/>
      <c r="AT1112" s="183" t="s">
        <v>152</v>
      </c>
      <c r="AU1112" s="183" t="s">
        <v>80</v>
      </c>
      <c r="AV1112" s="183" t="s">
        <v>80</v>
      </c>
      <c r="AW1112" s="183" t="s">
        <v>111</v>
      </c>
      <c r="AX1112" s="183" t="s">
        <v>72</v>
      </c>
      <c r="AY1112" s="183" t="s">
        <v>139</v>
      </c>
    </row>
    <row r="1113" spans="2:51" s="6" customFormat="1" ht="15.75" customHeight="1" x14ac:dyDescent="0.3">
      <c r="B1113" s="169"/>
      <c r="C1113" s="170"/>
      <c r="D1113" s="167" t="s">
        <v>152</v>
      </c>
      <c r="E1113" s="170"/>
      <c r="F1113" s="171" t="s">
        <v>265</v>
      </c>
      <c r="G1113" s="170"/>
      <c r="H1113" s="170"/>
      <c r="J1113" s="170"/>
      <c r="K1113" s="170"/>
      <c r="L1113" s="172"/>
      <c r="M1113" s="173"/>
      <c r="N1113" s="170"/>
      <c r="O1113" s="170"/>
      <c r="P1113" s="170"/>
      <c r="Q1113" s="170"/>
      <c r="R1113" s="170"/>
      <c r="S1113" s="170"/>
      <c r="T1113" s="174"/>
      <c r="AT1113" s="175" t="s">
        <v>152</v>
      </c>
      <c r="AU1113" s="175" t="s">
        <v>80</v>
      </c>
      <c r="AV1113" s="175" t="s">
        <v>76</v>
      </c>
      <c r="AW1113" s="175" t="s">
        <v>111</v>
      </c>
      <c r="AX1113" s="175" t="s">
        <v>72</v>
      </c>
      <c r="AY1113" s="175" t="s">
        <v>139</v>
      </c>
    </row>
    <row r="1114" spans="2:51" s="6" customFormat="1" ht="15.75" customHeight="1" x14ac:dyDescent="0.3">
      <c r="B1114" s="176"/>
      <c r="C1114" s="177"/>
      <c r="D1114" s="167" t="s">
        <v>152</v>
      </c>
      <c r="E1114" s="177"/>
      <c r="F1114" s="178" t="s">
        <v>1028</v>
      </c>
      <c r="G1114" s="177"/>
      <c r="H1114" s="179">
        <v>29.753</v>
      </c>
      <c r="J1114" s="177"/>
      <c r="K1114" s="177"/>
      <c r="L1114" s="180"/>
      <c r="M1114" s="181"/>
      <c r="N1114" s="177"/>
      <c r="O1114" s="177"/>
      <c r="P1114" s="177"/>
      <c r="Q1114" s="177"/>
      <c r="R1114" s="177"/>
      <c r="S1114" s="177"/>
      <c r="T1114" s="182"/>
      <c r="AT1114" s="183" t="s">
        <v>152</v>
      </c>
      <c r="AU1114" s="183" t="s">
        <v>80</v>
      </c>
      <c r="AV1114" s="183" t="s">
        <v>80</v>
      </c>
      <c r="AW1114" s="183" t="s">
        <v>111</v>
      </c>
      <c r="AX1114" s="183" t="s">
        <v>72</v>
      </c>
      <c r="AY1114" s="183" t="s">
        <v>139</v>
      </c>
    </row>
    <row r="1115" spans="2:51" s="6" customFormat="1" ht="15.75" customHeight="1" x14ac:dyDescent="0.3">
      <c r="B1115" s="176"/>
      <c r="C1115" s="177"/>
      <c r="D1115" s="167" t="s">
        <v>152</v>
      </c>
      <c r="E1115" s="177"/>
      <c r="F1115" s="178" t="s">
        <v>1029</v>
      </c>
      <c r="G1115" s="177"/>
      <c r="H1115" s="179">
        <v>91.08</v>
      </c>
      <c r="J1115" s="177"/>
      <c r="K1115" s="177"/>
      <c r="L1115" s="180"/>
      <c r="M1115" s="181"/>
      <c r="N1115" s="177"/>
      <c r="O1115" s="177"/>
      <c r="P1115" s="177"/>
      <c r="Q1115" s="177"/>
      <c r="R1115" s="177"/>
      <c r="S1115" s="177"/>
      <c r="T1115" s="182"/>
      <c r="AT1115" s="183" t="s">
        <v>152</v>
      </c>
      <c r="AU1115" s="183" t="s">
        <v>80</v>
      </c>
      <c r="AV1115" s="183" t="s">
        <v>80</v>
      </c>
      <c r="AW1115" s="183" t="s">
        <v>111</v>
      </c>
      <c r="AX1115" s="183" t="s">
        <v>72</v>
      </c>
      <c r="AY1115" s="183" t="s">
        <v>139</v>
      </c>
    </row>
    <row r="1116" spans="2:51" s="6" customFormat="1" ht="15.75" customHeight="1" x14ac:dyDescent="0.3">
      <c r="B1116" s="176"/>
      <c r="C1116" s="177"/>
      <c r="D1116" s="167" t="s">
        <v>152</v>
      </c>
      <c r="E1116" s="177"/>
      <c r="F1116" s="178" t="s">
        <v>1030</v>
      </c>
      <c r="G1116" s="177"/>
      <c r="H1116" s="179">
        <v>37.314999999999998</v>
      </c>
      <c r="J1116" s="177"/>
      <c r="K1116" s="177"/>
      <c r="L1116" s="180"/>
      <c r="M1116" s="181"/>
      <c r="N1116" s="177"/>
      <c r="O1116" s="177"/>
      <c r="P1116" s="177"/>
      <c r="Q1116" s="177"/>
      <c r="R1116" s="177"/>
      <c r="S1116" s="177"/>
      <c r="T1116" s="182"/>
      <c r="AT1116" s="183" t="s">
        <v>152</v>
      </c>
      <c r="AU1116" s="183" t="s">
        <v>80</v>
      </c>
      <c r="AV1116" s="183" t="s">
        <v>80</v>
      </c>
      <c r="AW1116" s="183" t="s">
        <v>111</v>
      </c>
      <c r="AX1116" s="183" t="s">
        <v>72</v>
      </c>
      <c r="AY1116" s="183" t="s">
        <v>139</v>
      </c>
    </row>
    <row r="1117" spans="2:51" s="6" customFormat="1" ht="15.75" customHeight="1" x14ac:dyDescent="0.3">
      <c r="B1117" s="176"/>
      <c r="C1117" s="177"/>
      <c r="D1117" s="167" t="s">
        <v>152</v>
      </c>
      <c r="E1117" s="177"/>
      <c r="F1117" s="178" t="s">
        <v>1031</v>
      </c>
      <c r="G1117" s="177"/>
      <c r="H1117" s="179">
        <v>3.7120000000000002</v>
      </c>
      <c r="J1117" s="177"/>
      <c r="K1117" s="177"/>
      <c r="L1117" s="180"/>
      <c r="M1117" s="181"/>
      <c r="N1117" s="177"/>
      <c r="O1117" s="177"/>
      <c r="P1117" s="177"/>
      <c r="Q1117" s="177"/>
      <c r="R1117" s="177"/>
      <c r="S1117" s="177"/>
      <c r="T1117" s="182"/>
      <c r="AT1117" s="183" t="s">
        <v>152</v>
      </c>
      <c r="AU1117" s="183" t="s">
        <v>80</v>
      </c>
      <c r="AV1117" s="183" t="s">
        <v>80</v>
      </c>
      <c r="AW1117" s="183" t="s">
        <v>111</v>
      </c>
      <c r="AX1117" s="183" t="s">
        <v>72</v>
      </c>
      <c r="AY1117" s="183" t="s">
        <v>139</v>
      </c>
    </row>
    <row r="1118" spans="2:51" s="6" customFormat="1" ht="15.75" customHeight="1" x14ac:dyDescent="0.3">
      <c r="B1118" s="169"/>
      <c r="C1118" s="170"/>
      <c r="D1118" s="167" t="s">
        <v>152</v>
      </c>
      <c r="E1118" s="170"/>
      <c r="F1118" s="171" t="s">
        <v>267</v>
      </c>
      <c r="G1118" s="170"/>
      <c r="H1118" s="170"/>
      <c r="J1118" s="170"/>
      <c r="K1118" s="170"/>
      <c r="L1118" s="172"/>
      <c r="M1118" s="173"/>
      <c r="N1118" s="170"/>
      <c r="O1118" s="170"/>
      <c r="P1118" s="170"/>
      <c r="Q1118" s="170"/>
      <c r="R1118" s="170"/>
      <c r="S1118" s="170"/>
      <c r="T1118" s="174"/>
      <c r="AT1118" s="175" t="s">
        <v>152</v>
      </c>
      <c r="AU1118" s="175" t="s">
        <v>80</v>
      </c>
      <c r="AV1118" s="175" t="s">
        <v>76</v>
      </c>
      <c r="AW1118" s="175" t="s">
        <v>111</v>
      </c>
      <c r="AX1118" s="175" t="s">
        <v>72</v>
      </c>
      <c r="AY1118" s="175" t="s">
        <v>139</v>
      </c>
    </row>
    <row r="1119" spans="2:51" s="6" customFormat="1" ht="15.75" customHeight="1" x14ac:dyDescent="0.3">
      <c r="B1119" s="176"/>
      <c r="C1119" s="177"/>
      <c r="D1119" s="167" t="s">
        <v>152</v>
      </c>
      <c r="E1119" s="177"/>
      <c r="F1119" s="178" t="s">
        <v>1032</v>
      </c>
      <c r="G1119" s="177"/>
      <c r="H1119" s="179">
        <v>43.292000000000002</v>
      </c>
      <c r="J1119" s="177"/>
      <c r="K1119" s="177"/>
      <c r="L1119" s="180"/>
      <c r="M1119" s="181"/>
      <c r="N1119" s="177"/>
      <c r="O1119" s="177"/>
      <c r="P1119" s="177"/>
      <c r="Q1119" s="177"/>
      <c r="R1119" s="177"/>
      <c r="S1119" s="177"/>
      <c r="T1119" s="182"/>
      <c r="AT1119" s="183" t="s">
        <v>152</v>
      </c>
      <c r="AU1119" s="183" t="s">
        <v>80</v>
      </c>
      <c r="AV1119" s="183" t="s">
        <v>80</v>
      </c>
      <c r="AW1119" s="183" t="s">
        <v>111</v>
      </c>
      <c r="AX1119" s="183" t="s">
        <v>72</v>
      </c>
      <c r="AY1119" s="183" t="s">
        <v>139</v>
      </c>
    </row>
    <row r="1120" spans="2:51" s="6" customFormat="1" ht="15.75" customHeight="1" x14ac:dyDescent="0.3">
      <c r="B1120" s="176"/>
      <c r="C1120" s="177"/>
      <c r="D1120" s="167" t="s">
        <v>152</v>
      </c>
      <c r="E1120" s="177"/>
      <c r="F1120" s="178" t="s">
        <v>1033</v>
      </c>
      <c r="G1120" s="177"/>
      <c r="H1120" s="179">
        <v>29.937999999999999</v>
      </c>
      <c r="J1120" s="177"/>
      <c r="K1120" s="177"/>
      <c r="L1120" s="180"/>
      <c r="M1120" s="181"/>
      <c r="N1120" s="177"/>
      <c r="O1120" s="177"/>
      <c r="P1120" s="177"/>
      <c r="Q1120" s="177"/>
      <c r="R1120" s="177"/>
      <c r="S1120" s="177"/>
      <c r="T1120" s="182"/>
      <c r="AT1120" s="183" t="s">
        <v>152</v>
      </c>
      <c r="AU1120" s="183" t="s">
        <v>80</v>
      </c>
      <c r="AV1120" s="183" t="s">
        <v>80</v>
      </c>
      <c r="AW1120" s="183" t="s">
        <v>111</v>
      </c>
      <c r="AX1120" s="183" t="s">
        <v>72</v>
      </c>
      <c r="AY1120" s="183" t="s">
        <v>139</v>
      </c>
    </row>
    <row r="1121" spans="2:51" s="6" customFormat="1" ht="15.75" customHeight="1" x14ac:dyDescent="0.3">
      <c r="B1121" s="176"/>
      <c r="C1121" s="177"/>
      <c r="D1121" s="167" t="s">
        <v>152</v>
      </c>
      <c r="E1121" s="177"/>
      <c r="F1121" s="178" t="s">
        <v>1034</v>
      </c>
      <c r="G1121" s="177"/>
      <c r="H1121" s="179">
        <v>134.017</v>
      </c>
      <c r="J1121" s="177"/>
      <c r="K1121" s="177"/>
      <c r="L1121" s="180"/>
      <c r="M1121" s="181"/>
      <c r="N1121" s="177"/>
      <c r="O1121" s="177"/>
      <c r="P1121" s="177"/>
      <c r="Q1121" s="177"/>
      <c r="R1121" s="177"/>
      <c r="S1121" s="177"/>
      <c r="T1121" s="182"/>
      <c r="AT1121" s="183" t="s">
        <v>152</v>
      </c>
      <c r="AU1121" s="183" t="s">
        <v>80</v>
      </c>
      <c r="AV1121" s="183" t="s">
        <v>80</v>
      </c>
      <c r="AW1121" s="183" t="s">
        <v>111</v>
      </c>
      <c r="AX1121" s="183" t="s">
        <v>72</v>
      </c>
      <c r="AY1121" s="183" t="s">
        <v>139</v>
      </c>
    </row>
    <row r="1122" spans="2:51" s="6" customFormat="1" ht="15.75" customHeight="1" x14ac:dyDescent="0.3">
      <c r="B1122" s="176"/>
      <c r="C1122" s="177"/>
      <c r="D1122" s="167" t="s">
        <v>152</v>
      </c>
      <c r="E1122" s="177"/>
      <c r="F1122" s="178" t="s">
        <v>1035</v>
      </c>
      <c r="G1122" s="177"/>
      <c r="H1122" s="179">
        <v>7.2960000000000003</v>
      </c>
      <c r="J1122" s="177"/>
      <c r="K1122" s="177"/>
      <c r="L1122" s="180"/>
      <c r="M1122" s="181"/>
      <c r="N1122" s="177"/>
      <c r="O1122" s="177"/>
      <c r="P1122" s="177"/>
      <c r="Q1122" s="177"/>
      <c r="R1122" s="177"/>
      <c r="S1122" s="177"/>
      <c r="T1122" s="182"/>
      <c r="AT1122" s="183" t="s">
        <v>152</v>
      </c>
      <c r="AU1122" s="183" t="s">
        <v>80</v>
      </c>
      <c r="AV1122" s="183" t="s">
        <v>80</v>
      </c>
      <c r="AW1122" s="183" t="s">
        <v>111</v>
      </c>
      <c r="AX1122" s="183" t="s">
        <v>72</v>
      </c>
      <c r="AY1122" s="183" t="s">
        <v>139</v>
      </c>
    </row>
    <row r="1123" spans="2:51" s="6" customFormat="1" ht="15.75" customHeight="1" x14ac:dyDescent="0.3">
      <c r="B1123" s="169"/>
      <c r="C1123" s="170"/>
      <c r="D1123" s="167" t="s">
        <v>152</v>
      </c>
      <c r="E1123" s="170"/>
      <c r="F1123" s="171" t="s">
        <v>269</v>
      </c>
      <c r="G1123" s="170"/>
      <c r="H1123" s="170"/>
      <c r="J1123" s="170"/>
      <c r="K1123" s="170"/>
      <c r="L1123" s="172"/>
      <c r="M1123" s="173"/>
      <c r="N1123" s="170"/>
      <c r="O1123" s="170"/>
      <c r="P1123" s="170"/>
      <c r="Q1123" s="170"/>
      <c r="R1123" s="170"/>
      <c r="S1123" s="170"/>
      <c r="T1123" s="174"/>
      <c r="AT1123" s="175" t="s">
        <v>152</v>
      </c>
      <c r="AU1123" s="175" t="s">
        <v>80</v>
      </c>
      <c r="AV1123" s="175" t="s">
        <v>76</v>
      </c>
      <c r="AW1123" s="175" t="s">
        <v>111</v>
      </c>
      <c r="AX1123" s="175" t="s">
        <v>72</v>
      </c>
      <c r="AY1123" s="175" t="s">
        <v>139</v>
      </c>
    </row>
    <row r="1124" spans="2:51" s="6" customFormat="1" ht="15.75" customHeight="1" x14ac:dyDescent="0.3">
      <c r="B1124" s="176"/>
      <c r="C1124" s="177"/>
      <c r="D1124" s="167" t="s">
        <v>152</v>
      </c>
      <c r="E1124" s="177"/>
      <c r="F1124" s="178" t="s">
        <v>1036</v>
      </c>
      <c r="G1124" s="177"/>
      <c r="H1124" s="179">
        <v>395.4</v>
      </c>
      <c r="J1124" s="177"/>
      <c r="K1124" s="177"/>
      <c r="L1124" s="180"/>
      <c r="M1124" s="181"/>
      <c r="N1124" s="177"/>
      <c r="O1124" s="177"/>
      <c r="P1124" s="177"/>
      <c r="Q1124" s="177"/>
      <c r="R1124" s="177"/>
      <c r="S1124" s="177"/>
      <c r="T1124" s="182"/>
      <c r="AT1124" s="183" t="s">
        <v>152</v>
      </c>
      <c r="AU1124" s="183" t="s">
        <v>80</v>
      </c>
      <c r="AV1124" s="183" t="s">
        <v>80</v>
      </c>
      <c r="AW1124" s="183" t="s">
        <v>111</v>
      </c>
      <c r="AX1124" s="183" t="s">
        <v>72</v>
      </c>
      <c r="AY1124" s="183" t="s">
        <v>139</v>
      </c>
    </row>
    <row r="1125" spans="2:51" s="6" customFormat="1" ht="15.75" customHeight="1" x14ac:dyDescent="0.3">
      <c r="B1125" s="176"/>
      <c r="C1125" s="177"/>
      <c r="D1125" s="167" t="s">
        <v>152</v>
      </c>
      <c r="E1125" s="177"/>
      <c r="F1125" s="178" t="s">
        <v>1037</v>
      </c>
      <c r="G1125" s="177"/>
      <c r="H1125" s="179">
        <v>9.6</v>
      </c>
      <c r="J1125" s="177"/>
      <c r="K1125" s="177"/>
      <c r="L1125" s="180"/>
      <c r="M1125" s="181"/>
      <c r="N1125" s="177"/>
      <c r="O1125" s="177"/>
      <c r="P1125" s="177"/>
      <c r="Q1125" s="177"/>
      <c r="R1125" s="177"/>
      <c r="S1125" s="177"/>
      <c r="T1125" s="182"/>
      <c r="AT1125" s="183" t="s">
        <v>152</v>
      </c>
      <c r="AU1125" s="183" t="s">
        <v>80</v>
      </c>
      <c r="AV1125" s="183" t="s">
        <v>80</v>
      </c>
      <c r="AW1125" s="183" t="s">
        <v>111</v>
      </c>
      <c r="AX1125" s="183" t="s">
        <v>72</v>
      </c>
      <c r="AY1125" s="183" t="s">
        <v>139</v>
      </c>
    </row>
    <row r="1126" spans="2:51" s="6" customFormat="1" ht="15.75" customHeight="1" x14ac:dyDescent="0.3">
      <c r="B1126" s="169"/>
      <c r="C1126" s="170"/>
      <c r="D1126" s="167" t="s">
        <v>152</v>
      </c>
      <c r="E1126" s="170"/>
      <c r="F1126" s="171" t="s">
        <v>271</v>
      </c>
      <c r="G1126" s="170"/>
      <c r="H1126" s="170"/>
      <c r="J1126" s="170"/>
      <c r="K1126" s="170"/>
      <c r="L1126" s="172"/>
      <c r="M1126" s="173"/>
      <c r="N1126" s="170"/>
      <c r="O1126" s="170"/>
      <c r="P1126" s="170"/>
      <c r="Q1126" s="170"/>
      <c r="R1126" s="170"/>
      <c r="S1126" s="170"/>
      <c r="T1126" s="174"/>
      <c r="AT1126" s="175" t="s">
        <v>152</v>
      </c>
      <c r="AU1126" s="175" t="s">
        <v>80</v>
      </c>
      <c r="AV1126" s="175" t="s">
        <v>76</v>
      </c>
      <c r="AW1126" s="175" t="s">
        <v>111</v>
      </c>
      <c r="AX1126" s="175" t="s">
        <v>72</v>
      </c>
      <c r="AY1126" s="175" t="s">
        <v>139</v>
      </c>
    </row>
    <row r="1127" spans="2:51" s="6" customFormat="1" ht="15.75" customHeight="1" x14ac:dyDescent="0.3">
      <c r="B1127" s="176"/>
      <c r="C1127" s="177"/>
      <c r="D1127" s="167" t="s">
        <v>152</v>
      </c>
      <c r="E1127" s="177"/>
      <c r="F1127" s="178" t="s">
        <v>1038</v>
      </c>
      <c r="G1127" s="177"/>
      <c r="H1127" s="179">
        <v>658.92</v>
      </c>
      <c r="J1127" s="177"/>
      <c r="K1127" s="177"/>
      <c r="L1127" s="180"/>
      <c r="M1127" s="181"/>
      <c r="N1127" s="177"/>
      <c r="O1127" s="177"/>
      <c r="P1127" s="177"/>
      <c r="Q1127" s="177"/>
      <c r="R1127" s="177"/>
      <c r="S1127" s="177"/>
      <c r="T1127" s="182"/>
      <c r="AT1127" s="183" t="s">
        <v>152</v>
      </c>
      <c r="AU1127" s="183" t="s">
        <v>80</v>
      </c>
      <c r="AV1127" s="183" t="s">
        <v>80</v>
      </c>
      <c r="AW1127" s="183" t="s">
        <v>111</v>
      </c>
      <c r="AX1127" s="183" t="s">
        <v>72</v>
      </c>
      <c r="AY1127" s="183" t="s">
        <v>139</v>
      </c>
    </row>
    <row r="1128" spans="2:51" s="6" customFormat="1" ht="15.75" customHeight="1" x14ac:dyDescent="0.3">
      <c r="B1128" s="176"/>
      <c r="C1128" s="177"/>
      <c r="D1128" s="167" t="s">
        <v>152</v>
      </c>
      <c r="E1128" s="177"/>
      <c r="F1128" s="178" t="s">
        <v>1039</v>
      </c>
      <c r="G1128" s="177"/>
      <c r="H1128" s="179">
        <v>14.4</v>
      </c>
      <c r="J1128" s="177"/>
      <c r="K1128" s="177"/>
      <c r="L1128" s="180"/>
      <c r="M1128" s="181"/>
      <c r="N1128" s="177"/>
      <c r="O1128" s="177"/>
      <c r="P1128" s="177"/>
      <c r="Q1128" s="177"/>
      <c r="R1128" s="177"/>
      <c r="S1128" s="177"/>
      <c r="T1128" s="182"/>
      <c r="AT1128" s="183" t="s">
        <v>152</v>
      </c>
      <c r="AU1128" s="183" t="s">
        <v>80</v>
      </c>
      <c r="AV1128" s="183" t="s">
        <v>80</v>
      </c>
      <c r="AW1128" s="183" t="s">
        <v>111</v>
      </c>
      <c r="AX1128" s="183" t="s">
        <v>72</v>
      </c>
      <c r="AY1128" s="183" t="s">
        <v>139</v>
      </c>
    </row>
    <row r="1129" spans="2:51" s="6" customFormat="1" ht="15.75" customHeight="1" x14ac:dyDescent="0.3">
      <c r="B1129" s="169"/>
      <c r="C1129" s="170"/>
      <c r="D1129" s="167" t="s">
        <v>152</v>
      </c>
      <c r="E1129" s="170"/>
      <c r="F1129" s="171" t="s">
        <v>273</v>
      </c>
      <c r="G1129" s="170"/>
      <c r="H1129" s="170"/>
      <c r="J1129" s="170"/>
      <c r="K1129" s="170"/>
      <c r="L1129" s="172"/>
      <c r="M1129" s="173"/>
      <c r="N1129" s="170"/>
      <c r="O1129" s="170"/>
      <c r="P1129" s="170"/>
      <c r="Q1129" s="170"/>
      <c r="R1129" s="170"/>
      <c r="S1129" s="170"/>
      <c r="T1129" s="174"/>
      <c r="AT1129" s="175" t="s">
        <v>152</v>
      </c>
      <c r="AU1129" s="175" t="s">
        <v>80</v>
      </c>
      <c r="AV1129" s="175" t="s">
        <v>76</v>
      </c>
      <c r="AW1129" s="175" t="s">
        <v>111</v>
      </c>
      <c r="AX1129" s="175" t="s">
        <v>72</v>
      </c>
      <c r="AY1129" s="175" t="s">
        <v>139</v>
      </c>
    </row>
    <row r="1130" spans="2:51" s="6" customFormat="1" ht="15.75" customHeight="1" x14ac:dyDescent="0.3">
      <c r="B1130" s="176"/>
      <c r="C1130" s="177"/>
      <c r="D1130" s="167" t="s">
        <v>152</v>
      </c>
      <c r="E1130" s="177"/>
      <c r="F1130" s="178" t="s">
        <v>1040</v>
      </c>
      <c r="G1130" s="177"/>
      <c r="H1130" s="179">
        <v>847.68</v>
      </c>
      <c r="J1130" s="177"/>
      <c r="K1130" s="177"/>
      <c r="L1130" s="180"/>
      <c r="M1130" s="181"/>
      <c r="N1130" s="177"/>
      <c r="O1130" s="177"/>
      <c r="P1130" s="177"/>
      <c r="Q1130" s="177"/>
      <c r="R1130" s="177"/>
      <c r="S1130" s="177"/>
      <c r="T1130" s="182"/>
      <c r="AT1130" s="183" t="s">
        <v>152</v>
      </c>
      <c r="AU1130" s="183" t="s">
        <v>80</v>
      </c>
      <c r="AV1130" s="183" t="s">
        <v>80</v>
      </c>
      <c r="AW1130" s="183" t="s">
        <v>111</v>
      </c>
      <c r="AX1130" s="183" t="s">
        <v>72</v>
      </c>
      <c r="AY1130" s="183" t="s">
        <v>139</v>
      </c>
    </row>
    <row r="1131" spans="2:51" s="6" customFormat="1" ht="15.75" customHeight="1" x14ac:dyDescent="0.3">
      <c r="B1131" s="176"/>
      <c r="C1131" s="177"/>
      <c r="D1131" s="167" t="s">
        <v>152</v>
      </c>
      <c r="E1131" s="177"/>
      <c r="F1131" s="178" t="s">
        <v>1041</v>
      </c>
      <c r="G1131" s="177"/>
      <c r="H1131" s="179">
        <v>19.2</v>
      </c>
      <c r="J1131" s="177"/>
      <c r="K1131" s="177"/>
      <c r="L1131" s="180"/>
      <c r="M1131" s="181"/>
      <c r="N1131" s="177"/>
      <c r="O1131" s="177"/>
      <c r="P1131" s="177"/>
      <c r="Q1131" s="177"/>
      <c r="R1131" s="177"/>
      <c r="S1131" s="177"/>
      <c r="T1131" s="182"/>
      <c r="AT1131" s="183" t="s">
        <v>152</v>
      </c>
      <c r="AU1131" s="183" t="s">
        <v>80</v>
      </c>
      <c r="AV1131" s="183" t="s">
        <v>80</v>
      </c>
      <c r="AW1131" s="183" t="s">
        <v>111</v>
      </c>
      <c r="AX1131" s="183" t="s">
        <v>72</v>
      </c>
      <c r="AY1131" s="183" t="s">
        <v>139</v>
      </c>
    </row>
    <row r="1132" spans="2:51" s="6" customFormat="1" ht="15.75" customHeight="1" x14ac:dyDescent="0.3">
      <c r="B1132" s="169"/>
      <c r="C1132" s="170"/>
      <c r="D1132" s="167" t="s">
        <v>152</v>
      </c>
      <c r="E1132" s="170"/>
      <c r="F1132" s="171" t="s">
        <v>175</v>
      </c>
      <c r="G1132" s="170"/>
      <c r="H1132" s="170"/>
      <c r="J1132" s="170"/>
      <c r="K1132" s="170"/>
      <c r="L1132" s="172"/>
      <c r="M1132" s="173"/>
      <c r="N1132" s="170"/>
      <c r="O1132" s="170"/>
      <c r="P1132" s="170"/>
      <c r="Q1132" s="170"/>
      <c r="R1132" s="170"/>
      <c r="S1132" s="170"/>
      <c r="T1132" s="174"/>
      <c r="AT1132" s="175" t="s">
        <v>152</v>
      </c>
      <c r="AU1132" s="175" t="s">
        <v>80</v>
      </c>
      <c r="AV1132" s="175" t="s">
        <v>76</v>
      </c>
      <c r="AW1132" s="175" t="s">
        <v>111</v>
      </c>
      <c r="AX1132" s="175" t="s">
        <v>72</v>
      </c>
      <c r="AY1132" s="175" t="s">
        <v>139</v>
      </c>
    </row>
    <row r="1133" spans="2:51" s="6" customFormat="1" ht="15.75" customHeight="1" x14ac:dyDescent="0.3">
      <c r="B1133" s="176"/>
      <c r="C1133" s="177"/>
      <c r="D1133" s="167" t="s">
        <v>152</v>
      </c>
      <c r="E1133" s="177"/>
      <c r="F1133" s="178" t="s">
        <v>1042</v>
      </c>
      <c r="G1133" s="177"/>
      <c r="H1133" s="179">
        <v>52.267000000000003</v>
      </c>
      <c r="J1133" s="177"/>
      <c r="K1133" s="177"/>
      <c r="L1133" s="180"/>
      <c r="M1133" s="181"/>
      <c r="N1133" s="177"/>
      <c r="O1133" s="177"/>
      <c r="P1133" s="177"/>
      <c r="Q1133" s="177"/>
      <c r="R1133" s="177"/>
      <c r="S1133" s="177"/>
      <c r="T1133" s="182"/>
      <c r="AT1133" s="183" t="s">
        <v>152</v>
      </c>
      <c r="AU1133" s="183" t="s">
        <v>80</v>
      </c>
      <c r="AV1133" s="183" t="s">
        <v>80</v>
      </c>
      <c r="AW1133" s="183" t="s">
        <v>111</v>
      </c>
      <c r="AX1133" s="183" t="s">
        <v>72</v>
      </c>
      <c r="AY1133" s="183" t="s">
        <v>139</v>
      </c>
    </row>
    <row r="1134" spans="2:51" s="6" customFormat="1" ht="15.75" customHeight="1" x14ac:dyDescent="0.3">
      <c r="B1134" s="176"/>
      <c r="C1134" s="177"/>
      <c r="D1134" s="167" t="s">
        <v>152</v>
      </c>
      <c r="E1134" s="177"/>
      <c r="F1134" s="178" t="s">
        <v>1043</v>
      </c>
      <c r="G1134" s="177"/>
      <c r="H1134" s="179">
        <v>28.5</v>
      </c>
      <c r="J1134" s="177"/>
      <c r="K1134" s="177"/>
      <c r="L1134" s="180"/>
      <c r="M1134" s="181"/>
      <c r="N1134" s="177"/>
      <c r="O1134" s="177"/>
      <c r="P1134" s="177"/>
      <c r="Q1134" s="177"/>
      <c r="R1134" s="177"/>
      <c r="S1134" s="177"/>
      <c r="T1134" s="182"/>
      <c r="AT1134" s="183" t="s">
        <v>152</v>
      </c>
      <c r="AU1134" s="183" t="s">
        <v>80</v>
      </c>
      <c r="AV1134" s="183" t="s">
        <v>80</v>
      </c>
      <c r="AW1134" s="183" t="s">
        <v>111</v>
      </c>
      <c r="AX1134" s="183" t="s">
        <v>72</v>
      </c>
      <c r="AY1134" s="183" t="s">
        <v>139</v>
      </c>
    </row>
    <row r="1135" spans="2:51" s="6" customFormat="1" ht="15.75" customHeight="1" x14ac:dyDescent="0.3">
      <c r="B1135" s="176"/>
      <c r="C1135" s="177"/>
      <c r="D1135" s="167" t="s">
        <v>152</v>
      </c>
      <c r="E1135" s="177"/>
      <c r="F1135" s="178" t="s">
        <v>1044</v>
      </c>
      <c r="G1135" s="177"/>
      <c r="H1135" s="179">
        <v>75.040000000000006</v>
      </c>
      <c r="J1135" s="177"/>
      <c r="K1135" s="177"/>
      <c r="L1135" s="180"/>
      <c r="M1135" s="181"/>
      <c r="N1135" s="177"/>
      <c r="O1135" s="177"/>
      <c r="P1135" s="177"/>
      <c r="Q1135" s="177"/>
      <c r="R1135" s="177"/>
      <c r="S1135" s="177"/>
      <c r="T1135" s="182"/>
      <c r="AT1135" s="183" t="s">
        <v>152</v>
      </c>
      <c r="AU1135" s="183" t="s">
        <v>80</v>
      </c>
      <c r="AV1135" s="183" t="s">
        <v>80</v>
      </c>
      <c r="AW1135" s="183" t="s">
        <v>111</v>
      </c>
      <c r="AX1135" s="183" t="s">
        <v>72</v>
      </c>
      <c r="AY1135" s="183" t="s">
        <v>139</v>
      </c>
    </row>
    <row r="1136" spans="2:51" s="6" customFormat="1" ht="15.75" customHeight="1" x14ac:dyDescent="0.3">
      <c r="B1136" s="176"/>
      <c r="C1136" s="177"/>
      <c r="D1136" s="167" t="s">
        <v>152</v>
      </c>
      <c r="E1136" s="177"/>
      <c r="F1136" s="178" t="s">
        <v>1045</v>
      </c>
      <c r="G1136" s="177"/>
      <c r="H1136" s="179">
        <v>41.463000000000001</v>
      </c>
      <c r="J1136" s="177"/>
      <c r="K1136" s="177"/>
      <c r="L1136" s="180"/>
      <c r="M1136" s="181"/>
      <c r="N1136" s="177"/>
      <c r="O1136" s="177"/>
      <c r="P1136" s="177"/>
      <c r="Q1136" s="177"/>
      <c r="R1136" s="177"/>
      <c r="S1136" s="177"/>
      <c r="T1136" s="182"/>
      <c r="AT1136" s="183" t="s">
        <v>152</v>
      </c>
      <c r="AU1136" s="183" t="s">
        <v>80</v>
      </c>
      <c r="AV1136" s="183" t="s">
        <v>80</v>
      </c>
      <c r="AW1136" s="183" t="s">
        <v>111</v>
      </c>
      <c r="AX1136" s="183" t="s">
        <v>72</v>
      </c>
      <c r="AY1136" s="183" t="s">
        <v>139</v>
      </c>
    </row>
    <row r="1137" spans="2:65" s="6" customFormat="1" ht="15.75" customHeight="1" x14ac:dyDescent="0.3">
      <c r="B1137" s="176"/>
      <c r="C1137" s="177"/>
      <c r="D1137" s="167" t="s">
        <v>152</v>
      </c>
      <c r="E1137" s="177"/>
      <c r="F1137" s="178" t="s">
        <v>1046</v>
      </c>
      <c r="G1137" s="177"/>
      <c r="H1137" s="179">
        <v>79.185000000000002</v>
      </c>
      <c r="J1137" s="177"/>
      <c r="K1137" s="177"/>
      <c r="L1137" s="180"/>
      <c r="M1137" s="181"/>
      <c r="N1137" s="177"/>
      <c r="O1137" s="177"/>
      <c r="P1137" s="177"/>
      <c r="Q1137" s="177"/>
      <c r="R1137" s="177"/>
      <c r="S1137" s="177"/>
      <c r="T1137" s="182"/>
      <c r="AT1137" s="183" t="s">
        <v>152</v>
      </c>
      <c r="AU1137" s="183" t="s">
        <v>80</v>
      </c>
      <c r="AV1137" s="183" t="s">
        <v>80</v>
      </c>
      <c r="AW1137" s="183" t="s">
        <v>111</v>
      </c>
      <c r="AX1137" s="183" t="s">
        <v>72</v>
      </c>
      <c r="AY1137" s="183" t="s">
        <v>139</v>
      </c>
    </row>
    <row r="1138" spans="2:65" s="6" customFormat="1" ht="15.75" customHeight="1" x14ac:dyDescent="0.3">
      <c r="B1138" s="176"/>
      <c r="C1138" s="177"/>
      <c r="D1138" s="167" t="s">
        <v>152</v>
      </c>
      <c r="E1138" s="177"/>
      <c r="F1138" s="178" t="s">
        <v>1047</v>
      </c>
      <c r="G1138" s="177"/>
      <c r="H1138" s="179">
        <v>22.231999999999999</v>
      </c>
      <c r="J1138" s="177"/>
      <c r="K1138" s="177"/>
      <c r="L1138" s="180"/>
      <c r="M1138" s="181"/>
      <c r="N1138" s="177"/>
      <c r="O1138" s="177"/>
      <c r="P1138" s="177"/>
      <c r="Q1138" s="177"/>
      <c r="R1138" s="177"/>
      <c r="S1138" s="177"/>
      <c r="T1138" s="182"/>
      <c r="AT1138" s="183" t="s">
        <v>152</v>
      </c>
      <c r="AU1138" s="183" t="s">
        <v>80</v>
      </c>
      <c r="AV1138" s="183" t="s">
        <v>80</v>
      </c>
      <c r="AW1138" s="183" t="s">
        <v>111</v>
      </c>
      <c r="AX1138" s="183" t="s">
        <v>72</v>
      </c>
      <c r="AY1138" s="183" t="s">
        <v>139</v>
      </c>
    </row>
    <row r="1139" spans="2:65" s="6" customFormat="1" ht="15.75" customHeight="1" x14ac:dyDescent="0.3">
      <c r="B1139" s="176"/>
      <c r="C1139" s="177"/>
      <c r="D1139" s="167" t="s">
        <v>152</v>
      </c>
      <c r="E1139" s="177"/>
      <c r="F1139" s="178" t="s">
        <v>1048</v>
      </c>
      <c r="G1139" s="177"/>
      <c r="H1139" s="179">
        <v>47.997999999999998</v>
      </c>
      <c r="J1139" s="177"/>
      <c r="K1139" s="177"/>
      <c r="L1139" s="180"/>
      <c r="M1139" s="181"/>
      <c r="N1139" s="177"/>
      <c r="O1139" s="177"/>
      <c r="P1139" s="177"/>
      <c r="Q1139" s="177"/>
      <c r="R1139" s="177"/>
      <c r="S1139" s="177"/>
      <c r="T1139" s="182"/>
      <c r="AT1139" s="183" t="s">
        <v>152</v>
      </c>
      <c r="AU1139" s="183" t="s">
        <v>80</v>
      </c>
      <c r="AV1139" s="183" t="s">
        <v>80</v>
      </c>
      <c r="AW1139" s="183" t="s">
        <v>111</v>
      </c>
      <c r="AX1139" s="183" t="s">
        <v>72</v>
      </c>
      <c r="AY1139" s="183" t="s">
        <v>139</v>
      </c>
    </row>
    <row r="1140" spans="2:65" s="6" customFormat="1" ht="15.75" customHeight="1" x14ac:dyDescent="0.3">
      <c r="B1140" s="176"/>
      <c r="C1140" s="177"/>
      <c r="D1140" s="167" t="s">
        <v>152</v>
      </c>
      <c r="E1140" s="177"/>
      <c r="F1140" s="178" t="s">
        <v>1049</v>
      </c>
      <c r="G1140" s="177"/>
      <c r="H1140" s="179">
        <v>5.4169999999999998</v>
      </c>
      <c r="J1140" s="177"/>
      <c r="K1140" s="177"/>
      <c r="L1140" s="180"/>
      <c r="M1140" s="181"/>
      <c r="N1140" s="177"/>
      <c r="O1140" s="177"/>
      <c r="P1140" s="177"/>
      <c r="Q1140" s="177"/>
      <c r="R1140" s="177"/>
      <c r="S1140" s="177"/>
      <c r="T1140" s="182"/>
      <c r="AT1140" s="183" t="s">
        <v>152</v>
      </c>
      <c r="AU1140" s="183" t="s">
        <v>80</v>
      </c>
      <c r="AV1140" s="183" t="s">
        <v>80</v>
      </c>
      <c r="AW1140" s="183" t="s">
        <v>111</v>
      </c>
      <c r="AX1140" s="183" t="s">
        <v>72</v>
      </c>
      <c r="AY1140" s="183" t="s">
        <v>139</v>
      </c>
    </row>
    <row r="1141" spans="2:65" s="6" customFormat="1" ht="15.75" customHeight="1" x14ac:dyDescent="0.3">
      <c r="B1141" s="176"/>
      <c r="C1141" s="177"/>
      <c r="D1141" s="167" t="s">
        <v>152</v>
      </c>
      <c r="E1141" s="177"/>
      <c r="F1141" s="178" t="s">
        <v>1050</v>
      </c>
      <c r="G1141" s="177"/>
      <c r="H1141" s="179">
        <v>17.704999999999998</v>
      </c>
      <c r="J1141" s="177"/>
      <c r="K1141" s="177"/>
      <c r="L1141" s="180"/>
      <c r="M1141" s="181"/>
      <c r="N1141" s="177"/>
      <c r="O1141" s="177"/>
      <c r="P1141" s="177"/>
      <c r="Q1141" s="177"/>
      <c r="R1141" s="177"/>
      <c r="S1141" s="177"/>
      <c r="T1141" s="182"/>
      <c r="AT1141" s="183" t="s">
        <v>152</v>
      </c>
      <c r="AU1141" s="183" t="s">
        <v>80</v>
      </c>
      <c r="AV1141" s="183" t="s">
        <v>80</v>
      </c>
      <c r="AW1141" s="183" t="s">
        <v>111</v>
      </c>
      <c r="AX1141" s="183" t="s">
        <v>72</v>
      </c>
      <c r="AY1141" s="183" t="s">
        <v>139</v>
      </c>
    </row>
    <row r="1142" spans="2:65" s="6" customFormat="1" ht="15.75" customHeight="1" x14ac:dyDescent="0.3">
      <c r="B1142" s="176"/>
      <c r="C1142" s="177"/>
      <c r="D1142" s="167" t="s">
        <v>152</v>
      </c>
      <c r="E1142" s="177"/>
      <c r="F1142" s="178" t="s">
        <v>1051</v>
      </c>
      <c r="G1142" s="177"/>
      <c r="H1142" s="179">
        <v>43.6</v>
      </c>
      <c r="J1142" s="177"/>
      <c r="K1142" s="177"/>
      <c r="L1142" s="180"/>
      <c r="M1142" s="181"/>
      <c r="N1142" s="177"/>
      <c r="O1142" s="177"/>
      <c r="P1142" s="177"/>
      <c r="Q1142" s="177"/>
      <c r="R1142" s="177"/>
      <c r="S1142" s="177"/>
      <c r="T1142" s="182"/>
      <c r="AT1142" s="183" t="s">
        <v>152</v>
      </c>
      <c r="AU1142" s="183" t="s">
        <v>80</v>
      </c>
      <c r="AV1142" s="183" t="s">
        <v>80</v>
      </c>
      <c r="AW1142" s="183" t="s">
        <v>111</v>
      </c>
      <c r="AX1142" s="183" t="s">
        <v>72</v>
      </c>
      <c r="AY1142" s="183" t="s">
        <v>139</v>
      </c>
    </row>
    <row r="1143" spans="2:65" s="6" customFormat="1" ht="15.75" customHeight="1" x14ac:dyDescent="0.3">
      <c r="B1143" s="176"/>
      <c r="C1143" s="177"/>
      <c r="D1143" s="167" t="s">
        <v>152</v>
      </c>
      <c r="E1143" s="177"/>
      <c r="F1143" s="178" t="s">
        <v>1052</v>
      </c>
      <c r="G1143" s="177"/>
      <c r="H1143" s="179">
        <v>67.207999999999998</v>
      </c>
      <c r="J1143" s="177"/>
      <c r="K1143" s="177"/>
      <c r="L1143" s="180"/>
      <c r="M1143" s="181"/>
      <c r="N1143" s="177"/>
      <c r="O1143" s="177"/>
      <c r="P1143" s="177"/>
      <c r="Q1143" s="177"/>
      <c r="R1143" s="177"/>
      <c r="S1143" s="177"/>
      <c r="T1143" s="182"/>
      <c r="AT1143" s="183" t="s">
        <v>152</v>
      </c>
      <c r="AU1143" s="183" t="s">
        <v>80</v>
      </c>
      <c r="AV1143" s="183" t="s">
        <v>80</v>
      </c>
      <c r="AW1143" s="183" t="s">
        <v>111</v>
      </c>
      <c r="AX1143" s="183" t="s">
        <v>72</v>
      </c>
      <c r="AY1143" s="183" t="s">
        <v>139</v>
      </c>
    </row>
    <row r="1144" spans="2:65" s="6" customFormat="1" ht="15.75" customHeight="1" x14ac:dyDescent="0.3">
      <c r="B1144" s="176"/>
      <c r="C1144" s="177"/>
      <c r="D1144" s="167" t="s">
        <v>152</v>
      </c>
      <c r="E1144" s="177"/>
      <c r="F1144" s="178" t="s">
        <v>1053</v>
      </c>
      <c r="G1144" s="177"/>
      <c r="H1144" s="179">
        <v>56.851999999999997</v>
      </c>
      <c r="J1144" s="177"/>
      <c r="K1144" s="177"/>
      <c r="L1144" s="180"/>
      <c r="M1144" s="181"/>
      <c r="N1144" s="177"/>
      <c r="O1144" s="177"/>
      <c r="P1144" s="177"/>
      <c r="Q1144" s="177"/>
      <c r="R1144" s="177"/>
      <c r="S1144" s="177"/>
      <c r="T1144" s="182"/>
      <c r="AT1144" s="183" t="s">
        <v>152</v>
      </c>
      <c r="AU1144" s="183" t="s">
        <v>80</v>
      </c>
      <c r="AV1144" s="183" t="s">
        <v>80</v>
      </c>
      <c r="AW1144" s="183" t="s">
        <v>111</v>
      </c>
      <c r="AX1144" s="183" t="s">
        <v>72</v>
      </c>
      <c r="AY1144" s="183" t="s">
        <v>139</v>
      </c>
    </row>
    <row r="1145" spans="2:65" s="6" customFormat="1" ht="15.75" customHeight="1" x14ac:dyDescent="0.3">
      <c r="B1145" s="176"/>
      <c r="C1145" s="177"/>
      <c r="D1145" s="167" t="s">
        <v>152</v>
      </c>
      <c r="E1145" s="177"/>
      <c r="F1145" s="178" t="s">
        <v>1054</v>
      </c>
      <c r="G1145" s="177"/>
      <c r="H1145" s="179">
        <v>19.552</v>
      </c>
      <c r="J1145" s="177"/>
      <c r="K1145" s="177"/>
      <c r="L1145" s="180"/>
      <c r="M1145" s="181"/>
      <c r="N1145" s="177"/>
      <c r="O1145" s="177"/>
      <c r="P1145" s="177"/>
      <c r="Q1145" s="177"/>
      <c r="R1145" s="177"/>
      <c r="S1145" s="177"/>
      <c r="T1145" s="182"/>
      <c r="AT1145" s="183" t="s">
        <v>152</v>
      </c>
      <c r="AU1145" s="183" t="s">
        <v>80</v>
      </c>
      <c r="AV1145" s="183" t="s">
        <v>80</v>
      </c>
      <c r="AW1145" s="183" t="s">
        <v>111</v>
      </c>
      <c r="AX1145" s="183" t="s">
        <v>72</v>
      </c>
      <c r="AY1145" s="183" t="s">
        <v>139</v>
      </c>
    </row>
    <row r="1146" spans="2:65" s="6" customFormat="1" ht="15.75" customHeight="1" x14ac:dyDescent="0.3">
      <c r="B1146" s="169"/>
      <c r="C1146" s="170"/>
      <c r="D1146" s="167" t="s">
        <v>152</v>
      </c>
      <c r="E1146" s="170"/>
      <c r="F1146" s="171" t="s">
        <v>777</v>
      </c>
      <c r="G1146" s="170"/>
      <c r="H1146" s="170"/>
      <c r="J1146" s="170"/>
      <c r="K1146" s="170"/>
      <c r="L1146" s="172"/>
      <c r="M1146" s="173"/>
      <c r="N1146" s="170"/>
      <c r="O1146" s="170"/>
      <c r="P1146" s="170"/>
      <c r="Q1146" s="170"/>
      <c r="R1146" s="170"/>
      <c r="S1146" s="170"/>
      <c r="T1146" s="174"/>
      <c r="AT1146" s="175" t="s">
        <v>152</v>
      </c>
      <c r="AU1146" s="175" t="s">
        <v>80</v>
      </c>
      <c r="AV1146" s="175" t="s">
        <v>76</v>
      </c>
      <c r="AW1146" s="175" t="s">
        <v>111</v>
      </c>
      <c r="AX1146" s="175" t="s">
        <v>72</v>
      </c>
      <c r="AY1146" s="175" t="s">
        <v>139</v>
      </c>
    </row>
    <row r="1147" spans="2:65" s="6" customFormat="1" ht="15.75" customHeight="1" x14ac:dyDescent="0.3">
      <c r="B1147" s="176"/>
      <c r="C1147" s="177"/>
      <c r="D1147" s="167" t="s">
        <v>152</v>
      </c>
      <c r="E1147" s="177"/>
      <c r="F1147" s="178" t="s">
        <v>1055</v>
      </c>
      <c r="G1147" s="177"/>
      <c r="H1147" s="179">
        <v>4</v>
      </c>
      <c r="J1147" s="177"/>
      <c r="K1147" s="177"/>
      <c r="L1147" s="180"/>
      <c r="M1147" s="181"/>
      <c r="N1147" s="177"/>
      <c r="O1147" s="177"/>
      <c r="P1147" s="177"/>
      <c r="Q1147" s="177"/>
      <c r="R1147" s="177"/>
      <c r="S1147" s="177"/>
      <c r="T1147" s="182"/>
      <c r="AT1147" s="183" t="s">
        <v>152</v>
      </c>
      <c r="AU1147" s="183" t="s">
        <v>80</v>
      </c>
      <c r="AV1147" s="183" t="s">
        <v>80</v>
      </c>
      <c r="AW1147" s="183" t="s">
        <v>111</v>
      </c>
      <c r="AX1147" s="183" t="s">
        <v>72</v>
      </c>
      <c r="AY1147" s="183" t="s">
        <v>139</v>
      </c>
    </row>
    <row r="1148" spans="2:65" s="6" customFormat="1" ht="15.75" customHeight="1" x14ac:dyDescent="0.3">
      <c r="B1148" s="169"/>
      <c r="C1148" s="170"/>
      <c r="D1148" s="167" t="s">
        <v>152</v>
      </c>
      <c r="E1148" s="170"/>
      <c r="F1148" s="171" t="s">
        <v>177</v>
      </c>
      <c r="G1148" s="170"/>
      <c r="H1148" s="170"/>
      <c r="J1148" s="170"/>
      <c r="K1148" s="170"/>
      <c r="L1148" s="172"/>
      <c r="M1148" s="173"/>
      <c r="N1148" s="170"/>
      <c r="O1148" s="170"/>
      <c r="P1148" s="170"/>
      <c r="Q1148" s="170"/>
      <c r="R1148" s="170"/>
      <c r="S1148" s="170"/>
      <c r="T1148" s="174"/>
      <c r="AT1148" s="175" t="s">
        <v>152</v>
      </c>
      <c r="AU1148" s="175" t="s">
        <v>80</v>
      </c>
      <c r="AV1148" s="175" t="s">
        <v>76</v>
      </c>
      <c r="AW1148" s="175" t="s">
        <v>111</v>
      </c>
      <c r="AX1148" s="175" t="s">
        <v>72</v>
      </c>
      <c r="AY1148" s="175" t="s">
        <v>139</v>
      </c>
    </row>
    <row r="1149" spans="2:65" s="6" customFormat="1" ht="15.75" customHeight="1" x14ac:dyDescent="0.3">
      <c r="B1149" s="176"/>
      <c r="C1149" s="177"/>
      <c r="D1149" s="167" t="s">
        <v>152</v>
      </c>
      <c r="E1149" s="177"/>
      <c r="F1149" s="178" t="s">
        <v>1056</v>
      </c>
      <c r="G1149" s="177"/>
      <c r="H1149" s="179">
        <v>10129</v>
      </c>
      <c r="J1149" s="177"/>
      <c r="K1149" s="177"/>
      <c r="L1149" s="180"/>
      <c r="M1149" s="181"/>
      <c r="N1149" s="177"/>
      <c r="O1149" s="177"/>
      <c r="P1149" s="177"/>
      <c r="Q1149" s="177"/>
      <c r="R1149" s="177"/>
      <c r="S1149" s="177"/>
      <c r="T1149" s="182"/>
      <c r="AT1149" s="183" t="s">
        <v>152</v>
      </c>
      <c r="AU1149" s="183" t="s">
        <v>80</v>
      </c>
      <c r="AV1149" s="183" t="s">
        <v>80</v>
      </c>
      <c r="AW1149" s="183" t="s">
        <v>111</v>
      </c>
      <c r="AX1149" s="183" t="s">
        <v>72</v>
      </c>
      <c r="AY1149" s="183" t="s">
        <v>139</v>
      </c>
    </row>
    <row r="1150" spans="2:65" s="6" customFormat="1" ht="15.75" customHeight="1" x14ac:dyDescent="0.3">
      <c r="B1150" s="184"/>
      <c r="C1150" s="185"/>
      <c r="D1150" s="167" t="s">
        <v>152</v>
      </c>
      <c r="E1150" s="185"/>
      <c r="F1150" s="186" t="s">
        <v>179</v>
      </c>
      <c r="G1150" s="185"/>
      <c r="H1150" s="187">
        <v>38196.921000000002</v>
      </c>
      <c r="J1150" s="185"/>
      <c r="K1150" s="185"/>
      <c r="L1150" s="188"/>
      <c r="M1150" s="189"/>
      <c r="N1150" s="185"/>
      <c r="O1150" s="185"/>
      <c r="P1150" s="185"/>
      <c r="Q1150" s="185"/>
      <c r="R1150" s="185"/>
      <c r="S1150" s="185"/>
      <c r="T1150" s="190"/>
      <c r="AT1150" s="191" t="s">
        <v>152</v>
      </c>
      <c r="AU1150" s="191" t="s">
        <v>80</v>
      </c>
      <c r="AV1150" s="191" t="s">
        <v>146</v>
      </c>
      <c r="AW1150" s="191" t="s">
        <v>111</v>
      </c>
      <c r="AX1150" s="191" t="s">
        <v>76</v>
      </c>
      <c r="AY1150" s="191" t="s">
        <v>139</v>
      </c>
    </row>
    <row r="1151" spans="2:65" s="6" customFormat="1" ht="15.75" customHeight="1" x14ac:dyDescent="0.3">
      <c r="B1151" s="23"/>
      <c r="C1151" s="153" t="s">
        <v>1057</v>
      </c>
      <c r="D1151" s="153" t="s">
        <v>141</v>
      </c>
      <c r="E1151" s="154" t="s">
        <v>1058</v>
      </c>
      <c r="F1151" s="155" t="s">
        <v>1059</v>
      </c>
      <c r="G1151" s="156" t="s">
        <v>164</v>
      </c>
      <c r="H1151" s="157">
        <v>135.70599999999999</v>
      </c>
      <c r="I1151" s="158">
        <v>22.4</v>
      </c>
      <c r="J1151" s="159">
        <f>ROUND($I$1151*$H$1151,2)</f>
        <v>3039.81</v>
      </c>
      <c r="K1151" s="155" t="s">
        <v>145</v>
      </c>
      <c r="L1151" s="43"/>
      <c r="M1151" s="160"/>
      <c r="N1151" s="161" t="s">
        <v>43</v>
      </c>
      <c r="O1151" s="24"/>
      <c r="P1151" s="162">
        <f>$O$1151*$H$1151</f>
        <v>0</v>
      </c>
      <c r="Q1151" s="162">
        <v>0</v>
      </c>
      <c r="R1151" s="162">
        <f>$Q$1151*$H$1151</f>
        <v>0</v>
      </c>
      <c r="S1151" s="162">
        <v>0</v>
      </c>
      <c r="T1151" s="163">
        <f>$S$1151*$H$1151</f>
        <v>0</v>
      </c>
      <c r="AR1151" s="97" t="s">
        <v>146</v>
      </c>
      <c r="AT1151" s="97" t="s">
        <v>141</v>
      </c>
      <c r="AU1151" s="97" t="s">
        <v>80</v>
      </c>
      <c r="AY1151" s="6" t="s">
        <v>139</v>
      </c>
      <c r="BE1151" s="164">
        <f>IF($N$1151="základní",$J$1151,0)</f>
        <v>3039.81</v>
      </c>
      <c r="BF1151" s="164">
        <f>IF($N$1151="snížená",$J$1151,0)</f>
        <v>0</v>
      </c>
      <c r="BG1151" s="164">
        <f>IF($N$1151="zákl. přenesená",$J$1151,0)</f>
        <v>0</v>
      </c>
      <c r="BH1151" s="164">
        <f>IF($N$1151="sníž. přenesená",$J$1151,0)</f>
        <v>0</v>
      </c>
      <c r="BI1151" s="164">
        <f>IF($N$1151="nulová",$J$1151,0)</f>
        <v>0</v>
      </c>
      <c r="BJ1151" s="97" t="s">
        <v>76</v>
      </c>
      <c r="BK1151" s="164">
        <f>ROUND($I$1151*$H$1151,2)</f>
        <v>3039.81</v>
      </c>
      <c r="BL1151" s="97" t="s">
        <v>146</v>
      </c>
      <c r="BM1151" s="97" t="s">
        <v>1060</v>
      </c>
    </row>
    <row r="1152" spans="2:65" s="6" customFormat="1" ht="27" customHeight="1" x14ac:dyDescent="0.3">
      <c r="B1152" s="23"/>
      <c r="C1152" s="24"/>
      <c r="D1152" s="165" t="s">
        <v>148</v>
      </c>
      <c r="E1152" s="24"/>
      <c r="F1152" s="166" t="s">
        <v>1061</v>
      </c>
      <c r="G1152" s="24"/>
      <c r="H1152" s="24"/>
      <c r="J1152" s="24"/>
      <c r="K1152" s="24"/>
      <c r="L1152" s="43"/>
      <c r="M1152" s="56"/>
      <c r="N1152" s="24"/>
      <c r="O1152" s="24"/>
      <c r="P1152" s="24"/>
      <c r="Q1152" s="24"/>
      <c r="R1152" s="24"/>
      <c r="S1152" s="24"/>
      <c r="T1152" s="57"/>
      <c r="AT1152" s="6" t="s">
        <v>148</v>
      </c>
      <c r="AU1152" s="6" t="s">
        <v>80</v>
      </c>
    </row>
    <row r="1153" spans="2:65" s="6" customFormat="1" ht="57.75" customHeight="1" x14ac:dyDescent="0.3">
      <c r="B1153" s="23"/>
      <c r="C1153" s="24"/>
      <c r="D1153" s="167" t="s">
        <v>150</v>
      </c>
      <c r="E1153" s="24"/>
      <c r="F1153" s="168" t="s">
        <v>846</v>
      </c>
      <c r="G1153" s="24"/>
      <c r="H1153" s="24"/>
      <c r="J1153" s="24"/>
      <c r="K1153" s="24"/>
      <c r="L1153" s="43"/>
      <c r="M1153" s="56"/>
      <c r="N1153" s="24"/>
      <c r="O1153" s="24"/>
      <c r="P1153" s="24"/>
      <c r="Q1153" s="24"/>
      <c r="R1153" s="24"/>
      <c r="S1153" s="24"/>
      <c r="T1153" s="57"/>
      <c r="AT1153" s="6" t="s">
        <v>150</v>
      </c>
      <c r="AU1153" s="6" t="s">
        <v>80</v>
      </c>
    </row>
    <row r="1154" spans="2:65" s="6" customFormat="1" ht="15.75" customHeight="1" x14ac:dyDescent="0.3">
      <c r="B1154" s="169"/>
      <c r="C1154" s="170"/>
      <c r="D1154" s="167" t="s">
        <v>152</v>
      </c>
      <c r="E1154" s="170"/>
      <c r="F1154" s="171" t="s">
        <v>416</v>
      </c>
      <c r="G1154" s="170"/>
      <c r="H1154" s="170"/>
      <c r="J1154" s="170"/>
      <c r="K1154" s="170"/>
      <c r="L1154" s="172"/>
      <c r="M1154" s="173"/>
      <c r="N1154" s="170"/>
      <c r="O1154" s="170"/>
      <c r="P1154" s="170"/>
      <c r="Q1154" s="170"/>
      <c r="R1154" s="170"/>
      <c r="S1154" s="170"/>
      <c r="T1154" s="174"/>
      <c r="AT1154" s="175" t="s">
        <v>152</v>
      </c>
      <c r="AU1154" s="175" t="s">
        <v>80</v>
      </c>
      <c r="AV1154" s="175" t="s">
        <v>76</v>
      </c>
      <c r="AW1154" s="175" t="s">
        <v>111</v>
      </c>
      <c r="AX1154" s="175" t="s">
        <v>72</v>
      </c>
      <c r="AY1154" s="175" t="s">
        <v>139</v>
      </c>
    </row>
    <row r="1155" spans="2:65" s="6" customFormat="1" ht="15.75" customHeight="1" x14ac:dyDescent="0.3">
      <c r="B1155" s="176"/>
      <c r="C1155" s="177"/>
      <c r="D1155" s="167" t="s">
        <v>152</v>
      </c>
      <c r="E1155" s="177"/>
      <c r="F1155" s="178" t="s">
        <v>1062</v>
      </c>
      <c r="G1155" s="177"/>
      <c r="H1155" s="179">
        <v>67.852999999999994</v>
      </c>
      <c r="J1155" s="177"/>
      <c r="K1155" s="177"/>
      <c r="L1155" s="180"/>
      <c r="M1155" s="181"/>
      <c r="N1155" s="177"/>
      <c r="O1155" s="177"/>
      <c r="P1155" s="177"/>
      <c r="Q1155" s="177"/>
      <c r="R1155" s="177"/>
      <c r="S1155" s="177"/>
      <c r="T1155" s="182"/>
      <c r="AT1155" s="183" t="s">
        <v>152</v>
      </c>
      <c r="AU1155" s="183" t="s">
        <v>80</v>
      </c>
      <c r="AV1155" s="183" t="s">
        <v>80</v>
      </c>
      <c r="AW1155" s="183" t="s">
        <v>111</v>
      </c>
      <c r="AX1155" s="183" t="s">
        <v>72</v>
      </c>
      <c r="AY1155" s="183" t="s">
        <v>139</v>
      </c>
    </row>
    <row r="1156" spans="2:65" s="6" customFormat="1" ht="15.75" customHeight="1" x14ac:dyDescent="0.3">
      <c r="B1156" s="169"/>
      <c r="C1156" s="170"/>
      <c r="D1156" s="167" t="s">
        <v>152</v>
      </c>
      <c r="E1156" s="170"/>
      <c r="F1156" s="171" t="s">
        <v>418</v>
      </c>
      <c r="G1156" s="170"/>
      <c r="H1156" s="170"/>
      <c r="J1156" s="170"/>
      <c r="K1156" s="170"/>
      <c r="L1156" s="172"/>
      <c r="M1156" s="173"/>
      <c r="N1156" s="170"/>
      <c r="O1156" s="170"/>
      <c r="P1156" s="170"/>
      <c r="Q1156" s="170"/>
      <c r="R1156" s="170"/>
      <c r="S1156" s="170"/>
      <c r="T1156" s="174"/>
      <c r="AT1156" s="175" t="s">
        <v>152</v>
      </c>
      <c r="AU1156" s="175" t="s">
        <v>80</v>
      </c>
      <c r="AV1156" s="175" t="s">
        <v>76</v>
      </c>
      <c r="AW1156" s="175" t="s">
        <v>111</v>
      </c>
      <c r="AX1156" s="175" t="s">
        <v>72</v>
      </c>
      <c r="AY1156" s="175" t="s">
        <v>139</v>
      </c>
    </row>
    <row r="1157" spans="2:65" s="6" customFormat="1" ht="15.75" customHeight="1" x14ac:dyDescent="0.3">
      <c r="B1157" s="176"/>
      <c r="C1157" s="177"/>
      <c r="D1157" s="167" t="s">
        <v>152</v>
      </c>
      <c r="E1157" s="177"/>
      <c r="F1157" s="178" t="s">
        <v>1062</v>
      </c>
      <c r="G1157" s="177"/>
      <c r="H1157" s="179">
        <v>67.852999999999994</v>
      </c>
      <c r="J1157" s="177"/>
      <c r="K1157" s="177"/>
      <c r="L1157" s="180"/>
      <c r="M1157" s="181"/>
      <c r="N1157" s="177"/>
      <c r="O1157" s="177"/>
      <c r="P1157" s="177"/>
      <c r="Q1157" s="177"/>
      <c r="R1157" s="177"/>
      <c r="S1157" s="177"/>
      <c r="T1157" s="182"/>
      <c r="AT1157" s="183" t="s">
        <v>152</v>
      </c>
      <c r="AU1157" s="183" t="s">
        <v>80</v>
      </c>
      <c r="AV1157" s="183" t="s">
        <v>80</v>
      </c>
      <c r="AW1157" s="183" t="s">
        <v>111</v>
      </c>
      <c r="AX1157" s="183" t="s">
        <v>72</v>
      </c>
      <c r="AY1157" s="183" t="s">
        <v>139</v>
      </c>
    </row>
    <row r="1158" spans="2:65" s="6" customFormat="1" ht="15.75" customHeight="1" x14ac:dyDescent="0.3">
      <c r="B1158" s="184"/>
      <c r="C1158" s="185"/>
      <c r="D1158" s="167" t="s">
        <v>152</v>
      </c>
      <c r="E1158" s="185"/>
      <c r="F1158" s="186" t="s">
        <v>179</v>
      </c>
      <c r="G1158" s="185"/>
      <c r="H1158" s="187">
        <v>135.70599999999999</v>
      </c>
      <c r="J1158" s="185"/>
      <c r="K1158" s="185"/>
      <c r="L1158" s="188"/>
      <c r="M1158" s="189"/>
      <c r="N1158" s="185"/>
      <c r="O1158" s="185"/>
      <c r="P1158" s="185"/>
      <c r="Q1158" s="185"/>
      <c r="R1158" s="185"/>
      <c r="S1158" s="185"/>
      <c r="T1158" s="190"/>
      <c r="AT1158" s="191" t="s">
        <v>152</v>
      </c>
      <c r="AU1158" s="191" t="s">
        <v>80</v>
      </c>
      <c r="AV1158" s="191" t="s">
        <v>146</v>
      </c>
      <c r="AW1158" s="191" t="s">
        <v>111</v>
      </c>
      <c r="AX1158" s="191" t="s">
        <v>76</v>
      </c>
      <c r="AY1158" s="191" t="s">
        <v>139</v>
      </c>
    </row>
    <row r="1159" spans="2:65" s="6" customFormat="1" ht="15.75" customHeight="1" x14ac:dyDescent="0.3">
      <c r="B1159" s="23"/>
      <c r="C1159" s="153" t="s">
        <v>1063</v>
      </c>
      <c r="D1159" s="153" t="s">
        <v>141</v>
      </c>
      <c r="E1159" s="154" t="s">
        <v>1064</v>
      </c>
      <c r="F1159" s="155" t="s">
        <v>1065</v>
      </c>
      <c r="G1159" s="156" t="s">
        <v>164</v>
      </c>
      <c r="H1159" s="157">
        <v>38196.921000000002</v>
      </c>
      <c r="I1159" s="158">
        <v>16</v>
      </c>
      <c r="J1159" s="159">
        <f>ROUND($I$1159*$H$1159,2)</f>
        <v>611150.74</v>
      </c>
      <c r="K1159" s="155" t="s">
        <v>145</v>
      </c>
      <c r="L1159" s="43"/>
      <c r="M1159" s="160"/>
      <c r="N1159" s="161" t="s">
        <v>43</v>
      </c>
      <c r="O1159" s="24"/>
      <c r="P1159" s="162">
        <f>$O$1159*$H$1159</f>
        <v>0</v>
      </c>
      <c r="Q1159" s="162">
        <v>0</v>
      </c>
      <c r="R1159" s="162">
        <f>$Q$1159*$H$1159</f>
        <v>0</v>
      </c>
      <c r="S1159" s="162">
        <v>0</v>
      </c>
      <c r="T1159" s="163">
        <f>$S$1159*$H$1159</f>
        <v>0</v>
      </c>
      <c r="AR1159" s="97" t="s">
        <v>146</v>
      </c>
      <c r="AT1159" s="97" t="s">
        <v>141</v>
      </c>
      <c r="AU1159" s="97" t="s">
        <v>80</v>
      </c>
      <c r="AY1159" s="6" t="s">
        <v>139</v>
      </c>
      <c r="BE1159" s="164">
        <f>IF($N$1159="základní",$J$1159,0)</f>
        <v>611150.74</v>
      </c>
      <c r="BF1159" s="164">
        <f>IF($N$1159="snížená",$J$1159,0)</f>
        <v>0</v>
      </c>
      <c r="BG1159" s="164">
        <f>IF($N$1159="zákl. přenesená",$J$1159,0)</f>
        <v>0</v>
      </c>
      <c r="BH1159" s="164">
        <f>IF($N$1159="sníž. přenesená",$J$1159,0)</f>
        <v>0</v>
      </c>
      <c r="BI1159" s="164">
        <f>IF($N$1159="nulová",$J$1159,0)</f>
        <v>0</v>
      </c>
      <c r="BJ1159" s="97" t="s">
        <v>76</v>
      </c>
      <c r="BK1159" s="164">
        <f>ROUND($I$1159*$H$1159,2)</f>
        <v>611150.74</v>
      </c>
      <c r="BL1159" s="97" t="s">
        <v>146</v>
      </c>
      <c r="BM1159" s="97" t="s">
        <v>1066</v>
      </c>
    </row>
    <row r="1160" spans="2:65" s="6" customFormat="1" ht="27" customHeight="1" x14ac:dyDescent="0.3">
      <c r="B1160" s="23"/>
      <c r="C1160" s="24"/>
      <c r="D1160" s="165" t="s">
        <v>148</v>
      </c>
      <c r="E1160" s="24"/>
      <c r="F1160" s="166" t="s">
        <v>1067</v>
      </c>
      <c r="G1160" s="24"/>
      <c r="H1160" s="24"/>
      <c r="J1160" s="24"/>
      <c r="K1160" s="24"/>
      <c r="L1160" s="43"/>
      <c r="M1160" s="56"/>
      <c r="N1160" s="24"/>
      <c r="O1160" s="24"/>
      <c r="P1160" s="24"/>
      <c r="Q1160" s="24"/>
      <c r="R1160" s="24"/>
      <c r="S1160" s="24"/>
      <c r="T1160" s="57"/>
      <c r="AT1160" s="6" t="s">
        <v>148</v>
      </c>
      <c r="AU1160" s="6" t="s">
        <v>80</v>
      </c>
    </row>
    <row r="1161" spans="2:65" s="6" customFormat="1" ht="57.75" customHeight="1" x14ac:dyDescent="0.3">
      <c r="B1161" s="23"/>
      <c r="C1161" s="24"/>
      <c r="D1161" s="167" t="s">
        <v>150</v>
      </c>
      <c r="E1161" s="24"/>
      <c r="F1161" s="168" t="s">
        <v>846</v>
      </c>
      <c r="G1161" s="24"/>
      <c r="H1161" s="24"/>
      <c r="J1161" s="24"/>
      <c r="K1161" s="24"/>
      <c r="L1161" s="43"/>
      <c r="M1161" s="56"/>
      <c r="N1161" s="24"/>
      <c r="O1161" s="24"/>
      <c r="P1161" s="24"/>
      <c r="Q1161" s="24"/>
      <c r="R1161" s="24"/>
      <c r="S1161" s="24"/>
      <c r="T1161" s="57"/>
      <c r="AT1161" s="6" t="s">
        <v>150</v>
      </c>
      <c r="AU1161" s="6" t="s">
        <v>80</v>
      </c>
    </row>
    <row r="1162" spans="2:65" s="6" customFormat="1" ht="15.75" customHeight="1" x14ac:dyDescent="0.3">
      <c r="B1162" s="176"/>
      <c r="C1162" s="177"/>
      <c r="D1162" s="167" t="s">
        <v>152</v>
      </c>
      <c r="E1162" s="177"/>
      <c r="F1162" s="178" t="s">
        <v>1068</v>
      </c>
      <c r="G1162" s="177"/>
      <c r="H1162" s="179">
        <v>38196.921000000002</v>
      </c>
      <c r="J1162" s="177"/>
      <c r="K1162" s="177"/>
      <c r="L1162" s="180"/>
      <c r="M1162" s="181"/>
      <c r="N1162" s="177"/>
      <c r="O1162" s="177"/>
      <c r="P1162" s="177"/>
      <c r="Q1162" s="177"/>
      <c r="R1162" s="177"/>
      <c r="S1162" s="177"/>
      <c r="T1162" s="182"/>
      <c r="AT1162" s="183" t="s">
        <v>152</v>
      </c>
      <c r="AU1162" s="183" t="s">
        <v>80</v>
      </c>
      <c r="AV1162" s="183" t="s">
        <v>80</v>
      </c>
      <c r="AW1162" s="183" t="s">
        <v>111</v>
      </c>
      <c r="AX1162" s="183" t="s">
        <v>76</v>
      </c>
      <c r="AY1162" s="183" t="s">
        <v>139</v>
      </c>
    </row>
    <row r="1163" spans="2:65" s="6" customFormat="1" ht="15.75" customHeight="1" x14ac:dyDescent="0.3">
      <c r="B1163" s="23"/>
      <c r="C1163" s="153" t="s">
        <v>1069</v>
      </c>
      <c r="D1163" s="153" t="s">
        <v>141</v>
      </c>
      <c r="E1163" s="154" t="s">
        <v>1070</v>
      </c>
      <c r="F1163" s="155" t="s">
        <v>1071</v>
      </c>
      <c r="G1163" s="156" t="s">
        <v>164</v>
      </c>
      <c r="H1163" s="157">
        <v>135.70599999999999</v>
      </c>
      <c r="I1163" s="158">
        <v>17.3</v>
      </c>
      <c r="J1163" s="159">
        <f>ROUND($I$1163*$H$1163,2)</f>
        <v>2347.71</v>
      </c>
      <c r="K1163" s="155" t="s">
        <v>145</v>
      </c>
      <c r="L1163" s="43"/>
      <c r="M1163" s="160"/>
      <c r="N1163" s="161" t="s">
        <v>43</v>
      </c>
      <c r="O1163" s="24"/>
      <c r="P1163" s="162">
        <f>$O$1163*$H$1163</f>
        <v>0</v>
      </c>
      <c r="Q1163" s="162">
        <v>0</v>
      </c>
      <c r="R1163" s="162">
        <f>$Q$1163*$H$1163</f>
        <v>0</v>
      </c>
      <c r="S1163" s="162">
        <v>0</v>
      </c>
      <c r="T1163" s="163">
        <f>$S$1163*$H$1163</f>
        <v>0</v>
      </c>
      <c r="AR1163" s="97" t="s">
        <v>146</v>
      </c>
      <c r="AT1163" s="97" t="s">
        <v>141</v>
      </c>
      <c r="AU1163" s="97" t="s">
        <v>80</v>
      </c>
      <c r="AY1163" s="6" t="s">
        <v>139</v>
      </c>
      <c r="BE1163" s="164">
        <f>IF($N$1163="základní",$J$1163,0)</f>
        <v>2347.71</v>
      </c>
      <c r="BF1163" s="164">
        <f>IF($N$1163="snížená",$J$1163,0)</f>
        <v>0</v>
      </c>
      <c r="BG1163" s="164">
        <f>IF($N$1163="zákl. přenesená",$J$1163,0)</f>
        <v>0</v>
      </c>
      <c r="BH1163" s="164">
        <f>IF($N$1163="sníž. přenesená",$J$1163,0)</f>
        <v>0</v>
      </c>
      <c r="BI1163" s="164">
        <f>IF($N$1163="nulová",$J$1163,0)</f>
        <v>0</v>
      </c>
      <c r="BJ1163" s="97" t="s">
        <v>76</v>
      </c>
      <c r="BK1163" s="164">
        <f>ROUND($I$1163*$H$1163,2)</f>
        <v>2347.71</v>
      </c>
      <c r="BL1163" s="97" t="s">
        <v>146</v>
      </c>
      <c r="BM1163" s="97" t="s">
        <v>1072</v>
      </c>
    </row>
    <row r="1164" spans="2:65" s="6" customFormat="1" ht="27" customHeight="1" x14ac:dyDescent="0.3">
      <c r="B1164" s="23"/>
      <c r="C1164" s="24"/>
      <c r="D1164" s="165" t="s">
        <v>148</v>
      </c>
      <c r="E1164" s="24"/>
      <c r="F1164" s="166" t="s">
        <v>1073</v>
      </c>
      <c r="G1164" s="24"/>
      <c r="H1164" s="24"/>
      <c r="J1164" s="24"/>
      <c r="K1164" s="24"/>
      <c r="L1164" s="43"/>
      <c r="M1164" s="56"/>
      <c r="N1164" s="24"/>
      <c r="O1164" s="24"/>
      <c r="P1164" s="24"/>
      <c r="Q1164" s="24"/>
      <c r="R1164" s="24"/>
      <c r="S1164" s="24"/>
      <c r="T1164" s="57"/>
      <c r="AT1164" s="6" t="s">
        <v>148</v>
      </c>
      <c r="AU1164" s="6" t="s">
        <v>80</v>
      </c>
    </row>
    <row r="1165" spans="2:65" s="6" customFormat="1" ht="57.75" customHeight="1" x14ac:dyDescent="0.3">
      <c r="B1165" s="23"/>
      <c r="C1165" s="24"/>
      <c r="D1165" s="167" t="s">
        <v>150</v>
      </c>
      <c r="E1165" s="24"/>
      <c r="F1165" s="168" t="s">
        <v>846</v>
      </c>
      <c r="G1165" s="24"/>
      <c r="H1165" s="24"/>
      <c r="J1165" s="24"/>
      <c r="K1165" s="24"/>
      <c r="L1165" s="43"/>
      <c r="M1165" s="56"/>
      <c r="N1165" s="24"/>
      <c r="O1165" s="24"/>
      <c r="P1165" s="24"/>
      <c r="Q1165" s="24"/>
      <c r="R1165" s="24"/>
      <c r="S1165" s="24"/>
      <c r="T1165" s="57"/>
      <c r="AT1165" s="6" t="s">
        <v>150</v>
      </c>
      <c r="AU1165" s="6" t="s">
        <v>80</v>
      </c>
    </row>
    <row r="1166" spans="2:65" s="6" customFormat="1" ht="15.75" customHeight="1" x14ac:dyDescent="0.3">
      <c r="B1166" s="176"/>
      <c r="C1166" s="177"/>
      <c r="D1166" s="167" t="s">
        <v>152</v>
      </c>
      <c r="E1166" s="177"/>
      <c r="F1166" s="178" t="s">
        <v>1074</v>
      </c>
      <c r="G1166" s="177"/>
      <c r="H1166" s="179">
        <v>135.70599999999999</v>
      </c>
      <c r="J1166" s="177"/>
      <c r="K1166" s="177"/>
      <c r="L1166" s="180"/>
      <c r="M1166" s="181"/>
      <c r="N1166" s="177"/>
      <c r="O1166" s="177"/>
      <c r="P1166" s="177"/>
      <c r="Q1166" s="177"/>
      <c r="R1166" s="177"/>
      <c r="S1166" s="177"/>
      <c r="T1166" s="182"/>
      <c r="AT1166" s="183" t="s">
        <v>152</v>
      </c>
      <c r="AU1166" s="183" t="s">
        <v>80</v>
      </c>
      <c r="AV1166" s="183" t="s">
        <v>80</v>
      </c>
      <c r="AW1166" s="183" t="s">
        <v>111</v>
      </c>
      <c r="AX1166" s="183" t="s">
        <v>76</v>
      </c>
      <c r="AY1166" s="183" t="s">
        <v>139</v>
      </c>
    </row>
    <row r="1167" spans="2:65" s="6" customFormat="1" ht="15.75" customHeight="1" x14ac:dyDescent="0.3">
      <c r="B1167" s="23"/>
      <c r="C1167" s="153" t="s">
        <v>1075</v>
      </c>
      <c r="D1167" s="153" t="s">
        <v>141</v>
      </c>
      <c r="E1167" s="154" t="s">
        <v>1076</v>
      </c>
      <c r="F1167" s="155" t="s">
        <v>1077</v>
      </c>
      <c r="G1167" s="156" t="s">
        <v>380</v>
      </c>
      <c r="H1167" s="157">
        <v>19680.123</v>
      </c>
      <c r="I1167" s="158">
        <v>4.1399999999999997</v>
      </c>
      <c r="J1167" s="159">
        <f>ROUND($I$1167*$H$1167,2)</f>
        <v>81475.710000000006</v>
      </c>
      <c r="K1167" s="155" t="s">
        <v>145</v>
      </c>
      <c r="L1167" s="43"/>
      <c r="M1167" s="160"/>
      <c r="N1167" s="161" t="s">
        <v>43</v>
      </c>
      <c r="O1167" s="24"/>
      <c r="P1167" s="162">
        <f>$O$1167*$H$1167</f>
        <v>0</v>
      </c>
      <c r="Q1167" s="162">
        <v>0</v>
      </c>
      <c r="R1167" s="162">
        <f>$Q$1167*$H$1167</f>
        <v>0</v>
      </c>
      <c r="S1167" s="162">
        <v>0</v>
      </c>
      <c r="T1167" s="163">
        <f>$S$1167*$H$1167</f>
        <v>0</v>
      </c>
      <c r="AR1167" s="97" t="s">
        <v>146</v>
      </c>
      <c r="AT1167" s="97" t="s">
        <v>141</v>
      </c>
      <c r="AU1167" s="97" t="s">
        <v>80</v>
      </c>
      <c r="AY1167" s="6" t="s">
        <v>139</v>
      </c>
      <c r="BE1167" s="164">
        <f>IF($N$1167="základní",$J$1167,0)</f>
        <v>81475.710000000006</v>
      </c>
      <c r="BF1167" s="164">
        <f>IF($N$1167="snížená",$J$1167,0)</f>
        <v>0</v>
      </c>
      <c r="BG1167" s="164">
        <f>IF($N$1167="zákl. přenesená",$J$1167,0)</f>
        <v>0</v>
      </c>
      <c r="BH1167" s="164">
        <f>IF($N$1167="sníž. přenesená",$J$1167,0)</f>
        <v>0</v>
      </c>
      <c r="BI1167" s="164">
        <f>IF($N$1167="nulová",$J$1167,0)</f>
        <v>0</v>
      </c>
      <c r="BJ1167" s="97" t="s">
        <v>76</v>
      </c>
      <c r="BK1167" s="164">
        <f>ROUND($I$1167*$H$1167,2)</f>
        <v>81475.710000000006</v>
      </c>
      <c r="BL1167" s="97" t="s">
        <v>146</v>
      </c>
      <c r="BM1167" s="97" t="s">
        <v>1078</v>
      </c>
    </row>
    <row r="1168" spans="2:65" s="6" customFormat="1" ht="27" customHeight="1" x14ac:dyDescent="0.3">
      <c r="B1168" s="23"/>
      <c r="C1168" s="24"/>
      <c r="D1168" s="165" t="s">
        <v>148</v>
      </c>
      <c r="E1168" s="24"/>
      <c r="F1168" s="166" t="s">
        <v>1079</v>
      </c>
      <c r="G1168" s="24"/>
      <c r="H1168" s="24"/>
      <c r="J1168" s="24"/>
      <c r="K1168" s="24"/>
      <c r="L1168" s="43"/>
      <c r="M1168" s="56"/>
      <c r="N1168" s="24"/>
      <c r="O1168" s="24"/>
      <c r="P1168" s="24"/>
      <c r="Q1168" s="24"/>
      <c r="R1168" s="24"/>
      <c r="S1168" s="24"/>
      <c r="T1168" s="57"/>
      <c r="AT1168" s="6" t="s">
        <v>148</v>
      </c>
      <c r="AU1168" s="6" t="s">
        <v>80</v>
      </c>
    </row>
    <row r="1169" spans="2:65" s="6" customFormat="1" ht="84.75" customHeight="1" x14ac:dyDescent="0.3">
      <c r="B1169" s="23"/>
      <c r="C1169" s="24"/>
      <c r="D1169" s="167" t="s">
        <v>150</v>
      </c>
      <c r="E1169" s="24"/>
      <c r="F1169" s="168" t="s">
        <v>1080</v>
      </c>
      <c r="G1169" s="24"/>
      <c r="H1169" s="24"/>
      <c r="J1169" s="24"/>
      <c r="K1169" s="24"/>
      <c r="L1169" s="43"/>
      <c r="M1169" s="56"/>
      <c r="N1169" s="24"/>
      <c r="O1169" s="24"/>
      <c r="P1169" s="24"/>
      <c r="Q1169" s="24"/>
      <c r="R1169" s="24"/>
      <c r="S1169" s="24"/>
      <c r="T1169" s="57"/>
      <c r="AT1169" s="6" t="s">
        <v>150</v>
      </c>
      <c r="AU1169" s="6" t="s">
        <v>80</v>
      </c>
    </row>
    <row r="1170" spans="2:65" s="6" customFormat="1" ht="15.75" customHeight="1" x14ac:dyDescent="0.3">
      <c r="B1170" s="176"/>
      <c r="C1170" s="177"/>
      <c r="D1170" s="167" t="s">
        <v>152</v>
      </c>
      <c r="E1170" s="177"/>
      <c r="F1170" s="178" t="s">
        <v>1081</v>
      </c>
      <c r="G1170" s="177"/>
      <c r="H1170" s="179">
        <v>19579.758999999998</v>
      </c>
      <c r="J1170" s="177"/>
      <c r="K1170" s="177"/>
      <c r="L1170" s="180"/>
      <c r="M1170" s="181"/>
      <c r="N1170" s="177"/>
      <c r="O1170" s="177"/>
      <c r="P1170" s="177"/>
      <c r="Q1170" s="177"/>
      <c r="R1170" s="177"/>
      <c r="S1170" s="177"/>
      <c r="T1170" s="182"/>
      <c r="AT1170" s="183" t="s">
        <v>152</v>
      </c>
      <c r="AU1170" s="183" t="s">
        <v>80</v>
      </c>
      <c r="AV1170" s="183" t="s">
        <v>80</v>
      </c>
      <c r="AW1170" s="183" t="s">
        <v>111</v>
      </c>
      <c r="AX1170" s="183" t="s">
        <v>72</v>
      </c>
      <c r="AY1170" s="183" t="s">
        <v>139</v>
      </c>
    </row>
    <row r="1171" spans="2:65" s="6" customFormat="1" ht="15.75" customHeight="1" x14ac:dyDescent="0.3">
      <c r="B1171" s="176"/>
      <c r="C1171" s="177"/>
      <c r="D1171" s="167" t="s">
        <v>152</v>
      </c>
      <c r="E1171" s="177"/>
      <c r="F1171" s="178" t="s">
        <v>1082</v>
      </c>
      <c r="G1171" s="177"/>
      <c r="H1171" s="179">
        <v>100.364</v>
      </c>
      <c r="J1171" s="177"/>
      <c r="K1171" s="177"/>
      <c r="L1171" s="180"/>
      <c r="M1171" s="181"/>
      <c r="N1171" s="177"/>
      <c r="O1171" s="177"/>
      <c r="P1171" s="177"/>
      <c r="Q1171" s="177"/>
      <c r="R1171" s="177"/>
      <c r="S1171" s="177"/>
      <c r="T1171" s="182"/>
      <c r="AT1171" s="183" t="s">
        <v>152</v>
      </c>
      <c r="AU1171" s="183" t="s">
        <v>80</v>
      </c>
      <c r="AV1171" s="183" t="s">
        <v>80</v>
      </c>
      <c r="AW1171" s="183" t="s">
        <v>111</v>
      </c>
      <c r="AX1171" s="183" t="s">
        <v>72</v>
      </c>
      <c r="AY1171" s="183" t="s">
        <v>139</v>
      </c>
    </row>
    <row r="1172" spans="2:65" s="6" customFormat="1" ht="15.75" customHeight="1" x14ac:dyDescent="0.3">
      <c r="B1172" s="184"/>
      <c r="C1172" s="185"/>
      <c r="D1172" s="167" t="s">
        <v>152</v>
      </c>
      <c r="E1172" s="185"/>
      <c r="F1172" s="186" t="s">
        <v>179</v>
      </c>
      <c r="G1172" s="185"/>
      <c r="H1172" s="187">
        <v>19680.123</v>
      </c>
      <c r="J1172" s="185"/>
      <c r="K1172" s="185"/>
      <c r="L1172" s="188"/>
      <c r="M1172" s="189"/>
      <c r="N1172" s="185"/>
      <c r="O1172" s="185"/>
      <c r="P1172" s="185"/>
      <c r="Q1172" s="185"/>
      <c r="R1172" s="185"/>
      <c r="S1172" s="185"/>
      <c r="T1172" s="190"/>
      <c r="AT1172" s="191" t="s">
        <v>152</v>
      </c>
      <c r="AU1172" s="191" t="s">
        <v>80</v>
      </c>
      <c r="AV1172" s="191" t="s">
        <v>146</v>
      </c>
      <c r="AW1172" s="191" t="s">
        <v>111</v>
      </c>
      <c r="AX1172" s="191" t="s">
        <v>76</v>
      </c>
      <c r="AY1172" s="191" t="s">
        <v>139</v>
      </c>
    </row>
    <row r="1173" spans="2:65" s="6" customFormat="1" ht="15.75" customHeight="1" x14ac:dyDescent="0.3">
      <c r="B1173" s="23"/>
      <c r="C1173" s="153" t="s">
        <v>1083</v>
      </c>
      <c r="D1173" s="153" t="s">
        <v>141</v>
      </c>
      <c r="E1173" s="154" t="s">
        <v>1084</v>
      </c>
      <c r="F1173" s="155" t="s">
        <v>1085</v>
      </c>
      <c r="G1173" s="156" t="s">
        <v>380</v>
      </c>
      <c r="H1173" s="157">
        <v>9578.384</v>
      </c>
      <c r="I1173" s="158">
        <v>20</v>
      </c>
      <c r="J1173" s="159">
        <f>ROUND($I$1173*$H$1173,2)</f>
        <v>191567.68</v>
      </c>
      <c r="K1173" s="155" t="s">
        <v>145</v>
      </c>
      <c r="L1173" s="43"/>
      <c r="M1173" s="160"/>
      <c r="N1173" s="161" t="s">
        <v>43</v>
      </c>
      <c r="O1173" s="24"/>
      <c r="P1173" s="162">
        <f>$O$1173*$H$1173</f>
        <v>0</v>
      </c>
      <c r="Q1173" s="162">
        <v>0</v>
      </c>
      <c r="R1173" s="162">
        <f>$Q$1173*$H$1173</f>
        <v>0</v>
      </c>
      <c r="S1173" s="162">
        <v>0</v>
      </c>
      <c r="T1173" s="163">
        <f>$S$1173*$H$1173</f>
        <v>0</v>
      </c>
      <c r="AR1173" s="97" t="s">
        <v>146</v>
      </c>
      <c r="AT1173" s="97" t="s">
        <v>141</v>
      </c>
      <c r="AU1173" s="97" t="s">
        <v>80</v>
      </c>
      <c r="AY1173" s="6" t="s">
        <v>139</v>
      </c>
      <c r="BE1173" s="164">
        <f>IF($N$1173="základní",$J$1173,0)</f>
        <v>191567.68</v>
      </c>
      <c r="BF1173" s="164">
        <f>IF($N$1173="snížená",$J$1173,0)</f>
        <v>0</v>
      </c>
      <c r="BG1173" s="164">
        <f>IF($N$1173="zákl. přenesená",$J$1173,0)</f>
        <v>0</v>
      </c>
      <c r="BH1173" s="164">
        <f>IF($N$1173="sníž. přenesená",$J$1173,0)</f>
        <v>0</v>
      </c>
      <c r="BI1173" s="164">
        <f>IF($N$1173="nulová",$J$1173,0)</f>
        <v>0</v>
      </c>
      <c r="BJ1173" s="97" t="s">
        <v>76</v>
      </c>
      <c r="BK1173" s="164">
        <f>ROUND($I$1173*$H$1173,2)</f>
        <v>191567.68</v>
      </c>
      <c r="BL1173" s="97" t="s">
        <v>146</v>
      </c>
      <c r="BM1173" s="97" t="s">
        <v>1086</v>
      </c>
    </row>
    <row r="1174" spans="2:65" s="6" customFormat="1" ht="27" customHeight="1" x14ac:dyDescent="0.3">
      <c r="B1174" s="23"/>
      <c r="C1174" s="24"/>
      <c r="D1174" s="165" t="s">
        <v>148</v>
      </c>
      <c r="E1174" s="24"/>
      <c r="F1174" s="166" t="s">
        <v>1087</v>
      </c>
      <c r="G1174" s="24"/>
      <c r="H1174" s="24"/>
      <c r="J1174" s="24"/>
      <c r="K1174" s="24"/>
      <c r="L1174" s="43"/>
      <c r="M1174" s="56"/>
      <c r="N1174" s="24"/>
      <c r="O1174" s="24"/>
      <c r="P1174" s="24"/>
      <c r="Q1174" s="24"/>
      <c r="R1174" s="24"/>
      <c r="S1174" s="24"/>
      <c r="T1174" s="57"/>
      <c r="AT1174" s="6" t="s">
        <v>148</v>
      </c>
      <c r="AU1174" s="6" t="s">
        <v>80</v>
      </c>
    </row>
    <row r="1175" spans="2:65" s="6" customFormat="1" ht="165.75" customHeight="1" x14ac:dyDescent="0.3">
      <c r="B1175" s="23"/>
      <c r="C1175" s="24"/>
      <c r="D1175" s="167" t="s">
        <v>150</v>
      </c>
      <c r="E1175" s="24"/>
      <c r="F1175" s="168" t="s">
        <v>1088</v>
      </c>
      <c r="G1175" s="24"/>
      <c r="H1175" s="24"/>
      <c r="J1175" s="24"/>
      <c r="K1175" s="24"/>
      <c r="L1175" s="43"/>
      <c r="M1175" s="56"/>
      <c r="N1175" s="24"/>
      <c r="O1175" s="24"/>
      <c r="P1175" s="24"/>
      <c r="Q1175" s="24"/>
      <c r="R1175" s="24"/>
      <c r="S1175" s="24"/>
      <c r="T1175" s="57"/>
      <c r="AT1175" s="6" t="s">
        <v>150</v>
      </c>
      <c r="AU1175" s="6" t="s">
        <v>80</v>
      </c>
    </row>
    <row r="1176" spans="2:65" s="6" customFormat="1" ht="15.75" customHeight="1" x14ac:dyDescent="0.3">
      <c r="B1176" s="169"/>
      <c r="C1176" s="170"/>
      <c r="D1176" s="167" t="s">
        <v>152</v>
      </c>
      <c r="E1176" s="170"/>
      <c r="F1176" s="171" t="s">
        <v>1089</v>
      </c>
      <c r="G1176" s="170"/>
      <c r="H1176" s="170"/>
      <c r="J1176" s="170"/>
      <c r="K1176" s="170"/>
      <c r="L1176" s="172"/>
      <c r="M1176" s="173"/>
      <c r="N1176" s="170"/>
      <c r="O1176" s="170"/>
      <c r="P1176" s="170"/>
      <c r="Q1176" s="170"/>
      <c r="R1176" s="170"/>
      <c r="S1176" s="170"/>
      <c r="T1176" s="174"/>
      <c r="AT1176" s="175" t="s">
        <v>152</v>
      </c>
      <c r="AU1176" s="175" t="s">
        <v>80</v>
      </c>
      <c r="AV1176" s="175" t="s">
        <v>76</v>
      </c>
      <c r="AW1176" s="175" t="s">
        <v>111</v>
      </c>
      <c r="AX1176" s="175" t="s">
        <v>72</v>
      </c>
      <c r="AY1176" s="175" t="s">
        <v>139</v>
      </c>
    </row>
    <row r="1177" spans="2:65" s="6" customFormat="1" ht="15.75" customHeight="1" x14ac:dyDescent="0.3">
      <c r="B1177" s="176"/>
      <c r="C1177" s="177"/>
      <c r="D1177" s="167" t="s">
        <v>152</v>
      </c>
      <c r="E1177" s="177"/>
      <c r="F1177" s="178" t="s">
        <v>1090</v>
      </c>
      <c r="G1177" s="177"/>
      <c r="H1177" s="179">
        <v>4789.192</v>
      </c>
      <c r="J1177" s="177"/>
      <c r="K1177" s="177"/>
      <c r="L1177" s="180"/>
      <c r="M1177" s="181"/>
      <c r="N1177" s="177"/>
      <c r="O1177" s="177"/>
      <c r="P1177" s="177"/>
      <c r="Q1177" s="177"/>
      <c r="R1177" s="177"/>
      <c r="S1177" s="177"/>
      <c r="T1177" s="182"/>
      <c r="AT1177" s="183" t="s">
        <v>152</v>
      </c>
      <c r="AU1177" s="183" t="s">
        <v>80</v>
      </c>
      <c r="AV1177" s="183" t="s">
        <v>80</v>
      </c>
      <c r="AW1177" s="183" t="s">
        <v>111</v>
      </c>
      <c r="AX1177" s="183" t="s">
        <v>72</v>
      </c>
      <c r="AY1177" s="183" t="s">
        <v>139</v>
      </c>
    </row>
    <row r="1178" spans="2:65" s="6" customFormat="1" ht="15.75" customHeight="1" x14ac:dyDescent="0.3">
      <c r="B1178" s="176"/>
      <c r="C1178" s="177"/>
      <c r="D1178" s="167" t="s">
        <v>152</v>
      </c>
      <c r="E1178" s="177"/>
      <c r="F1178" s="178" t="s">
        <v>1091</v>
      </c>
      <c r="G1178" s="177"/>
      <c r="H1178" s="179">
        <v>4789.192</v>
      </c>
      <c r="J1178" s="177"/>
      <c r="K1178" s="177"/>
      <c r="L1178" s="180"/>
      <c r="M1178" s="181"/>
      <c r="N1178" s="177"/>
      <c r="O1178" s="177"/>
      <c r="P1178" s="177"/>
      <c r="Q1178" s="177"/>
      <c r="R1178" s="177"/>
      <c r="S1178" s="177"/>
      <c r="T1178" s="182"/>
      <c r="AT1178" s="183" t="s">
        <v>152</v>
      </c>
      <c r="AU1178" s="183" t="s">
        <v>80</v>
      </c>
      <c r="AV1178" s="183" t="s">
        <v>80</v>
      </c>
      <c r="AW1178" s="183" t="s">
        <v>111</v>
      </c>
      <c r="AX1178" s="183" t="s">
        <v>72</v>
      </c>
      <c r="AY1178" s="183" t="s">
        <v>139</v>
      </c>
    </row>
    <row r="1179" spans="2:65" s="6" customFormat="1" ht="15.75" customHeight="1" x14ac:dyDescent="0.3">
      <c r="B1179" s="184"/>
      <c r="C1179" s="185"/>
      <c r="D1179" s="167" t="s">
        <v>152</v>
      </c>
      <c r="E1179" s="185"/>
      <c r="F1179" s="186" t="s">
        <v>179</v>
      </c>
      <c r="G1179" s="185"/>
      <c r="H1179" s="187">
        <v>9578.384</v>
      </c>
      <c r="J1179" s="185"/>
      <c r="K1179" s="185"/>
      <c r="L1179" s="188"/>
      <c r="M1179" s="189"/>
      <c r="N1179" s="185"/>
      <c r="O1179" s="185"/>
      <c r="P1179" s="185"/>
      <c r="Q1179" s="185"/>
      <c r="R1179" s="185"/>
      <c r="S1179" s="185"/>
      <c r="T1179" s="190"/>
      <c r="AT1179" s="191" t="s">
        <v>152</v>
      </c>
      <c r="AU1179" s="191" t="s">
        <v>80</v>
      </c>
      <c r="AV1179" s="191" t="s">
        <v>146</v>
      </c>
      <c r="AW1179" s="191" t="s">
        <v>111</v>
      </c>
      <c r="AX1179" s="191" t="s">
        <v>76</v>
      </c>
      <c r="AY1179" s="191" t="s">
        <v>139</v>
      </c>
    </row>
    <row r="1180" spans="2:65" s="6" customFormat="1" ht="15.75" customHeight="1" x14ac:dyDescent="0.3">
      <c r="B1180" s="23"/>
      <c r="C1180" s="153" t="s">
        <v>1092</v>
      </c>
      <c r="D1180" s="153" t="s">
        <v>141</v>
      </c>
      <c r="E1180" s="154" t="s">
        <v>1093</v>
      </c>
      <c r="F1180" s="155" t="s">
        <v>1094</v>
      </c>
      <c r="G1180" s="156" t="s">
        <v>380</v>
      </c>
      <c r="H1180" s="157">
        <v>14959.931</v>
      </c>
      <c r="I1180" s="158">
        <v>60</v>
      </c>
      <c r="J1180" s="159">
        <f>ROUND($I$1180*$H$1180,2)</f>
        <v>897595.86</v>
      </c>
      <c r="K1180" s="155" t="s">
        <v>145</v>
      </c>
      <c r="L1180" s="43"/>
      <c r="M1180" s="160"/>
      <c r="N1180" s="161" t="s">
        <v>43</v>
      </c>
      <c r="O1180" s="24"/>
      <c r="P1180" s="162">
        <f>$O$1180*$H$1180</f>
        <v>0</v>
      </c>
      <c r="Q1180" s="162">
        <v>0</v>
      </c>
      <c r="R1180" s="162">
        <f>$Q$1180*$H$1180</f>
        <v>0</v>
      </c>
      <c r="S1180" s="162">
        <v>0</v>
      </c>
      <c r="T1180" s="163">
        <f>$S$1180*$H$1180</f>
        <v>0</v>
      </c>
      <c r="AR1180" s="97" t="s">
        <v>146</v>
      </c>
      <c r="AT1180" s="97" t="s">
        <v>141</v>
      </c>
      <c r="AU1180" s="97" t="s">
        <v>80</v>
      </c>
      <c r="AY1180" s="6" t="s">
        <v>139</v>
      </c>
      <c r="BE1180" s="164">
        <f>IF($N$1180="základní",$J$1180,0)</f>
        <v>897595.86</v>
      </c>
      <c r="BF1180" s="164">
        <f>IF($N$1180="snížená",$J$1180,0)</f>
        <v>0</v>
      </c>
      <c r="BG1180" s="164">
        <f>IF($N$1180="zákl. přenesená",$J$1180,0)</f>
        <v>0</v>
      </c>
      <c r="BH1180" s="164">
        <f>IF($N$1180="sníž. přenesená",$J$1180,0)</f>
        <v>0</v>
      </c>
      <c r="BI1180" s="164">
        <f>IF($N$1180="nulová",$J$1180,0)</f>
        <v>0</v>
      </c>
      <c r="BJ1180" s="97" t="s">
        <v>76</v>
      </c>
      <c r="BK1180" s="164">
        <f>ROUND($I$1180*$H$1180,2)</f>
        <v>897595.86</v>
      </c>
      <c r="BL1180" s="97" t="s">
        <v>146</v>
      </c>
      <c r="BM1180" s="97" t="s">
        <v>1095</v>
      </c>
    </row>
    <row r="1181" spans="2:65" s="6" customFormat="1" ht="27" customHeight="1" x14ac:dyDescent="0.3">
      <c r="B1181" s="23"/>
      <c r="C1181" s="24"/>
      <c r="D1181" s="165" t="s">
        <v>148</v>
      </c>
      <c r="E1181" s="24"/>
      <c r="F1181" s="166" t="s">
        <v>1096</v>
      </c>
      <c r="G1181" s="24"/>
      <c r="H1181" s="24"/>
      <c r="J1181" s="24"/>
      <c r="K1181" s="24"/>
      <c r="L1181" s="43"/>
      <c r="M1181" s="56"/>
      <c r="N1181" s="24"/>
      <c r="O1181" s="24"/>
      <c r="P1181" s="24"/>
      <c r="Q1181" s="24"/>
      <c r="R1181" s="24"/>
      <c r="S1181" s="24"/>
      <c r="T1181" s="57"/>
      <c r="AT1181" s="6" t="s">
        <v>148</v>
      </c>
      <c r="AU1181" s="6" t="s">
        <v>80</v>
      </c>
    </row>
    <row r="1182" spans="2:65" s="6" customFormat="1" ht="165.75" customHeight="1" x14ac:dyDescent="0.3">
      <c r="B1182" s="23"/>
      <c r="C1182" s="24"/>
      <c r="D1182" s="167" t="s">
        <v>150</v>
      </c>
      <c r="E1182" s="24"/>
      <c r="F1182" s="168" t="s">
        <v>1088</v>
      </c>
      <c r="G1182" s="24"/>
      <c r="H1182" s="24"/>
      <c r="J1182" s="24"/>
      <c r="K1182" s="24"/>
      <c r="L1182" s="43"/>
      <c r="M1182" s="56"/>
      <c r="N1182" s="24"/>
      <c r="O1182" s="24"/>
      <c r="P1182" s="24"/>
      <c r="Q1182" s="24"/>
      <c r="R1182" s="24"/>
      <c r="S1182" s="24"/>
      <c r="T1182" s="57"/>
      <c r="AT1182" s="6" t="s">
        <v>150</v>
      </c>
      <c r="AU1182" s="6" t="s">
        <v>80</v>
      </c>
    </row>
    <row r="1183" spans="2:65" s="6" customFormat="1" ht="27" customHeight="1" x14ac:dyDescent="0.3">
      <c r="B1183" s="169"/>
      <c r="C1183" s="170"/>
      <c r="D1183" s="167" t="s">
        <v>152</v>
      </c>
      <c r="E1183" s="170"/>
      <c r="F1183" s="171" t="s">
        <v>1097</v>
      </c>
      <c r="G1183" s="170"/>
      <c r="H1183" s="170"/>
      <c r="J1183" s="170"/>
      <c r="K1183" s="170"/>
      <c r="L1183" s="172"/>
      <c r="M1183" s="173"/>
      <c r="N1183" s="170"/>
      <c r="O1183" s="170"/>
      <c r="P1183" s="170"/>
      <c r="Q1183" s="170"/>
      <c r="R1183" s="170"/>
      <c r="S1183" s="170"/>
      <c r="T1183" s="174"/>
      <c r="AT1183" s="175" t="s">
        <v>152</v>
      </c>
      <c r="AU1183" s="175" t="s">
        <v>80</v>
      </c>
      <c r="AV1183" s="175" t="s">
        <v>76</v>
      </c>
      <c r="AW1183" s="175" t="s">
        <v>111</v>
      </c>
      <c r="AX1183" s="175" t="s">
        <v>72</v>
      </c>
      <c r="AY1183" s="175" t="s">
        <v>139</v>
      </c>
    </row>
    <row r="1184" spans="2:65" s="6" customFormat="1" ht="15.75" customHeight="1" x14ac:dyDescent="0.3">
      <c r="B1184" s="176"/>
      <c r="C1184" s="177"/>
      <c r="D1184" s="167" t="s">
        <v>152</v>
      </c>
      <c r="E1184" s="177"/>
      <c r="F1184" s="178" t="s">
        <v>1081</v>
      </c>
      <c r="G1184" s="177"/>
      <c r="H1184" s="179">
        <v>19579.758999999998</v>
      </c>
      <c r="J1184" s="177"/>
      <c r="K1184" s="177"/>
      <c r="L1184" s="180"/>
      <c r="M1184" s="181"/>
      <c r="N1184" s="177"/>
      <c r="O1184" s="177"/>
      <c r="P1184" s="177"/>
      <c r="Q1184" s="177"/>
      <c r="R1184" s="177"/>
      <c r="S1184" s="177"/>
      <c r="T1184" s="182"/>
      <c r="AT1184" s="183" t="s">
        <v>152</v>
      </c>
      <c r="AU1184" s="183" t="s">
        <v>80</v>
      </c>
      <c r="AV1184" s="183" t="s">
        <v>80</v>
      </c>
      <c r="AW1184" s="183" t="s">
        <v>111</v>
      </c>
      <c r="AX1184" s="183" t="s">
        <v>72</v>
      </c>
      <c r="AY1184" s="183" t="s">
        <v>139</v>
      </c>
    </row>
    <row r="1185" spans="2:65" s="6" customFormat="1" ht="15.75" customHeight="1" x14ac:dyDescent="0.3">
      <c r="B1185" s="176"/>
      <c r="C1185" s="177"/>
      <c r="D1185" s="167" t="s">
        <v>152</v>
      </c>
      <c r="E1185" s="177"/>
      <c r="F1185" s="178" t="s">
        <v>1082</v>
      </c>
      <c r="G1185" s="177"/>
      <c r="H1185" s="179">
        <v>100.364</v>
      </c>
      <c r="J1185" s="177"/>
      <c r="K1185" s="177"/>
      <c r="L1185" s="180"/>
      <c r="M1185" s="181"/>
      <c r="N1185" s="177"/>
      <c r="O1185" s="177"/>
      <c r="P1185" s="177"/>
      <c r="Q1185" s="177"/>
      <c r="R1185" s="177"/>
      <c r="S1185" s="177"/>
      <c r="T1185" s="182"/>
      <c r="AT1185" s="183" t="s">
        <v>152</v>
      </c>
      <c r="AU1185" s="183" t="s">
        <v>80</v>
      </c>
      <c r="AV1185" s="183" t="s">
        <v>80</v>
      </c>
      <c r="AW1185" s="183" t="s">
        <v>111</v>
      </c>
      <c r="AX1185" s="183" t="s">
        <v>72</v>
      </c>
      <c r="AY1185" s="183" t="s">
        <v>139</v>
      </c>
    </row>
    <row r="1186" spans="2:65" s="6" customFormat="1" ht="15.75" customHeight="1" x14ac:dyDescent="0.3">
      <c r="B1186" s="176"/>
      <c r="C1186" s="177"/>
      <c r="D1186" s="167" t="s">
        <v>152</v>
      </c>
      <c r="E1186" s="177"/>
      <c r="F1186" s="178" t="s">
        <v>1098</v>
      </c>
      <c r="G1186" s="177"/>
      <c r="H1186" s="179">
        <v>69</v>
      </c>
      <c r="J1186" s="177"/>
      <c r="K1186" s="177"/>
      <c r="L1186" s="180"/>
      <c r="M1186" s="181"/>
      <c r="N1186" s="177"/>
      <c r="O1186" s="177"/>
      <c r="P1186" s="177"/>
      <c r="Q1186" s="177"/>
      <c r="R1186" s="177"/>
      <c r="S1186" s="177"/>
      <c r="T1186" s="182"/>
      <c r="AT1186" s="183" t="s">
        <v>152</v>
      </c>
      <c r="AU1186" s="183" t="s">
        <v>80</v>
      </c>
      <c r="AV1186" s="183" t="s">
        <v>80</v>
      </c>
      <c r="AW1186" s="183" t="s">
        <v>111</v>
      </c>
      <c r="AX1186" s="183" t="s">
        <v>72</v>
      </c>
      <c r="AY1186" s="183" t="s">
        <v>139</v>
      </c>
    </row>
    <row r="1187" spans="2:65" s="6" customFormat="1" ht="15.75" customHeight="1" x14ac:dyDescent="0.3">
      <c r="B1187" s="176"/>
      <c r="C1187" s="177"/>
      <c r="D1187" s="167" t="s">
        <v>152</v>
      </c>
      <c r="E1187" s="177"/>
      <c r="F1187" s="178" t="s">
        <v>1099</v>
      </c>
      <c r="G1187" s="177"/>
      <c r="H1187" s="179">
        <v>-4789.192</v>
      </c>
      <c r="J1187" s="177"/>
      <c r="K1187" s="177"/>
      <c r="L1187" s="180"/>
      <c r="M1187" s="181"/>
      <c r="N1187" s="177"/>
      <c r="O1187" s="177"/>
      <c r="P1187" s="177"/>
      <c r="Q1187" s="177"/>
      <c r="R1187" s="177"/>
      <c r="S1187" s="177"/>
      <c r="T1187" s="182"/>
      <c r="AT1187" s="183" t="s">
        <v>152</v>
      </c>
      <c r="AU1187" s="183" t="s">
        <v>80</v>
      </c>
      <c r="AV1187" s="183" t="s">
        <v>80</v>
      </c>
      <c r="AW1187" s="183" t="s">
        <v>111</v>
      </c>
      <c r="AX1187" s="183" t="s">
        <v>72</v>
      </c>
      <c r="AY1187" s="183" t="s">
        <v>139</v>
      </c>
    </row>
    <row r="1188" spans="2:65" s="6" customFormat="1" ht="15.75" customHeight="1" x14ac:dyDescent="0.3">
      <c r="B1188" s="184"/>
      <c r="C1188" s="185"/>
      <c r="D1188" s="167" t="s">
        <v>152</v>
      </c>
      <c r="E1188" s="185"/>
      <c r="F1188" s="186" t="s">
        <v>179</v>
      </c>
      <c r="G1188" s="185"/>
      <c r="H1188" s="187">
        <v>14959.931</v>
      </c>
      <c r="J1188" s="185"/>
      <c r="K1188" s="185"/>
      <c r="L1188" s="188"/>
      <c r="M1188" s="189"/>
      <c r="N1188" s="185"/>
      <c r="O1188" s="185"/>
      <c r="P1188" s="185"/>
      <c r="Q1188" s="185"/>
      <c r="R1188" s="185"/>
      <c r="S1188" s="185"/>
      <c r="T1188" s="190"/>
      <c r="AT1188" s="191" t="s">
        <v>152</v>
      </c>
      <c r="AU1188" s="191" t="s">
        <v>80</v>
      </c>
      <c r="AV1188" s="191" t="s">
        <v>146</v>
      </c>
      <c r="AW1188" s="191" t="s">
        <v>111</v>
      </c>
      <c r="AX1188" s="191" t="s">
        <v>76</v>
      </c>
      <c r="AY1188" s="191" t="s">
        <v>139</v>
      </c>
    </row>
    <row r="1189" spans="2:65" s="6" customFormat="1" ht="15.75" customHeight="1" x14ac:dyDescent="0.3">
      <c r="B1189" s="23"/>
      <c r="C1189" s="153" t="s">
        <v>1100</v>
      </c>
      <c r="D1189" s="153" t="s">
        <v>141</v>
      </c>
      <c r="E1189" s="154" t="s">
        <v>1101</v>
      </c>
      <c r="F1189" s="155" t="s">
        <v>1102</v>
      </c>
      <c r="G1189" s="156" t="s">
        <v>380</v>
      </c>
      <c r="H1189" s="157">
        <v>14959.931</v>
      </c>
      <c r="I1189" s="158">
        <v>10</v>
      </c>
      <c r="J1189" s="159">
        <f>ROUND($I$1189*$H$1189,2)</f>
        <v>149599.31</v>
      </c>
      <c r="K1189" s="155" t="s">
        <v>145</v>
      </c>
      <c r="L1189" s="43"/>
      <c r="M1189" s="160"/>
      <c r="N1189" s="161" t="s">
        <v>43</v>
      </c>
      <c r="O1189" s="24"/>
      <c r="P1189" s="162">
        <f>$O$1189*$H$1189</f>
        <v>0</v>
      </c>
      <c r="Q1189" s="162">
        <v>0</v>
      </c>
      <c r="R1189" s="162">
        <f>$Q$1189*$H$1189</f>
        <v>0</v>
      </c>
      <c r="S1189" s="162">
        <v>0</v>
      </c>
      <c r="T1189" s="163">
        <f>$S$1189*$H$1189</f>
        <v>0</v>
      </c>
      <c r="AR1189" s="97" t="s">
        <v>146</v>
      </c>
      <c r="AT1189" s="97" t="s">
        <v>141</v>
      </c>
      <c r="AU1189" s="97" t="s">
        <v>80</v>
      </c>
      <c r="AY1189" s="6" t="s">
        <v>139</v>
      </c>
      <c r="BE1189" s="164">
        <f>IF($N$1189="základní",$J$1189,0)</f>
        <v>149599.31</v>
      </c>
      <c r="BF1189" s="164">
        <f>IF($N$1189="snížená",$J$1189,0)</f>
        <v>0</v>
      </c>
      <c r="BG1189" s="164">
        <f>IF($N$1189="zákl. přenesená",$J$1189,0)</f>
        <v>0</v>
      </c>
      <c r="BH1189" s="164">
        <f>IF($N$1189="sníž. přenesená",$J$1189,0)</f>
        <v>0</v>
      </c>
      <c r="BI1189" s="164">
        <f>IF($N$1189="nulová",$J$1189,0)</f>
        <v>0</v>
      </c>
      <c r="BJ1189" s="97" t="s">
        <v>76</v>
      </c>
      <c r="BK1189" s="164">
        <f>ROUND($I$1189*$H$1189,2)</f>
        <v>149599.31</v>
      </c>
      <c r="BL1189" s="97" t="s">
        <v>146</v>
      </c>
      <c r="BM1189" s="97" t="s">
        <v>1103</v>
      </c>
    </row>
    <row r="1190" spans="2:65" s="6" customFormat="1" ht="16.5" customHeight="1" x14ac:dyDescent="0.3">
      <c r="B1190" s="23"/>
      <c r="C1190" s="24"/>
      <c r="D1190" s="165" t="s">
        <v>148</v>
      </c>
      <c r="E1190" s="24"/>
      <c r="F1190" s="166" t="s">
        <v>1102</v>
      </c>
      <c r="G1190" s="24"/>
      <c r="H1190" s="24"/>
      <c r="J1190" s="24"/>
      <c r="K1190" s="24"/>
      <c r="L1190" s="43"/>
      <c r="M1190" s="56"/>
      <c r="N1190" s="24"/>
      <c r="O1190" s="24"/>
      <c r="P1190" s="24"/>
      <c r="Q1190" s="24"/>
      <c r="R1190" s="24"/>
      <c r="S1190" s="24"/>
      <c r="T1190" s="57"/>
      <c r="AT1190" s="6" t="s">
        <v>148</v>
      </c>
      <c r="AU1190" s="6" t="s">
        <v>80</v>
      </c>
    </row>
    <row r="1191" spans="2:65" s="6" customFormat="1" ht="246.75" customHeight="1" x14ac:dyDescent="0.3">
      <c r="B1191" s="23"/>
      <c r="C1191" s="24"/>
      <c r="D1191" s="167" t="s">
        <v>150</v>
      </c>
      <c r="E1191" s="24"/>
      <c r="F1191" s="168" t="s">
        <v>1104</v>
      </c>
      <c r="G1191" s="24"/>
      <c r="H1191" s="24"/>
      <c r="J1191" s="24"/>
      <c r="K1191" s="24"/>
      <c r="L1191" s="43"/>
      <c r="M1191" s="56"/>
      <c r="N1191" s="24"/>
      <c r="O1191" s="24"/>
      <c r="P1191" s="24"/>
      <c r="Q1191" s="24"/>
      <c r="R1191" s="24"/>
      <c r="S1191" s="24"/>
      <c r="T1191" s="57"/>
      <c r="AT1191" s="6" t="s">
        <v>150</v>
      </c>
      <c r="AU1191" s="6" t="s">
        <v>80</v>
      </c>
    </row>
    <row r="1192" spans="2:65" s="6" customFormat="1" ht="15.75" customHeight="1" x14ac:dyDescent="0.3">
      <c r="B1192" s="169"/>
      <c r="C1192" s="170"/>
      <c r="D1192" s="167" t="s">
        <v>152</v>
      </c>
      <c r="E1192" s="170"/>
      <c r="F1192" s="171" t="s">
        <v>1105</v>
      </c>
      <c r="G1192" s="170"/>
      <c r="H1192" s="170"/>
      <c r="J1192" s="170"/>
      <c r="K1192" s="170"/>
      <c r="L1192" s="172"/>
      <c r="M1192" s="173"/>
      <c r="N1192" s="170"/>
      <c r="O1192" s="170"/>
      <c r="P1192" s="170"/>
      <c r="Q1192" s="170"/>
      <c r="R1192" s="170"/>
      <c r="S1192" s="170"/>
      <c r="T1192" s="174"/>
      <c r="AT1192" s="175" t="s">
        <v>152</v>
      </c>
      <c r="AU1192" s="175" t="s">
        <v>80</v>
      </c>
      <c r="AV1192" s="175" t="s">
        <v>76</v>
      </c>
      <c r="AW1192" s="175" t="s">
        <v>111</v>
      </c>
      <c r="AX1192" s="175" t="s">
        <v>72</v>
      </c>
      <c r="AY1192" s="175" t="s">
        <v>139</v>
      </c>
    </row>
    <row r="1193" spans="2:65" s="6" customFormat="1" ht="15.75" customHeight="1" x14ac:dyDescent="0.3">
      <c r="B1193" s="176"/>
      <c r="C1193" s="177"/>
      <c r="D1193" s="167" t="s">
        <v>152</v>
      </c>
      <c r="E1193" s="177"/>
      <c r="F1193" s="178" t="s">
        <v>1106</v>
      </c>
      <c r="G1193" s="177"/>
      <c r="H1193" s="179">
        <v>14959.931</v>
      </c>
      <c r="J1193" s="177"/>
      <c r="K1193" s="177"/>
      <c r="L1193" s="180"/>
      <c r="M1193" s="181"/>
      <c r="N1193" s="177"/>
      <c r="O1193" s="177"/>
      <c r="P1193" s="177"/>
      <c r="Q1193" s="177"/>
      <c r="R1193" s="177"/>
      <c r="S1193" s="177"/>
      <c r="T1193" s="182"/>
      <c r="AT1193" s="183" t="s">
        <v>152</v>
      </c>
      <c r="AU1193" s="183" t="s">
        <v>80</v>
      </c>
      <c r="AV1193" s="183" t="s">
        <v>80</v>
      </c>
      <c r="AW1193" s="183" t="s">
        <v>111</v>
      </c>
      <c r="AX1193" s="183" t="s">
        <v>76</v>
      </c>
      <c r="AY1193" s="183" t="s">
        <v>139</v>
      </c>
    </row>
    <row r="1194" spans="2:65" s="6" customFormat="1" ht="15.75" customHeight="1" x14ac:dyDescent="0.3">
      <c r="B1194" s="23"/>
      <c r="C1194" s="153" t="s">
        <v>1107</v>
      </c>
      <c r="D1194" s="153" t="s">
        <v>141</v>
      </c>
      <c r="E1194" s="154" t="s">
        <v>1108</v>
      </c>
      <c r="F1194" s="155" t="s">
        <v>1109</v>
      </c>
      <c r="G1194" s="156" t="s">
        <v>380</v>
      </c>
      <c r="H1194" s="157">
        <v>14413.494000000001</v>
      </c>
      <c r="I1194" s="158">
        <v>50</v>
      </c>
      <c r="J1194" s="159">
        <f>ROUND($I$1194*$H$1194,2)</f>
        <v>720674.7</v>
      </c>
      <c r="K1194" s="155" t="s">
        <v>145</v>
      </c>
      <c r="L1194" s="43"/>
      <c r="M1194" s="160"/>
      <c r="N1194" s="161" t="s">
        <v>43</v>
      </c>
      <c r="O1194" s="24"/>
      <c r="P1194" s="162">
        <f>$O$1194*$H$1194</f>
        <v>0</v>
      </c>
      <c r="Q1194" s="162">
        <v>0</v>
      </c>
      <c r="R1194" s="162">
        <f>$Q$1194*$H$1194</f>
        <v>0</v>
      </c>
      <c r="S1194" s="162">
        <v>0</v>
      </c>
      <c r="T1194" s="163">
        <f>$S$1194*$H$1194</f>
        <v>0</v>
      </c>
      <c r="AR1194" s="97" t="s">
        <v>146</v>
      </c>
      <c r="AT1194" s="97" t="s">
        <v>141</v>
      </c>
      <c r="AU1194" s="97" t="s">
        <v>80</v>
      </c>
      <c r="AY1194" s="6" t="s">
        <v>139</v>
      </c>
      <c r="BE1194" s="164">
        <f>IF($N$1194="základní",$J$1194,0)</f>
        <v>720674.7</v>
      </c>
      <c r="BF1194" s="164">
        <f>IF($N$1194="snížená",$J$1194,0)</f>
        <v>0</v>
      </c>
      <c r="BG1194" s="164">
        <f>IF($N$1194="zákl. přenesená",$J$1194,0)</f>
        <v>0</v>
      </c>
      <c r="BH1194" s="164">
        <f>IF($N$1194="sníž. přenesená",$J$1194,0)</f>
        <v>0</v>
      </c>
      <c r="BI1194" s="164">
        <f>IF($N$1194="nulová",$J$1194,0)</f>
        <v>0</v>
      </c>
      <c r="BJ1194" s="97" t="s">
        <v>76</v>
      </c>
      <c r="BK1194" s="164">
        <f>ROUND($I$1194*$H$1194,2)</f>
        <v>720674.7</v>
      </c>
      <c r="BL1194" s="97" t="s">
        <v>146</v>
      </c>
      <c r="BM1194" s="97" t="s">
        <v>1110</v>
      </c>
    </row>
    <row r="1195" spans="2:65" s="6" customFormat="1" ht="27" customHeight="1" x14ac:dyDescent="0.3">
      <c r="B1195" s="23"/>
      <c r="C1195" s="24"/>
      <c r="D1195" s="165" t="s">
        <v>148</v>
      </c>
      <c r="E1195" s="24"/>
      <c r="F1195" s="166" t="s">
        <v>1111</v>
      </c>
      <c r="G1195" s="24"/>
      <c r="H1195" s="24"/>
      <c r="J1195" s="24"/>
      <c r="K1195" s="24"/>
      <c r="L1195" s="43"/>
      <c r="M1195" s="56"/>
      <c r="N1195" s="24"/>
      <c r="O1195" s="24"/>
      <c r="P1195" s="24"/>
      <c r="Q1195" s="24"/>
      <c r="R1195" s="24"/>
      <c r="S1195" s="24"/>
      <c r="T1195" s="57"/>
      <c r="AT1195" s="6" t="s">
        <v>148</v>
      </c>
      <c r="AU1195" s="6" t="s">
        <v>80</v>
      </c>
    </row>
    <row r="1196" spans="2:65" s="6" customFormat="1" ht="368.25" customHeight="1" x14ac:dyDescent="0.3">
      <c r="B1196" s="23"/>
      <c r="C1196" s="24"/>
      <c r="D1196" s="167" t="s">
        <v>150</v>
      </c>
      <c r="E1196" s="24"/>
      <c r="F1196" s="168" t="s">
        <v>1112</v>
      </c>
      <c r="G1196" s="24"/>
      <c r="H1196" s="24"/>
      <c r="J1196" s="24"/>
      <c r="K1196" s="24"/>
      <c r="L1196" s="43"/>
      <c r="M1196" s="56"/>
      <c r="N1196" s="24"/>
      <c r="O1196" s="24"/>
      <c r="P1196" s="24"/>
      <c r="Q1196" s="24"/>
      <c r="R1196" s="24"/>
      <c r="S1196" s="24"/>
      <c r="T1196" s="57"/>
      <c r="AT1196" s="6" t="s">
        <v>150</v>
      </c>
      <c r="AU1196" s="6" t="s">
        <v>80</v>
      </c>
    </row>
    <row r="1197" spans="2:65" s="6" customFormat="1" ht="15.75" customHeight="1" x14ac:dyDescent="0.3">
      <c r="B1197" s="169"/>
      <c r="C1197" s="170"/>
      <c r="D1197" s="167" t="s">
        <v>152</v>
      </c>
      <c r="E1197" s="170"/>
      <c r="F1197" s="171" t="s">
        <v>1113</v>
      </c>
      <c r="G1197" s="170"/>
      <c r="H1197" s="170"/>
      <c r="J1197" s="170"/>
      <c r="K1197" s="170"/>
      <c r="L1197" s="172"/>
      <c r="M1197" s="173"/>
      <c r="N1197" s="170"/>
      <c r="O1197" s="170"/>
      <c r="P1197" s="170"/>
      <c r="Q1197" s="170"/>
      <c r="R1197" s="170"/>
      <c r="S1197" s="170"/>
      <c r="T1197" s="174"/>
      <c r="AT1197" s="175" t="s">
        <v>152</v>
      </c>
      <c r="AU1197" s="175" t="s">
        <v>80</v>
      </c>
      <c r="AV1197" s="175" t="s">
        <v>76</v>
      </c>
      <c r="AW1197" s="175" t="s">
        <v>111</v>
      </c>
      <c r="AX1197" s="175" t="s">
        <v>72</v>
      </c>
      <c r="AY1197" s="175" t="s">
        <v>139</v>
      </c>
    </row>
    <row r="1198" spans="2:65" s="6" customFormat="1" ht="15.75" customHeight="1" x14ac:dyDescent="0.3">
      <c r="B1198" s="169"/>
      <c r="C1198" s="170"/>
      <c r="D1198" s="167" t="s">
        <v>152</v>
      </c>
      <c r="E1198" s="170"/>
      <c r="F1198" s="171" t="s">
        <v>385</v>
      </c>
      <c r="G1198" s="170"/>
      <c r="H1198" s="170"/>
      <c r="J1198" s="170"/>
      <c r="K1198" s="170"/>
      <c r="L1198" s="172"/>
      <c r="M1198" s="173"/>
      <c r="N1198" s="170"/>
      <c r="O1198" s="170"/>
      <c r="P1198" s="170"/>
      <c r="Q1198" s="170"/>
      <c r="R1198" s="170"/>
      <c r="S1198" s="170"/>
      <c r="T1198" s="174"/>
      <c r="AT1198" s="175" t="s">
        <v>152</v>
      </c>
      <c r="AU1198" s="175" t="s">
        <v>80</v>
      </c>
      <c r="AV1198" s="175" t="s">
        <v>76</v>
      </c>
      <c r="AW1198" s="175" t="s">
        <v>111</v>
      </c>
      <c r="AX1198" s="175" t="s">
        <v>72</v>
      </c>
      <c r="AY1198" s="175" t="s">
        <v>139</v>
      </c>
    </row>
    <row r="1199" spans="2:65" s="6" customFormat="1" ht="15.75" customHeight="1" x14ac:dyDescent="0.3">
      <c r="B1199" s="169"/>
      <c r="C1199" s="170"/>
      <c r="D1199" s="167" t="s">
        <v>152</v>
      </c>
      <c r="E1199" s="170"/>
      <c r="F1199" s="171" t="s">
        <v>237</v>
      </c>
      <c r="G1199" s="170"/>
      <c r="H1199" s="170"/>
      <c r="J1199" s="170"/>
      <c r="K1199" s="170"/>
      <c r="L1199" s="172"/>
      <c r="M1199" s="173"/>
      <c r="N1199" s="170"/>
      <c r="O1199" s="170"/>
      <c r="P1199" s="170"/>
      <c r="Q1199" s="170"/>
      <c r="R1199" s="170"/>
      <c r="S1199" s="170"/>
      <c r="T1199" s="174"/>
      <c r="AT1199" s="175" t="s">
        <v>152</v>
      </c>
      <c r="AU1199" s="175" t="s">
        <v>80</v>
      </c>
      <c r="AV1199" s="175" t="s">
        <v>76</v>
      </c>
      <c r="AW1199" s="175" t="s">
        <v>111</v>
      </c>
      <c r="AX1199" s="175" t="s">
        <v>72</v>
      </c>
      <c r="AY1199" s="175" t="s">
        <v>139</v>
      </c>
    </row>
    <row r="1200" spans="2:65" s="6" customFormat="1" ht="15.75" customHeight="1" x14ac:dyDescent="0.3">
      <c r="B1200" s="176"/>
      <c r="C1200" s="177"/>
      <c r="D1200" s="167" t="s">
        <v>152</v>
      </c>
      <c r="E1200" s="177"/>
      <c r="F1200" s="178" t="s">
        <v>526</v>
      </c>
      <c r="G1200" s="177"/>
      <c r="H1200" s="179">
        <v>64.512</v>
      </c>
      <c r="J1200" s="177"/>
      <c r="K1200" s="177"/>
      <c r="L1200" s="180"/>
      <c r="M1200" s="181"/>
      <c r="N1200" s="177"/>
      <c r="O1200" s="177"/>
      <c r="P1200" s="177"/>
      <c r="Q1200" s="177"/>
      <c r="R1200" s="177"/>
      <c r="S1200" s="177"/>
      <c r="T1200" s="182"/>
      <c r="AT1200" s="183" t="s">
        <v>152</v>
      </c>
      <c r="AU1200" s="183" t="s">
        <v>80</v>
      </c>
      <c r="AV1200" s="183" t="s">
        <v>80</v>
      </c>
      <c r="AW1200" s="183" t="s">
        <v>111</v>
      </c>
      <c r="AX1200" s="183" t="s">
        <v>72</v>
      </c>
      <c r="AY1200" s="183" t="s">
        <v>139</v>
      </c>
    </row>
    <row r="1201" spans="2:51" s="6" customFormat="1" ht="15.75" customHeight="1" x14ac:dyDescent="0.3">
      <c r="B1201" s="176"/>
      <c r="C1201" s="177"/>
      <c r="D1201" s="167" t="s">
        <v>152</v>
      </c>
      <c r="E1201" s="177"/>
      <c r="F1201" s="178" t="s">
        <v>527</v>
      </c>
      <c r="G1201" s="177"/>
      <c r="H1201" s="179">
        <v>25.344000000000001</v>
      </c>
      <c r="J1201" s="177"/>
      <c r="K1201" s="177"/>
      <c r="L1201" s="180"/>
      <c r="M1201" s="181"/>
      <c r="N1201" s="177"/>
      <c r="O1201" s="177"/>
      <c r="P1201" s="177"/>
      <c r="Q1201" s="177"/>
      <c r="R1201" s="177"/>
      <c r="S1201" s="177"/>
      <c r="T1201" s="182"/>
      <c r="AT1201" s="183" t="s">
        <v>152</v>
      </c>
      <c r="AU1201" s="183" t="s">
        <v>80</v>
      </c>
      <c r="AV1201" s="183" t="s">
        <v>80</v>
      </c>
      <c r="AW1201" s="183" t="s">
        <v>111</v>
      </c>
      <c r="AX1201" s="183" t="s">
        <v>72</v>
      </c>
      <c r="AY1201" s="183" t="s">
        <v>139</v>
      </c>
    </row>
    <row r="1202" spans="2:51" s="6" customFormat="1" ht="15.75" customHeight="1" x14ac:dyDescent="0.3">
      <c r="B1202" s="176"/>
      <c r="C1202" s="177"/>
      <c r="D1202" s="167" t="s">
        <v>152</v>
      </c>
      <c r="E1202" s="177"/>
      <c r="F1202" s="178" t="s">
        <v>528</v>
      </c>
      <c r="G1202" s="177"/>
      <c r="H1202" s="179">
        <v>8.2560000000000002</v>
      </c>
      <c r="J1202" s="177"/>
      <c r="K1202" s="177"/>
      <c r="L1202" s="180"/>
      <c r="M1202" s="181"/>
      <c r="N1202" s="177"/>
      <c r="O1202" s="177"/>
      <c r="P1202" s="177"/>
      <c r="Q1202" s="177"/>
      <c r="R1202" s="177"/>
      <c r="S1202" s="177"/>
      <c r="T1202" s="182"/>
      <c r="AT1202" s="183" t="s">
        <v>152</v>
      </c>
      <c r="AU1202" s="183" t="s">
        <v>80</v>
      </c>
      <c r="AV1202" s="183" t="s">
        <v>80</v>
      </c>
      <c r="AW1202" s="183" t="s">
        <v>111</v>
      </c>
      <c r="AX1202" s="183" t="s">
        <v>72</v>
      </c>
      <c r="AY1202" s="183" t="s">
        <v>139</v>
      </c>
    </row>
    <row r="1203" spans="2:51" s="6" customFormat="1" ht="15.75" customHeight="1" x14ac:dyDescent="0.3">
      <c r="B1203" s="169"/>
      <c r="C1203" s="170"/>
      <c r="D1203" s="167" t="s">
        <v>152</v>
      </c>
      <c r="E1203" s="170"/>
      <c r="F1203" s="171" t="s">
        <v>518</v>
      </c>
      <c r="G1203" s="170"/>
      <c r="H1203" s="170"/>
      <c r="J1203" s="170"/>
      <c r="K1203" s="170"/>
      <c r="L1203" s="172"/>
      <c r="M1203" s="173"/>
      <c r="N1203" s="170"/>
      <c r="O1203" s="170"/>
      <c r="P1203" s="170"/>
      <c r="Q1203" s="170"/>
      <c r="R1203" s="170"/>
      <c r="S1203" s="170"/>
      <c r="T1203" s="174"/>
      <c r="AT1203" s="175" t="s">
        <v>152</v>
      </c>
      <c r="AU1203" s="175" t="s">
        <v>80</v>
      </c>
      <c r="AV1203" s="175" t="s">
        <v>76</v>
      </c>
      <c r="AW1203" s="175" t="s">
        <v>111</v>
      </c>
      <c r="AX1203" s="175" t="s">
        <v>72</v>
      </c>
      <c r="AY1203" s="175" t="s">
        <v>139</v>
      </c>
    </row>
    <row r="1204" spans="2:51" s="6" customFormat="1" ht="15.75" customHeight="1" x14ac:dyDescent="0.3">
      <c r="B1204" s="176"/>
      <c r="C1204" s="177"/>
      <c r="D1204" s="167" t="s">
        <v>152</v>
      </c>
      <c r="E1204" s="177"/>
      <c r="F1204" s="178" t="s">
        <v>529</v>
      </c>
      <c r="G1204" s="177"/>
      <c r="H1204" s="179">
        <v>-4.2720000000000002</v>
      </c>
      <c r="J1204" s="177"/>
      <c r="K1204" s="177"/>
      <c r="L1204" s="180"/>
      <c r="M1204" s="181"/>
      <c r="N1204" s="177"/>
      <c r="O1204" s="177"/>
      <c r="P1204" s="177"/>
      <c r="Q1204" s="177"/>
      <c r="R1204" s="177"/>
      <c r="S1204" s="177"/>
      <c r="T1204" s="182"/>
      <c r="AT1204" s="183" t="s">
        <v>152</v>
      </c>
      <c r="AU1204" s="183" t="s">
        <v>80</v>
      </c>
      <c r="AV1204" s="183" t="s">
        <v>80</v>
      </c>
      <c r="AW1204" s="183" t="s">
        <v>111</v>
      </c>
      <c r="AX1204" s="183" t="s">
        <v>72</v>
      </c>
      <c r="AY1204" s="183" t="s">
        <v>139</v>
      </c>
    </row>
    <row r="1205" spans="2:51" s="6" customFormat="1" ht="15.75" customHeight="1" x14ac:dyDescent="0.3">
      <c r="B1205" s="176"/>
      <c r="C1205" s="177"/>
      <c r="D1205" s="167" t="s">
        <v>152</v>
      </c>
      <c r="E1205" s="177"/>
      <c r="F1205" s="178" t="s">
        <v>530</v>
      </c>
      <c r="G1205" s="177"/>
      <c r="H1205" s="179">
        <v>-5.2480000000000002</v>
      </c>
      <c r="J1205" s="177"/>
      <c r="K1205" s="177"/>
      <c r="L1205" s="180"/>
      <c r="M1205" s="181"/>
      <c r="N1205" s="177"/>
      <c r="O1205" s="177"/>
      <c r="P1205" s="177"/>
      <c r="Q1205" s="177"/>
      <c r="R1205" s="177"/>
      <c r="S1205" s="177"/>
      <c r="T1205" s="182"/>
      <c r="AT1205" s="183" t="s">
        <v>152</v>
      </c>
      <c r="AU1205" s="183" t="s">
        <v>80</v>
      </c>
      <c r="AV1205" s="183" t="s">
        <v>80</v>
      </c>
      <c r="AW1205" s="183" t="s">
        <v>111</v>
      </c>
      <c r="AX1205" s="183" t="s">
        <v>72</v>
      </c>
      <c r="AY1205" s="183" t="s">
        <v>139</v>
      </c>
    </row>
    <row r="1206" spans="2:51" s="6" customFormat="1" ht="15.75" customHeight="1" x14ac:dyDescent="0.3">
      <c r="B1206" s="169"/>
      <c r="C1206" s="170"/>
      <c r="D1206" s="167" t="s">
        <v>152</v>
      </c>
      <c r="E1206" s="170"/>
      <c r="F1206" s="171" t="s">
        <v>1114</v>
      </c>
      <c r="G1206" s="170"/>
      <c r="H1206" s="170"/>
      <c r="J1206" s="170"/>
      <c r="K1206" s="170"/>
      <c r="L1206" s="172"/>
      <c r="M1206" s="173"/>
      <c r="N1206" s="170"/>
      <c r="O1206" s="170"/>
      <c r="P1206" s="170"/>
      <c r="Q1206" s="170"/>
      <c r="R1206" s="170"/>
      <c r="S1206" s="170"/>
      <c r="T1206" s="174"/>
      <c r="AT1206" s="175" t="s">
        <v>152</v>
      </c>
      <c r="AU1206" s="175" t="s">
        <v>80</v>
      </c>
      <c r="AV1206" s="175" t="s">
        <v>76</v>
      </c>
      <c r="AW1206" s="175" t="s">
        <v>111</v>
      </c>
      <c r="AX1206" s="175" t="s">
        <v>72</v>
      </c>
      <c r="AY1206" s="175" t="s">
        <v>139</v>
      </c>
    </row>
    <row r="1207" spans="2:51" s="6" customFormat="1" ht="15.75" customHeight="1" x14ac:dyDescent="0.3">
      <c r="B1207" s="176"/>
      <c r="C1207" s="177"/>
      <c r="D1207" s="167" t="s">
        <v>152</v>
      </c>
      <c r="E1207" s="177"/>
      <c r="F1207" s="178" t="s">
        <v>1115</v>
      </c>
      <c r="G1207" s="177"/>
      <c r="H1207" s="179">
        <v>-20.928000000000001</v>
      </c>
      <c r="J1207" s="177"/>
      <c r="K1207" s="177"/>
      <c r="L1207" s="180"/>
      <c r="M1207" s="181"/>
      <c r="N1207" s="177"/>
      <c r="O1207" s="177"/>
      <c r="P1207" s="177"/>
      <c r="Q1207" s="177"/>
      <c r="R1207" s="177"/>
      <c r="S1207" s="177"/>
      <c r="T1207" s="182"/>
      <c r="AT1207" s="183" t="s">
        <v>152</v>
      </c>
      <c r="AU1207" s="183" t="s">
        <v>80</v>
      </c>
      <c r="AV1207" s="183" t="s">
        <v>80</v>
      </c>
      <c r="AW1207" s="183" t="s">
        <v>111</v>
      </c>
      <c r="AX1207" s="183" t="s">
        <v>72</v>
      </c>
      <c r="AY1207" s="183" t="s">
        <v>139</v>
      </c>
    </row>
    <row r="1208" spans="2:51" s="6" customFormat="1" ht="15.75" customHeight="1" x14ac:dyDescent="0.3">
      <c r="B1208" s="176"/>
      <c r="C1208" s="177"/>
      <c r="D1208" s="167" t="s">
        <v>152</v>
      </c>
      <c r="E1208" s="177"/>
      <c r="F1208" s="178" t="s">
        <v>1116</v>
      </c>
      <c r="G1208" s="177"/>
      <c r="H1208" s="179">
        <v>-6.2279999999999998</v>
      </c>
      <c r="J1208" s="177"/>
      <c r="K1208" s="177"/>
      <c r="L1208" s="180"/>
      <c r="M1208" s="181"/>
      <c r="N1208" s="177"/>
      <c r="O1208" s="177"/>
      <c r="P1208" s="177"/>
      <c r="Q1208" s="177"/>
      <c r="R1208" s="177"/>
      <c r="S1208" s="177"/>
      <c r="T1208" s="182"/>
      <c r="AT1208" s="183" t="s">
        <v>152</v>
      </c>
      <c r="AU1208" s="183" t="s">
        <v>80</v>
      </c>
      <c r="AV1208" s="183" t="s">
        <v>80</v>
      </c>
      <c r="AW1208" s="183" t="s">
        <v>111</v>
      </c>
      <c r="AX1208" s="183" t="s">
        <v>72</v>
      </c>
      <c r="AY1208" s="183" t="s">
        <v>139</v>
      </c>
    </row>
    <row r="1209" spans="2:51" s="6" customFormat="1" ht="15.75" customHeight="1" x14ac:dyDescent="0.3">
      <c r="B1209" s="169"/>
      <c r="C1209" s="170"/>
      <c r="D1209" s="167" t="s">
        <v>152</v>
      </c>
      <c r="E1209" s="170"/>
      <c r="F1209" s="171" t="s">
        <v>1117</v>
      </c>
      <c r="G1209" s="170"/>
      <c r="H1209" s="170"/>
      <c r="J1209" s="170"/>
      <c r="K1209" s="170"/>
      <c r="L1209" s="172"/>
      <c r="M1209" s="173"/>
      <c r="N1209" s="170"/>
      <c r="O1209" s="170"/>
      <c r="P1209" s="170"/>
      <c r="Q1209" s="170"/>
      <c r="R1209" s="170"/>
      <c r="S1209" s="170"/>
      <c r="T1209" s="174"/>
      <c r="AT1209" s="175" t="s">
        <v>152</v>
      </c>
      <c r="AU1209" s="175" t="s">
        <v>80</v>
      </c>
      <c r="AV1209" s="175" t="s">
        <v>76</v>
      </c>
      <c r="AW1209" s="175" t="s">
        <v>111</v>
      </c>
      <c r="AX1209" s="175" t="s">
        <v>72</v>
      </c>
      <c r="AY1209" s="175" t="s">
        <v>139</v>
      </c>
    </row>
    <row r="1210" spans="2:51" s="6" customFormat="1" ht="15.75" customHeight="1" x14ac:dyDescent="0.3">
      <c r="B1210" s="169"/>
      <c r="C1210" s="170"/>
      <c r="D1210" s="167" t="s">
        <v>152</v>
      </c>
      <c r="E1210" s="170"/>
      <c r="F1210" s="171" t="s">
        <v>211</v>
      </c>
      <c r="G1210" s="170"/>
      <c r="H1210" s="170"/>
      <c r="J1210" s="170"/>
      <c r="K1210" s="170"/>
      <c r="L1210" s="172"/>
      <c r="M1210" s="173"/>
      <c r="N1210" s="170"/>
      <c r="O1210" s="170"/>
      <c r="P1210" s="170"/>
      <c r="Q1210" s="170"/>
      <c r="R1210" s="170"/>
      <c r="S1210" s="170"/>
      <c r="T1210" s="174"/>
      <c r="AT1210" s="175" t="s">
        <v>152</v>
      </c>
      <c r="AU1210" s="175" t="s">
        <v>80</v>
      </c>
      <c r="AV1210" s="175" t="s">
        <v>76</v>
      </c>
      <c r="AW1210" s="175" t="s">
        <v>111</v>
      </c>
      <c r="AX1210" s="175" t="s">
        <v>72</v>
      </c>
      <c r="AY1210" s="175" t="s">
        <v>139</v>
      </c>
    </row>
    <row r="1211" spans="2:51" s="6" customFormat="1" ht="15.75" customHeight="1" x14ac:dyDescent="0.3">
      <c r="B1211" s="176"/>
      <c r="C1211" s="177"/>
      <c r="D1211" s="167" t="s">
        <v>152</v>
      </c>
      <c r="E1211" s="177"/>
      <c r="F1211" s="178" t="s">
        <v>543</v>
      </c>
      <c r="G1211" s="177"/>
      <c r="H1211" s="179">
        <v>8.5860000000000003</v>
      </c>
      <c r="J1211" s="177"/>
      <c r="K1211" s="177"/>
      <c r="L1211" s="180"/>
      <c r="M1211" s="181"/>
      <c r="N1211" s="177"/>
      <c r="O1211" s="177"/>
      <c r="P1211" s="177"/>
      <c r="Q1211" s="177"/>
      <c r="R1211" s="177"/>
      <c r="S1211" s="177"/>
      <c r="T1211" s="182"/>
      <c r="AT1211" s="183" t="s">
        <v>152</v>
      </c>
      <c r="AU1211" s="183" t="s">
        <v>80</v>
      </c>
      <c r="AV1211" s="183" t="s">
        <v>80</v>
      </c>
      <c r="AW1211" s="183" t="s">
        <v>111</v>
      </c>
      <c r="AX1211" s="183" t="s">
        <v>72</v>
      </c>
      <c r="AY1211" s="183" t="s">
        <v>139</v>
      </c>
    </row>
    <row r="1212" spans="2:51" s="6" customFormat="1" ht="15.75" customHeight="1" x14ac:dyDescent="0.3">
      <c r="B1212" s="176"/>
      <c r="C1212" s="177"/>
      <c r="D1212" s="167" t="s">
        <v>152</v>
      </c>
      <c r="E1212" s="177"/>
      <c r="F1212" s="178" t="s">
        <v>544</v>
      </c>
      <c r="G1212" s="177"/>
      <c r="H1212" s="179">
        <v>4.3310000000000004</v>
      </c>
      <c r="J1212" s="177"/>
      <c r="K1212" s="177"/>
      <c r="L1212" s="180"/>
      <c r="M1212" s="181"/>
      <c r="N1212" s="177"/>
      <c r="O1212" s="177"/>
      <c r="P1212" s="177"/>
      <c r="Q1212" s="177"/>
      <c r="R1212" s="177"/>
      <c r="S1212" s="177"/>
      <c r="T1212" s="182"/>
      <c r="AT1212" s="183" t="s">
        <v>152</v>
      </c>
      <c r="AU1212" s="183" t="s">
        <v>80</v>
      </c>
      <c r="AV1212" s="183" t="s">
        <v>80</v>
      </c>
      <c r="AW1212" s="183" t="s">
        <v>111</v>
      </c>
      <c r="AX1212" s="183" t="s">
        <v>72</v>
      </c>
      <c r="AY1212" s="183" t="s">
        <v>139</v>
      </c>
    </row>
    <row r="1213" spans="2:51" s="6" customFormat="1" ht="15.75" customHeight="1" x14ac:dyDescent="0.3">
      <c r="B1213" s="176"/>
      <c r="C1213" s="177"/>
      <c r="D1213" s="167" t="s">
        <v>152</v>
      </c>
      <c r="E1213" s="177"/>
      <c r="F1213" s="178" t="s">
        <v>545</v>
      </c>
      <c r="G1213" s="177"/>
      <c r="H1213" s="179">
        <v>28.367999999999999</v>
      </c>
      <c r="J1213" s="177"/>
      <c r="K1213" s="177"/>
      <c r="L1213" s="180"/>
      <c r="M1213" s="181"/>
      <c r="N1213" s="177"/>
      <c r="O1213" s="177"/>
      <c r="P1213" s="177"/>
      <c r="Q1213" s="177"/>
      <c r="R1213" s="177"/>
      <c r="S1213" s="177"/>
      <c r="T1213" s="182"/>
      <c r="AT1213" s="183" t="s">
        <v>152</v>
      </c>
      <c r="AU1213" s="183" t="s">
        <v>80</v>
      </c>
      <c r="AV1213" s="183" t="s">
        <v>80</v>
      </c>
      <c r="AW1213" s="183" t="s">
        <v>111</v>
      </c>
      <c r="AX1213" s="183" t="s">
        <v>72</v>
      </c>
      <c r="AY1213" s="183" t="s">
        <v>139</v>
      </c>
    </row>
    <row r="1214" spans="2:51" s="6" customFormat="1" ht="15.75" customHeight="1" x14ac:dyDescent="0.3">
      <c r="B1214" s="176"/>
      <c r="C1214" s="177"/>
      <c r="D1214" s="167" t="s">
        <v>152</v>
      </c>
      <c r="E1214" s="177"/>
      <c r="F1214" s="178" t="s">
        <v>546</v>
      </c>
      <c r="G1214" s="177"/>
      <c r="H1214" s="179">
        <v>11.837</v>
      </c>
      <c r="J1214" s="177"/>
      <c r="K1214" s="177"/>
      <c r="L1214" s="180"/>
      <c r="M1214" s="181"/>
      <c r="N1214" s="177"/>
      <c r="O1214" s="177"/>
      <c r="P1214" s="177"/>
      <c r="Q1214" s="177"/>
      <c r="R1214" s="177"/>
      <c r="S1214" s="177"/>
      <c r="T1214" s="182"/>
      <c r="AT1214" s="183" t="s">
        <v>152</v>
      </c>
      <c r="AU1214" s="183" t="s">
        <v>80</v>
      </c>
      <c r="AV1214" s="183" t="s">
        <v>80</v>
      </c>
      <c r="AW1214" s="183" t="s">
        <v>111</v>
      </c>
      <c r="AX1214" s="183" t="s">
        <v>72</v>
      </c>
      <c r="AY1214" s="183" t="s">
        <v>139</v>
      </c>
    </row>
    <row r="1215" spans="2:51" s="6" customFormat="1" ht="15.75" customHeight="1" x14ac:dyDescent="0.3">
      <c r="B1215" s="176"/>
      <c r="C1215" s="177"/>
      <c r="D1215" s="167" t="s">
        <v>152</v>
      </c>
      <c r="E1215" s="177"/>
      <c r="F1215" s="178" t="s">
        <v>547</v>
      </c>
      <c r="G1215" s="177"/>
      <c r="H1215" s="179">
        <v>8.9280000000000008</v>
      </c>
      <c r="J1215" s="177"/>
      <c r="K1215" s="177"/>
      <c r="L1215" s="180"/>
      <c r="M1215" s="181"/>
      <c r="N1215" s="177"/>
      <c r="O1215" s="177"/>
      <c r="P1215" s="177"/>
      <c r="Q1215" s="177"/>
      <c r="R1215" s="177"/>
      <c r="S1215" s="177"/>
      <c r="T1215" s="182"/>
      <c r="AT1215" s="183" t="s">
        <v>152</v>
      </c>
      <c r="AU1215" s="183" t="s">
        <v>80</v>
      </c>
      <c r="AV1215" s="183" t="s">
        <v>80</v>
      </c>
      <c r="AW1215" s="183" t="s">
        <v>111</v>
      </c>
      <c r="AX1215" s="183" t="s">
        <v>72</v>
      </c>
      <c r="AY1215" s="183" t="s">
        <v>139</v>
      </c>
    </row>
    <row r="1216" spans="2:51" s="6" customFormat="1" ht="15.75" customHeight="1" x14ac:dyDescent="0.3">
      <c r="B1216" s="176"/>
      <c r="C1216" s="177"/>
      <c r="D1216" s="167" t="s">
        <v>152</v>
      </c>
      <c r="E1216" s="177"/>
      <c r="F1216" s="178" t="s">
        <v>548</v>
      </c>
      <c r="G1216" s="177"/>
      <c r="H1216" s="179">
        <v>14.4</v>
      </c>
      <c r="J1216" s="177"/>
      <c r="K1216" s="177"/>
      <c r="L1216" s="180"/>
      <c r="M1216" s="181"/>
      <c r="N1216" s="177"/>
      <c r="O1216" s="177"/>
      <c r="P1216" s="177"/>
      <c r="Q1216" s="177"/>
      <c r="R1216" s="177"/>
      <c r="S1216" s="177"/>
      <c r="T1216" s="182"/>
      <c r="AT1216" s="183" t="s">
        <v>152</v>
      </c>
      <c r="AU1216" s="183" t="s">
        <v>80</v>
      </c>
      <c r="AV1216" s="183" t="s">
        <v>80</v>
      </c>
      <c r="AW1216" s="183" t="s">
        <v>111</v>
      </c>
      <c r="AX1216" s="183" t="s">
        <v>72</v>
      </c>
      <c r="AY1216" s="183" t="s">
        <v>139</v>
      </c>
    </row>
    <row r="1217" spans="2:51" s="6" customFormat="1" ht="15.75" customHeight="1" x14ac:dyDescent="0.3">
      <c r="B1217" s="176"/>
      <c r="C1217" s="177"/>
      <c r="D1217" s="167" t="s">
        <v>152</v>
      </c>
      <c r="E1217" s="177"/>
      <c r="F1217" s="178" t="s">
        <v>549</v>
      </c>
      <c r="G1217" s="177"/>
      <c r="H1217" s="179">
        <v>10.86</v>
      </c>
      <c r="J1217" s="177"/>
      <c r="K1217" s="177"/>
      <c r="L1217" s="180"/>
      <c r="M1217" s="181"/>
      <c r="N1217" s="177"/>
      <c r="O1217" s="177"/>
      <c r="P1217" s="177"/>
      <c r="Q1217" s="177"/>
      <c r="R1217" s="177"/>
      <c r="S1217" s="177"/>
      <c r="T1217" s="182"/>
      <c r="AT1217" s="183" t="s">
        <v>152</v>
      </c>
      <c r="AU1217" s="183" t="s">
        <v>80</v>
      </c>
      <c r="AV1217" s="183" t="s">
        <v>80</v>
      </c>
      <c r="AW1217" s="183" t="s">
        <v>111</v>
      </c>
      <c r="AX1217" s="183" t="s">
        <v>72</v>
      </c>
      <c r="AY1217" s="183" t="s">
        <v>139</v>
      </c>
    </row>
    <row r="1218" spans="2:51" s="6" customFormat="1" ht="15.75" customHeight="1" x14ac:dyDescent="0.3">
      <c r="B1218" s="176"/>
      <c r="C1218" s="177"/>
      <c r="D1218" s="167" t="s">
        <v>152</v>
      </c>
      <c r="E1218" s="177"/>
      <c r="F1218" s="178" t="s">
        <v>550</v>
      </c>
      <c r="G1218" s="177"/>
      <c r="H1218" s="179">
        <v>170.74799999999999</v>
      </c>
      <c r="J1218" s="177"/>
      <c r="K1218" s="177"/>
      <c r="L1218" s="180"/>
      <c r="M1218" s="181"/>
      <c r="N1218" s="177"/>
      <c r="O1218" s="177"/>
      <c r="P1218" s="177"/>
      <c r="Q1218" s="177"/>
      <c r="R1218" s="177"/>
      <c r="S1218" s="177"/>
      <c r="T1218" s="182"/>
      <c r="AT1218" s="183" t="s">
        <v>152</v>
      </c>
      <c r="AU1218" s="183" t="s">
        <v>80</v>
      </c>
      <c r="AV1218" s="183" t="s">
        <v>80</v>
      </c>
      <c r="AW1218" s="183" t="s">
        <v>111</v>
      </c>
      <c r="AX1218" s="183" t="s">
        <v>72</v>
      </c>
      <c r="AY1218" s="183" t="s">
        <v>139</v>
      </c>
    </row>
    <row r="1219" spans="2:51" s="6" customFormat="1" ht="15.75" customHeight="1" x14ac:dyDescent="0.3">
      <c r="B1219" s="176"/>
      <c r="C1219" s="177"/>
      <c r="D1219" s="167" t="s">
        <v>152</v>
      </c>
      <c r="E1219" s="177"/>
      <c r="F1219" s="178" t="s">
        <v>551</v>
      </c>
      <c r="G1219" s="177"/>
      <c r="H1219" s="179">
        <v>30.654</v>
      </c>
      <c r="J1219" s="177"/>
      <c r="K1219" s="177"/>
      <c r="L1219" s="180"/>
      <c r="M1219" s="181"/>
      <c r="N1219" s="177"/>
      <c r="O1219" s="177"/>
      <c r="P1219" s="177"/>
      <c r="Q1219" s="177"/>
      <c r="R1219" s="177"/>
      <c r="S1219" s="177"/>
      <c r="T1219" s="182"/>
      <c r="AT1219" s="183" t="s">
        <v>152</v>
      </c>
      <c r="AU1219" s="183" t="s">
        <v>80</v>
      </c>
      <c r="AV1219" s="183" t="s">
        <v>80</v>
      </c>
      <c r="AW1219" s="183" t="s">
        <v>111</v>
      </c>
      <c r="AX1219" s="183" t="s">
        <v>72</v>
      </c>
      <c r="AY1219" s="183" t="s">
        <v>139</v>
      </c>
    </row>
    <row r="1220" spans="2:51" s="6" customFormat="1" ht="15.75" customHeight="1" x14ac:dyDescent="0.3">
      <c r="B1220" s="176"/>
      <c r="C1220" s="177"/>
      <c r="D1220" s="167" t="s">
        <v>152</v>
      </c>
      <c r="E1220" s="177"/>
      <c r="F1220" s="178" t="s">
        <v>552</v>
      </c>
      <c r="G1220" s="177"/>
      <c r="H1220" s="179">
        <v>145.45400000000001</v>
      </c>
      <c r="J1220" s="177"/>
      <c r="K1220" s="177"/>
      <c r="L1220" s="180"/>
      <c r="M1220" s="181"/>
      <c r="N1220" s="177"/>
      <c r="O1220" s="177"/>
      <c r="P1220" s="177"/>
      <c r="Q1220" s="177"/>
      <c r="R1220" s="177"/>
      <c r="S1220" s="177"/>
      <c r="T1220" s="182"/>
      <c r="AT1220" s="183" t="s">
        <v>152</v>
      </c>
      <c r="AU1220" s="183" t="s">
        <v>80</v>
      </c>
      <c r="AV1220" s="183" t="s">
        <v>80</v>
      </c>
      <c r="AW1220" s="183" t="s">
        <v>111</v>
      </c>
      <c r="AX1220" s="183" t="s">
        <v>72</v>
      </c>
      <c r="AY1220" s="183" t="s">
        <v>139</v>
      </c>
    </row>
    <row r="1221" spans="2:51" s="6" customFormat="1" ht="15.75" customHeight="1" x14ac:dyDescent="0.3">
      <c r="B1221" s="176"/>
      <c r="C1221" s="177"/>
      <c r="D1221" s="167" t="s">
        <v>152</v>
      </c>
      <c r="E1221" s="177"/>
      <c r="F1221" s="178" t="s">
        <v>553</v>
      </c>
      <c r="G1221" s="177"/>
      <c r="H1221" s="179">
        <v>60.933999999999997</v>
      </c>
      <c r="J1221" s="177"/>
      <c r="K1221" s="177"/>
      <c r="L1221" s="180"/>
      <c r="M1221" s="181"/>
      <c r="N1221" s="177"/>
      <c r="O1221" s="177"/>
      <c r="P1221" s="177"/>
      <c r="Q1221" s="177"/>
      <c r="R1221" s="177"/>
      <c r="S1221" s="177"/>
      <c r="T1221" s="182"/>
      <c r="AT1221" s="183" t="s">
        <v>152</v>
      </c>
      <c r="AU1221" s="183" t="s">
        <v>80</v>
      </c>
      <c r="AV1221" s="183" t="s">
        <v>80</v>
      </c>
      <c r="AW1221" s="183" t="s">
        <v>111</v>
      </c>
      <c r="AX1221" s="183" t="s">
        <v>72</v>
      </c>
      <c r="AY1221" s="183" t="s">
        <v>139</v>
      </c>
    </row>
    <row r="1222" spans="2:51" s="6" customFormat="1" ht="15.75" customHeight="1" x14ac:dyDescent="0.3">
      <c r="B1222" s="176"/>
      <c r="C1222" s="177"/>
      <c r="D1222" s="167" t="s">
        <v>152</v>
      </c>
      <c r="E1222" s="177"/>
      <c r="F1222" s="178" t="s">
        <v>554</v>
      </c>
      <c r="G1222" s="177"/>
      <c r="H1222" s="179">
        <v>437.01499999999999</v>
      </c>
      <c r="J1222" s="177"/>
      <c r="K1222" s="177"/>
      <c r="L1222" s="180"/>
      <c r="M1222" s="181"/>
      <c r="N1222" s="177"/>
      <c r="O1222" s="177"/>
      <c r="P1222" s="177"/>
      <c r="Q1222" s="177"/>
      <c r="R1222" s="177"/>
      <c r="S1222" s="177"/>
      <c r="T1222" s="182"/>
      <c r="AT1222" s="183" t="s">
        <v>152</v>
      </c>
      <c r="AU1222" s="183" t="s">
        <v>80</v>
      </c>
      <c r="AV1222" s="183" t="s">
        <v>80</v>
      </c>
      <c r="AW1222" s="183" t="s">
        <v>111</v>
      </c>
      <c r="AX1222" s="183" t="s">
        <v>72</v>
      </c>
      <c r="AY1222" s="183" t="s">
        <v>139</v>
      </c>
    </row>
    <row r="1223" spans="2:51" s="6" customFormat="1" ht="15.75" customHeight="1" x14ac:dyDescent="0.3">
      <c r="B1223" s="176"/>
      <c r="C1223" s="177"/>
      <c r="D1223" s="167" t="s">
        <v>152</v>
      </c>
      <c r="E1223" s="177"/>
      <c r="F1223" s="178" t="s">
        <v>555</v>
      </c>
      <c r="G1223" s="177"/>
      <c r="H1223" s="179">
        <v>99.462999999999994</v>
      </c>
      <c r="J1223" s="177"/>
      <c r="K1223" s="177"/>
      <c r="L1223" s="180"/>
      <c r="M1223" s="181"/>
      <c r="N1223" s="177"/>
      <c r="O1223" s="177"/>
      <c r="P1223" s="177"/>
      <c r="Q1223" s="177"/>
      <c r="R1223" s="177"/>
      <c r="S1223" s="177"/>
      <c r="T1223" s="182"/>
      <c r="AT1223" s="183" t="s">
        <v>152</v>
      </c>
      <c r="AU1223" s="183" t="s">
        <v>80</v>
      </c>
      <c r="AV1223" s="183" t="s">
        <v>80</v>
      </c>
      <c r="AW1223" s="183" t="s">
        <v>111</v>
      </c>
      <c r="AX1223" s="183" t="s">
        <v>72</v>
      </c>
      <c r="AY1223" s="183" t="s">
        <v>139</v>
      </c>
    </row>
    <row r="1224" spans="2:51" s="6" customFormat="1" ht="15.75" customHeight="1" x14ac:dyDescent="0.3">
      <c r="B1224" s="176"/>
      <c r="C1224" s="177"/>
      <c r="D1224" s="167" t="s">
        <v>152</v>
      </c>
      <c r="E1224" s="177"/>
      <c r="F1224" s="178" t="s">
        <v>556</v>
      </c>
      <c r="G1224" s="177"/>
      <c r="H1224" s="179">
        <v>74.102000000000004</v>
      </c>
      <c r="J1224" s="177"/>
      <c r="K1224" s="177"/>
      <c r="L1224" s="180"/>
      <c r="M1224" s="181"/>
      <c r="N1224" s="177"/>
      <c r="O1224" s="177"/>
      <c r="P1224" s="177"/>
      <c r="Q1224" s="177"/>
      <c r="R1224" s="177"/>
      <c r="S1224" s="177"/>
      <c r="T1224" s="182"/>
      <c r="AT1224" s="183" t="s">
        <v>152</v>
      </c>
      <c r="AU1224" s="183" t="s">
        <v>80</v>
      </c>
      <c r="AV1224" s="183" t="s">
        <v>80</v>
      </c>
      <c r="AW1224" s="183" t="s">
        <v>111</v>
      </c>
      <c r="AX1224" s="183" t="s">
        <v>72</v>
      </c>
      <c r="AY1224" s="183" t="s">
        <v>139</v>
      </c>
    </row>
    <row r="1225" spans="2:51" s="6" customFormat="1" ht="15.75" customHeight="1" x14ac:dyDescent="0.3">
      <c r="B1225" s="176"/>
      <c r="C1225" s="177"/>
      <c r="D1225" s="167" t="s">
        <v>152</v>
      </c>
      <c r="E1225" s="177"/>
      <c r="F1225" s="178" t="s">
        <v>557</v>
      </c>
      <c r="G1225" s="177"/>
      <c r="H1225" s="179">
        <v>74.099999999999994</v>
      </c>
      <c r="J1225" s="177"/>
      <c r="K1225" s="177"/>
      <c r="L1225" s="180"/>
      <c r="M1225" s="181"/>
      <c r="N1225" s="177"/>
      <c r="O1225" s="177"/>
      <c r="P1225" s="177"/>
      <c r="Q1225" s="177"/>
      <c r="R1225" s="177"/>
      <c r="S1225" s="177"/>
      <c r="T1225" s="182"/>
      <c r="AT1225" s="183" t="s">
        <v>152</v>
      </c>
      <c r="AU1225" s="183" t="s">
        <v>80</v>
      </c>
      <c r="AV1225" s="183" t="s">
        <v>80</v>
      </c>
      <c r="AW1225" s="183" t="s">
        <v>111</v>
      </c>
      <c r="AX1225" s="183" t="s">
        <v>72</v>
      </c>
      <c r="AY1225" s="183" t="s">
        <v>139</v>
      </c>
    </row>
    <row r="1226" spans="2:51" s="6" customFormat="1" ht="15.75" customHeight="1" x14ac:dyDescent="0.3">
      <c r="B1226" s="176"/>
      <c r="C1226" s="177"/>
      <c r="D1226" s="167" t="s">
        <v>152</v>
      </c>
      <c r="E1226" s="177"/>
      <c r="F1226" s="178" t="s">
        <v>558</v>
      </c>
      <c r="G1226" s="177"/>
      <c r="H1226" s="179">
        <v>95.284999999999997</v>
      </c>
      <c r="J1226" s="177"/>
      <c r="K1226" s="177"/>
      <c r="L1226" s="180"/>
      <c r="M1226" s="181"/>
      <c r="N1226" s="177"/>
      <c r="O1226" s="177"/>
      <c r="P1226" s="177"/>
      <c r="Q1226" s="177"/>
      <c r="R1226" s="177"/>
      <c r="S1226" s="177"/>
      <c r="T1226" s="182"/>
      <c r="AT1226" s="183" t="s">
        <v>152</v>
      </c>
      <c r="AU1226" s="183" t="s">
        <v>80</v>
      </c>
      <c r="AV1226" s="183" t="s">
        <v>80</v>
      </c>
      <c r="AW1226" s="183" t="s">
        <v>111</v>
      </c>
      <c r="AX1226" s="183" t="s">
        <v>72</v>
      </c>
      <c r="AY1226" s="183" t="s">
        <v>139</v>
      </c>
    </row>
    <row r="1227" spans="2:51" s="6" customFormat="1" ht="15.75" customHeight="1" x14ac:dyDescent="0.3">
      <c r="B1227" s="176"/>
      <c r="C1227" s="177"/>
      <c r="D1227" s="167" t="s">
        <v>152</v>
      </c>
      <c r="E1227" s="177"/>
      <c r="F1227" s="178" t="s">
        <v>559</v>
      </c>
      <c r="G1227" s="177"/>
      <c r="H1227" s="179">
        <v>44.527999999999999</v>
      </c>
      <c r="J1227" s="177"/>
      <c r="K1227" s="177"/>
      <c r="L1227" s="180"/>
      <c r="M1227" s="181"/>
      <c r="N1227" s="177"/>
      <c r="O1227" s="177"/>
      <c r="P1227" s="177"/>
      <c r="Q1227" s="177"/>
      <c r="R1227" s="177"/>
      <c r="S1227" s="177"/>
      <c r="T1227" s="182"/>
      <c r="AT1227" s="183" t="s">
        <v>152</v>
      </c>
      <c r="AU1227" s="183" t="s">
        <v>80</v>
      </c>
      <c r="AV1227" s="183" t="s">
        <v>80</v>
      </c>
      <c r="AW1227" s="183" t="s">
        <v>111</v>
      </c>
      <c r="AX1227" s="183" t="s">
        <v>72</v>
      </c>
      <c r="AY1227" s="183" t="s">
        <v>139</v>
      </c>
    </row>
    <row r="1228" spans="2:51" s="6" customFormat="1" ht="15.75" customHeight="1" x14ac:dyDescent="0.3">
      <c r="B1228" s="176"/>
      <c r="C1228" s="177"/>
      <c r="D1228" s="167" t="s">
        <v>152</v>
      </c>
      <c r="E1228" s="177"/>
      <c r="F1228" s="178" t="s">
        <v>560</v>
      </c>
      <c r="G1228" s="177"/>
      <c r="H1228" s="179">
        <v>130.63300000000001</v>
      </c>
      <c r="J1228" s="177"/>
      <c r="K1228" s="177"/>
      <c r="L1228" s="180"/>
      <c r="M1228" s="181"/>
      <c r="N1228" s="177"/>
      <c r="O1228" s="177"/>
      <c r="P1228" s="177"/>
      <c r="Q1228" s="177"/>
      <c r="R1228" s="177"/>
      <c r="S1228" s="177"/>
      <c r="T1228" s="182"/>
      <c r="AT1228" s="183" t="s">
        <v>152</v>
      </c>
      <c r="AU1228" s="183" t="s">
        <v>80</v>
      </c>
      <c r="AV1228" s="183" t="s">
        <v>80</v>
      </c>
      <c r="AW1228" s="183" t="s">
        <v>111</v>
      </c>
      <c r="AX1228" s="183" t="s">
        <v>72</v>
      </c>
      <c r="AY1228" s="183" t="s">
        <v>139</v>
      </c>
    </row>
    <row r="1229" spans="2:51" s="6" customFormat="1" ht="15.75" customHeight="1" x14ac:dyDescent="0.3">
      <c r="B1229" s="176"/>
      <c r="C1229" s="177"/>
      <c r="D1229" s="167" t="s">
        <v>152</v>
      </c>
      <c r="E1229" s="177"/>
      <c r="F1229" s="178" t="s">
        <v>561</v>
      </c>
      <c r="G1229" s="177"/>
      <c r="H1229" s="179">
        <v>42.853000000000002</v>
      </c>
      <c r="J1229" s="177"/>
      <c r="K1229" s="177"/>
      <c r="L1229" s="180"/>
      <c r="M1229" s="181"/>
      <c r="N1229" s="177"/>
      <c r="O1229" s="177"/>
      <c r="P1229" s="177"/>
      <c r="Q1229" s="177"/>
      <c r="R1229" s="177"/>
      <c r="S1229" s="177"/>
      <c r="T1229" s="182"/>
      <c r="AT1229" s="183" t="s">
        <v>152</v>
      </c>
      <c r="AU1229" s="183" t="s">
        <v>80</v>
      </c>
      <c r="AV1229" s="183" t="s">
        <v>80</v>
      </c>
      <c r="AW1229" s="183" t="s">
        <v>111</v>
      </c>
      <c r="AX1229" s="183" t="s">
        <v>72</v>
      </c>
      <c r="AY1229" s="183" t="s">
        <v>139</v>
      </c>
    </row>
    <row r="1230" spans="2:51" s="6" customFormat="1" ht="15.75" customHeight="1" x14ac:dyDescent="0.3">
      <c r="B1230" s="176"/>
      <c r="C1230" s="177"/>
      <c r="D1230" s="167" t="s">
        <v>152</v>
      </c>
      <c r="E1230" s="177"/>
      <c r="F1230" s="178" t="s">
        <v>562</v>
      </c>
      <c r="G1230" s="177"/>
      <c r="H1230" s="179">
        <v>21.035</v>
      </c>
      <c r="J1230" s="177"/>
      <c r="K1230" s="177"/>
      <c r="L1230" s="180"/>
      <c r="M1230" s="181"/>
      <c r="N1230" s="177"/>
      <c r="O1230" s="177"/>
      <c r="P1230" s="177"/>
      <c r="Q1230" s="177"/>
      <c r="R1230" s="177"/>
      <c r="S1230" s="177"/>
      <c r="T1230" s="182"/>
      <c r="AT1230" s="183" t="s">
        <v>152</v>
      </c>
      <c r="AU1230" s="183" t="s">
        <v>80</v>
      </c>
      <c r="AV1230" s="183" t="s">
        <v>80</v>
      </c>
      <c r="AW1230" s="183" t="s">
        <v>111</v>
      </c>
      <c r="AX1230" s="183" t="s">
        <v>72</v>
      </c>
      <c r="AY1230" s="183" t="s">
        <v>139</v>
      </c>
    </row>
    <row r="1231" spans="2:51" s="6" customFormat="1" ht="15.75" customHeight="1" x14ac:dyDescent="0.3">
      <c r="B1231" s="176"/>
      <c r="C1231" s="177"/>
      <c r="D1231" s="167" t="s">
        <v>152</v>
      </c>
      <c r="E1231" s="177"/>
      <c r="F1231" s="178" t="s">
        <v>563</v>
      </c>
      <c r="G1231" s="177"/>
      <c r="H1231" s="179">
        <v>47.095999999999997</v>
      </c>
      <c r="J1231" s="177"/>
      <c r="K1231" s="177"/>
      <c r="L1231" s="180"/>
      <c r="M1231" s="181"/>
      <c r="N1231" s="177"/>
      <c r="O1231" s="177"/>
      <c r="P1231" s="177"/>
      <c r="Q1231" s="177"/>
      <c r="R1231" s="177"/>
      <c r="S1231" s="177"/>
      <c r="T1231" s="182"/>
      <c r="AT1231" s="183" t="s">
        <v>152</v>
      </c>
      <c r="AU1231" s="183" t="s">
        <v>80</v>
      </c>
      <c r="AV1231" s="183" t="s">
        <v>80</v>
      </c>
      <c r="AW1231" s="183" t="s">
        <v>111</v>
      </c>
      <c r="AX1231" s="183" t="s">
        <v>72</v>
      </c>
      <c r="AY1231" s="183" t="s">
        <v>139</v>
      </c>
    </row>
    <row r="1232" spans="2:51" s="6" customFormat="1" ht="15.75" customHeight="1" x14ac:dyDescent="0.3">
      <c r="B1232" s="176"/>
      <c r="C1232" s="177"/>
      <c r="D1232" s="167" t="s">
        <v>152</v>
      </c>
      <c r="E1232" s="177"/>
      <c r="F1232" s="178" t="s">
        <v>564</v>
      </c>
      <c r="G1232" s="177"/>
      <c r="H1232" s="179">
        <v>19.050999999999998</v>
      </c>
      <c r="J1232" s="177"/>
      <c r="K1232" s="177"/>
      <c r="L1232" s="180"/>
      <c r="M1232" s="181"/>
      <c r="N1232" s="177"/>
      <c r="O1232" s="177"/>
      <c r="P1232" s="177"/>
      <c r="Q1232" s="177"/>
      <c r="R1232" s="177"/>
      <c r="S1232" s="177"/>
      <c r="T1232" s="182"/>
      <c r="AT1232" s="183" t="s">
        <v>152</v>
      </c>
      <c r="AU1232" s="183" t="s">
        <v>80</v>
      </c>
      <c r="AV1232" s="183" t="s">
        <v>80</v>
      </c>
      <c r="AW1232" s="183" t="s">
        <v>111</v>
      </c>
      <c r="AX1232" s="183" t="s">
        <v>72</v>
      </c>
      <c r="AY1232" s="183" t="s">
        <v>139</v>
      </c>
    </row>
    <row r="1233" spans="2:51" s="6" customFormat="1" ht="15.75" customHeight="1" x14ac:dyDescent="0.3">
      <c r="B1233" s="176"/>
      <c r="C1233" s="177"/>
      <c r="D1233" s="167" t="s">
        <v>152</v>
      </c>
      <c r="E1233" s="177"/>
      <c r="F1233" s="178" t="s">
        <v>565</v>
      </c>
      <c r="G1233" s="177"/>
      <c r="H1233" s="179">
        <v>56.853000000000002</v>
      </c>
      <c r="J1233" s="177"/>
      <c r="K1233" s="177"/>
      <c r="L1233" s="180"/>
      <c r="M1233" s="181"/>
      <c r="N1233" s="177"/>
      <c r="O1233" s="177"/>
      <c r="P1233" s="177"/>
      <c r="Q1233" s="177"/>
      <c r="R1233" s="177"/>
      <c r="S1233" s="177"/>
      <c r="T1233" s="182"/>
      <c r="AT1233" s="183" t="s">
        <v>152</v>
      </c>
      <c r="AU1233" s="183" t="s">
        <v>80</v>
      </c>
      <c r="AV1233" s="183" t="s">
        <v>80</v>
      </c>
      <c r="AW1233" s="183" t="s">
        <v>111</v>
      </c>
      <c r="AX1233" s="183" t="s">
        <v>72</v>
      </c>
      <c r="AY1233" s="183" t="s">
        <v>139</v>
      </c>
    </row>
    <row r="1234" spans="2:51" s="6" customFormat="1" ht="15.75" customHeight="1" x14ac:dyDescent="0.3">
      <c r="B1234" s="176"/>
      <c r="C1234" s="177"/>
      <c r="D1234" s="167" t="s">
        <v>152</v>
      </c>
      <c r="E1234" s="177"/>
      <c r="F1234" s="178" t="s">
        <v>566</v>
      </c>
      <c r="G1234" s="177"/>
      <c r="H1234" s="179">
        <v>61.523000000000003</v>
      </c>
      <c r="J1234" s="177"/>
      <c r="K1234" s="177"/>
      <c r="L1234" s="180"/>
      <c r="M1234" s="181"/>
      <c r="N1234" s="177"/>
      <c r="O1234" s="177"/>
      <c r="P1234" s="177"/>
      <c r="Q1234" s="177"/>
      <c r="R1234" s="177"/>
      <c r="S1234" s="177"/>
      <c r="T1234" s="182"/>
      <c r="AT1234" s="183" t="s">
        <v>152</v>
      </c>
      <c r="AU1234" s="183" t="s">
        <v>80</v>
      </c>
      <c r="AV1234" s="183" t="s">
        <v>80</v>
      </c>
      <c r="AW1234" s="183" t="s">
        <v>111</v>
      </c>
      <c r="AX1234" s="183" t="s">
        <v>72</v>
      </c>
      <c r="AY1234" s="183" t="s">
        <v>139</v>
      </c>
    </row>
    <row r="1235" spans="2:51" s="6" customFormat="1" ht="15.75" customHeight="1" x14ac:dyDescent="0.3">
      <c r="B1235" s="176"/>
      <c r="C1235" s="177"/>
      <c r="D1235" s="167" t="s">
        <v>152</v>
      </c>
      <c r="E1235" s="177"/>
      <c r="F1235" s="178" t="s">
        <v>567</v>
      </c>
      <c r="G1235" s="177"/>
      <c r="H1235" s="179">
        <v>129.17500000000001</v>
      </c>
      <c r="J1235" s="177"/>
      <c r="K1235" s="177"/>
      <c r="L1235" s="180"/>
      <c r="M1235" s="181"/>
      <c r="N1235" s="177"/>
      <c r="O1235" s="177"/>
      <c r="P1235" s="177"/>
      <c r="Q1235" s="177"/>
      <c r="R1235" s="177"/>
      <c r="S1235" s="177"/>
      <c r="T1235" s="182"/>
      <c r="AT1235" s="183" t="s">
        <v>152</v>
      </c>
      <c r="AU1235" s="183" t="s">
        <v>80</v>
      </c>
      <c r="AV1235" s="183" t="s">
        <v>80</v>
      </c>
      <c r="AW1235" s="183" t="s">
        <v>111</v>
      </c>
      <c r="AX1235" s="183" t="s">
        <v>72</v>
      </c>
      <c r="AY1235" s="183" t="s">
        <v>139</v>
      </c>
    </row>
    <row r="1236" spans="2:51" s="6" customFormat="1" ht="15.75" customHeight="1" x14ac:dyDescent="0.3">
      <c r="B1236" s="176"/>
      <c r="C1236" s="177"/>
      <c r="D1236" s="167" t="s">
        <v>152</v>
      </c>
      <c r="E1236" s="177"/>
      <c r="F1236" s="178" t="s">
        <v>568</v>
      </c>
      <c r="G1236" s="177"/>
      <c r="H1236" s="179">
        <v>91.594999999999999</v>
      </c>
      <c r="J1236" s="177"/>
      <c r="K1236" s="177"/>
      <c r="L1236" s="180"/>
      <c r="M1236" s="181"/>
      <c r="N1236" s="177"/>
      <c r="O1236" s="177"/>
      <c r="P1236" s="177"/>
      <c r="Q1236" s="177"/>
      <c r="R1236" s="177"/>
      <c r="S1236" s="177"/>
      <c r="T1236" s="182"/>
      <c r="AT1236" s="183" t="s">
        <v>152</v>
      </c>
      <c r="AU1236" s="183" t="s">
        <v>80</v>
      </c>
      <c r="AV1236" s="183" t="s">
        <v>80</v>
      </c>
      <c r="AW1236" s="183" t="s">
        <v>111</v>
      </c>
      <c r="AX1236" s="183" t="s">
        <v>72</v>
      </c>
      <c r="AY1236" s="183" t="s">
        <v>139</v>
      </c>
    </row>
    <row r="1237" spans="2:51" s="6" customFormat="1" ht="15.75" customHeight="1" x14ac:dyDescent="0.3">
      <c r="B1237" s="176"/>
      <c r="C1237" s="177"/>
      <c r="D1237" s="167" t="s">
        <v>152</v>
      </c>
      <c r="E1237" s="177"/>
      <c r="F1237" s="178" t="s">
        <v>569</v>
      </c>
      <c r="G1237" s="177"/>
      <c r="H1237" s="179">
        <v>71.748000000000005</v>
      </c>
      <c r="J1237" s="177"/>
      <c r="K1237" s="177"/>
      <c r="L1237" s="180"/>
      <c r="M1237" s="181"/>
      <c r="N1237" s="177"/>
      <c r="O1237" s="177"/>
      <c r="P1237" s="177"/>
      <c r="Q1237" s="177"/>
      <c r="R1237" s="177"/>
      <c r="S1237" s="177"/>
      <c r="T1237" s="182"/>
      <c r="AT1237" s="183" t="s">
        <v>152</v>
      </c>
      <c r="AU1237" s="183" t="s">
        <v>80</v>
      </c>
      <c r="AV1237" s="183" t="s">
        <v>80</v>
      </c>
      <c r="AW1237" s="183" t="s">
        <v>111</v>
      </c>
      <c r="AX1237" s="183" t="s">
        <v>72</v>
      </c>
      <c r="AY1237" s="183" t="s">
        <v>139</v>
      </c>
    </row>
    <row r="1238" spans="2:51" s="6" customFormat="1" ht="15.75" customHeight="1" x14ac:dyDescent="0.3">
      <c r="B1238" s="176"/>
      <c r="C1238" s="177"/>
      <c r="D1238" s="167" t="s">
        <v>152</v>
      </c>
      <c r="E1238" s="177"/>
      <c r="F1238" s="178" t="s">
        <v>570</v>
      </c>
      <c r="G1238" s="177"/>
      <c r="H1238" s="179">
        <v>137.29499999999999</v>
      </c>
      <c r="J1238" s="177"/>
      <c r="K1238" s="177"/>
      <c r="L1238" s="180"/>
      <c r="M1238" s="181"/>
      <c r="N1238" s="177"/>
      <c r="O1238" s="177"/>
      <c r="P1238" s="177"/>
      <c r="Q1238" s="177"/>
      <c r="R1238" s="177"/>
      <c r="S1238" s="177"/>
      <c r="T1238" s="182"/>
      <c r="AT1238" s="183" t="s">
        <v>152</v>
      </c>
      <c r="AU1238" s="183" t="s">
        <v>80</v>
      </c>
      <c r="AV1238" s="183" t="s">
        <v>80</v>
      </c>
      <c r="AW1238" s="183" t="s">
        <v>111</v>
      </c>
      <c r="AX1238" s="183" t="s">
        <v>72</v>
      </c>
      <c r="AY1238" s="183" t="s">
        <v>139</v>
      </c>
    </row>
    <row r="1239" spans="2:51" s="6" customFormat="1" ht="15.75" customHeight="1" x14ac:dyDescent="0.3">
      <c r="B1239" s="176"/>
      <c r="C1239" s="177"/>
      <c r="D1239" s="167" t="s">
        <v>152</v>
      </c>
      <c r="E1239" s="177"/>
      <c r="F1239" s="178" t="s">
        <v>571</v>
      </c>
      <c r="G1239" s="177"/>
      <c r="H1239" s="179">
        <v>51.615000000000002</v>
      </c>
      <c r="J1239" s="177"/>
      <c r="K1239" s="177"/>
      <c r="L1239" s="180"/>
      <c r="M1239" s="181"/>
      <c r="N1239" s="177"/>
      <c r="O1239" s="177"/>
      <c r="P1239" s="177"/>
      <c r="Q1239" s="177"/>
      <c r="R1239" s="177"/>
      <c r="S1239" s="177"/>
      <c r="T1239" s="182"/>
      <c r="AT1239" s="183" t="s">
        <v>152</v>
      </c>
      <c r="AU1239" s="183" t="s">
        <v>80</v>
      </c>
      <c r="AV1239" s="183" t="s">
        <v>80</v>
      </c>
      <c r="AW1239" s="183" t="s">
        <v>111</v>
      </c>
      <c r="AX1239" s="183" t="s">
        <v>72</v>
      </c>
      <c r="AY1239" s="183" t="s">
        <v>139</v>
      </c>
    </row>
    <row r="1240" spans="2:51" s="6" customFormat="1" ht="15.75" customHeight="1" x14ac:dyDescent="0.3">
      <c r="B1240" s="176"/>
      <c r="C1240" s="177"/>
      <c r="D1240" s="167" t="s">
        <v>152</v>
      </c>
      <c r="E1240" s="177"/>
      <c r="F1240" s="178" t="s">
        <v>572</v>
      </c>
      <c r="G1240" s="177"/>
      <c r="H1240" s="179">
        <v>20.757999999999999</v>
      </c>
      <c r="J1240" s="177"/>
      <c r="K1240" s="177"/>
      <c r="L1240" s="180"/>
      <c r="M1240" s="181"/>
      <c r="N1240" s="177"/>
      <c r="O1240" s="177"/>
      <c r="P1240" s="177"/>
      <c r="Q1240" s="177"/>
      <c r="R1240" s="177"/>
      <c r="S1240" s="177"/>
      <c r="T1240" s="182"/>
      <c r="AT1240" s="183" t="s">
        <v>152</v>
      </c>
      <c r="AU1240" s="183" t="s">
        <v>80</v>
      </c>
      <c r="AV1240" s="183" t="s">
        <v>80</v>
      </c>
      <c r="AW1240" s="183" t="s">
        <v>111</v>
      </c>
      <c r="AX1240" s="183" t="s">
        <v>72</v>
      </c>
      <c r="AY1240" s="183" t="s">
        <v>139</v>
      </c>
    </row>
    <row r="1241" spans="2:51" s="6" customFormat="1" ht="15.75" customHeight="1" x14ac:dyDescent="0.3">
      <c r="B1241" s="176"/>
      <c r="C1241" s="177"/>
      <c r="D1241" s="167" t="s">
        <v>152</v>
      </c>
      <c r="E1241" s="177"/>
      <c r="F1241" s="178" t="s">
        <v>573</v>
      </c>
      <c r="G1241" s="177"/>
      <c r="H1241" s="179">
        <v>43.81</v>
      </c>
      <c r="J1241" s="177"/>
      <c r="K1241" s="177"/>
      <c r="L1241" s="180"/>
      <c r="M1241" s="181"/>
      <c r="N1241" s="177"/>
      <c r="O1241" s="177"/>
      <c r="P1241" s="177"/>
      <c r="Q1241" s="177"/>
      <c r="R1241" s="177"/>
      <c r="S1241" s="177"/>
      <c r="T1241" s="182"/>
      <c r="AT1241" s="183" t="s">
        <v>152</v>
      </c>
      <c r="AU1241" s="183" t="s">
        <v>80</v>
      </c>
      <c r="AV1241" s="183" t="s">
        <v>80</v>
      </c>
      <c r="AW1241" s="183" t="s">
        <v>111</v>
      </c>
      <c r="AX1241" s="183" t="s">
        <v>72</v>
      </c>
      <c r="AY1241" s="183" t="s">
        <v>139</v>
      </c>
    </row>
    <row r="1242" spans="2:51" s="6" customFormat="1" ht="15.75" customHeight="1" x14ac:dyDescent="0.3">
      <c r="B1242" s="176"/>
      <c r="C1242" s="177"/>
      <c r="D1242" s="167" t="s">
        <v>152</v>
      </c>
      <c r="E1242" s="177"/>
      <c r="F1242" s="178" t="s">
        <v>574</v>
      </c>
      <c r="G1242" s="177"/>
      <c r="H1242" s="179">
        <v>63.651000000000003</v>
      </c>
      <c r="J1242" s="177"/>
      <c r="K1242" s="177"/>
      <c r="L1242" s="180"/>
      <c r="M1242" s="181"/>
      <c r="N1242" s="177"/>
      <c r="O1242" s="177"/>
      <c r="P1242" s="177"/>
      <c r="Q1242" s="177"/>
      <c r="R1242" s="177"/>
      <c r="S1242" s="177"/>
      <c r="T1242" s="182"/>
      <c r="AT1242" s="183" t="s">
        <v>152</v>
      </c>
      <c r="AU1242" s="183" t="s">
        <v>80</v>
      </c>
      <c r="AV1242" s="183" t="s">
        <v>80</v>
      </c>
      <c r="AW1242" s="183" t="s">
        <v>111</v>
      </c>
      <c r="AX1242" s="183" t="s">
        <v>72</v>
      </c>
      <c r="AY1242" s="183" t="s">
        <v>139</v>
      </c>
    </row>
    <row r="1243" spans="2:51" s="6" customFormat="1" ht="15.75" customHeight="1" x14ac:dyDescent="0.3">
      <c r="B1243" s="176"/>
      <c r="C1243" s="177"/>
      <c r="D1243" s="167" t="s">
        <v>152</v>
      </c>
      <c r="E1243" s="177"/>
      <c r="F1243" s="178" t="s">
        <v>575</v>
      </c>
      <c r="G1243" s="177"/>
      <c r="H1243" s="179">
        <v>159.89400000000001</v>
      </c>
      <c r="J1243" s="177"/>
      <c r="K1243" s="177"/>
      <c r="L1243" s="180"/>
      <c r="M1243" s="181"/>
      <c r="N1243" s="177"/>
      <c r="O1243" s="177"/>
      <c r="P1243" s="177"/>
      <c r="Q1243" s="177"/>
      <c r="R1243" s="177"/>
      <c r="S1243" s="177"/>
      <c r="T1243" s="182"/>
      <c r="AT1243" s="183" t="s">
        <v>152</v>
      </c>
      <c r="AU1243" s="183" t="s">
        <v>80</v>
      </c>
      <c r="AV1243" s="183" t="s">
        <v>80</v>
      </c>
      <c r="AW1243" s="183" t="s">
        <v>111</v>
      </c>
      <c r="AX1243" s="183" t="s">
        <v>72</v>
      </c>
      <c r="AY1243" s="183" t="s">
        <v>139</v>
      </c>
    </row>
    <row r="1244" spans="2:51" s="6" customFormat="1" ht="15.75" customHeight="1" x14ac:dyDescent="0.3">
      <c r="B1244" s="176"/>
      <c r="C1244" s="177"/>
      <c r="D1244" s="167" t="s">
        <v>152</v>
      </c>
      <c r="E1244" s="177"/>
      <c r="F1244" s="178" t="s">
        <v>576</v>
      </c>
      <c r="G1244" s="177"/>
      <c r="H1244" s="179">
        <v>18.797000000000001</v>
      </c>
      <c r="J1244" s="177"/>
      <c r="K1244" s="177"/>
      <c r="L1244" s="180"/>
      <c r="M1244" s="181"/>
      <c r="N1244" s="177"/>
      <c r="O1244" s="177"/>
      <c r="P1244" s="177"/>
      <c r="Q1244" s="177"/>
      <c r="R1244" s="177"/>
      <c r="S1244" s="177"/>
      <c r="T1244" s="182"/>
      <c r="AT1244" s="183" t="s">
        <v>152</v>
      </c>
      <c r="AU1244" s="183" t="s">
        <v>80</v>
      </c>
      <c r="AV1244" s="183" t="s">
        <v>80</v>
      </c>
      <c r="AW1244" s="183" t="s">
        <v>111</v>
      </c>
      <c r="AX1244" s="183" t="s">
        <v>72</v>
      </c>
      <c r="AY1244" s="183" t="s">
        <v>139</v>
      </c>
    </row>
    <row r="1245" spans="2:51" s="6" customFormat="1" ht="15.75" customHeight="1" x14ac:dyDescent="0.3">
      <c r="B1245" s="176"/>
      <c r="C1245" s="177"/>
      <c r="D1245" s="167" t="s">
        <v>152</v>
      </c>
      <c r="E1245" s="177"/>
      <c r="F1245" s="178" t="s">
        <v>577</v>
      </c>
      <c r="G1245" s="177"/>
      <c r="H1245" s="179">
        <v>95.004000000000005</v>
      </c>
      <c r="J1245" s="177"/>
      <c r="K1245" s="177"/>
      <c r="L1245" s="180"/>
      <c r="M1245" s="181"/>
      <c r="N1245" s="177"/>
      <c r="O1245" s="177"/>
      <c r="P1245" s="177"/>
      <c r="Q1245" s="177"/>
      <c r="R1245" s="177"/>
      <c r="S1245" s="177"/>
      <c r="T1245" s="182"/>
      <c r="AT1245" s="183" t="s">
        <v>152</v>
      </c>
      <c r="AU1245" s="183" t="s">
        <v>80</v>
      </c>
      <c r="AV1245" s="183" t="s">
        <v>80</v>
      </c>
      <c r="AW1245" s="183" t="s">
        <v>111</v>
      </c>
      <c r="AX1245" s="183" t="s">
        <v>72</v>
      </c>
      <c r="AY1245" s="183" t="s">
        <v>139</v>
      </c>
    </row>
    <row r="1246" spans="2:51" s="6" customFormat="1" ht="15.75" customHeight="1" x14ac:dyDescent="0.3">
      <c r="B1246" s="176"/>
      <c r="C1246" s="177"/>
      <c r="D1246" s="167" t="s">
        <v>152</v>
      </c>
      <c r="E1246" s="177"/>
      <c r="F1246" s="178" t="s">
        <v>578</v>
      </c>
      <c r="G1246" s="177"/>
      <c r="H1246" s="179">
        <v>166.536</v>
      </c>
      <c r="J1246" s="177"/>
      <c r="K1246" s="177"/>
      <c r="L1246" s="180"/>
      <c r="M1246" s="181"/>
      <c r="N1246" s="177"/>
      <c r="O1246" s="177"/>
      <c r="P1246" s="177"/>
      <c r="Q1246" s="177"/>
      <c r="R1246" s="177"/>
      <c r="S1246" s="177"/>
      <c r="T1246" s="182"/>
      <c r="AT1246" s="183" t="s">
        <v>152</v>
      </c>
      <c r="AU1246" s="183" t="s">
        <v>80</v>
      </c>
      <c r="AV1246" s="183" t="s">
        <v>80</v>
      </c>
      <c r="AW1246" s="183" t="s">
        <v>111</v>
      </c>
      <c r="AX1246" s="183" t="s">
        <v>72</v>
      </c>
      <c r="AY1246" s="183" t="s">
        <v>139</v>
      </c>
    </row>
    <row r="1247" spans="2:51" s="6" customFormat="1" ht="15.75" customHeight="1" x14ac:dyDescent="0.3">
      <c r="B1247" s="176"/>
      <c r="C1247" s="177"/>
      <c r="D1247" s="167" t="s">
        <v>152</v>
      </c>
      <c r="E1247" s="177"/>
      <c r="F1247" s="178" t="s">
        <v>579</v>
      </c>
      <c r="G1247" s="177"/>
      <c r="H1247" s="179">
        <v>45.808</v>
      </c>
      <c r="J1247" s="177"/>
      <c r="K1247" s="177"/>
      <c r="L1247" s="180"/>
      <c r="M1247" s="181"/>
      <c r="N1247" s="177"/>
      <c r="O1247" s="177"/>
      <c r="P1247" s="177"/>
      <c r="Q1247" s="177"/>
      <c r="R1247" s="177"/>
      <c r="S1247" s="177"/>
      <c r="T1247" s="182"/>
      <c r="AT1247" s="183" t="s">
        <v>152</v>
      </c>
      <c r="AU1247" s="183" t="s">
        <v>80</v>
      </c>
      <c r="AV1247" s="183" t="s">
        <v>80</v>
      </c>
      <c r="AW1247" s="183" t="s">
        <v>111</v>
      </c>
      <c r="AX1247" s="183" t="s">
        <v>72</v>
      </c>
      <c r="AY1247" s="183" t="s">
        <v>139</v>
      </c>
    </row>
    <row r="1248" spans="2:51" s="6" customFormat="1" ht="15.75" customHeight="1" x14ac:dyDescent="0.3">
      <c r="B1248" s="176"/>
      <c r="C1248" s="177"/>
      <c r="D1248" s="167" t="s">
        <v>152</v>
      </c>
      <c r="E1248" s="177"/>
      <c r="F1248" s="178" t="s">
        <v>580</v>
      </c>
      <c r="G1248" s="177"/>
      <c r="H1248" s="179">
        <v>142.596</v>
      </c>
      <c r="J1248" s="177"/>
      <c r="K1248" s="177"/>
      <c r="L1248" s="180"/>
      <c r="M1248" s="181"/>
      <c r="N1248" s="177"/>
      <c r="O1248" s="177"/>
      <c r="P1248" s="177"/>
      <c r="Q1248" s="177"/>
      <c r="R1248" s="177"/>
      <c r="S1248" s="177"/>
      <c r="T1248" s="182"/>
      <c r="AT1248" s="183" t="s">
        <v>152</v>
      </c>
      <c r="AU1248" s="183" t="s">
        <v>80</v>
      </c>
      <c r="AV1248" s="183" t="s">
        <v>80</v>
      </c>
      <c r="AW1248" s="183" t="s">
        <v>111</v>
      </c>
      <c r="AX1248" s="183" t="s">
        <v>72</v>
      </c>
      <c r="AY1248" s="183" t="s">
        <v>139</v>
      </c>
    </row>
    <row r="1249" spans="2:51" s="6" customFormat="1" ht="15.75" customHeight="1" x14ac:dyDescent="0.3">
      <c r="B1249" s="176"/>
      <c r="C1249" s="177"/>
      <c r="D1249" s="167" t="s">
        <v>152</v>
      </c>
      <c r="E1249" s="177"/>
      <c r="F1249" s="178" t="s">
        <v>581</v>
      </c>
      <c r="G1249" s="177"/>
      <c r="H1249" s="179">
        <v>117.586</v>
      </c>
      <c r="J1249" s="177"/>
      <c r="K1249" s="177"/>
      <c r="L1249" s="180"/>
      <c r="M1249" s="181"/>
      <c r="N1249" s="177"/>
      <c r="O1249" s="177"/>
      <c r="P1249" s="177"/>
      <c r="Q1249" s="177"/>
      <c r="R1249" s="177"/>
      <c r="S1249" s="177"/>
      <c r="T1249" s="182"/>
      <c r="AT1249" s="183" t="s">
        <v>152</v>
      </c>
      <c r="AU1249" s="183" t="s">
        <v>80</v>
      </c>
      <c r="AV1249" s="183" t="s">
        <v>80</v>
      </c>
      <c r="AW1249" s="183" t="s">
        <v>111</v>
      </c>
      <c r="AX1249" s="183" t="s">
        <v>72</v>
      </c>
      <c r="AY1249" s="183" t="s">
        <v>139</v>
      </c>
    </row>
    <row r="1250" spans="2:51" s="6" customFormat="1" ht="15.75" customHeight="1" x14ac:dyDescent="0.3">
      <c r="B1250" s="176"/>
      <c r="C1250" s="177"/>
      <c r="D1250" s="167" t="s">
        <v>152</v>
      </c>
      <c r="E1250" s="177"/>
      <c r="F1250" s="178" t="s">
        <v>582</v>
      </c>
      <c r="G1250" s="177"/>
      <c r="H1250" s="179">
        <v>228.614</v>
      </c>
      <c r="J1250" s="177"/>
      <c r="K1250" s="177"/>
      <c r="L1250" s="180"/>
      <c r="M1250" s="181"/>
      <c r="N1250" s="177"/>
      <c r="O1250" s="177"/>
      <c r="P1250" s="177"/>
      <c r="Q1250" s="177"/>
      <c r="R1250" s="177"/>
      <c r="S1250" s="177"/>
      <c r="T1250" s="182"/>
      <c r="AT1250" s="183" t="s">
        <v>152</v>
      </c>
      <c r="AU1250" s="183" t="s">
        <v>80</v>
      </c>
      <c r="AV1250" s="183" t="s">
        <v>80</v>
      </c>
      <c r="AW1250" s="183" t="s">
        <v>111</v>
      </c>
      <c r="AX1250" s="183" t="s">
        <v>72</v>
      </c>
      <c r="AY1250" s="183" t="s">
        <v>139</v>
      </c>
    </row>
    <row r="1251" spans="2:51" s="6" customFormat="1" ht="39" customHeight="1" x14ac:dyDescent="0.3">
      <c r="B1251" s="176"/>
      <c r="C1251" s="177"/>
      <c r="D1251" s="167" t="s">
        <v>152</v>
      </c>
      <c r="E1251" s="177"/>
      <c r="F1251" s="178" t="s">
        <v>583</v>
      </c>
      <c r="G1251" s="177"/>
      <c r="H1251" s="179">
        <v>100.688</v>
      </c>
      <c r="J1251" s="177"/>
      <c r="K1251" s="177"/>
      <c r="L1251" s="180"/>
      <c r="M1251" s="181"/>
      <c r="N1251" s="177"/>
      <c r="O1251" s="177"/>
      <c r="P1251" s="177"/>
      <c r="Q1251" s="177"/>
      <c r="R1251" s="177"/>
      <c r="S1251" s="177"/>
      <c r="T1251" s="182"/>
      <c r="AT1251" s="183" t="s">
        <v>152</v>
      </c>
      <c r="AU1251" s="183" t="s">
        <v>80</v>
      </c>
      <c r="AV1251" s="183" t="s">
        <v>80</v>
      </c>
      <c r="AW1251" s="183" t="s">
        <v>111</v>
      </c>
      <c r="AX1251" s="183" t="s">
        <v>72</v>
      </c>
      <c r="AY1251" s="183" t="s">
        <v>139</v>
      </c>
    </row>
    <row r="1252" spans="2:51" s="6" customFormat="1" ht="15.75" customHeight="1" x14ac:dyDescent="0.3">
      <c r="B1252" s="176"/>
      <c r="C1252" s="177"/>
      <c r="D1252" s="167" t="s">
        <v>152</v>
      </c>
      <c r="E1252" s="177"/>
      <c r="F1252" s="178" t="s">
        <v>584</v>
      </c>
      <c r="G1252" s="177"/>
      <c r="H1252" s="179">
        <v>24.815999999999999</v>
      </c>
      <c r="J1252" s="177"/>
      <c r="K1252" s="177"/>
      <c r="L1252" s="180"/>
      <c r="M1252" s="181"/>
      <c r="N1252" s="177"/>
      <c r="O1252" s="177"/>
      <c r="P1252" s="177"/>
      <c r="Q1252" s="177"/>
      <c r="R1252" s="177"/>
      <c r="S1252" s="177"/>
      <c r="T1252" s="182"/>
      <c r="AT1252" s="183" t="s">
        <v>152</v>
      </c>
      <c r="AU1252" s="183" t="s">
        <v>80</v>
      </c>
      <c r="AV1252" s="183" t="s">
        <v>80</v>
      </c>
      <c r="AW1252" s="183" t="s">
        <v>111</v>
      </c>
      <c r="AX1252" s="183" t="s">
        <v>72</v>
      </c>
      <c r="AY1252" s="183" t="s">
        <v>139</v>
      </c>
    </row>
    <row r="1253" spans="2:51" s="6" customFormat="1" ht="15.75" customHeight="1" x14ac:dyDescent="0.3">
      <c r="B1253" s="169"/>
      <c r="C1253" s="170"/>
      <c r="D1253" s="167" t="s">
        <v>152</v>
      </c>
      <c r="E1253" s="170"/>
      <c r="F1253" s="171" t="s">
        <v>518</v>
      </c>
      <c r="G1253" s="170"/>
      <c r="H1253" s="170"/>
      <c r="J1253" s="170"/>
      <c r="K1253" s="170"/>
      <c r="L1253" s="172"/>
      <c r="M1253" s="173"/>
      <c r="N1253" s="170"/>
      <c r="O1253" s="170"/>
      <c r="P1253" s="170"/>
      <c r="Q1253" s="170"/>
      <c r="R1253" s="170"/>
      <c r="S1253" s="170"/>
      <c r="T1253" s="174"/>
      <c r="AT1253" s="175" t="s">
        <v>152</v>
      </c>
      <c r="AU1253" s="175" t="s">
        <v>80</v>
      </c>
      <c r="AV1253" s="175" t="s">
        <v>76</v>
      </c>
      <c r="AW1253" s="175" t="s">
        <v>111</v>
      </c>
      <c r="AX1253" s="175" t="s">
        <v>72</v>
      </c>
      <c r="AY1253" s="175" t="s">
        <v>139</v>
      </c>
    </row>
    <row r="1254" spans="2:51" s="6" customFormat="1" ht="15.75" customHeight="1" x14ac:dyDescent="0.3">
      <c r="B1254" s="176"/>
      <c r="C1254" s="177"/>
      <c r="D1254" s="167" t="s">
        <v>152</v>
      </c>
      <c r="E1254" s="177"/>
      <c r="F1254" s="178" t="s">
        <v>585</v>
      </c>
      <c r="G1254" s="177"/>
      <c r="H1254" s="179">
        <v>-5.37</v>
      </c>
      <c r="J1254" s="177"/>
      <c r="K1254" s="177"/>
      <c r="L1254" s="180"/>
      <c r="M1254" s="181"/>
      <c r="N1254" s="177"/>
      <c r="O1254" s="177"/>
      <c r="P1254" s="177"/>
      <c r="Q1254" s="177"/>
      <c r="R1254" s="177"/>
      <c r="S1254" s="177"/>
      <c r="T1254" s="182"/>
      <c r="AT1254" s="183" t="s">
        <v>152</v>
      </c>
      <c r="AU1254" s="183" t="s">
        <v>80</v>
      </c>
      <c r="AV1254" s="183" t="s">
        <v>80</v>
      </c>
      <c r="AW1254" s="183" t="s">
        <v>111</v>
      </c>
      <c r="AX1254" s="183" t="s">
        <v>72</v>
      </c>
      <c r="AY1254" s="183" t="s">
        <v>139</v>
      </c>
    </row>
    <row r="1255" spans="2:51" s="6" customFormat="1" ht="15.75" customHeight="1" x14ac:dyDescent="0.3">
      <c r="B1255" s="169"/>
      <c r="C1255" s="170"/>
      <c r="D1255" s="167" t="s">
        <v>152</v>
      </c>
      <c r="E1255" s="170"/>
      <c r="F1255" s="171" t="s">
        <v>586</v>
      </c>
      <c r="G1255" s="170"/>
      <c r="H1255" s="170"/>
      <c r="J1255" s="170"/>
      <c r="K1255" s="170"/>
      <c r="L1255" s="172"/>
      <c r="M1255" s="173"/>
      <c r="N1255" s="170"/>
      <c r="O1255" s="170"/>
      <c r="P1255" s="170"/>
      <c r="Q1255" s="170"/>
      <c r="R1255" s="170"/>
      <c r="S1255" s="170"/>
      <c r="T1255" s="174"/>
      <c r="AT1255" s="175" t="s">
        <v>152</v>
      </c>
      <c r="AU1255" s="175" t="s">
        <v>80</v>
      </c>
      <c r="AV1255" s="175" t="s">
        <v>76</v>
      </c>
      <c r="AW1255" s="175" t="s">
        <v>111</v>
      </c>
      <c r="AX1255" s="175" t="s">
        <v>72</v>
      </c>
      <c r="AY1255" s="175" t="s">
        <v>139</v>
      </c>
    </row>
    <row r="1256" spans="2:51" s="6" customFormat="1" ht="15.75" customHeight="1" x14ac:dyDescent="0.3">
      <c r="B1256" s="176"/>
      <c r="C1256" s="177"/>
      <c r="D1256" s="167" t="s">
        <v>152</v>
      </c>
      <c r="E1256" s="177"/>
      <c r="F1256" s="178" t="s">
        <v>587</v>
      </c>
      <c r="G1256" s="177"/>
      <c r="H1256" s="179">
        <v>-3.3479999999999999</v>
      </c>
      <c r="J1256" s="177"/>
      <c r="K1256" s="177"/>
      <c r="L1256" s="180"/>
      <c r="M1256" s="181"/>
      <c r="N1256" s="177"/>
      <c r="O1256" s="177"/>
      <c r="P1256" s="177"/>
      <c r="Q1256" s="177"/>
      <c r="R1256" s="177"/>
      <c r="S1256" s="177"/>
      <c r="T1256" s="182"/>
      <c r="AT1256" s="183" t="s">
        <v>152</v>
      </c>
      <c r="AU1256" s="183" t="s">
        <v>80</v>
      </c>
      <c r="AV1256" s="183" t="s">
        <v>80</v>
      </c>
      <c r="AW1256" s="183" t="s">
        <v>111</v>
      </c>
      <c r="AX1256" s="183" t="s">
        <v>72</v>
      </c>
      <c r="AY1256" s="183" t="s">
        <v>139</v>
      </c>
    </row>
    <row r="1257" spans="2:51" s="6" customFormat="1" ht="15.75" customHeight="1" x14ac:dyDescent="0.3">
      <c r="B1257" s="176"/>
      <c r="C1257" s="177"/>
      <c r="D1257" s="167" t="s">
        <v>152</v>
      </c>
      <c r="E1257" s="177"/>
      <c r="F1257" s="178" t="s">
        <v>588</v>
      </c>
      <c r="G1257" s="177"/>
      <c r="H1257" s="179">
        <v>-85.936000000000007</v>
      </c>
      <c r="J1257" s="177"/>
      <c r="K1257" s="177"/>
      <c r="L1257" s="180"/>
      <c r="M1257" s="181"/>
      <c r="N1257" s="177"/>
      <c r="O1257" s="177"/>
      <c r="P1257" s="177"/>
      <c r="Q1257" s="177"/>
      <c r="R1257" s="177"/>
      <c r="S1257" s="177"/>
      <c r="T1257" s="182"/>
      <c r="AT1257" s="183" t="s">
        <v>152</v>
      </c>
      <c r="AU1257" s="183" t="s">
        <v>80</v>
      </c>
      <c r="AV1257" s="183" t="s">
        <v>80</v>
      </c>
      <c r="AW1257" s="183" t="s">
        <v>111</v>
      </c>
      <c r="AX1257" s="183" t="s">
        <v>72</v>
      </c>
      <c r="AY1257" s="183" t="s">
        <v>139</v>
      </c>
    </row>
    <row r="1258" spans="2:51" s="6" customFormat="1" ht="15.75" customHeight="1" x14ac:dyDescent="0.3">
      <c r="B1258" s="176"/>
      <c r="C1258" s="177"/>
      <c r="D1258" s="167" t="s">
        <v>152</v>
      </c>
      <c r="E1258" s="177"/>
      <c r="F1258" s="178" t="s">
        <v>589</v>
      </c>
      <c r="G1258" s="177"/>
      <c r="H1258" s="179">
        <v>-15.06</v>
      </c>
      <c r="J1258" s="177"/>
      <c r="K1258" s="177"/>
      <c r="L1258" s="180"/>
      <c r="M1258" s="181"/>
      <c r="N1258" s="177"/>
      <c r="O1258" s="177"/>
      <c r="P1258" s="177"/>
      <c r="Q1258" s="177"/>
      <c r="R1258" s="177"/>
      <c r="S1258" s="177"/>
      <c r="T1258" s="182"/>
      <c r="AT1258" s="183" t="s">
        <v>152</v>
      </c>
      <c r="AU1258" s="183" t="s">
        <v>80</v>
      </c>
      <c r="AV1258" s="183" t="s">
        <v>80</v>
      </c>
      <c r="AW1258" s="183" t="s">
        <v>111</v>
      </c>
      <c r="AX1258" s="183" t="s">
        <v>72</v>
      </c>
      <c r="AY1258" s="183" t="s">
        <v>139</v>
      </c>
    </row>
    <row r="1259" spans="2:51" s="6" customFormat="1" ht="15.75" customHeight="1" x14ac:dyDescent="0.3">
      <c r="B1259" s="176"/>
      <c r="C1259" s="177"/>
      <c r="D1259" s="167" t="s">
        <v>152</v>
      </c>
      <c r="E1259" s="177"/>
      <c r="F1259" s="178" t="s">
        <v>590</v>
      </c>
      <c r="G1259" s="177"/>
      <c r="H1259" s="179">
        <v>-6.3840000000000003</v>
      </c>
      <c r="J1259" s="177"/>
      <c r="K1259" s="177"/>
      <c r="L1259" s="180"/>
      <c r="M1259" s="181"/>
      <c r="N1259" s="177"/>
      <c r="O1259" s="177"/>
      <c r="P1259" s="177"/>
      <c r="Q1259" s="177"/>
      <c r="R1259" s="177"/>
      <c r="S1259" s="177"/>
      <c r="T1259" s="182"/>
      <c r="AT1259" s="183" t="s">
        <v>152</v>
      </c>
      <c r="AU1259" s="183" t="s">
        <v>80</v>
      </c>
      <c r="AV1259" s="183" t="s">
        <v>80</v>
      </c>
      <c r="AW1259" s="183" t="s">
        <v>111</v>
      </c>
      <c r="AX1259" s="183" t="s">
        <v>72</v>
      </c>
      <c r="AY1259" s="183" t="s">
        <v>139</v>
      </c>
    </row>
    <row r="1260" spans="2:51" s="6" customFormat="1" ht="15.75" customHeight="1" x14ac:dyDescent="0.3">
      <c r="B1260" s="176"/>
      <c r="C1260" s="177"/>
      <c r="D1260" s="167" t="s">
        <v>152</v>
      </c>
      <c r="E1260" s="177"/>
      <c r="F1260" s="178" t="s">
        <v>591</v>
      </c>
      <c r="G1260" s="177"/>
      <c r="H1260" s="179">
        <v>-4.524</v>
      </c>
      <c r="J1260" s="177"/>
      <c r="K1260" s="177"/>
      <c r="L1260" s="180"/>
      <c r="M1260" s="181"/>
      <c r="N1260" s="177"/>
      <c r="O1260" s="177"/>
      <c r="P1260" s="177"/>
      <c r="Q1260" s="177"/>
      <c r="R1260" s="177"/>
      <c r="S1260" s="177"/>
      <c r="T1260" s="182"/>
      <c r="AT1260" s="183" t="s">
        <v>152</v>
      </c>
      <c r="AU1260" s="183" t="s">
        <v>80</v>
      </c>
      <c r="AV1260" s="183" t="s">
        <v>80</v>
      </c>
      <c r="AW1260" s="183" t="s">
        <v>111</v>
      </c>
      <c r="AX1260" s="183" t="s">
        <v>72</v>
      </c>
      <c r="AY1260" s="183" t="s">
        <v>139</v>
      </c>
    </row>
    <row r="1261" spans="2:51" s="6" customFormat="1" ht="15.75" customHeight="1" x14ac:dyDescent="0.3">
      <c r="B1261" s="176"/>
      <c r="C1261" s="177"/>
      <c r="D1261" s="167" t="s">
        <v>152</v>
      </c>
      <c r="E1261" s="177"/>
      <c r="F1261" s="178" t="s">
        <v>592</v>
      </c>
      <c r="G1261" s="177"/>
      <c r="H1261" s="179">
        <v>-70.224000000000004</v>
      </c>
      <c r="J1261" s="177"/>
      <c r="K1261" s="177"/>
      <c r="L1261" s="180"/>
      <c r="M1261" s="181"/>
      <c r="N1261" s="177"/>
      <c r="O1261" s="177"/>
      <c r="P1261" s="177"/>
      <c r="Q1261" s="177"/>
      <c r="R1261" s="177"/>
      <c r="S1261" s="177"/>
      <c r="T1261" s="182"/>
      <c r="AT1261" s="183" t="s">
        <v>152</v>
      </c>
      <c r="AU1261" s="183" t="s">
        <v>80</v>
      </c>
      <c r="AV1261" s="183" t="s">
        <v>80</v>
      </c>
      <c r="AW1261" s="183" t="s">
        <v>111</v>
      </c>
      <c r="AX1261" s="183" t="s">
        <v>72</v>
      </c>
      <c r="AY1261" s="183" t="s">
        <v>139</v>
      </c>
    </row>
    <row r="1262" spans="2:51" s="6" customFormat="1" ht="15.75" customHeight="1" x14ac:dyDescent="0.3">
      <c r="B1262" s="176"/>
      <c r="C1262" s="177"/>
      <c r="D1262" s="167" t="s">
        <v>152</v>
      </c>
      <c r="E1262" s="177"/>
      <c r="F1262" s="178" t="s">
        <v>593</v>
      </c>
      <c r="G1262" s="177"/>
      <c r="H1262" s="179">
        <v>-32.96</v>
      </c>
      <c r="J1262" s="177"/>
      <c r="K1262" s="177"/>
      <c r="L1262" s="180"/>
      <c r="M1262" s="181"/>
      <c r="N1262" s="177"/>
      <c r="O1262" s="177"/>
      <c r="P1262" s="177"/>
      <c r="Q1262" s="177"/>
      <c r="R1262" s="177"/>
      <c r="S1262" s="177"/>
      <c r="T1262" s="182"/>
      <c r="AT1262" s="183" t="s">
        <v>152</v>
      </c>
      <c r="AU1262" s="183" t="s">
        <v>80</v>
      </c>
      <c r="AV1262" s="183" t="s">
        <v>80</v>
      </c>
      <c r="AW1262" s="183" t="s">
        <v>111</v>
      </c>
      <c r="AX1262" s="183" t="s">
        <v>72</v>
      </c>
      <c r="AY1262" s="183" t="s">
        <v>139</v>
      </c>
    </row>
    <row r="1263" spans="2:51" s="6" customFormat="1" ht="15.75" customHeight="1" x14ac:dyDescent="0.3">
      <c r="B1263" s="176"/>
      <c r="C1263" s="177"/>
      <c r="D1263" s="167" t="s">
        <v>152</v>
      </c>
      <c r="E1263" s="177"/>
      <c r="F1263" s="178" t="s">
        <v>594</v>
      </c>
      <c r="G1263" s="177"/>
      <c r="H1263" s="179">
        <v>-3.03</v>
      </c>
      <c r="J1263" s="177"/>
      <c r="K1263" s="177"/>
      <c r="L1263" s="180"/>
      <c r="M1263" s="181"/>
      <c r="N1263" s="177"/>
      <c r="O1263" s="177"/>
      <c r="P1263" s="177"/>
      <c r="Q1263" s="177"/>
      <c r="R1263" s="177"/>
      <c r="S1263" s="177"/>
      <c r="T1263" s="182"/>
      <c r="AT1263" s="183" t="s">
        <v>152</v>
      </c>
      <c r="AU1263" s="183" t="s">
        <v>80</v>
      </c>
      <c r="AV1263" s="183" t="s">
        <v>80</v>
      </c>
      <c r="AW1263" s="183" t="s">
        <v>111</v>
      </c>
      <c r="AX1263" s="183" t="s">
        <v>72</v>
      </c>
      <c r="AY1263" s="183" t="s">
        <v>139</v>
      </c>
    </row>
    <row r="1264" spans="2:51" s="6" customFormat="1" ht="15.75" customHeight="1" x14ac:dyDescent="0.3">
      <c r="B1264" s="176"/>
      <c r="C1264" s="177"/>
      <c r="D1264" s="167" t="s">
        <v>152</v>
      </c>
      <c r="E1264" s="177"/>
      <c r="F1264" s="178" t="s">
        <v>595</v>
      </c>
      <c r="G1264" s="177"/>
      <c r="H1264" s="179">
        <v>-3.6160000000000001</v>
      </c>
      <c r="J1264" s="177"/>
      <c r="K1264" s="177"/>
      <c r="L1264" s="180"/>
      <c r="M1264" s="181"/>
      <c r="N1264" s="177"/>
      <c r="O1264" s="177"/>
      <c r="P1264" s="177"/>
      <c r="Q1264" s="177"/>
      <c r="R1264" s="177"/>
      <c r="S1264" s="177"/>
      <c r="T1264" s="182"/>
      <c r="AT1264" s="183" t="s">
        <v>152</v>
      </c>
      <c r="AU1264" s="183" t="s">
        <v>80</v>
      </c>
      <c r="AV1264" s="183" t="s">
        <v>80</v>
      </c>
      <c r="AW1264" s="183" t="s">
        <v>111</v>
      </c>
      <c r="AX1264" s="183" t="s">
        <v>72</v>
      </c>
      <c r="AY1264" s="183" t="s">
        <v>139</v>
      </c>
    </row>
    <row r="1265" spans="2:51" s="6" customFormat="1" ht="15.75" customHeight="1" x14ac:dyDescent="0.3">
      <c r="B1265" s="176"/>
      <c r="C1265" s="177"/>
      <c r="D1265" s="167" t="s">
        <v>152</v>
      </c>
      <c r="E1265" s="177"/>
      <c r="F1265" s="178" t="s">
        <v>596</v>
      </c>
      <c r="G1265" s="177"/>
      <c r="H1265" s="179">
        <v>-27.992000000000001</v>
      </c>
      <c r="J1265" s="177"/>
      <c r="K1265" s="177"/>
      <c r="L1265" s="180"/>
      <c r="M1265" s="181"/>
      <c r="N1265" s="177"/>
      <c r="O1265" s="177"/>
      <c r="P1265" s="177"/>
      <c r="Q1265" s="177"/>
      <c r="R1265" s="177"/>
      <c r="S1265" s="177"/>
      <c r="T1265" s="182"/>
      <c r="AT1265" s="183" t="s">
        <v>152</v>
      </c>
      <c r="AU1265" s="183" t="s">
        <v>80</v>
      </c>
      <c r="AV1265" s="183" t="s">
        <v>80</v>
      </c>
      <c r="AW1265" s="183" t="s">
        <v>111</v>
      </c>
      <c r="AX1265" s="183" t="s">
        <v>72</v>
      </c>
      <c r="AY1265" s="183" t="s">
        <v>139</v>
      </c>
    </row>
    <row r="1266" spans="2:51" s="6" customFormat="1" ht="15.75" customHeight="1" x14ac:dyDescent="0.3">
      <c r="B1266" s="176"/>
      <c r="C1266" s="177"/>
      <c r="D1266" s="167" t="s">
        <v>152</v>
      </c>
      <c r="E1266" s="177"/>
      <c r="F1266" s="178" t="s">
        <v>597</v>
      </c>
      <c r="G1266" s="177"/>
      <c r="H1266" s="179">
        <v>-56.304000000000002</v>
      </c>
      <c r="J1266" s="177"/>
      <c r="K1266" s="177"/>
      <c r="L1266" s="180"/>
      <c r="M1266" s="181"/>
      <c r="N1266" s="177"/>
      <c r="O1266" s="177"/>
      <c r="P1266" s="177"/>
      <c r="Q1266" s="177"/>
      <c r="R1266" s="177"/>
      <c r="S1266" s="177"/>
      <c r="T1266" s="182"/>
      <c r="AT1266" s="183" t="s">
        <v>152</v>
      </c>
      <c r="AU1266" s="183" t="s">
        <v>80</v>
      </c>
      <c r="AV1266" s="183" t="s">
        <v>80</v>
      </c>
      <c r="AW1266" s="183" t="s">
        <v>111</v>
      </c>
      <c r="AX1266" s="183" t="s">
        <v>72</v>
      </c>
      <c r="AY1266" s="183" t="s">
        <v>139</v>
      </c>
    </row>
    <row r="1267" spans="2:51" s="6" customFormat="1" ht="15.75" customHeight="1" x14ac:dyDescent="0.3">
      <c r="B1267" s="176"/>
      <c r="C1267" s="177"/>
      <c r="D1267" s="167" t="s">
        <v>152</v>
      </c>
      <c r="E1267" s="177"/>
      <c r="F1267" s="178" t="s">
        <v>598</v>
      </c>
      <c r="G1267" s="177"/>
      <c r="H1267" s="179">
        <v>-21.087</v>
      </c>
      <c r="J1267" s="177"/>
      <c r="K1267" s="177"/>
      <c r="L1267" s="180"/>
      <c r="M1267" s="181"/>
      <c r="N1267" s="177"/>
      <c r="O1267" s="177"/>
      <c r="P1267" s="177"/>
      <c r="Q1267" s="177"/>
      <c r="R1267" s="177"/>
      <c r="S1267" s="177"/>
      <c r="T1267" s="182"/>
      <c r="AT1267" s="183" t="s">
        <v>152</v>
      </c>
      <c r="AU1267" s="183" t="s">
        <v>80</v>
      </c>
      <c r="AV1267" s="183" t="s">
        <v>80</v>
      </c>
      <c r="AW1267" s="183" t="s">
        <v>111</v>
      </c>
      <c r="AX1267" s="183" t="s">
        <v>72</v>
      </c>
      <c r="AY1267" s="183" t="s">
        <v>139</v>
      </c>
    </row>
    <row r="1268" spans="2:51" s="6" customFormat="1" ht="15.75" customHeight="1" x14ac:dyDescent="0.3">
      <c r="B1268" s="169"/>
      <c r="C1268" s="170"/>
      <c r="D1268" s="167" t="s">
        <v>152</v>
      </c>
      <c r="E1268" s="170"/>
      <c r="F1268" s="171" t="s">
        <v>1114</v>
      </c>
      <c r="G1268" s="170"/>
      <c r="H1268" s="170"/>
      <c r="J1268" s="170"/>
      <c r="K1268" s="170"/>
      <c r="L1268" s="172"/>
      <c r="M1268" s="173"/>
      <c r="N1268" s="170"/>
      <c r="O1268" s="170"/>
      <c r="P1268" s="170"/>
      <c r="Q1268" s="170"/>
      <c r="R1268" s="170"/>
      <c r="S1268" s="170"/>
      <c r="T1268" s="174"/>
      <c r="AT1268" s="175" t="s">
        <v>152</v>
      </c>
      <c r="AU1268" s="175" t="s">
        <v>80</v>
      </c>
      <c r="AV1268" s="175" t="s">
        <v>76</v>
      </c>
      <c r="AW1268" s="175" t="s">
        <v>111</v>
      </c>
      <c r="AX1268" s="175" t="s">
        <v>72</v>
      </c>
      <c r="AY1268" s="175" t="s">
        <v>139</v>
      </c>
    </row>
    <row r="1269" spans="2:51" s="6" customFormat="1" ht="15.75" customHeight="1" x14ac:dyDescent="0.3">
      <c r="B1269" s="176"/>
      <c r="C1269" s="177"/>
      <c r="D1269" s="167" t="s">
        <v>152</v>
      </c>
      <c r="E1269" s="177"/>
      <c r="F1269" s="178" t="s">
        <v>1118</v>
      </c>
      <c r="G1269" s="177"/>
      <c r="H1269" s="179">
        <v>-751.36099999999999</v>
      </c>
      <c r="J1269" s="177"/>
      <c r="K1269" s="177"/>
      <c r="L1269" s="180"/>
      <c r="M1269" s="181"/>
      <c r="N1269" s="177"/>
      <c r="O1269" s="177"/>
      <c r="P1269" s="177"/>
      <c r="Q1269" s="177"/>
      <c r="R1269" s="177"/>
      <c r="S1269" s="177"/>
      <c r="T1269" s="182"/>
      <c r="AT1269" s="183" t="s">
        <v>152</v>
      </c>
      <c r="AU1269" s="183" t="s">
        <v>80</v>
      </c>
      <c r="AV1269" s="183" t="s">
        <v>80</v>
      </c>
      <c r="AW1269" s="183" t="s">
        <v>111</v>
      </c>
      <c r="AX1269" s="183" t="s">
        <v>72</v>
      </c>
      <c r="AY1269" s="183" t="s">
        <v>139</v>
      </c>
    </row>
    <row r="1270" spans="2:51" s="6" customFormat="1" ht="15.75" customHeight="1" x14ac:dyDescent="0.3">
      <c r="B1270" s="169"/>
      <c r="C1270" s="170"/>
      <c r="D1270" s="167" t="s">
        <v>152</v>
      </c>
      <c r="E1270" s="170"/>
      <c r="F1270" s="171" t="s">
        <v>1119</v>
      </c>
      <c r="G1270" s="170"/>
      <c r="H1270" s="170"/>
      <c r="J1270" s="170"/>
      <c r="K1270" s="170"/>
      <c r="L1270" s="172"/>
      <c r="M1270" s="173"/>
      <c r="N1270" s="170"/>
      <c r="O1270" s="170"/>
      <c r="P1270" s="170"/>
      <c r="Q1270" s="170"/>
      <c r="R1270" s="170"/>
      <c r="S1270" s="170"/>
      <c r="T1270" s="174"/>
      <c r="AT1270" s="175" t="s">
        <v>152</v>
      </c>
      <c r="AU1270" s="175" t="s">
        <v>80</v>
      </c>
      <c r="AV1270" s="175" t="s">
        <v>76</v>
      </c>
      <c r="AW1270" s="175" t="s">
        <v>111</v>
      </c>
      <c r="AX1270" s="175" t="s">
        <v>72</v>
      </c>
      <c r="AY1270" s="175" t="s">
        <v>139</v>
      </c>
    </row>
    <row r="1271" spans="2:51" s="6" customFormat="1" ht="27" customHeight="1" x14ac:dyDescent="0.3">
      <c r="B1271" s="176"/>
      <c r="C1271" s="177"/>
      <c r="D1271" s="167" t="s">
        <v>152</v>
      </c>
      <c r="E1271" s="177"/>
      <c r="F1271" s="178" t="s">
        <v>1120</v>
      </c>
      <c r="G1271" s="177"/>
      <c r="H1271" s="179">
        <v>-75.957999999999998</v>
      </c>
      <c r="J1271" s="177"/>
      <c r="K1271" s="177"/>
      <c r="L1271" s="180"/>
      <c r="M1271" s="181"/>
      <c r="N1271" s="177"/>
      <c r="O1271" s="177"/>
      <c r="P1271" s="177"/>
      <c r="Q1271" s="177"/>
      <c r="R1271" s="177"/>
      <c r="S1271" s="177"/>
      <c r="T1271" s="182"/>
      <c r="AT1271" s="183" t="s">
        <v>152</v>
      </c>
      <c r="AU1271" s="183" t="s">
        <v>80</v>
      </c>
      <c r="AV1271" s="183" t="s">
        <v>80</v>
      </c>
      <c r="AW1271" s="183" t="s">
        <v>111</v>
      </c>
      <c r="AX1271" s="183" t="s">
        <v>72</v>
      </c>
      <c r="AY1271" s="183" t="s">
        <v>139</v>
      </c>
    </row>
    <row r="1272" spans="2:51" s="6" customFormat="1" ht="15.75" customHeight="1" x14ac:dyDescent="0.3">
      <c r="B1272" s="176"/>
      <c r="C1272" s="177"/>
      <c r="D1272" s="167" t="s">
        <v>152</v>
      </c>
      <c r="E1272" s="177"/>
      <c r="F1272" s="178" t="s">
        <v>1121</v>
      </c>
      <c r="G1272" s="177"/>
      <c r="H1272" s="179">
        <v>-18.721</v>
      </c>
      <c r="J1272" s="177"/>
      <c r="K1272" s="177"/>
      <c r="L1272" s="180"/>
      <c r="M1272" s="181"/>
      <c r="N1272" s="177"/>
      <c r="O1272" s="177"/>
      <c r="P1272" s="177"/>
      <c r="Q1272" s="177"/>
      <c r="R1272" s="177"/>
      <c r="S1272" s="177"/>
      <c r="T1272" s="182"/>
      <c r="AT1272" s="183" t="s">
        <v>152</v>
      </c>
      <c r="AU1272" s="183" t="s">
        <v>80</v>
      </c>
      <c r="AV1272" s="183" t="s">
        <v>80</v>
      </c>
      <c r="AW1272" s="183" t="s">
        <v>111</v>
      </c>
      <c r="AX1272" s="183" t="s">
        <v>72</v>
      </c>
      <c r="AY1272" s="183" t="s">
        <v>139</v>
      </c>
    </row>
    <row r="1273" spans="2:51" s="6" customFormat="1" ht="15.75" customHeight="1" x14ac:dyDescent="0.3">
      <c r="B1273" s="169"/>
      <c r="C1273" s="170"/>
      <c r="D1273" s="167" t="s">
        <v>152</v>
      </c>
      <c r="E1273" s="170"/>
      <c r="F1273" s="171" t="s">
        <v>1122</v>
      </c>
      <c r="G1273" s="170"/>
      <c r="H1273" s="170"/>
      <c r="J1273" s="170"/>
      <c r="K1273" s="170"/>
      <c r="L1273" s="172"/>
      <c r="M1273" s="173"/>
      <c r="N1273" s="170"/>
      <c r="O1273" s="170"/>
      <c r="P1273" s="170"/>
      <c r="Q1273" s="170"/>
      <c r="R1273" s="170"/>
      <c r="S1273" s="170"/>
      <c r="T1273" s="174"/>
      <c r="AT1273" s="175" t="s">
        <v>152</v>
      </c>
      <c r="AU1273" s="175" t="s">
        <v>80</v>
      </c>
      <c r="AV1273" s="175" t="s">
        <v>76</v>
      </c>
      <c r="AW1273" s="175" t="s">
        <v>111</v>
      </c>
      <c r="AX1273" s="175" t="s">
        <v>72</v>
      </c>
      <c r="AY1273" s="175" t="s">
        <v>139</v>
      </c>
    </row>
    <row r="1274" spans="2:51" s="6" customFormat="1" ht="15.75" customHeight="1" x14ac:dyDescent="0.3">
      <c r="B1274" s="169"/>
      <c r="C1274" s="170"/>
      <c r="D1274" s="167" t="s">
        <v>152</v>
      </c>
      <c r="E1274" s="170"/>
      <c r="F1274" s="171" t="s">
        <v>251</v>
      </c>
      <c r="G1274" s="170"/>
      <c r="H1274" s="170"/>
      <c r="J1274" s="170"/>
      <c r="K1274" s="170"/>
      <c r="L1274" s="172"/>
      <c r="M1274" s="173"/>
      <c r="N1274" s="170"/>
      <c r="O1274" s="170"/>
      <c r="P1274" s="170"/>
      <c r="Q1274" s="170"/>
      <c r="R1274" s="170"/>
      <c r="S1274" s="170"/>
      <c r="T1274" s="174"/>
      <c r="AT1274" s="175" t="s">
        <v>152</v>
      </c>
      <c r="AU1274" s="175" t="s">
        <v>80</v>
      </c>
      <c r="AV1274" s="175" t="s">
        <v>76</v>
      </c>
      <c r="AW1274" s="175" t="s">
        <v>111</v>
      </c>
      <c r="AX1274" s="175" t="s">
        <v>72</v>
      </c>
      <c r="AY1274" s="175" t="s">
        <v>139</v>
      </c>
    </row>
    <row r="1275" spans="2:51" s="6" customFormat="1" ht="15.75" customHeight="1" x14ac:dyDescent="0.3">
      <c r="B1275" s="176"/>
      <c r="C1275" s="177"/>
      <c r="D1275" s="167" t="s">
        <v>152</v>
      </c>
      <c r="E1275" s="177"/>
      <c r="F1275" s="178" t="s">
        <v>645</v>
      </c>
      <c r="G1275" s="177"/>
      <c r="H1275" s="179">
        <v>14.573</v>
      </c>
      <c r="J1275" s="177"/>
      <c r="K1275" s="177"/>
      <c r="L1275" s="180"/>
      <c r="M1275" s="181"/>
      <c r="N1275" s="177"/>
      <c r="O1275" s="177"/>
      <c r="P1275" s="177"/>
      <c r="Q1275" s="177"/>
      <c r="R1275" s="177"/>
      <c r="S1275" s="177"/>
      <c r="T1275" s="182"/>
      <c r="AT1275" s="183" t="s">
        <v>152</v>
      </c>
      <c r="AU1275" s="183" t="s">
        <v>80</v>
      </c>
      <c r="AV1275" s="183" t="s">
        <v>80</v>
      </c>
      <c r="AW1275" s="183" t="s">
        <v>111</v>
      </c>
      <c r="AX1275" s="183" t="s">
        <v>72</v>
      </c>
      <c r="AY1275" s="183" t="s">
        <v>139</v>
      </c>
    </row>
    <row r="1276" spans="2:51" s="6" customFormat="1" ht="15.75" customHeight="1" x14ac:dyDescent="0.3">
      <c r="B1276" s="176"/>
      <c r="C1276" s="177"/>
      <c r="D1276" s="167" t="s">
        <v>152</v>
      </c>
      <c r="E1276" s="177"/>
      <c r="F1276" s="178" t="s">
        <v>646</v>
      </c>
      <c r="G1276" s="177"/>
      <c r="H1276" s="179">
        <v>16.84</v>
      </c>
      <c r="J1276" s="177"/>
      <c r="K1276" s="177"/>
      <c r="L1276" s="180"/>
      <c r="M1276" s="181"/>
      <c r="N1276" s="177"/>
      <c r="O1276" s="177"/>
      <c r="P1276" s="177"/>
      <c r="Q1276" s="177"/>
      <c r="R1276" s="177"/>
      <c r="S1276" s="177"/>
      <c r="T1276" s="182"/>
      <c r="AT1276" s="183" t="s">
        <v>152</v>
      </c>
      <c r="AU1276" s="183" t="s">
        <v>80</v>
      </c>
      <c r="AV1276" s="183" t="s">
        <v>80</v>
      </c>
      <c r="AW1276" s="183" t="s">
        <v>111</v>
      </c>
      <c r="AX1276" s="183" t="s">
        <v>72</v>
      </c>
      <c r="AY1276" s="183" t="s">
        <v>139</v>
      </c>
    </row>
    <row r="1277" spans="2:51" s="6" customFormat="1" ht="15.75" customHeight="1" x14ac:dyDescent="0.3">
      <c r="B1277" s="176"/>
      <c r="C1277" s="177"/>
      <c r="D1277" s="167" t="s">
        <v>152</v>
      </c>
      <c r="E1277" s="177"/>
      <c r="F1277" s="178" t="s">
        <v>647</v>
      </c>
      <c r="G1277" s="177"/>
      <c r="H1277" s="179">
        <v>12.928000000000001</v>
      </c>
      <c r="J1277" s="177"/>
      <c r="K1277" s="177"/>
      <c r="L1277" s="180"/>
      <c r="M1277" s="181"/>
      <c r="N1277" s="177"/>
      <c r="O1277" s="177"/>
      <c r="P1277" s="177"/>
      <c r="Q1277" s="177"/>
      <c r="R1277" s="177"/>
      <c r="S1277" s="177"/>
      <c r="T1277" s="182"/>
      <c r="AT1277" s="183" t="s">
        <v>152</v>
      </c>
      <c r="AU1277" s="183" t="s">
        <v>80</v>
      </c>
      <c r="AV1277" s="183" t="s">
        <v>80</v>
      </c>
      <c r="AW1277" s="183" t="s">
        <v>111</v>
      </c>
      <c r="AX1277" s="183" t="s">
        <v>72</v>
      </c>
      <c r="AY1277" s="183" t="s">
        <v>139</v>
      </c>
    </row>
    <row r="1278" spans="2:51" s="6" customFormat="1" ht="15.75" customHeight="1" x14ac:dyDescent="0.3">
      <c r="B1278" s="169"/>
      <c r="C1278" s="170"/>
      <c r="D1278" s="167" t="s">
        <v>152</v>
      </c>
      <c r="E1278" s="170"/>
      <c r="F1278" s="171" t="s">
        <v>518</v>
      </c>
      <c r="G1278" s="170"/>
      <c r="H1278" s="170"/>
      <c r="J1278" s="170"/>
      <c r="K1278" s="170"/>
      <c r="L1278" s="172"/>
      <c r="M1278" s="173"/>
      <c r="N1278" s="170"/>
      <c r="O1278" s="170"/>
      <c r="P1278" s="170"/>
      <c r="Q1278" s="170"/>
      <c r="R1278" s="170"/>
      <c r="S1278" s="170"/>
      <c r="T1278" s="174"/>
      <c r="AT1278" s="175" t="s">
        <v>152</v>
      </c>
      <c r="AU1278" s="175" t="s">
        <v>80</v>
      </c>
      <c r="AV1278" s="175" t="s">
        <v>76</v>
      </c>
      <c r="AW1278" s="175" t="s">
        <v>111</v>
      </c>
      <c r="AX1278" s="175" t="s">
        <v>72</v>
      </c>
      <c r="AY1278" s="175" t="s">
        <v>139</v>
      </c>
    </row>
    <row r="1279" spans="2:51" s="6" customFormat="1" ht="15.75" customHeight="1" x14ac:dyDescent="0.3">
      <c r="B1279" s="176"/>
      <c r="C1279" s="177"/>
      <c r="D1279" s="167" t="s">
        <v>152</v>
      </c>
      <c r="E1279" s="177"/>
      <c r="F1279" s="178" t="s">
        <v>648</v>
      </c>
      <c r="G1279" s="177"/>
      <c r="H1279" s="179">
        <v>-1.1479999999999999</v>
      </c>
      <c r="J1279" s="177"/>
      <c r="K1279" s="177"/>
      <c r="L1279" s="180"/>
      <c r="M1279" s="181"/>
      <c r="N1279" s="177"/>
      <c r="O1279" s="177"/>
      <c r="P1279" s="177"/>
      <c r="Q1279" s="177"/>
      <c r="R1279" s="177"/>
      <c r="S1279" s="177"/>
      <c r="T1279" s="182"/>
      <c r="AT1279" s="183" t="s">
        <v>152</v>
      </c>
      <c r="AU1279" s="183" t="s">
        <v>80</v>
      </c>
      <c r="AV1279" s="183" t="s">
        <v>80</v>
      </c>
      <c r="AW1279" s="183" t="s">
        <v>111</v>
      </c>
      <c r="AX1279" s="183" t="s">
        <v>72</v>
      </c>
      <c r="AY1279" s="183" t="s">
        <v>139</v>
      </c>
    </row>
    <row r="1280" spans="2:51" s="6" customFormat="1" ht="15.75" customHeight="1" x14ac:dyDescent="0.3">
      <c r="B1280" s="176"/>
      <c r="C1280" s="177"/>
      <c r="D1280" s="167" t="s">
        <v>152</v>
      </c>
      <c r="E1280" s="177"/>
      <c r="F1280" s="178" t="s">
        <v>649</v>
      </c>
      <c r="G1280" s="177"/>
      <c r="H1280" s="179">
        <v>-3.5640000000000001</v>
      </c>
      <c r="J1280" s="177"/>
      <c r="K1280" s="177"/>
      <c r="L1280" s="180"/>
      <c r="M1280" s="181"/>
      <c r="N1280" s="177"/>
      <c r="O1280" s="177"/>
      <c r="P1280" s="177"/>
      <c r="Q1280" s="177"/>
      <c r="R1280" s="177"/>
      <c r="S1280" s="177"/>
      <c r="T1280" s="182"/>
      <c r="AT1280" s="183" t="s">
        <v>152</v>
      </c>
      <c r="AU1280" s="183" t="s">
        <v>80</v>
      </c>
      <c r="AV1280" s="183" t="s">
        <v>80</v>
      </c>
      <c r="AW1280" s="183" t="s">
        <v>111</v>
      </c>
      <c r="AX1280" s="183" t="s">
        <v>72</v>
      </c>
      <c r="AY1280" s="183" t="s">
        <v>139</v>
      </c>
    </row>
    <row r="1281" spans="2:51" s="6" customFormat="1" ht="15.75" customHeight="1" x14ac:dyDescent="0.3">
      <c r="B1281" s="176"/>
      <c r="C1281" s="177"/>
      <c r="D1281" s="167" t="s">
        <v>152</v>
      </c>
      <c r="E1281" s="177"/>
      <c r="F1281" s="178" t="s">
        <v>650</v>
      </c>
      <c r="G1281" s="177"/>
      <c r="H1281" s="179">
        <v>-1.089</v>
      </c>
      <c r="J1281" s="177"/>
      <c r="K1281" s="177"/>
      <c r="L1281" s="180"/>
      <c r="M1281" s="181"/>
      <c r="N1281" s="177"/>
      <c r="O1281" s="177"/>
      <c r="P1281" s="177"/>
      <c r="Q1281" s="177"/>
      <c r="R1281" s="177"/>
      <c r="S1281" s="177"/>
      <c r="T1281" s="182"/>
      <c r="AT1281" s="183" t="s">
        <v>152</v>
      </c>
      <c r="AU1281" s="183" t="s">
        <v>80</v>
      </c>
      <c r="AV1281" s="183" t="s">
        <v>80</v>
      </c>
      <c r="AW1281" s="183" t="s">
        <v>111</v>
      </c>
      <c r="AX1281" s="183" t="s">
        <v>72</v>
      </c>
      <c r="AY1281" s="183" t="s">
        <v>139</v>
      </c>
    </row>
    <row r="1282" spans="2:51" s="6" customFormat="1" ht="15.75" customHeight="1" x14ac:dyDescent="0.3">
      <c r="B1282" s="169"/>
      <c r="C1282" s="170"/>
      <c r="D1282" s="167" t="s">
        <v>152</v>
      </c>
      <c r="E1282" s="170"/>
      <c r="F1282" s="171" t="s">
        <v>1114</v>
      </c>
      <c r="G1282" s="170"/>
      <c r="H1282" s="170"/>
      <c r="J1282" s="170"/>
      <c r="K1282" s="170"/>
      <c r="L1282" s="172"/>
      <c r="M1282" s="173"/>
      <c r="N1282" s="170"/>
      <c r="O1282" s="170"/>
      <c r="P1282" s="170"/>
      <c r="Q1282" s="170"/>
      <c r="R1282" s="170"/>
      <c r="S1282" s="170"/>
      <c r="T1282" s="174"/>
      <c r="AT1282" s="175" t="s">
        <v>152</v>
      </c>
      <c r="AU1282" s="175" t="s">
        <v>80</v>
      </c>
      <c r="AV1282" s="175" t="s">
        <v>76</v>
      </c>
      <c r="AW1282" s="175" t="s">
        <v>111</v>
      </c>
      <c r="AX1282" s="175" t="s">
        <v>72</v>
      </c>
      <c r="AY1282" s="175" t="s">
        <v>139</v>
      </c>
    </row>
    <row r="1283" spans="2:51" s="6" customFormat="1" ht="15.75" customHeight="1" x14ac:dyDescent="0.3">
      <c r="B1283" s="176"/>
      <c r="C1283" s="177"/>
      <c r="D1283" s="167" t="s">
        <v>152</v>
      </c>
      <c r="E1283" s="177"/>
      <c r="F1283" s="178" t="s">
        <v>1123</v>
      </c>
      <c r="G1283" s="177"/>
      <c r="H1283" s="179">
        <v>-7.4409999999999998</v>
      </c>
      <c r="J1283" s="177"/>
      <c r="K1283" s="177"/>
      <c r="L1283" s="180"/>
      <c r="M1283" s="181"/>
      <c r="N1283" s="177"/>
      <c r="O1283" s="177"/>
      <c r="P1283" s="177"/>
      <c r="Q1283" s="177"/>
      <c r="R1283" s="177"/>
      <c r="S1283" s="177"/>
      <c r="T1283" s="182"/>
      <c r="AT1283" s="183" t="s">
        <v>152</v>
      </c>
      <c r="AU1283" s="183" t="s">
        <v>80</v>
      </c>
      <c r="AV1283" s="183" t="s">
        <v>80</v>
      </c>
      <c r="AW1283" s="183" t="s">
        <v>111</v>
      </c>
      <c r="AX1283" s="183" t="s">
        <v>72</v>
      </c>
      <c r="AY1283" s="183" t="s">
        <v>139</v>
      </c>
    </row>
    <row r="1284" spans="2:51" s="6" customFormat="1" ht="15.75" customHeight="1" x14ac:dyDescent="0.3">
      <c r="B1284" s="169"/>
      <c r="C1284" s="170"/>
      <c r="D1284" s="167" t="s">
        <v>152</v>
      </c>
      <c r="E1284" s="170"/>
      <c r="F1284" s="171" t="s">
        <v>1124</v>
      </c>
      <c r="G1284" s="170"/>
      <c r="H1284" s="170"/>
      <c r="J1284" s="170"/>
      <c r="K1284" s="170"/>
      <c r="L1284" s="172"/>
      <c r="M1284" s="173"/>
      <c r="N1284" s="170"/>
      <c r="O1284" s="170"/>
      <c r="P1284" s="170"/>
      <c r="Q1284" s="170"/>
      <c r="R1284" s="170"/>
      <c r="S1284" s="170"/>
      <c r="T1284" s="174"/>
      <c r="AT1284" s="175" t="s">
        <v>152</v>
      </c>
      <c r="AU1284" s="175" t="s">
        <v>80</v>
      </c>
      <c r="AV1284" s="175" t="s">
        <v>76</v>
      </c>
      <c r="AW1284" s="175" t="s">
        <v>111</v>
      </c>
      <c r="AX1284" s="175" t="s">
        <v>72</v>
      </c>
      <c r="AY1284" s="175" t="s">
        <v>139</v>
      </c>
    </row>
    <row r="1285" spans="2:51" s="6" customFormat="1" ht="15.75" customHeight="1" x14ac:dyDescent="0.3">
      <c r="B1285" s="169"/>
      <c r="C1285" s="170"/>
      <c r="D1285" s="167" t="s">
        <v>152</v>
      </c>
      <c r="E1285" s="170"/>
      <c r="F1285" s="171" t="s">
        <v>263</v>
      </c>
      <c r="G1285" s="170"/>
      <c r="H1285" s="170"/>
      <c r="J1285" s="170"/>
      <c r="K1285" s="170"/>
      <c r="L1285" s="172"/>
      <c r="M1285" s="173"/>
      <c r="N1285" s="170"/>
      <c r="O1285" s="170"/>
      <c r="P1285" s="170"/>
      <c r="Q1285" s="170"/>
      <c r="R1285" s="170"/>
      <c r="S1285" s="170"/>
      <c r="T1285" s="174"/>
      <c r="AT1285" s="175" t="s">
        <v>152</v>
      </c>
      <c r="AU1285" s="175" t="s">
        <v>80</v>
      </c>
      <c r="AV1285" s="175" t="s">
        <v>76</v>
      </c>
      <c r="AW1285" s="175" t="s">
        <v>111</v>
      </c>
      <c r="AX1285" s="175" t="s">
        <v>72</v>
      </c>
      <c r="AY1285" s="175" t="s">
        <v>139</v>
      </c>
    </row>
    <row r="1286" spans="2:51" s="6" customFormat="1" ht="15.75" customHeight="1" x14ac:dyDescent="0.3">
      <c r="B1286" s="176"/>
      <c r="C1286" s="177"/>
      <c r="D1286" s="167" t="s">
        <v>152</v>
      </c>
      <c r="E1286" s="177"/>
      <c r="F1286" s="178" t="s">
        <v>734</v>
      </c>
      <c r="G1286" s="177"/>
      <c r="H1286" s="179">
        <v>8.2059999999999995</v>
      </c>
      <c r="J1286" s="177"/>
      <c r="K1286" s="177"/>
      <c r="L1286" s="180"/>
      <c r="M1286" s="181"/>
      <c r="N1286" s="177"/>
      <c r="O1286" s="177"/>
      <c r="P1286" s="177"/>
      <c r="Q1286" s="177"/>
      <c r="R1286" s="177"/>
      <c r="S1286" s="177"/>
      <c r="T1286" s="182"/>
      <c r="AT1286" s="183" t="s">
        <v>152</v>
      </c>
      <c r="AU1286" s="183" t="s">
        <v>80</v>
      </c>
      <c r="AV1286" s="183" t="s">
        <v>80</v>
      </c>
      <c r="AW1286" s="183" t="s">
        <v>111</v>
      </c>
      <c r="AX1286" s="183" t="s">
        <v>72</v>
      </c>
      <c r="AY1286" s="183" t="s">
        <v>139</v>
      </c>
    </row>
    <row r="1287" spans="2:51" s="6" customFormat="1" ht="15.75" customHeight="1" x14ac:dyDescent="0.3">
      <c r="B1287" s="176"/>
      <c r="C1287" s="177"/>
      <c r="D1287" s="167" t="s">
        <v>152</v>
      </c>
      <c r="E1287" s="177"/>
      <c r="F1287" s="178" t="s">
        <v>735</v>
      </c>
      <c r="G1287" s="177"/>
      <c r="H1287" s="179">
        <v>15.881</v>
      </c>
      <c r="J1287" s="177"/>
      <c r="K1287" s="177"/>
      <c r="L1287" s="180"/>
      <c r="M1287" s="181"/>
      <c r="N1287" s="177"/>
      <c r="O1287" s="177"/>
      <c r="P1287" s="177"/>
      <c r="Q1287" s="177"/>
      <c r="R1287" s="177"/>
      <c r="S1287" s="177"/>
      <c r="T1287" s="182"/>
      <c r="AT1287" s="183" t="s">
        <v>152</v>
      </c>
      <c r="AU1287" s="183" t="s">
        <v>80</v>
      </c>
      <c r="AV1287" s="183" t="s">
        <v>80</v>
      </c>
      <c r="AW1287" s="183" t="s">
        <v>111</v>
      </c>
      <c r="AX1287" s="183" t="s">
        <v>72</v>
      </c>
      <c r="AY1287" s="183" t="s">
        <v>139</v>
      </c>
    </row>
    <row r="1288" spans="2:51" s="6" customFormat="1" ht="15.75" customHeight="1" x14ac:dyDescent="0.3">
      <c r="B1288" s="176"/>
      <c r="C1288" s="177"/>
      <c r="D1288" s="167" t="s">
        <v>152</v>
      </c>
      <c r="E1288" s="177"/>
      <c r="F1288" s="178" t="s">
        <v>736</v>
      </c>
      <c r="G1288" s="177"/>
      <c r="H1288" s="179">
        <v>77.103999999999999</v>
      </c>
      <c r="J1288" s="177"/>
      <c r="K1288" s="177"/>
      <c r="L1288" s="180"/>
      <c r="M1288" s="181"/>
      <c r="N1288" s="177"/>
      <c r="O1288" s="177"/>
      <c r="P1288" s="177"/>
      <c r="Q1288" s="177"/>
      <c r="R1288" s="177"/>
      <c r="S1288" s="177"/>
      <c r="T1288" s="182"/>
      <c r="AT1288" s="183" t="s">
        <v>152</v>
      </c>
      <c r="AU1288" s="183" t="s">
        <v>80</v>
      </c>
      <c r="AV1288" s="183" t="s">
        <v>80</v>
      </c>
      <c r="AW1288" s="183" t="s">
        <v>111</v>
      </c>
      <c r="AX1288" s="183" t="s">
        <v>72</v>
      </c>
      <c r="AY1288" s="183" t="s">
        <v>139</v>
      </c>
    </row>
    <row r="1289" spans="2:51" s="6" customFormat="1" ht="15.75" customHeight="1" x14ac:dyDescent="0.3">
      <c r="B1289" s="176"/>
      <c r="C1289" s="177"/>
      <c r="D1289" s="167" t="s">
        <v>152</v>
      </c>
      <c r="E1289" s="177"/>
      <c r="F1289" s="178" t="s">
        <v>737</v>
      </c>
      <c r="G1289" s="177"/>
      <c r="H1289" s="179">
        <v>21.234999999999999</v>
      </c>
      <c r="J1289" s="177"/>
      <c r="K1289" s="177"/>
      <c r="L1289" s="180"/>
      <c r="M1289" s="181"/>
      <c r="N1289" s="177"/>
      <c r="O1289" s="177"/>
      <c r="P1289" s="177"/>
      <c r="Q1289" s="177"/>
      <c r="R1289" s="177"/>
      <c r="S1289" s="177"/>
      <c r="T1289" s="182"/>
      <c r="AT1289" s="183" t="s">
        <v>152</v>
      </c>
      <c r="AU1289" s="183" t="s">
        <v>80</v>
      </c>
      <c r="AV1289" s="183" t="s">
        <v>80</v>
      </c>
      <c r="AW1289" s="183" t="s">
        <v>111</v>
      </c>
      <c r="AX1289" s="183" t="s">
        <v>72</v>
      </c>
      <c r="AY1289" s="183" t="s">
        <v>139</v>
      </c>
    </row>
    <row r="1290" spans="2:51" s="6" customFormat="1" ht="15.75" customHeight="1" x14ac:dyDescent="0.3">
      <c r="B1290" s="176"/>
      <c r="C1290" s="177"/>
      <c r="D1290" s="167" t="s">
        <v>152</v>
      </c>
      <c r="E1290" s="177"/>
      <c r="F1290" s="178" t="s">
        <v>738</v>
      </c>
      <c r="G1290" s="177"/>
      <c r="H1290" s="179">
        <v>7.2960000000000003</v>
      </c>
      <c r="J1290" s="177"/>
      <c r="K1290" s="177"/>
      <c r="L1290" s="180"/>
      <c r="M1290" s="181"/>
      <c r="N1290" s="177"/>
      <c r="O1290" s="177"/>
      <c r="P1290" s="177"/>
      <c r="Q1290" s="177"/>
      <c r="R1290" s="177"/>
      <c r="S1290" s="177"/>
      <c r="T1290" s="182"/>
      <c r="AT1290" s="183" t="s">
        <v>152</v>
      </c>
      <c r="AU1290" s="183" t="s">
        <v>80</v>
      </c>
      <c r="AV1290" s="183" t="s">
        <v>80</v>
      </c>
      <c r="AW1290" s="183" t="s">
        <v>111</v>
      </c>
      <c r="AX1290" s="183" t="s">
        <v>72</v>
      </c>
      <c r="AY1290" s="183" t="s">
        <v>139</v>
      </c>
    </row>
    <row r="1291" spans="2:51" s="6" customFormat="1" ht="15.75" customHeight="1" x14ac:dyDescent="0.3">
      <c r="B1291" s="169"/>
      <c r="C1291" s="170"/>
      <c r="D1291" s="167" t="s">
        <v>152</v>
      </c>
      <c r="E1291" s="170"/>
      <c r="F1291" s="171" t="s">
        <v>518</v>
      </c>
      <c r="G1291" s="170"/>
      <c r="H1291" s="170"/>
      <c r="J1291" s="170"/>
      <c r="K1291" s="170"/>
      <c r="L1291" s="172"/>
      <c r="M1291" s="173"/>
      <c r="N1291" s="170"/>
      <c r="O1291" s="170"/>
      <c r="P1291" s="170"/>
      <c r="Q1291" s="170"/>
      <c r="R1291" s="170"/>
      <c r="S1291" s="170"/>
      <c r="T1291" s="174"/>
      <c r="AT1291" s="175" t="s">
        <v>152</v>
      </c>
      <c r="AU1291" s="175" t="s">
        <v>80</v>
      </c>
      <c r="AV1291" s="175" t="s">
        <v>76</v>
      </c>
      <c r="AW1291" s="175" t="s">
        <v>111</v>
      </c>
      <c r="AX1291" s="175" t="s">
        <v>72</v>
      </c>
      <c r="AY1291" s="175" t="s">
        <v>139</v>
      </c>
    </row>
    <row r="1292" spans="2:51" s="6" customFormat="1" ht="15.75" customHeight="1" x14ac:dyDescent="0.3">
      <c r="B1292" s="176"/>
      <c r="C1292" s="177"/>
      <c r="D1292" s="167" t="s">
        <v>152</v>
      </c>
      <c r="E1292" s="177"/>
      <c r="F1292" s="178" t="s">
        <v>739</v>
      </c>
      <c r="G1292" s="177"/>
      <c r="H1292" s="179">
        <v>-1.8879999999999999</v>
      </c>
      <c r="J1292" s="177"/>
      <c r="K1292" s="177"/>
      <c r="L1292" s="180"/>
      <c r="M1292" s="181"/>
      <c r="N1292" s="177"/>
      <c r="O1292" s="177"/>
      <c r="P1292" s="177"/>
      <c r="Q1292" s="177"/>
      <c r="R1292" s="177"/>
      <c r="S1292" s="177"/>
      <c r="T1292" s="182"/>
      <c r="AT1292" s="183" t="s">
        <v>152</v>
      </c>
      <c r="AU1292" s="183" t="s">
        <v>80</v>
      </c>
      <c r="AV1292" s="183" t="s">
        <v>80</v>
      </c>
      <c r="AW1292" s="183" t="s">
        <v>111</v>
      </c>
      <c r="AX1292" s="183" t="s">
        <v>72</v>
      </c>
      <c r="AY1292" s="183" t="s">
        <v>139</v>
      </c>
    </row>
    <row r="1293" spans="2:51" s="6" customFormat="1" ht="15.75" customHeight="1" x14ac:dyDescent="0.3">
      <c r="B1293" s="176"/>
      <c r="C1293" s="177"/>
      <c r="D1293" s="167" t="s">
        <v>152</v>
      </c>
      <c r="E1293" s="177"/>
      <c r="F1293" s="178" t="s">
        <v>740</v>
      </c>
      <c r="G1293" s="177"/>
      <c r="H1293" s="179">
        <v>-8.2669999999999995</v>
      </c>
      <c r="J1293" s="177"/>
      <c r="K1293" s="177"/>
      <c r="L1293" s="180"/>
      <c r="M1293" s="181"/>
      <c r="N1293" s="177"/>
      <c r="O1293" s="177"/>
      <c r="P1293" s="177"/>
      <c r="Q1293" s="177"/>
      <c r="R1293" s="177"/>
      <c r="S1293" s="177"/>
      <c r="T1293" s="182"/>
      <c r="AT1293" s="183" t="s">
        <v>152</v>
      </c>
      <c r="AU1293" s="183" t="s">
        <v>80</v>
      </c>
      <c r="AV1293" s="183" t="s">
        <v>80</v>
      </c>
      <c r="AW1293" s="183" t="s">
        <v>111</v>
      </c>
      <c r="AX1293" s="183" t="s">
        <v>72</v>
      </c>
      <c r="AY1293" s="183" t="s">
        <v>139</v>
      </c>
    </row>
    <row r="1294" spans="2:51" s="6" customFormat="1" ht="15.75" customHeight="1" x14ac:dyDescent="0.3">
      <c r="B1294" s="169"/>
      <c r="C1294" s="170"/>
      <c r="D1294" s="167" t="s">
        <v>152</v>
      </c>
      <c r="E1294" s="170"/>
      <c r="F1294" s="171" t="s">
        <v>1125</v>
      </c>
      <c r="G1294" s="170"/>
      <c r="H1294" s="170"/>
      <c r="J1294" s="170"/>
      <c r="K1294" s="170"/>
      <c r="L1294" s="172"/>
      <c r="M1294" s="173"/>
      <c r="N1294" s="170"/>
      <c r="O1294" s="170"/>
      <c r="P1294" s="170"/>
      <c r="Q1294" s="170"/>
      <c r="R1294" s="170"/>
      <c r="S1294" s="170"/>
      <c r="T1294" s="174"/>
      <c r="AT1294" s="175" t="s">
        <v>152</v>
      </c>
      <c r="AU1294" s="175" t="s">
        <v>80</v>
      </c>
      <c r="AV1294" s="175" t="s">
        <v>76</v>
      </c>
      <c r="AW1294" s="175" t="s">
        <v>111</v>
      </c>
      <c r="AX1294" s="175" t="s">
        <v>72</v>
      </c>
      <c r="AY1294" s="175" t="s">
        <v>139</v>
      </c>
    </row>
    <row r="1295" spans="2:51" s="6" customFormat="1" ht="15.75" customHeight="1" x14ac:dyDescent="0.3">
      <c r="B1295" s="176"/>
      <c r="C1295" s="177"/>
      <c r="D1295" s="167" t="s">
        <v>152</v>
      </c>
      <c r="E1295" s="177"/>
      <c r="F1295" s="178" t="s">
        <v>1126</v>
      </c>
      <c r="G1295" s="177"/>
      <c r="H1295" s="179">
        <v>-29.992000000000001</v>
      </c>
      <c r="J1295" s="177"/>
      <c r="K1295" s="177"/>
      <c r="L1295" s="180"/>
      <c r="M1295" s="181"/>
      <c r="N1295" s="177"/>
      <c r="O1295" s="177"/>
      <c r="P1295" s="177"/>
      <c r="Q1295" s="177"/>
      <c r="R1295" s="177"/>
      <c r="S1295" s="177"/>
      <c r="T1295" s="182"/>
      <c r="AT1295" s="183" t="s">
        <v>152</v>
      </c>
      <c r="AU1295" s="183" t="s">
        <v>80</v>
      </c>
      <c r="AV1295" s="183" t="s">
        <v>80</v>
      </c>
      <c r="AW1295" s="183" t="s">
        <v>111</v>
      </c>
      <c r="AX1295" s="183" t="s">
        <v>72</v>
      </c>
      <c r="AY1295" s="183" t="s">
        <v>139</v>
      </c>
    </row>
    <row r="1296" spans="2:51" s="6" customFormat="1" ht="15.75" customHeight="1" x14ac:dyDescent="0.3">
      <c r="B1296" s="176"/>
      <c r="C1296" s="177"/>
      <c r="D1296" s="167" t="s">
        <v>152</v>
      </c>
      <c r="E1296" s="177"/>
      <c r="F1296" s="178" t="s">
        <v>1127</v>
      </c>
      <c r="G1296" s="177"/>
      <c r="H1296" s="179">
        <v>-5.5039999999999996</v>
      </c>
      <c r="J1296" s="177"/>
      <c r="K1296" s="177"/>
      <c r="L1296" s="180"/>
      <c r="M1296" s="181"/>
      <c r="N1296" s="177"/>
      <c r="O1296" s="177"/>
      <c r="P1296" s="177"/>
      <c r="Q1296" s="177"/>
      <c r="R1296" s="177"/>
      <c r="S1296" s="177"/>
      <c r="T1296" s="182"/>
      <c r="AT1296" s="183" t="s">
        <v>152</v>
      </c>
      <c r="AU1296" s="183" t="s">
        <v>80</v>
      </c>
      <c r="AV1296" s="183" t="s">
        <v>80</v>
      </c>
      <c r="AW1296" s="183" t="s">
        <v>111</v>
      </c>
      <c r="AX1296" s="183" t="s">
        <v>72</v>
      </c>
      <c r="AY1296" s="183" t="s">
        <v>139</v>
      </c>
    </row>
    <row r="1297" spans="2:51" s="6" customFormat="1" ht="15.75" customHeight="1" x14ac:dyDescent="0.3">
      <c r="B1297" s="169"/>
      <c r="C1297" s="170"/>
      <c r="D1297" s="167" t="s">
        <v>152</v>
      </c>
      <c r="E1297" s="170"/>
      <c r="F1297" s="171" t="s">
        <v>1128</v>
      </c>
      <c r="G1297" s="170"/>
      <c r="H1297" s="170"/>
      <c r="J1297" s="170"/>
      <c r="K1297" s="170"/>
      <c r="L1297" s="172"/>
      <c r="M1297" s="173"/>
      <c r="N1297" s="170"/>
      <c r="O1297" s="170"/>
      <c r="P1297" s="170"/>
      <c r="Q1297" s="170"/>
      <c r="R1297" s="170"/>
      <c r="S1297" s="170"/>
      <c r="T1297" s="174"/>
      <c r="AT1297" s="175" t="s">
        <v>152</v>
      </c>
      <c r="AU1297" s="175" t="s">
        <v>80</v>
      </c>
      <c r="AV1297" s="175" t="s">
        <v>76</v>
      </c>
      <c r="AW1297" s="175" t="s">
        <v>111</v>
      </c>
      <c r="AX1297" s="175" t="s">
        <v>72</v>
      </c>
      <c r="AY1297" s="175" t="s">
        <v>139</v>
      </c>
    </row>
    <row r="1298" spans="2:51" s="6" customFormat="1" ht="15.75" customHeight="1" x14ac:dyDescent="0.3">
      <c r="B1298" s="169"/>
      <c r="C1298" s="170"/>
      <c r="D1298" s="167" t="s">
        <v>152</v>
      </c>
      <c r="E1298" s="170"/>
      <c r="F1298" s="171" t="s">
        <v>175</v>
      </c>
      <c r="G1298" s="170"/>
      <c r="H1298" s="170"/>
      <c r="J1298" s="170"/>
      <c r="K1298" s="170"/>
      <c r="L1298" s="172"/>
      <c r="M1298" s="173"/>
      <c r="N1298" s="170"/>
      <c r="O1298" s="170"/>
      <c r="P1298" s="170"/>
      <c r="Q1298" s="170"/>
      <c r="R1298" s="170"/>
      <c r="S1298" s="170"/>
      <c r="T1298" s="174"/>
      <c r="AT1298" s="175" t="s">
        <v>152</v>
      </c>
      <c r="AU1298" s="175" t="s">
        <v>80</v>
      </c>
      <c r="AV1298" s="175" t="s">
        <v>76</v>
      </c>
      <c r="AW1298" s="175" t="s">
        <v>111</v>
      </c>
      <c r="AX1298" s="175" t="s">
        <v>72</v>
      </c>
      <c r="AY1298" s="175" t="s">
        <v>139</v>
      </c>
    </row>
    <row r="1299" spans="2:51" s="6" customFormat="1" ht="15.75" customHeight="1" x14ac:dyDescent="0.3">
      <c r="B1299" s="176"/>
      <c r="C1299" s="177"/>
      <c r="D1299" s="167" t="s">
        <v>152</v>
      </c>
      <c r="E1299" s="177"/>
      <c r="F1299" s="178" t="s">
        <v>762</v>
      </c>
      <c r="G1299" s="177"/>
      <c r="H1299" s="179">
        <v>31.36</v>
      </c>
      <c r="J1299" s="177"/>
      <c r="K1299" s="177"/>
      <c r="L1299" s="180"/>
      <c r="M1299" s="181"/>
      <c r="N1299" s="177"/>
      <c r="O1299" s="177"/>
      <c r="P1299" s="177"/>
      <c r="Q1299" s="177"/>
      <c r="R1299" s="177"/>
      <c r="S1299" s="177"/>
      <c r="T1299" s="182"/>
      <c r="AT1299" s="183" t="s">
        <v>152</v>
      </c>
      <c r="AU1299" s="183" t="s">
        <v>80</v>
      </c>
      <c r="AV1299" s="183" t="s">
        <v>80</v>
      </c>
      <c r="AW1299" s="183" t="s">
        <v>111</v>
      </c>
      <c r="AX1299" s="183" t="s">
        <v>72</v>
      </c>
      <c r="AY1299" s="183" t="s">
        <v>139</v>
      </c>
    </row>
    <row r="1300" spans="2:51" s="6" customFormat="1" ht="15.75" customHeight="1" x14ac:dyDescent="0.3">
      <c r="B1300" s="176"/>
      <c r="C1300" s="177"/>
      <c r="D1300" s="167" t="s">
        <v>152</v>
      </c>
      <c r="E1300" s="177"/>
      <c r="F1300" s="178" t="s">
        <v>763</v>
      </c>
      <c r="G1300" s="177"/>
      <c r="H1300" s="179">
        <v>17.100000000000001</v>
      </c>
      <c r="J1300" s="177"/>
      <c r="K1300" s="177"/>
      <c r="L1300" s="180"/>
      <c r="M1300" s="181"/>
      <c r="N1300" s="177"/>
      <c r="O1300" s="177"/>
      <c r="P1300" s="177"/>
      <c r="Q1300" s="177"/>
      <c r="R1300" s="177"/>
      <c r="S1300" s="177"/>
      <c r="T1300" s="182"/>
      <c r="AT1300" s="183" t="s">
        <v>152</v>
      </c>
      <c r="AU1300" s="183" t="s">
        <v>80</v>
      </c>
      <c r="AV1300" s="183" t="s">
        <v>80</v>
      </c>
      <c r="AW1300" s="183" t="s">
        <v>111</v>
      </c>
      <c r="AX1300" s="183" t="s">
        <v>72</v>
      </c>
      <c r="AY1300" s="183" t="s">
        <v>139</v>
      </c>
    </row>
    <row r="1301" spans="2:51" s="6" customFormat="1" ht="15.75" customHeight="1" x14ac:dyDescent="0.3">
      <c r="B1301" s="176"/>
      <c r="C1301" s="177"/>
      <c r="D1301" s="167" t="s">
        <v>152</v>
      </c>
      <c r="E1301" s="177"/>
      <c r="F1301" s="178" t="s">
        <v>764</v>
      </c>
      <c r="G1301" s="177"/>
      <c r="H1301" s="179">
        <v>45.024000000000001</v>
      </c>
      <c r="J1301" s="177"/>
      <c r="K1301" s="177"/>
      <c r="L1301" s="180"/>
      <c r="M1301" s="181"/>
      <c r="N1301" s="177"/>
      <c r="O1301" s="177"/>
      <c r="P1301" s="177"/>
      <c r="Q1301" s="177"/>
      <c r="R1301" s="177"/>
      <c r="S1301" s="177"/>
      <c r="T1301" s="182"/>
      <c r="AT1301" s="183" t="s">
        <v>152</v>
      </c>
      <c r="AU1301" s="183" t="s">
        <v>80</v>
      </c>
      <c r="AV1301" s="183" t="s">
        <v>80</v>
      </c>
      <c r="AW1301" s="183" t="s">
        <v>111</v>
      </c>
      <c r="AX1301" s="183" t="s">
        <v>72</v>
      </c>
      <c r="AY1301" s="183" t="s">
        <v>139</v>
      </c>
    </row>
    <row r="1302" spans="2:51" s="6" customFormat="1" ht="15.75" customHeight="1" x14ac:dyDescent="0.3">
      <c r="B1302" s="176"/>
      <c r="C1302" s="177"/>
      <c r="D1302" s="167" t="s">
        <v>152</v>
      </c>
      <c r="E1302" s="177"/>
      <c r="F1302" s="178" t="s">
        <v>765</v>
      </c>
      <c r="G1302" s="177"/>
      <c r="H1302" s="179">
        <v>24.878</v>
      </c>
      <c r="J1302" s="177"/>
      <c r="K1302" s="177"/>
      <c r="L1302" s="180"/>
      <c r="M1302" s="181"/>
      <c r="N1302" s="177"/>
      <c r="O1302" s="177"/>
      <c r="P1302" s="177"/>
      <c r="Q1302" s="177"/>
      <c r="R1302" s="177"/>
      <c r="S1302" s="177"/>
      <c r="T1302" s="182"/>
      <c r="AT1302" s="183" t="s">
        <v>152</v>
      </c>
      <c r="AU1302" s="183" t="s">
        <v>80</v>
      </c>
      <c r="AV1302" s="183" t="s">
        <v>80</v>
      </c>
      <c r="AW1302" s="183" t="s">
        <v>111</v>
      </c>
      <c r="AX1302" s="183" t="s">
        <v>72</v>
      </c>
      <c r="AY1302" s="183" t="s">
        <v>139</v>
      </c>
    </row>
    <row r="1303" spans="2:51" s="6" customFormat="1" ht="15.75" customHeight="1" x14ac:dyDescent="0.3">
      <c r="B1303" s="176"/>
      <c r="C1303" s="177"/>
      <c r="D1303" s="167" t="s">
        <v>152</v>
      </c>
      <c r="E1303" s="177"/>
      <c r="F1303" s="178" t="s">
        <v>766</v>
      </c>
      <c r="G1303" s="177"/>
      <c r="H1303" s="179">
        <v>47.511000000000003</v>
      </c>
      <c r="J1303" s="177"/>
      <c r="K1303" s="177"/>
      <c r="L1303" s="180"/>
      <c r="M1303" s="181"/>
      <c r="N1303" s="177"/>
      <c r="O1303" s="177"/>
      <c r="P1303" s="177"/>
      <c r="Q1303" s="177"/>
      <c r="R1303" s="177"/>
      <c r="S1303" s="177"/>
      <c r="T1303" s="182"/>
      <c r="AT1303" s="183" t="s">
        <v>152</v>
      </c>
      <c r="AU1303" s="183" t="s">
        <v>80</v>
      </c>
      <c r="AV1303" s="183" t="s">
        <v>80</v>
      </c>
      <c r="AW1303" s="183" t="s">
        <v>111</v>
      </c>
      <c r="AX1303" s="183" t="s">
        <v>72</v>
      </c>
      <c r="AY1303" s="183" t="s">
        <v>139</v>
      </c>
    </row>
    <row r="1304" spans="2:51" s="6" customFormat="1" ht="15.75" customHeight="1" x14ac:dyDescent="0.3">
      <c r="B1304" s="176"/>
      <c r="C1304" s="177"/>
      <c r="D1304" s="167" t="s">
        <v>152</v>
      </c>
      <c r="E1304" s="177"/>
      <c r="F1304" s="178" t="s">
        <v>767</v>
      </c>
      <c r="G1304" s="177"/>
      <c r="H1304" s="179">
        <v>13.339</v>
      </c>
      <c r="J1304" s="177"/>
      <c r="K1304" s="177"/>
      <c r="L1304" s="180"/>
      <c r="M1304" s="181"/>
      <c r="N1304" s="177"/>
      <c r="O1304" s="177"/>
      <c r="P1304" s="177"/>
      <c r="Q1304" s="177"/>
      <c r="R1304" s="177"/>
      <c r="S1304" s="177"/>
      <c r="T1304" s="182"/>
      <c r="AT1304" s="183" t="s">
        <v>152</v>
      </c>
      <c r="AU1304" s="183" t="s">
        <v>80</v>
      </c>
      <c r="AV1304" s="183" t="s">
        <v>80</v>
      </c>
      <c r="AW1304" s="183" t="s">
        <v>111</v>
      </c>
      <c r="AX1304" s="183" t="s">
        <v>72</v>
      </c>
      <c r="AY1304" s="183" t="s">
        <v>139</v>
      </c>
    </row>
    <row r="1305" spans="2:51" s="6" customFormat="1" ht="15.75" customHeight="1" x14ac:dyDescent="0.3">
      <c r="B1305" s="176"/>
      <c r="C1305" s="177"/>
      <c r="D1305" s="167" t="s">
        <v>152</v>
      </c>
      <c r="E1305" s="177"/>
      <c r="F1305" s="178" t="s">
        <v>768</v>
      </c>
      <c r="G1305" s="177"/>
      <c r="H1305" s="179">
        <v>28.798999999999999</v>
      </c>
      <c r="J1305" s="177"/>
      <c r="K1305" s="177"/>
      <c r="L1305" s="180"/>
      <c r="M1305" s="181"/>
      <c r="N1305" s="177"/>
      <c r="O1305" s="177"/>
      <c r="P1305" s="177"/>
      <c r="Q1305" s="177"/>
      <c r="R1305" s="177"/>
      <c r="S1305" s="177"/>
      <c r="T1305" s="182"/>
      <c r="AT1305" s="183" t="s">
        <v>152</v>
      </c>
      <c r="AU1305" s="183" t="s">
        <v>80</v>
      </c>
      <c r="AV1305" s="183" t="s">
        <v>80</v>
      </c>
      <c r="AW1305" s="183" t="s">
        <v>111</v>
      </c>
      <c r="AX1305" s="183" t="s">
        <v>72</v>
      </c>
      <c r="AY1305" s="183" t="s">
        <v>139</v>
      </c>
    </row>
    <row r="1306" spans="2:51" s="6" customFormat="1" ht="15.75" customHeight="1" x14ac:dyDescent="0.3">
      <c r="B1306" s="176"/>
      <c r="C1306" s="177"/>
      <c r="D1306" s="167" t="s">
        <v>152</v>
      </c>
      <c r="E1306" s="177"/>
      <c r="F1306" s="178" t="s">
        <v>769</v>
      </c>
      <c r="G1306" s="177"/>
      <c r="H1306" s="179">
        <v>3.25</v>
      </c>
      <c r="J1306" s="177"/>
      <c r="K1306" s="177"/>
      <c r="L1306" s="180"/>
      <c r="M1306" s="181"/>
      <c r="N1306" s="177"/>
      <c r="O1306" s="177"/>
      <c r="P1306" s="177"/>
      <c r="Q1306" s="177"/>
      <c r="R1306" s="177"/>
      <c r="S1306" s="177"/>
      <c r="T1306" s="182"/>
      <c r="AT1306" s="183" t="s">
        <v>152</v>
      </c>
      <c r="AU1306" s="183" t="s">
        <v>80</v>
      </c>
      <c r="AV1306" s="183" t="s">
        <v>80</v>
      </c>
      <c r="AW1306" s="183" t="s">
        <v>111</v>
      </c>
      <c r="AX1306" s="183" t="s">
        <v>72</v>
      </c>
      <c r="AY1306" s="183" t="s">
        <v>139</v>
      </c>
    </row>
    <row r="1307" spans="2:51" s="6" customFormat="1" ht="15.75" customHeight="1" x14ac:dyDescent="0.3">
      <c r="B1307" s="176"/>
      <c r="C1307" s="177"/>
      <c r="D1307" s="167" t="s">
        <v>152</v>
      </c>
      <c r="E1307" s="177"/>
      <c r="F1307" s="178" t="s">
        <v>770</v>
      </c>
      <c r="G1307" s="177"/>
      <c r="H1307" s="179">
        <v>10.622999999999999</v>
      </c>
      <c r="J1307" s="177"/>
      <c r="K1307" s="177"/>
      <c r="L1307" s="180"/>
      <c r="M1307" s="181"/>
      <c r="N1307" s="177"/>
      <c r="O1307" s="177"/>
      <c r="P1307" s="177"/>
      <c r="Q1307" s="177"/>
      <c r="R1307" s="177"/>
      <c r="S1307" s="177"/>
      <c r="T1307" s="182"/>
      <c r="AT1307" s="183" t="s">
        <v>152</v>
      </c>
      <c r="AU1307" s="183" t="s">
        <v>80</v>
      </c>
      <c r="AV1307" s="183" t="s">
        <v>80</v>
      </c>
      <c r="AW1307" s="183" t="s">
        <v>111</v>
      </c>
      <c r="AX1307" s="183" t="s">
        <v>72</v>
      </c>
      <c r="AY1307" s="183" t="s">
        <v>139</v>
      </c>
    </row>
    <row r="1308" spans="2:51" s="6" customFormat="1" ht="15.75" customHeight="1" x14ac:dyDescent="0.3">
      <c r="B1308" s="176"/>
      <c r="C1308" s="177"/>
      <c r="D1308" s="167" t="s">
        <v>152</v>
      </c>
      <c r="E1308" s="177"/>
      <c r="F1308" s="178" t="s">
        <v>771</v>
      </c>
      <c r="G1308" s="177"/>
      <c r="H1308" s="179">
        <v>26.16</v>
      </c>
      <c r="J1308" s="177"/>
      <c r="K1308" s="177"/>
      <c r="L1308" s="180"/>
      <c r="M1308" s="181"/>
      <c r="N1308" s="177"/>
      <c r="O1308" s="177"/>
      <c r="P1308" s="177"/>
      <c r="Q1308" s="177"/>
      <c r="R1308" s="177"/>
      <c r="S1308" s="177"/>
      <c r="T1308" s="182"/>
      <c r="AT1308" s="183" t="s">
        <v>152</v>
      </c>
      <c r="AU1308" s="183" t="s">
        <v>80</v>
      </c>
      <c r="AV1308" s="183" t="s">
        <v>80</v>
      </c>
      <c r="AW1308" s="183" t="s">
        <v>111</v>
      </c>
      <c r="AX1308" s="183" t="s">
        <v>72</v>
      </c>
      <c r="AY1308" s="183" t="s">
        <v>139</v>
      </c>
    </row>
    <row r="1309" spans="2:51" s="6" customFormat="1" ht="15.75" customHeight="1" x14ac:dyDescent="0.3">
      <c r="B1309" s="176"/>
      <c r="C1309" s="177"/>
      <c r="D1309" s="167" t="s">
        <v>152</v>
      </c>
      <c r="E1309" s="177"/>
      <c r="F1309" s="178" t="s">
        <v>772</v>
      </c>
      <c r="G1309" s="177"/>
      <c r="H1309" s="179">
        <v>40.325000000000003</v>
      </c>
      <c r="J1309" s="177"/>
      <c r="K1309" s="177"/>
      <c r="L1309" s="180"/>
      <c r="M1309" s="181"/>
      <c r="N1309" s="177"/>
      <c r="O1309" s="177"/>
      <c r="P1309" s="177"/>
      <c r="Q1309" s="177"/>
      <c r="R1309" s="177"/>
      <c r="S1309" s="177"/>
      <c r="T1309" s="182"/>
      <c r="AT1309" s="183" t="s">
        <v>152</v>
      </c>
      <c r="AU1309" s="183" t="s">
        <v>80</v>
      </c>
      <c r="AV1309" s="183" t="s">
        <v>80</v>
      </c>
      <c r="AW1309" s="183" t="s">
        <v>111</v>
      </c>
      <c r="AX1309" s="183" t="s">
        <v>72</v>
      </c>
      <c r="AY1309" s="183" t="s">
        <v>139</v>
      </c>
    </row>
    <row r="1310" spans="2:51" s="6" customFormat="1" ht="15.75" customHeight="1" x14ac:dyDescent="0.3">
      <c r="B1310" s="176"/>
      <c r="C1310" s="177"/>
      <c r="D1310" s="167" t="s">
        <v>152</v>
      </c>
      <c r="E1310" s="177"/>
      <c r="F1310" s="178" t="s">
        <v>773</v>
      </c>
      <c r="G1310" s="177"/>
      <c r="H1310" s="179">
        <v>34.110999999999997</v>
      </c>
      <c r="J1310" s="177"/>
      <c r="K1310" s="177"/>
      <c r="L1310" s="180"/>
      <c r="M1310" s="181"/>
      <c r="N1310" s="177"/>
      <c r="O1310" s="177"/>
      <c r="P1310" s="177"/>
      <c r="Q1310" s="177"/>
      <c r="R1310" s="177"/>
      <c r="S1310" s="177"/>
      <c r="T1310" s="182"/>
      <c r="AT1310" s="183" t="s">
        <v>152</v>
      </c>
      <c r="AU1310" s="183" t="s">
        <v>80</v>
      </c>
      <c r="AV1310" s="183" t="s">
        <v>80</v>
      </c>
      <c r="AW1310" s="183" t="s">
        <v>111</v>
      </c>
      <c r="AX1310" s="183" t="s">
        <v>72</v>
      </c>
      <c r="AY1310" s="183" t="s">
        <v>139</v>
      </c>
    </row>
    <row r="1311" spans="2:51" s="6" customFormat="1" ht="15.75" customHeight="1" x14ac:dyDescent="0.3">
      <c r="B1311" s="176"/>
      <c r="C1311" s="177"/>
      <c r="D1311" s="167" t="s">
        <v>152</v>
      </c>
      <c r="E1311" s="177"/>
      <c r="F1311" s="178" t="s">
        <v>774</v>
      </c>
      <c r="G1311" s="177"/>
      <c r="H1311" s="179">
        <v>19.552</v>
      </c>
      <c r="J1311" s="177"/>
      <c r="K1311" s="177"/>
      <c r="L1311" s="180"/>
      <c r="M1311" s="181"/>
      <c r="N1311" s="177"/>
      <c r="O1311" s="177"/>
      <c r="P1311" s="177"/>
      <c r="Q1311" s="177"/>
      <c r="R1311" s="177"/>
      <c r="S1311" s="177"/>
      <c r="T1311" s="182"/>
      <c r="AT1311" s="183" t="s">
        <v>152</v>
      </c>
      <c r="AU1311" s="183" t="s">
        <v>80</v>
      </c>
      <c r="AV1311" s="183" t="s">
        <v>80</v>
      </c>
      <c r="AW1311" s="183" t="s">
        <v>111</v>
      </c>
      <c r="AX1311" s="183" t="s">
        <v>72</v>
      </c>
      <c r="AY1311" s="183" t="s">
        <v>139</v>
      </c>
    </row>
    <row r="1312" spans="2:51" s="6" customFormat="1" ht="15.75" customHeight="1" x14ac:dyDescent="0.3">
      <c r="B1312" s="169"/>
      <c r="C1312" s="170"/>
      <c r="D1312" s="167" t="s">
        <v>152</v>
      </c>
      <c r="E1312" s="170"/>
      <c r="F1312" s="171" t="s">
        <v>518</v>
      </c>
      <c r="G1312" s="170"/>
      <c r="H1312" s="170"/>
      <c r="J1312" s="170"/>
      <c r="K1312" s="170"/>
      <c r="L1312" s="172"/>
      <c r="M1312" s="173"/>
      <c r="N1312" s="170"/>
      <c r="O1312" s="170"/>
      <c r="P1312" s="170"/>
      <c r="Q1312" s="170"/>
      <c r="R1312" s="170"/>
      <c r="S1312" s="170"/>
      <c r="T1312" s="174"/>
      <c r="AT1312" s="175" t="s">
        <v>152</v>
      </c>
      <c r="AU1312" s="175" t="s">
        <v>80</v>
      </c>
      <c r="AV1312" s="175" t="s">
        <v>76</v>
      </c>
      <c r="AW1312" s="175" t="s">
        <v>111</v>
      </c>
      <c r="AX1312" s="175" t="s">
        <v>72</v>
      </c>
      <c r="AY1312" s="175" t="s">
        <v>139</v>
      </c>
    </row>
    <row r="1313" spans="2:51" s="6" customFormat="1" ht="15.75" customHeight="1" x14ac:dyDescent="0.3">
      <c r="B1313" s="176"/>
      <c r="C1313" s="177"/>
      <c r="D1313" s="167" t="s">
        <v>152</v>
      </c>
      <c r="E1313" s="177"/>
      <c r="F1313" s="178" t="s">
        <v>775</v>
      </c>
      <c r="G1313" s="177"/>
      <c r="H1313" s="179">
        <v>-14.172000000000001</v>
      </c>
      <c r="J1313" s="177"/>
      <c r="K1313" s="177"/>
      <c r="L1313" s="180"/>
      <c r="M1313" s="181"/>
      <c r="N1313" s="177"/>
      <c r="O1313" s="177"/>
      <c r="P1313" s="177"/>
      <c r="Q1313" s="177"/>
      <c r="R1313" s="177"/>
      <c r="S1313" s="177"/>
      <c r="T1313" s="182"/>
      <c r="AT1313" s="183" t="s">
        <v>152</v>
      </c>
      <c r="AU1313" s="183" t="s">
        <v>80</v>
      </c>
      <c r="AV1313" s="183" t="s">
        <v>80</v>
      </c>
      <c r="AW1313" s="183" t="s">
        <v>111</v>
      </c>
      <c r="AX1313" s="183" t="s">
        <v>72</v>
      </c>
      <c r="AY1313" s="183" t="s">
        <v>139</v>
      </c>
    </row>
    <row r="1314" spans="2:51" s="6" customFormat="1" ht="15.75" customHeight="1" x14ac:dyDescent="0.3">
      <c r="B1314" s="176"/>
      <c r="C1314" s="177"/>
      <c r="D1314" s="167" t="s">
        <v>152</v>
      </c>
      <c r="E1314" s="177"/>
      <c r="F1314" s="178" t="s">
        <v>776</v>
      </c>
      <c r="G1314" s="177"/>
      <c r="H1314" s="179">
        <v>-9.3360000000000003</v>
      </c>
      <c r="J1314" s="177"/>
      <c r="K1314" s="177"/>
      <c r="L1314" s="180"/>
      <c r="M1314" s="181"/>
      <c r="N1314" s="177"/>
      <c r="O1314" s="177"/>
      <c r="P1314" s="177"/>
      <c r="Q1314" s="177"/>
      <c r="R1314" s="177"/>
      <c r="S1314" s="177"/>
      <c r="T1314" s="182"/>
      <c r="AT1314" s="183" t="s">
        <v>152</v>
      </c>
      <c r="AU1314" s="183" t="s">
        <v>80</v>
      </c>
      <c r="AV1314" s="183" t="s">
        <v>80</v>
      </c>
      <c r="AW1314" s="183" t="s">
        <v>111</v>
      </c>
      <c r="AX1314" s="183" t="s">
        <v>72</v>
      </c>
      <c r="AY1314" s="183" t="s">
        <v>139</v>
      </c>
    </row>
    <row r="1315" spans="2:51" s="6" customFormat="1" ht="15.75" customHeight="1" x14ac:dyDescent="0.3">
      <c r="B1315" s="169"/>
      <c r="C1315" s="170"/>
      <c r="D1315" s="167" t="s">
        <v>152</v>
      </c>
      <c r="E1315" s="170"/>
      <c r="F1315" s="171" t="s">
        <v>1114</v>
      </c>
      <c r="G1315" s="170"/>
      <c r="H1315" s="170"/>
      <c r="J1315" s="170"/>
      <c r="K1315" s="170"/>
      <c r="L1315" s="172"/>
      <c r="M1315" s="173"/>
      <c r="N1315" s="170"/>
      <c r="O1315" s="170"/>
      <c r="P1315" s="170"/>
      <c r="Q1315" s="170"/>
      <c r="R1315" s="170"/>
      <c r="S1315" s="170"/>
      <c r="T1315" s="174"/>
      <c r="AT1315" s="175" t="s">
        <v>152</v>
      </c>
      <c r="AU1315" s="175" t="s">
        <v>80</v>
      </c>
      <c r="AV1315" s="175" t="s">
        <v>76</v>
      </c>
      <c r="AW1315" s="175" t="s">
        <v>111</v>
      </c>
      <c r="AX1315" s="175" t="s">
        <v>72</v>
      </c>
      <c r="AY1315" s="175" t="s">
        <v>139</v>
      </c>
    </row>
    <row r="1316" spans="2:51" s="6" customFormat="1" ht="15.75" customHeight="1" x14ac:dyDescent="0.3">
      <c r="B1316" s="176"/>
      <c r="C1316" s="177"/>
      <c r="D1316" s="167" t="s">
        <v>152</v>
      </c>
      <c r="E1316" s="177"/>
      <c r="F1316" s="178" t="s">
        <v>1129</v>
      </c>
      <c r="G1316" s="177"/>
      <c r="H1316" s="179">
        <v>-53.39</v>
      </c>
      <c r="J1316" s="177"/>
      <c r="K1316" s="177"/>
      <c r="L1316" s="180"/>
      <c r="M1316" s="181"/>
      <c r="N1316" s="177"/>
      <c r="O1316" s="177"/>
      <c r="P1316" s="177"/>
      <c r="Q1316" s="177"/>
      <c r="R1316" s="177"/>
      <c r="S1316" s="177"/>
      <c r="T1316" s="182"/>
      <c r="AT1316" s="183" t="s">
        <v>152</v>
      </c>
      <c r="AU1316" s="183" t="s">
        <v>80</v>
      </c>
      <c r="AV1316" s="183" t="s">
        <v>80</v>
      </c>
      <c r="AW1316" s="183" t="s">
        <v>111</v>
      </c>
      <c r="AX1316" s="183" t="s">
        <v>72</v>
      </c>
      <c r="AY1316" s="183" t="s">
        <v>139</v>
      </c>
    </row>
    <row r="1317" spans="2:51" s="6" customFormat="1" ht="15.75" customHeight="1" x14ac:dyDescent="0.3">
      <c r="B1317" s="176"/>
      <c r="C1317" s="177"/>
      <c r="D1317" s="167" t="s">
        <v>152</v>
      </c>
      <c r="E1317" s="177"/>
      <c r="F1317" s="178" t="s">
        <v>1130</v>
      </c>
      <c r="G1317" s="177"/>
      <c r="H1317" s="179">
        <v>-14.75</v>
      </c>
      <c r="J1317" s="177"/>
      <c r="K1317" s="177"/>
      <c r="L1317" s="180"/>
      <c r="M1317" s="181"/>
      <c r="N1317" s="177"/>
      <c r="O1317" s="177"/>
      <c r="P1317" s="177"/>
      <c r="Q1317" s="177"/>
      <c r="R1317" s="177"/>
      <c r="S1317" s="177"/>
      <c r="T1317" s="182"/>
      <c r="AT1317" s="183" t="s">
        <v>152</v>
      </c>
      <c r="AU1317" s="183" t="s">
        <v>80</v>
      </c>
      <c r="AV1317" s="183" t="s">
        <v>80</v>
      </c>
      <c r="AW1317" s="183" t="s">
        <v>111</v>
      </c>
      <c r="AX1317" s="183" t="s">
        <v>72</v>
      </c>
      <c r="AY1317" s="183" t="s">
        <v>139</v>
      </c>
    </row>
    <row r="1318" spans="2:51" s="6" customFormat="1" ht="15.75" customHeight="1" x14ac:dyDescent="0.3">
      <c r="B1318" s="169"/>
      <c r="C1318" s="170"/>
      <c r="D1318" s="167" t="s">
        <v>152</v>
      </c>
      <c r="E1318" s="170"/>
      <c r="F1318" s="171" t="s">
        <v>1131</v>
      </c>
      <c r="G1318" s="170"/>
      <c r="H1318" s="170"/>
      <c r="J1318" s="170"/>
      <c r="K1318" s="170"/>
      <c r="L1318" s="172"/>
      <c r="M1318" s="173"/>
      <c r="N1318" s="170"/>
      <c r="O1318" s="170"/>
      <c r="P1318" s="170"/>
      <c r="Q1318" s="170"/>
      <c r="R1318" s="170"/>
      <c r="S1318" s="170"/>
      <c r="T1318" s="174"/>
      <c r="AT1318" s="175" t="s">
        <v>152</v>
      </c>
      <c r="AU1318" s="175" t="s">
        <v>80</v>
      </c>
      <c r="AV1318" s="175" t="s">
        <v>76</v>
      </c>
      <c r="AW1318" s="175" t="s">
        <v>111</v>
      </c>
      <c r="AX1318" s="175" t="s">
        <v>72</v>
      </c>
      <c r="AY1318" s="175" t="s">
        <v>139</v>
      </c>
    </row>
    <row r="1319" spans="2:51" s="6" customFormat="1" ht="15.75" customHeight="1" x14ac:dyDescent="0.3">
      <c r="B1319" s="169"/>
      <c r="C1319" s="170"/>
      <c r="D1319" s="167" t="s">
        <v>152</v>
      </c>
      <c r="E1319" s="170"/>
      <c r="F1319" s="171" t="s">
        <v>777</v>
      </c>
      <c r="G1319" s="170"/>
      <c r="H1319" s="170"/>
      <c r="J1319" s="170"/>
      <c r="K1319" s="170"/>
      <c r="L1319" s="172"/>
      <c r="M1319" s="173"/>
      <c r="N1319" s="170"/>
      <c r="O1319" s="170"/>
      <c r="P1319" s="170"/>
      <c r="Q1319" s="170"/>
      <c r="R1319" s="170"/>
      <c r="S1319" s="170"/>
      <c r="T1319" s="174"/>
      <c r="AT1319" s="175" t="s">
        <v>152</v>
      </c>
      <c r="AU1319" s="175" t="s">
        <v>80</v>
      </c>
      <c r="AV1319" s="175" t="s">
        <v>76</v>
      </c>
      <c r="AW1319" s="175" t="s">
        <v>111</v>
      </c>
      <c r="AX1319" s="175" t="s">
        <v>72</v>
      </c>
      <c r="AY1319" s="175" t="s">
        <v>139</v>
      </c>
    </row>
    <row r="1320" spans="2:51" s="6" customFormat="1" ht="15.75" customHeight="1" x14ac:dyDescent="0.3">
      <c r="B1320" s="176"/>
      <c r="C1320" s="177"/>
      <c r="D1320" s="167" t="s">
        <v>152</v>
      </c>
      <c r="E1320" s="177"/>
      <c r="F1320" s="178" t="s">
        <v>778</v>
      </c>
      <c r="G1320" s="177"/>
      <c r="H1320" s="179">
        <v>1.8</v>
      </c>
      <c r="J1320" s="177"/>
      <c r="K1320" s="177"/>
      <c r="L1320" s="180"/>
      <c r="M1320" s="181"/>
      <c r="N1320" s="177"/>
      <c r="O1320" s="177"/>
      <c r="P1320" s="177"/>
      <c r="Q1320" s="177"/>
      <c r="R1320" s="177"/>
      <c r="S1320" s="177"/>
      <c r="T1320" s="182"/>
      <c r="AT1320" s="183" t="s">
        <v>152</v>
      </c>
      <c r="AU1320" s="183" t="s">
        <v>80</v>
      </c>
      <c r="AV1320" s="183" t="s">
        <v>80</v>
      </c>
      <c r="AW1320" s="183" t="s">
        <v>111</v>
      </c>
      <c r="AX1320" s="183" t="s">
        <v>72</v>
      </c>
      <c r="AY1320" s="183" t="s">
        <v>139</v>
      </c>
    </row>
    <row r="1321" spans="2:51" s="6" customFormat="1" ht="15.75" customHeight="1" x14ac:dyDescent="0.3">
      <c r="B1321" s="176"/>
      <c r="C1321" s="177"/>
      <c r="D1321" s="167" t="s">
        <v>152</v>
      </c>
      <c r="E1321" s="177"/>
      <c r="F1321" s="178" t="s">
        <v>1132</v>
      </c>
      <c r="G1321" s="177"/>
      <c r="H1321" s="179">
        <v>-0.33300000000000002</v>
      </c>
      <c r="J1321" s="177"/>
      <c r="K1321" s="177"/>
      <c r="L1321" s="180"/>
      <c r="M1321" s="181"/>
      <c r="N1321" s="177"/>
      <c r="O1321" s="177"/>
      <c r="P1321" s="177"/>
      <c r="Q1321" s="177"/>
      <c r="R1321" s="177"/>
      <c r="S1321" s="177"/>
      <c r="T1321" s="182"/>
      <c r="AT1321" s="183" t="s">
        <v>152</v>
      </c>
      <c r="AU1321" s="183" t="s">
        <v>80</v>
      </c>
      <c r="AV1321" s="183" t="s">
        <v>80</v>
      </c>
      <c r="AW1321" s="183" t="s">
        <v>111</v>
      </c>
      <c r="AX1321" s="183" t="s">
        <v>72</v>
      </c>
      <c r="AY1321" s="183" t="s">
        <v>139</v>
      </c>
    </row>
    <row r="1322" spans="2:51" s="6" customFormat="1" ht="15.75" customHeight="1" x14ac:dyDescent="0.3">
      <c r="B1322" s="169"/>
      <c r="C1322" s="170"/>
      <c r="D1322" s="167" t="s">
        <v>152</v>
      </c>
      <c r="E1322" s="170"/>
      <c r="F1322" s="171" t="s">
        <v>1128</v>
      </c>
      <c r="G1322" s="170"/>
      <c r="H1322" s="170"/>
      <c r="J1322" s="170"/>
      <c r="K1322" s="170"/>
      <c r="L1322" s="172"/>
      <c r="M1322" s="173"/>
      <c r="N1322" s="170"/>
      <c r="O1322" s="170"/>
      <c r="P1322" s="170"/>
      <c r="Q1322" s="170"/>
      <c r="R1322" s="170"/>
      <c r="S1322" s="170"/>
      <c r="T1322" s="174"/>
      <c r="AT1322" s="175" t="s">
        <v>152</v>
      </c>
      <c r="AU1322" s="175" t="s">
        <v>80</v>
      </c>
      <c r="AV1322" s="175" t="s">
        <v>76</v>
      </c>
      <c r="AW1322" s="175" t="s">
        <v>111</v>
      </c>
      <c r="AX1322" s="175" t="s">
        <v>72</v>
      </c>
      <c r="AY1322" s="175" t="s">
        <v>139</v>
      </c>
    </row>
    <row r="1323" spans="2:51" s="6" customFormat="1" ht="15.75" customHeight="1" x14ac:dyDescent="0.3">
      <c r="B1323" s="176"/>
      <c r="C1323" s="177"/>
      <c r="D1323" s="167" t="s">
        <v>152</v>
      </c>
      <c r="E1323" s="177"/>
      <c r="F1323" s="178" t="s">
        <v>1133</v>
      </c>
      <c r="G1323" s="177"/>
      <c r="H1323" s="179">
        <v>2532.25</v>
      </c>
      <c r="J1323" s="177"/>
      <c r="K1323" s="177"/>
      <c r="L1323" s="180"/>
      <c r="M1323" s="181"/>
      <c r="N1323" s="177"/>
      <c r="O1323" s="177"/>
      <c r="P1323" s="177"/>
      <c r="Q1323" s="177"/>
      <c r="R1323" s="177"/>
      <c r="S1323" s="177"/>
      <c r="T1323" s="182"/>
      <c r="AT1323" s="183" t="s">
        <v>152</v>
      </c>
      <c r="AU1323" s="183" t="s">
        <v>80</v>
      </c>
      <c r="AV1323" s="183" t="s">
        <v>80</v>
      </c>
      <c r="AW1323" s="183" t="s">
        <v>111</v>
      </c>
      <c r="AX1323" s="183" t="s">
        <v>72</v>
      </c>
      <c r="AY1323" s="183" t="s">
        <v>139</v>
      </c>
    </row>
    <row r="1324" spans="2:51" s="6" customFormat="1" ht="15.75" customHeight="1" x14ac:dyDescent="0.3">
      <c r="B1324" s="169"/>
      <c r="C1324" s="170"/>
      <c r="D1324" s="167" t="s">
        <v>152</v>
      </c>
      <c r="E1324" s="170"/>
      <c r="F1324" s="171" t="s">
        <v>518</v>
      </c>
      <c r="G1324" s="170"/>
      <c r="H1324" s="170"/>
      <c r="J1324" s="170"/>
      <c r="K1324" s="170"/>
      <c r="L1324" s="172"/>
      <c r="M1324" s="173"/>
      <c r="N1324" s="170"/>
      <c r="O1324" s="170"/>
      <c r="P1324" s="170"/>
      <c r="Q1324" s="170"/>
      <c r="R1324" s="170"/>
      <c r="S1324" s="170"/>
      <c r="T1324" s="174"/>
      <c r="AT1324" s="175" t="s">
        <v>152</v>
      </c>
      <c r="AU1324" s="175" t="s">
        <v>80</v>
      </c>
      <c r="AV1324" s="175" t="s">
        <v>76</v>
      </c>
      <c r="AW1324" s="175" t="s">
        <v>111</v>
      </c>
      <c r="AX1324" s="175" t="s">
        <v>72</v>
      </c>
      <c r="AY1324" s="175" t="s">
        <v>139</v>
      </c>
    </row>
    <row r="1325" spans="2:51" s="6" customFormat="1" ht="15.75" customHeight="1" x14ac:dyDescent="0.3">
      <c r="B1325" s="176"/>
      <c r="C1325" s="177"/>
      <c r="D1325" s="167" t="s">
        <v>152</v>
      </c>
      <c r="E1325" s="177"/>
      <c r="F1325" s="178" t="s">
        <v>780</v>
      </c>
      <c r="G1325" s="177"/>
      <c r="H1325" s="179">
        <v>-151.935</v>
      </c>
      <c r="J1325" s="177"/>
      <c r="K1325" s="177"/>
      <c r="L1325" s="180"/>
      <c r="M1325" s="181"/>
      <c r="N1325" s="177"/>
      <c r="O1325" s="177"/>
      <c r="P1325" s="177"/>
      <c r="Q1325" s="177"/>
      <c r="R1325" s="177"/>
      <c r="S1325" s="177"/>
      <c r="T1325" s="182"/>
      <c r="AT1325" s="183" t="s">
        <v>152</v>
      </c>
      <c r="AU1325" s="183" t="s">
        <v>80</v>
      </c>
      <c r="AV1325" s="183" t="s">
        <v>80</v>
      </c>
      <c r="AW1325" s="183" t="s">
        <v>111</v>
      </c>
      <c r="AX1325" s="183" t="s">
        <v>72</v>
      </c>
      <c r="AY1325" s="183" t="s">
        <v>139</v>
      </c>
    </row>
    <row r="1326" spans="2:51" s="6" customFormat="1" ht="15.75" customHeight="1" x14ac:dyDescent="0.3">
      <c r="B1326" s="176"/>
      <c r="C1326" s="177"/>
      <c r="D1326" s="167" t="s">
        <v>152</v>
      </c>
      <c r="E1326" s="177"/>
      <c r="F1326" s="178" t="s">
        <v>1134</v>
      </c>
      <c r="G1326" s="177"/>
      <c r="H1326" s="179">
        <v>-371.73399999999998</v>
      </c>
      <c r="J1326" s="177"/>
      <c r="K1326" s="177"/>
      <c r="L1326" s="180"/>
      <c r="M1326" s="181"/>
      <c r="N1326" s="177"/>
      <c r="O1326" s="177"/>
      <c r="P1326" s="177"/>
      <c r="Q1326" s="177"/>
      <c r="R1326" s="177"/>
      <c r="S1326" s="177"/>
      <c r="T1326" s="182"/>
      <c r="AT1326" s="183" t="s">
        <v>152</v>
      </c>
      <c r="AU1326" s="183" t="s">
        <v>80</v>
      </c>
      <c r="AV1326" s="183" t="s">
        <v>80</v>
      </c>
      <c r="AW1326" s="183" t="s">
        <v>111</v>
      </c>
      <c r="AX1326" s="183" t="s">
        <v>72</v>
      </c>
      <c r="AY1326" s="183" t="s">
        <v>139</v>
      </c>
    </row>
    <row r="1327" spans="2:51" s="6" customFormat="1" ht="15.75" customHeight="1" x14ac:dyDescent="0.3">
      <c r="B1327" s="192"/>
      <c r="C1327" s="193"/>
      <c r="D1327" s="167" t="s">
        <v>152</v>
      </c>
      <c r="E1327" s="193"/>
      <c r="F1327" s="194" t="s">
        <v>208</v>
      </c>
      <c r="G1327" s="193"/>
      <c r="H1327" s="195">
        <v>4663.7860000000001</v>
      </c>
      <c r="J1327" s="193"/>
      <c r="K1327" s="193"/>
      <c r="L1327" s="196"/>
      <c r="M1327" s="197"/>
      <c r="N1327" s="193"/>
      <c r="O1327" s="193"/>
      <c r="P1327" s="193"/>
      <c r="Q1327" s="193"/>
      <c r="R1327" s="193"/>
      <c r="S1327" s="193"/>
      <c r="T1327" s="198"/>
      <c r="AT1327" s="199" t="s">
        <v>152</v>
      </c>
      <c r="AU1327" s="199" t="s">
        <v>80</v>
      </c>
      <c r="AV1327" s="199" t="s">
        <v>161</v>
      </c>
      <c r="AW1327" s="199" t="s">
        <v>111</v>
      </c>
      <c r="AX1327" s="199" t="s">
        <v>72</v>
      </c>
      <c r="AY1327" s="199" t="s">
        <v>139</v>
      </c>
    </row>
    <row r="1328" spans="2:51" s="6" customFormat="1" ht="15.75" customHeight="1" x14ac:dyDescent="0.3">
      <c r="B1328" s="169"/>
      <c r="C1328" s="170"/>
      <c r="D1328" s="167" t="s">
        <v>152</v>
      </c>
      <c r="E1328" s="170"/>
      <c r="F1328" s="171" t="s">
        <v>1135</v>
      </c>
      <c r="G1328" s="170"/>
      <c r="H1328" s="170"/>
      <c r="J1328" s="170"/>
      <c r="K1328" s="170"/>
      <c r="L1328" s="172"/>
      <c r="M1328" s="173"/>
      <c r="N1328" s="170"/>
      <c r="O1328" s="170"/>
      <c r="P1328" s="170"/>
      <c r="Q1328" s="170"/>
      <c r="R1328" s="170"/>
      <c r="S1328" s="170"/>
      <c r="T1328" s="174"/>
      <c r="AT1328" s="175" t="s">
        <v>152</v>
      </c>
      <c r="AU1328" s="175" t="s">
        <v>80</v>
      </c>
      <c r="AV1328" s="175" t="s">
        <v>76</v>
      </c>
      <c r="AW1328" s="175" t="s">
        <v>111</v>
      </c>
      <c r="AX1328" s="175" t="s">
        <v>72</v>
      </c>
      <c r="AY1328" s="175" t="s">
        <v>139</v>
      </c>
    </row>
    <row r="1329" spans="2:51" s="6" customFormat="1" ht="15.75" customHeight="1" x14ac:dyDescent="0.3">
      <c r="B1329" s="169"/>
      <c r="C1329" s="170"/>
      <c r="D1329" s="167" t="s">
        <v>152</v>
      </c>
      <c r="E1329" s="170"/>
      <c r="F1329" s="171" t="s">
        <v>1135</v>
      </c>
      <c r="G1329" s="170"/>
      <c r="H1329" s="170"/>
      <c r="J1329" s="170"/>
      <c r="K1329" s="170"/>
      <c r="L1329" s="172"/>
      <c r="M1329" s="173"/>
      <c r="N1329" s="170"/>
      <c r="O1329" s="170"/>
      <c r="P1329" s="170"/>
      <c r="Q1329" s="170"/>
      <c r="R1329" s="170"/>
      <c r="S1329" s="170"/>
      <c r="T1329" s="174"/>
      <c r="AT1329" s="175" t="s">
        <v>152</v>
      </c>
      <c r="AU1329" s="175" t="s">
        <v>80</v>
      </c>
      <c r="AV1329" s="175" t="s">
        <v>76</v>
      </c>
      <c r="AW1329" s="175" t="s">
        <v>111</v>
      </c>
      <c r="AX1329" s="175" t="s">
        <v>72</v>
      </c>
      <c r="AY1329" s="175" t="s">
        <v>139</v>
      </c>
    </row>
    <row r="1330" spans="2:51" s="6" customFormat="1" ht="15.75" customHeight="1" x14ac:dyDescent="0.3">
      <c r="B1330" s="169"/>
      <c r="C1330" s="170"/>
      <c r="D1330" s="167" t="s">
        <v>152</v>
      </c>
      <c r="E1330" s="170"/>
      <c r="F1330" s="171" t="s">
        <v>1136</v>
      </c>
      <c r="G1330" s="170"/>
      <c r="H1330" s="170"/>
      <c r="J1330" s="170"/>
      <c r="K1330" s="170"/>
      <c r="L1330" s="172"/>
      <c r="M1330" s="173"/>
      <c r="N1330" s="170"/>
      <c r="O1330" s="170"/>
      <c r="P1330" s="170"/>
      <c r="Q1330" s="170"/>
      <c r="R1330" s="170"/>
      <c r="S1330" s="170"/>
      <c r="T1330" s="174"/>
      <c r="AT1330" s="175" t="s">
        <v>152</v>
      </c>
      <c r="AU1330" s="175" t="s">
        <v>80</v>
      </c>
      <c r="AV1330" s="175" t="s">
        <v>76</v>
      </c>
      <c r="AW1330" s="175" t="s">
        <v>111</v>
      </c>
      <c r="AX1330" s="175" t="s">
        <v>72</v>
      </c>
      <c r="AY1330" s="175" t="s">
        <v>139</v>
      </c>
    </row>
    <row r="1331" spans="2:51" s="6" customFormat="1" ht="27" customHeight="1" x14ac:dyDescent="0.3">
      <c r="B1331" s="169"/>
      <c r="C1331" s="170"/>
      <c r="D1331" s="167" t="s">
        <v>152</v>
      </c>
      <c r="E1331" s="170"/>
      <c r="F1331" s="171" t="s">
        <v>1137</v>
      </c>
      <c r="G1331" s="170"/>
      <c r="H1331" s="170"/>
      <c r="J1331" s="170"/>
      <c r="K1331" s="170"/>
      <c r="L1331" s="172"/>
      <c r="M1331" s="173"/>
      <c r="N1331" s="170"/>
      <c r="O1331" s="170"/>
      <c r="P1331" s="170"/>
      <c r="Q1331" s="170"/>
      <c r="R1331" s="170"/>
      <c r="S1331" s="170"/>
      <c r="T1331" s="174"/>
      <c r="AT1331" s="175" t="s">
        <v>152</v>
      </c>
      <c r="AU1331" s="175" t="s">
        <v>80</v>
      </c>
      <c r="AV1331" s="175" t="s">
        <v>76</v>
      </c>
      <c r="AW1331" s="175" t="s">
        <v>111</v>
      </c>
      <c r="AX1331" s="175" t="s">
        <v>72</v>
      </c>
      <c r="AY1331" s="175" t="s">
        <v>139</v>
      </c>
    </row>
    <row r="1332" spans="2:51" s="6" customFormat="1" ht="15.75" customHeight="1" x14ac:dyDescent="0.3">
      <c r="B1332" s="169"/>
      <c r="C1332" s="170"/>
      <c r="D1332" s="167" t="s">
        <v>152</v>
      </c>
      <c r="E1332" s="170"/>
      <c r="F1332" s="171" t="s">
        <v>385</v>
      </c>
      <c r="G1332" s="170"/>
      <c r="H1332" s="170"/>
      <c r="J1332" s="170"/>
      <c r="K1332" s="170"/>
      <c r="L1332" s="172"/>
      <c r="M1332" s="173"/>
      <c r="N1332" s="170"/>
      <c r="O1332" s="170"/>
      <c r="P1332" s="170"/>
      <c r="Q1332" s="170"/>
      <c r="R1332" s="170"/>
      <c r="S1332" s="170"/>
      <c r="T1332" s="174"/>
      <c r="AT1332" s="175" t="s">
        <v>152</v>
      </c>
      <c r="AU1332" s="175" t="s">
        <v>80</v>
      </c>
      <c r="AV1332" s="175" t="s">
        <v>76</v>
      </c>
      <c r="AW1332" s="175" t="s">
        <v>111</v>
      </c>
      <c r="AX1332" s="175" t="s">
        <v>72</v>
      </c>
      <c r="AY1332" s="175" t="s">
        <v>139</v>
      </c>
    </row>
    <row r="1333" spans="2:51" s="6" customFormat="1" ht="15.75" customHeight="1" x14ac:dyDescent="0.3">
      <c r="B1333" s="169"/>
      <c r="C1333" s="170"/>
      <c r="D1333" s="167" t="s">
        <v>152</v>
      </c>
      <c r="E1333" s="170"/>
      <c r="F1333" s="171" t="s">
        <v>185</v>
      </c>
      <c r="G1333" s="170"/>
      <c r="H1333" s="170"/>
      <c r="J1333" s="170"/>
      <c r="K1333" s="170"/>
      <c r="L1333" s="172"/>
      <c r="M1333" s="173"/>
      <c r="N1333" s="170"/>
      <c r="O1333" s="170"/>
      <c r="P1333" s="170"/>
      <c r="Q1333" s="170"/>
      <c r="R1333" s="170"/>
      <c r="S1333" s="170"/>
      <c r="T1333" s="174"/>
      <c r="AT1333" s="175" t="s">
        <v>152</v>
      </c>
      <c r="AU1333" s="175" t="s">
        <v>80</v>
      </c>
      <c r="AV1333" s="175" t="s">
        <v>76</v>
      </c>
      <c r="AW1333" s="175" t="s">
        <v>111</v>
      </c>
      <c r="AX1333" s="175" t="s">
        <v>72</v>
      </c>
      <c r="AY1333" s="175" t="s">
        <v>139</v>
      </c>
    </row>
    <row r="1334" spans="2:51" s="6" customFormat="1" ht="15.75" customHeight="1" x14ac:dyDescent="0.3">
      <c r="B1334" s="176"/>
      <c r="C1334" s="177"/>
      <c r="D1334" s="167" t="s">
        <v>152</v>
      </c>
      <c r="E1334" s="177"/>
      <c r="F1334" s="178" t="s">
        <v>498</v>
      </c>
      <c r="G1334" s="177"/>
      <c r="H1334" s="179">
        <v>47.674999999999997</v>
      </c>
      <c r="J1334" s="177"/>
      <c r="K1334" s="177"/>
      <c r="L1334" s="180"/>
      <c r="M1334" s="181"/>
      <c r="N1334" s="177"/>
      <c r="O1334" s="177"/>
      <c r="P1334" s="177"/>
      <c r="Q1334" s="177"/>
      <c r="R1334" s="177"/>
      <c r="S1334" s="177"/>
      <c r="T1334" s="182"/>
      <c r="AT1334" s="183" t="s">
        <v>152</v>
      </c>
      <c r="AU1334" s="183" t="s">
        <v>80</v>
      </c>
      <c r="AV1334" s="183" t="s">
        <v>80</v>
      </c>
      <c r="AW1334" s="183" t="s">
        <v>111</v>
      </c>
      <c r="AX1334" s="183" t="s">
        <v>72</v>
      </c>
      <c r="AY1334" s="183" t="s">
        <v>139</v>
      </c>
    </row>
    <row r="1335" spans="2:51" s="6" customFormat="1" ht="15.75" customHeight="1" x14ac:dyDescent="0.3">
      <c r="B1335" s="176"/>
      <c r="C1335" s="177"/>
      <c r="D1335" s="167" t="s">
        <v>152</v>
      </c>
      <c r="E1335" s="177"/>
      <c r="F1335" s="178" t="s">
        <v>499</v>
      </c>
      <c r="G1335" s="177"/>
      <c r="H1335" s="179">
        <v>125.759</v>
      </c>
      <c r="J1335" s="177"/>
      <c r="K1335" s="177"/>
      <c r="L1335" s="180"/>
      <c r="M1335" s="181"/>
      <c r="N1335" s="177"/>
      <c r="O1335" s="177"/>
      <c r="P1335" s="177"/>
      <c r="Q1335" s="177"/>
      <c r="R1335" s="177"/>
      <c r="S1335" s="177"/>
      <c r="T1335" s="182"/>
      <c r="AT1335" s="183" t="s">
        <v>152</v>
      </c>
      <c r="AU1335" s="183" t="s">
        <v>80</v>
      </c>
      <c r="AV1335" s="183" t="s">
        <v>80</v>
      </c>
      <c r="AW1335" s="183" t="s">
        <v>111</v>
      </c>
      <c r="AX1335" s="183" t="s">
        <v>72</v>
      </c>
      <c r="AY1335" s="183" t="s">
        <v>139</v>
      </c>
    </row>
    <row r="1336" spans="2:51" s="6" customFormat="1" ht="15.75" customHeight="1" x14ac:dyDescent="0.3">
      <c r="B1336" s="176"/>
      <c r="C1336" s="177"/>
      <c r="D1336" s="167" t="s">
        <v>152</v>
      </c>
      <c r="E1336" s="177"/>
      <c r="F1336" s="178" t="s">
        <v>500</v>
      </c>
      <c r="G1336" s="177"/>
      <c r="H1336" s="179">
        <v>118.44</v>
      </c>
      <c r="J1336" s="177"/>
      <c r="K1336" s="177"/>
      <c r="L1336" s="180"/>
      <c r="M1336" s="181"/>
      <c r="N1336" s="177"/>
      <c r="O1336" s="177"/>
      <c r="P1336" s="177"/>
      <c r="Q1336" s="177"/>
      <c r="R1336" s="177"/>
      <c r="S1336" s="177"/>
      <c r="T1336" s="182"/>
      <c r="AT1336" s="183" t="s">
        <v>152</v>
      </c>
      <c r="AU1336" s="183" t="s">
        <v>80</v>
      </c>
      <c r="AV1336" s="183" t="s">
        <v>80</v>
      </c>
      <c r="AW1336" s="183" t="s">
        <v>111</v>
      </c>
      <c r="AX1336" s="183" t="s">
        <v>72</v>
      </c>
      <c r="AY1336" s="183" t="s">
        <v>139</v>
      </c>
    </row>
    <row r="1337" spans="2:51" s="6" customFormat="1" ht="15.75" customHeight="1" x14ac:dyDescent="0.3">
      <c r="B1337" s="176"/>
      <c r="C1337" s="177"/>
      <c r="D1337" s="167" t="s">
        <v>152</v>
      </c>
      <c r="E1337" s="177"/>
      <c r="F1337" s="178" t="s">
        <v>501</v>
      </c>
      <c r="G1337" s="177"/>
      <c r="H1337" s="179">
        <v>19.376000000000001</v>
      </c>
      <c r="J1337" s="177"/>
      <c r="K1337" s="177"/>
      <c r="L1337" s="180"/>
      <c r="M1337" s="181"/>
      <c r="N1337" s="177"/>
      <c r="O1337" s="177"/>
      <c r="P1337" s="177"/>
      <c r="Q1337" s="177"/>
      <c r="R1337" s="177"/>
      <c r="S1337" s="177"/>
      <c r="T1337" s="182"/>
      <c r="AT1337" s="183" t="s">
        <v>152</v>
      </c>
      <c r="AU1337" s="183" t="s">
        <v>80</v>
      </c>
      <c r="AV1337" s="183" t="s">
        <v>80</v>
      </c>
      <c r="AW1337" s="183" t="s">
        <v>111</v>
      </c>
      <c r="AX1337" s="183" t="s">
        <v>72</v>
      </c>
      <c r="AY1337" s="183" t="s">
        <v>139</v>
      </c>
    </row>
    <row r="1338" spans="2:51" s="6" customFormat="1" ht="15.75" customHeight="1" x14ac:dyDescent="0.3">
      <c r="B1338" s="176"/>
      <c r="C1338" s="177"/>
      <c r="D1338" s="167" t="s">
        <v>152</v>
      </c>
      <c r="E1338" s="177"/>
      <c r="F1338" s="178" t="s">
        <v>502</v>
      </c>
      <c r="G1338" s="177"/>
      <c r="H1338" s="179">
        <v>69.048000000000002</v>
      </c>
      <c r="J1338" s="177"/>
      <c r="K1338" s="177"/>
      <c r="L1338" s="180"/>
      <c r="M1338" s="181"/>
      <c r="N1338" s="177"/>
      <c r="O1338" s="177"/>
      <c r="P1338" s="177"/>
      <c r="Q1338" s="177"/>
      <c r="R1338" s="177"/>
      <c r="S1338" s="177"/>
      <c r="T1338" s="182"/>
      <c r="AT1338" s="183" t="s">
        <v>152</v>
      </c>
      <c r="AU1338" s="183" t="s">
        <v>80</v>
      </c>
      <c r="AV1338" s="183" t="s">
        <v>80</v>
      </c>
      <c r="AW1338" s="183" t="s">
        <v>111</v>
      </c>
      <c r="AX1338" s="183" t="s">
        <v>72</v>
      </c>
      <c r="AY1338" s="183" t="s">
        <v>139</v>
      </c>
    </row>
    <row r="1339" spans="2:51" s="6" customFormat="1" ht="15.75" customHeight="1" x14ac:dyDescent="0.3">
      <c r="B1339" s="176"/>
      <c r="C1339" s="177"/>
      <c r="D1339" s="167" t="s">
        <v>152</v>
      </c>
      <c r="E1339" s="177"/>
      <c r="F1339" s="178" t="s">
        <v>503</v>
      </c>
      <c r="G1339" s="177"/>
      <c r="H1339" s="179">
        <v>12.874000000000001</v>
      </c>
      <c r="J1339" s="177"/>
      <c r="K1339" s="177"/>
      <c r="L1339" s="180"/>
      <c r="M1339" s="181"/>
      <c r="N1339" s="177"/>
      <c r="O1339" s="177"/>
      <c r="P1339" s="177"/>
      <c r="Q1339" s="177"/>
      <c r="R1339" s="177"/>
      <c r="S1339" s="177"/>
      <c r="T1339" s="182"/>
      <c r="AT1339" s="183" t="s">
        <v>152</v>
      </c>
      <c r="AU1339" s="183" t="s">
        <v>80</v>
      </c>
      <c r="AV1339" s="183" t="s">
        <v>80</v>
      </c>
      <c r="AW1339" s="183" t="s">
        <v>111</v>
      </c>
      <c r="AX1339" s="183" t="s">
        <v>72</v>
      </c>
      <c r="AY1339" s="183" t="s">
        <v>139</v>
      </c>
    </row>
    <row r="1340" spans="2:51" s="6" customFormat="1" ht="15.75" customHeight="1" x14ac:dyDescent="0.3">
      <c r="B1340" s="176"/>
      <c r="C1340" s="177"/>
      <c r="D1340" s="167" t="s">
        <v>152</v>
      </c>
      <c r="E1340" s="177"/>
      <c r="F1340" s="178" t="s">
        <v>504</v>
      </c>
      <c r="G1340" s="177"/>
      <c r="H1340" s="179">
        <v>222.93600000000001</v>
      </c>
      <c r="J1340" s="177"/>
      <c r="K1340" s="177"/>
      <c r="L1340" s="180"/>
      <c r="M1340" s="181"/>
      <c r="N1340" s="177"/>
      <c r="O1340" s="177"/>
      <c r="P1340" s="177"/>
      <c r="Q1340" s="177"/>
      <c r="R1340" s="177"/>
      <c r="S1340" s="177"/>
      <c r="T1340" s="182"/>
      <c r="AT1340" s="183" t="s">
        <v>152</v>
      </c>
      <c r="AU1340" s="183" t="s">
        <v>80</v>
      </c>
      <c r="AV1340" s="183" t="s">
        <v>80</v>
      </c>
      <c r="AW1340" s="183" t="s">
        <v>111</v>
      </c>
      <c r="AX1340" s="183" t="s">
        <v>72</v>
      </c>
      <c r="AY1340" s="183" t="s">
        <v>139</v>
      </c>
    </row>
    <row r="1341" spans="2:51" s="6" customFormat="1" ht="15.75" customHeight="1" x14ac:dyDescent="0.3">
      <c r="B1341" s="176"/>
      <c r="C1341" s="177"/>
      <c r="D1341" s="167" t="s">
        <v>152</v>
      </c>
      <c r="E1341" s="177"/>
      <c r="F1341" s="178" t="s">
        <v>505</v>
      </c>
      <c r="G1341" s="177"/>
      <c r="H1341" s="179">
        <v>222.005</v>
      </c>
      <c r="J1341" s="177"/>
      <c r="K1341" s="177"/>
      <c r="L1341" s="180"/>
      <c r="M1341" s="181"/>
      <c r="N1341" s="177"/>
      <c r="O1341" s="177"/>
      <c r="P1341" s="177"/>
      <c r="Q1341" s="177"/>
      <c r="R1341" s="177"/>
      <c r="S1341" s="177"/>
      <c r="T1341" s="182"/>
      <c r="AT1341" s="183" t="s">
        <v>152</v>
      </c>
      <c r="AU1341" s="183" t="s">
        <v>80</v>
      </c>
      <c r="AV1341" s="183" t="s">
        <v>80</v>
      </c>
      <c r="AW1341" s="183" t="s">
        <v>111</v>
      </c>
      <c r="AX1341" s="183" t="s">
        <v>72</v>
      </c>
      <c r="AY1341" s="183" t="s">
        <v>139</v>
      </c>
    </row>
    <row r="1342" spans="2:51" s="6" customFormat="1" ht="15.75" customHeight="1" x14ac:dyDescent="0.3">
      <c r="B1342" s="176"/>
      <c r="C1342" s="177"/>
      <c r="D1342" s="167" t="s">
        <v>152</v>
      </c>
      <c r="E1342" s="177"/>
      <c r="F1342" s="178" t="s">
        <v>506</v>
      </c>
      <c r="G1342" s="177"/>
      <c r="H1342" s="179">
        <v>184.33799999999999</v>
      </c>
      <c r="J1342" s="177"/>
      <c r="K1342" s="177"/>
      <c r="L1342" s="180"/>
      <c r="M1342" s="181"/>
      <c r="N1342" s="177"/>
      <c r="O1342" s="177"/>
      <c r="P1342" s="177"/>
      <c r="Q1342" s="177"/>
      <c r="R1342" s="177"/>
      <c r="S1342" s="177"/>
      <c r="T1342" s="182"/>
      <c r="AT1342" s="183" t="s">
        <v>152</v>
      </c>
      <c r="AU1342" s="183" t="s">
        <v>80</v>
      </c>
      <c r="AV1342" s="183" t="s">
        <v>80</v>
      </c>
      <c r="AW1342" s="183" t="s">
        <v>111</v>
      </c>
      <c r="AX1342" s="183" t="s">
        <v>72</v>
      </c>
      <c r="AY1342" s="183" t="s">
        <v>139</v>
      </c>
    </row>
    <row r="1343" spans="2:51" s="6" customFormat="1" ht="15.75" customHeight="1" x14ac:dyDescent="0.3">
      <c r="B1343" s="176"/>
      <c r="C1343" s="177"/>
      <c r="D1343" s="167" t="s">
        <v>152</v>
      </c>
      <c r="E1343" s="177"/>
      <c r="F1343" s="178" t="s">
        <v>507</v>
      </c>
      <c r="G1343" s="177"/>
      <c r="H1343" s="179">
        <v>33.72</v>
      </c>
      <c r="J1343" s="177"/>
      <c r="K1343" s="177"/>
      <c r="L1343" s="180"/>
      <c r="M1343" s="181"/>
      <c r="N1343" s="177"/>
      <c r="O1343" s="177"/>
      <c r="P1343" s="177"/>
      <c r="Q1343" s="177"/>
      <c r="R1343" s="177"/>
      <c r="S1343" s="177"/>
      <c r="T1343" s="182"/>
      <c r="AT1343" s="183" t="s">
        <v>152</v>
      </c>
      <c r="AU1343" s="183" t="s">
        <v>80</v>
      </c>
      <c r="AV1343" s="183" t="s">
        <v>80</v>
      </c>
      <c r="AW1343" s="183" t="s">
        <v>111</v>
      </c>
      <c r="AX1343" s="183" t="s">
        <v>72</v>
      </c>
      <c r="AY1343" s="183" t="s">
        <v>139</v>
      </c>
    </row>
    <row r="1344" spans="2:51" s="6" customFormat="1" ht="15.75" customHeight="1" x14ac:dyDescent="0.3">
      <c r="B1344" s="176"/>
      <c r="C1344" s="177"/>
      <c r="D1344" s="167" t="s">
        <v>152</v>
      </c>
      <c r="E1344" s="177"/>
      <c r="F1344" s="178" t="s">
        <v>508</v>
      </c>
      <c r="G1344" s="177"/>
      <c r="H1344" s="179">
        <v>89.135999999999996</v>
      </c>
      <c r="J1344" s="177"/>
      <c r="K1344" s="177"/>
      <c r="L1344" s="180"/>
      <c r="M1344" s="181"/>
      <c r="N1344" s="177"/>
      <c r="O1344" s="177"/>
      <c r="P1344" s="177"/>
      <c r="Q1344" s="177"/>
      <c r="R1344" s="177"/>
      <c r="S1344" s="177"/>
      <c r="T1344" s="182"/>
      <c r="AT1344" s="183" t="s">
        <v>152</v>
      </c>
      <c r="AU1344" s="183" t="s">
        <v>80</v>
      </c>
      <c r="AV1344" s="183" t="s">
        <v>80</v>
      </c>
      <c r="AW1344" s="183" t="s">
        <v>111</v>
      </c>
      <c r="AX1344" s="183" t="s">
        <v>72</v>
      </c>
      <c r="AY1344" s="183" t="s">
        <v>139</v>
      </c>
    </row>
    <row r="1345" spans="2:51" s="6" customFormat="1" ht="15.75" customHeight="1" x14ac:dyDescent="0.3">
      <c r="B1345" s="176"/>
      <c r="C1345" s="177"/>
      <c r="D1345" s="167" t="s">
        <v>152</v>
      </c>
      <c r="E1345" s="177"/>
      <c r="F1345" s="178" t="s">
        <v>509</v>
      </c>
      <c r="G1345" s="177"/>
      <c r="H1345" s="179">
        <v>17.757999999999999</v>
      </c>
      <c r="J1345" s="177"/>
      <c r="K1345" s="177"/>
      <c r="L1345" s="180"/>
      <c r="M1345" s="181"/>
      <c r="N1345" s="177"/>
      <c r="O1345" s="177"/>
      <c r="P1345" s="177"/>
      <c r="Q1345" s="177"/>
      <c r="R1345" s="177"/>
      <c r="S1345" s="177"/>
      <c r="T1345" s="182"/>
      <c r="AT1345" s="183" t="s">
        <v>152</v>
      </c>
      <c r="AU1345" s="183" t="s">
        <v>80</v>
      </c>
      <c r="AV1345" s="183" t="s">
        <v>80</v>
      </c>
      <c r="AW1345" s="183" t="s">
        <v>111</v>
      </c>
      <c r="AX1345" s="183" t="s">
        <v>72</v>
      </c>
      <c r="AY1345" s="183" t="s">
        <v>139</v>
      </c>
    </row>
    <row r="1346" spans="2:51" s="6" customFormat="1" ht="15.75" customHeight="1" x14ac:dyDescent="0.3">
      <c r="B1346" s="176"/>
      <c r="C1346" s="177"/>
      <c r="D1346" s="167" t="s">
        <v>152</v>
      </c>
      <c r="E1346" s="177"/>
      <c r="F1346" s="178" t="s">
        <v>510</v>
      </c>
      <c r="G1346" s="177"/>
      <c r="H1346" s="179">
        <v>122.09399999999999</v>
      </c>
      <c r="J1346" s="177"/>
      <c r="K1346" s="177"/>
      <c r="L1346" s="180"/>
      <c r="M1346" s="181"/>
      <c r="N1346" s="177"/>
      <c r="O1346" s="177"/>
      <c r="P1346" s="177"/>
      <c r="Q1346" s="177"/>
      <c r="R1346" s="177"/>
      <c r="S1346" s="177"/>
      <c r="T1346" s="182"/>
      <c r="AT1346" s="183" t="s">
        <v>152</v>
      </c>
      <c r="AU1346" s="183" t="s">
        <v>80</v>
      </c>
      <c r="AV1346" s="183" t="s">
        <v>80</v>
      </c>
      <c r="AW1346" s="183" t="s">
        <v>111</v>
      </c>
      <c r="AX1346" s="183" t="s">
        <v>72</v>
      </c>
      <c r="AY1346" s="183" t="s">
        <v>139</v>
      </c>
    </row>
    <row r="1347" spans="2:51" s="6" customFormat="1" ht="15.75" customHeight="1" x14ac:dyDescent="0.3">
      <c r="B1347" s="176"/>
      <c r="C1347" s="177"/>
      <c r="D1347" s="167" t="s">
        <v>152</v>
      </c>
      <c r="E1347" s="177"/>
      <c r="F1347" s="178" t="s">
        <v>511</v>
      </c>
      <c r="G1347" s="177"/>
      <c r="H1347" s="179">
        <v>253.96899999999999</v>
      </c>
      <c r="J1347" s="177"/>
      <c r="K1347" s="177"/>
      <c r="L1347" s="180"/>
      <c r="M1347" s="181"/>
      <c r="N1347" s="177"/>
      <c r="O1347" s="177"/>
      <c r="P1347" s="177"/>
      <c r="Q1347" s="177"/>
      <c r="R1347" s="177"/>
      <c r="S1347" s="177"/>
      <c r="T1347" s="182"/>
      <c r="AT1347" s="183" t="s">
        <v>152</v>
      </c>
      <c r="AU1347" s="183" t="s">
        <v>80</v>
      </c>
      <c r="AV1347" s="183" t="s">
        <v>80</v>
      </c>
      <c r="AW1347" s="183" t="s">
        <v>111</v>
      </c>
      <c r="AX1347" s="183" t="s">
        <v>72</v>
      </c>
      <c r="AY1347" s="183" t="s">
        <v>139</v>
      </c>
    </row>
    <row r="1348" spans="2:51" s="6" customFormat="1" ht="15.75" customHeight="1" x14ac:dyDescent="0.3">
      <c r="B1348" s="176"/>
      <c r="C1348" s="177"/>
      <c r="D1348" s="167" t="s">
        <v>152</v>
      </c>
      <c r="E1348" s="177"/>
      <c r="F1348" s="178" t="s">
        <v>512</v>
      </c>
      <c r="G1348" s="177"/>
      <c r="H1348" s="179">
        <v>186.887</v>
      </c>
      <c r="J1348" s="177"/>
      <c r="K1348" s="177"/>
      <c r="L1348" s="180"/>
      <c r="M1348" s="181"/>
      <c r="N1348" s="177"/>
      <c r="O1348" s="177"/>
      <c r="P1348" s="177"/>
      <c r="Q1348" s="177"/>
      <c r="R1348" s="177"/>
      <c r="S1348" s="177"/>
      <c r="T1348" s="182"/>
      <c r="AT1348" s="183" t="s">
        <v>152</v>
      </c>
      <c r="AU1348" s="183" t="s">
        <v>80</v>
      </c>
      <c r="AV1348" s="183" t="s">
        <v>80</v>
      </c>
      <c r="AW1348" s="183" t="s">
        <v>111</v>
      </c>
      <c r="AX1348" s="183" t="s">
        <v>72</v>
      </c>
      <c r="AY1348" s="183" t="s">
        <v>139</v>
      </c>
    </row>
    <row r="1349" spans="2:51" s="6" customFormat="1" ht="15.75" customHeight="1" x14ac:dyDescent="0.3">
      <c r="B1349" s="176"/>
      <c r="C1349" s="177"/>
      <c r="D1349" s="167" t="s">
        <v>152</v>
      </c>
      <c r="E1349" s="177"/>
      <c r="F1349" s="178" t="s">
        <v>513</v>
      </c>
      <c r="G1349" s="177"/>
      <c r="H1349" s="179">
        <v>195.941</v>
      </c>
      <c r="J1349" s="177"/>
      <c r="K1349" s="177"/>
      <c r="L1349" s="180"/>
      <c r="M1349" s="181"/>
      <c r="N1349" s="177"/>
      <c r="O1349" s="177"/>
      <c r="P1349" s="177"/>
      <c r="Q1349" s="177"/>
      <c r="R1349" s="177"/>
      <c r="S1349" s="177"/>
      <c r="T1349" s="182"/>
      <c r="AT1349" s="183" t="s">
        <v>152</v>
      </c>
      <c r="AU1349" s="183" t="s">
        <v>80</v>
      </c>
      <c r="AV1349" s="183" t="s">
        <v>80</v>
      </c>
      <c r="AW1349" s="183" t="s">
        <v>111</v>
      </c>
      <c r="AX1349" s="183" t="s">
        <v>72</v>
      </c>
      <c r="AY1349" s="183" t="s">
        <v>139</v>
      </c>
    </row>
    <row r="1350" spans="2:51" s="6" customFormat="1" ht="15.75" customHeight="1" x14ac:dyDescent="0.3">
      <c r="B1350" s="176"/>
      <c r="C1350" s="177"/>
      <c r="D1350" s="167" t="s">
        <v>152</v>
      </c>
      <c r="E1350" s="177"/>
      <c r="F1350" s="178" t="s">
        <v>514</v>
      </c>
      <c r="G1350" s="177"/>
      <c r="H1350" s="179">
        <v>339.19400000000002</v>
      </c>
      <c r="J1350" s="177"/>
      <c r="K1350" s="177"/>
      <c r="L1350" s="180"/>
      <c r="M1350" s="181"/>
      <c r="N1350" s="177"/>
      <c r="O1350" s="177"/>
      <c r="P1350" s="177"/>
      <c r="Q1350" s="177"/>
      <c r="R1350" s="177"/>
      <c r="S1350" s="177"/>
      <c r="T1350" s="182"/>
      <c r="AT1350" s="183" t="s">
        <v>152</v>
      </c>
      <c r="AU1350" s="183" t="s">
        <v>80</v>
      </c>
      <c r="AV1350" s="183" t="s">
        <v>80</v>
      </c>
      <c r="AW1350" s="183" t="s">
        <v>111</v>
      </c>
      <c r="AX1350" s="183" t="s">
        <v>72</v>
      </c>
      <c r="AY1350" s="183" t="s">
        <v>139</v>
      </c>
    </row>
    <row r="1351" spans="2:51" s="6" customFormat="1" ht="15.75" customHeight="1" x14ac:dyDescent="0.3">
      <c r="B1351" s="176"/>
      <c r="C1351" s="177"/>
      <c r="D1351" s="167" t="s">
        <v>152</v>
      </c>
      <c r="E1351" s="177"/>
      <c r="F1351" s="178" t="s">
        <v>515</v>
      </c>
      <c r="G1351" s="177"/>
      <c r="H1351" s="179">
        <v>242.60599999999999</v>
      </c>
      <c r="J1351" s="177"/>
      <c r="K1351" s="177"/>
      <c r="L1351" s="180"/>
      <c r="M1351" s="181"/>
      <c r="N1351" s="177"/>
      <c r="O1351" s="177"/>
      <c r="P1351" s="177"/>
      <c r="Q1351" s="177"/>
      <c r="R1351" s="177"/>
      <c r="S1351" s="177"/>
      <c r="T1351" s="182"/>
      <c r="AT1351" s="183" t="s">
        <v>152</v>
      </c>
      <c r="AU1351" s="183" t="s">
        <v>80</v>
      </c>
      <c r="AV1351" s="183" t="s">
        <v>80</v>
      </c>
      <c r="AW1351" s="183" t="s">
        <v>111</v>
      </c>
      <c r="AX1351" s="183" t="s">
        <v>72</v>
      </c>
      <c r="AY1351" s="183" t="s">
        <v>139</v>
      </c>
    </row>
    <row r="1352" spans="2:51" s="6" customFormat="1" ht="15.75" customHeight="1" x14ac:dyDescent="0.3">
      <c r="B1352" s="176"/>
      <c r="C1352" s="177"/>
      <c r="D1352" s="167" t="s">
        <v>152</v>
      </c>
      <c r="E1352" s="177"/>
      <c r="F1352" s="178" t="s">
        <v>516</v>
      </c>
      <c r="G1352" s="177"/>
      <c r="H1352" s="179">
        <v>64.676000000000002</v>
      </c>
      <c r="J1352" s="177"/>
      <c r="K1352" s="177"/>
      <c r="L1352" s="180"/>
      <c r="M1352" s="181"/>
      <c r="N1352" s="177"/>
      <c r="O1352" s="177"/>
      <c r="P1352" s="177"/>
      <c r="Q1352" s="177"/>
      <c r="R1352" s="177"/>
      <c r="S1352" s="177"/>
      <c r="T1352" s="182"/>
      <c r="AT1352" s="183" t="s">
        <v>152</v>
      </c>
      <c r="AU1352" s="183" t="s">
        <v>80</v>
      </c>
      <c r="AV1352" s="183" t="s">
        <v>80</v>
      </c>
      <c r="AW1352" s="183" t="s">
        <v>111</v>
      </c>
      <c r="AX1352" s="183" t="s">
        <v>72</v>
      </c>
      <c r="AY1352" s="183" t="s">
        <v>139</v>
      </c>
    </row>
    <row r="1353" spans="2:51" s="6" customFormat="1" ht="39" customHeight="1" x14ac:dyDescent="0.3">
      <c r="B1353" s="176"/>
      <c r="C1353" s="177"/>
      <c r="D1353" s="167" t="s">
        <v>152</v>
      </c>
      <c r="E1353" s="177"/>
      <c r="F1353" s="178" t="s">
        <v>517</v>
      </c>
      <c r="G1353" s="177"/>
      <c r="H1353" s="179">
        <v>112.32</v>
      </c>
      <c r="J1353" s="177"/>
      <c r="K1353" s="177"/>
      <c r="L1353" s="180"/>
      <c r="M1353" s="181"/>
      <c r="N1353" s="177"/>
      <c r="O1353" s="177"/>
      <c r="P1353" s="177"/>
      <c r="Q1353" s="177"/>
      <c r="R1353" s="177"/>
      <c r="S1353" s="177"/>
      <c r="T1353" s="182"/>
      <c r="AT1353" s="183" t="s">
        <v>152</v>
      </c>
      <c r="AU1353" s="183" t="s">
        <v>80</v>
      </c>
      <c r="AV1353" s="183" t="s">
        <v>80</v>
      </c>
      <c r="AW1353" s="183" t="s">
        <v>111</v>
      </c>
      <c r="AX1353" s="183" t="s">
        <v>72</v>
      </c>
      <c r="AY1353" s="183" t="s">
        <v>139</v>
      </c>
    </row>
    <row r="1354" spans="2:51" s="6" customFormat="1" ht="15.75" customHeight="1" x14ac:dyDescent="0.3">
      <c r="B1354" s="169"/>
      <c r="C1354" s="170"/>
      <c r="D1354" s="167" t="s">
        <v>152</v>
      </c>
      <c r="E1354" s="170"/>
      <c r="F1354" s="171" t="s">
        <v>518</v>
      </c>
      <c r="G1354" s="170"/>
      <c r="H1354" s="170"/>
      <c r="J1354" s="170"/>
      <c r="K1354" s="170"/>
      <c r="L1354" s="172"/>
      <c r="M1354" s="173"/>
      <c r="N1354" s="170"/>
      <c r="O1354" s="170"/>
      <c r="P1354" s="170"/>
      <c r="Q1354" s="170"/>
      <c r="R1354" s="170"/>
      <c r="S1354" s="170"/>
      <c r="T1354" s="174"/>
      <c r="AT1354" s="175" t="s">
        <v>152</v>
      </c>
      <c r="AU1354" s="175" t="s">
        <v>80</v>
      </c>
      <c r="AV1354" s="175" t="s">
        <v>76</v>
      </c>
      <c r="AW1354" s="175" t="s">
        <v>111</v>
      </c>
      <c r="AX1354" s="175" t="s">
        <v>72</v>
      </c>
      <c r="AY1354" s="175" t="s">
        <v>139</v>
      </c>
    </row>
    <row r="1355" spans="2:51" s="6" customFormat="1" ht="15.75" customHeight="1" x14ac:dyDescent="0.3">
      <c r="B1355" s="176"/>
      <c r="C1355" s="177"/>
      <c r="D1355" s="167" t="s">
        <v>152</v>
      </c>
      <c r="E1355" s="177"/>
      <c r="F1355" s="178" t="s">
        <v>519</v>
      </c>
      <c r="G1355" s="177"/>
      <c r="H1355" s="179">
        <v>-15.282</v>
      </c>
      <c r="J1355" s="177"/>
      <c r="K1355" s="177"/>
      <c r="L1355" s="180"/>
      <c r="M1355" s="181"/>
      <c r="N1355" s="177"/>
      <c r="O1355" s="177"/>
      <c r="P1355" s="177"/>
      <c r="Q1355" s="177"/>
      <c r="R1355" s="177"/>
      <c r="S1355" s="177"/>
      <c r="T1355" s="182"/>
      <c r="AT1355" s="183" t="s">
        <v>152</v>
      </c>
      <c r="AU1355" s="183" t="s">
        <v>80</v>
      </c>
      <c r="AV1355" s="183" t="s">
        <v>80</v>
      </c>
      <c r="AW1355" s="183" t="s">
        <v>111</v>
      </c>
      <c r="AX1355" s="183" t="s">
        <v>72</v>
      </c>
      <c r="AY1355" s="183" t="s">
        <v>139</v>
      </c>
    </row>
    <row r="1356" spans="2:51" s="6" customFormat="1" ht="15.75" customHeight="1" x14ac:dyDescent="0.3">
      <c r="B1356" s="176"/>
      <c r="C1356" s="177"/>
      <c r="D1356" s="167" t="s">
        <v>152</v>
      </c>
      <c r="E1356" s="177"/>
      <c r="F1356" s="178" t="s">
        <v>520</v>
      </c>
      <c r="G1356" s="177"/>
      <c r="H1356" s="179">
        <v>-10.08</v>
      </c>
      <c r="J1356" s="177"/>
      <c r="K1356" s="177"/>
      <c r="L1356" s="180"/>
      <c r="M1356" s="181"/>
      <c r="N1356" s="177"/>
      <c r="O1356" s="177"/>
      <c r="P1356" s="177"/>
      <c r="Q1356" s="177"/>
      <c r="R1356" s="177"/>
      <c r="S1356" s="177"/>
      <c r="T1356" s="182"/>
      <c r="AT1356" s="183" t="s">
        <v>152</v>
      </c>
      <c r="AU1356" s="183" t="s">
        <v>80</v>
      </c>
      <c r="AV1356" s="183" t="s">
        <v>80</v>
      </c>
      <c r="AW1356" s="183" t="s">
        <v>111</v>
      </c>
      <c r="AX1356" s="183" t="s">
        <v>72</v>
      </c>
      <c r="AY1356" s="183" t="s">
        <v>139</v>
      </c>
    </row>
    <row r="1357" spans="2:51" s="6" customFormat="1" ht="15.75" customHeight="1" x14ac:dyDescent="0.3">
      <c r="B1357" s="176"/>
      <c r="C1357" s="177"/>
      <c r="D1357" s="167" t="s">
        <v>152</v>
      </c>
      <c r="E1357" s="177"/>
      <c r="F1357" s="178" t="s">
        <v>521</v>
      </c>
      <c r="G1357" s="177"/>
      <c r="H1357" s="179">
        <v>-0.88800000000000001</v>
      </c>
      <c r="J1357" s="177"/>
      <c r="K1357" s="177"/>
      <c r="L1357" s="180"/>
      <c r="M1357" s="181"/>
      <c r="N1357" s="177"/>
      <c r="O1357" s="177"/>
      <c r="P1357" s="177"/>
      <c r="Q1357" s="177"/>
      <c r="R1357" s="177"/>
      <c r="S1357" s="177"/>
      <c r="T1357" s="182"/>
      <c r="AT1357" s="183" t="s">
        <v>152</v>
      </c>
      <c r="AU1357" s="183" t="s">
        <v>80</v>
      </c>
      <c r="AV1357" s="183" t="s">
        <v>80</v>
      </c>
      <c r="AW1357" s="183" t="s">
        <v>111</v>
      </c>
      <c r="AX1357" s="183" t="s">
        <v>72</v>
      </c>
      <c r="AY1357" s="183" t="s">
        <v>139</v>
      </c>
    </row>
    <row r="1358" spans="2:51" s="6" customFormat="1" ht="15.75" customHeight="1" x14ac:dyDescent="0.3">
      <c r="B1358" s="176"/>
      <c r="C1358" s="177"/>
      <c r="D1358" s="167" t="s">
        <v>152</v>
      </c>
      <c r="E1358" s="177"/>
      <c r="F1358" s="178" t="s">
        <v>522</v>
      </c>
      <c r="G1358" s="177"/>
      <c r="H1358" s="179">
        <v>-70.688000000000002</v>
      </c>
      <c r="J1358" s="177"/>
      <c r="K1358" s="177"/>
      <c r="L1358" s="180"/>
      <c r="M1358" s="181"/>
      <c r="N1358" s="177"/>
      <c r="O1358" s="177"/>
      <c r="P1358" s="177"/>
      <c r="Q1358" s="177"/>
      <c r="R1358" s="177"/>
      <c r="S1358" s="177"/>
      <c r="T1358" s="182"/>
      <c r="AT1358" s="183" t="s">
        <v>152</v>
      </c>
      <c r="AU1358" s="183" t="s">
        <v>80</v>
      </c>
      <c r="AV1358" s="183" t="s">
        <v>80</v>
      </c>
      <c r="AW1358" s="183" t="s">
        <v>111</v>
      </c>
      <c r="AX1358" s="183" t="s">
        <v>72</v>
      </c>
      <c r="AY1358" s="183" t="s">
        <v>139</v>
      </c>
    </row>
    <row r="1359" spans="2:51" s="6" customFormat="1" ht="15.75" customHeight="1" x14ac:dyDescent="0.3">
      <c r="B1359" s="176"/>
      <c r="C1359" s="177"/>
      <c r="D1359" s="167" t="s">
        <v>152</v>
      </c>
      <c r="E1359" s="177"/>
      <c r="F1359" s="178" t="s">
        <v>523</v>
      </c>
      <c r="G1359" s="177"/>
      <c r="H1359" s="179">
        <v>-26.512</v>
      </c>
      <c r="J1359" s="177"/>
      <c r="K1359" s="177"/>
      <c r="L1359" s="180"/>
      <c r="M1359" s="181"/>
      <c r="N1359" s="177"/>
      <c r="O1359" s="177"/>
      <c r="P1359" s="177"/>
      <c r="Q1359" s="177"/>
      <c r="R1359" s="177"/>
      <c r="S1359" s="177"/>
      <c r="T1359" s="182"/>
      <c r="AT1359" s="183" t="s">
        <v>152</v>
      </c>
      <c r="AU1359" s="183" t="s">
        <v>80</v>
      </c>
      <c r="AV1359" s="183" t="s">
        <v>80</v>
      </c>
      <c r="AW1359" s="183" t="s">
        <v>111</v>
      </c>
      <c r="AX1359" s="183" t="s">
        <v>72</v>
      </c>
      <c r="AY1359" s="183" t="s">
        <v>139</v>
      </c>
    </row>
    <row r="1360" spans="2:51" s="6" customFormat="1" ht="15.75" customHeight="1" x14ac:dyDescent="0.3">
      <c r="B1360" s="176"/>
      <c r="C1360" s="177"/>
      <c r="D1360" s="167" t="s">
        <v>152</v>
      </c>
      <c r="E1360" s="177"/>
      <c r="F1360" s="178" t="s">
        <v>524</v>
      </c>
      <c r="G1360" s="177"/>
      <c r="H1360" s="179">
        <v>-2.04</v>
      </c>
      <c r="J1360" s="177"/>
      <c r="K1360" s="177"/>
      <c r="L1360" s="180"/>
      <c r="M1360" s="181"/>
      <c r="N1360" s="177"/>
      <c r="O1360" s="177"/>
      <c r="P1360" s="177"/>
      <c r="Q1360" s="177"/>
      <c r="R1360" s="177"/>
      <c r="S1360" s="177"/>
      <c r="T1360" s="182"/>
      <c r="AT1360" s="183" t="s">
        <v>152</v>
      </c>
      <c r="AU1360" s="183" t="s">
        <v>80</v>
      </c>
      <c r="AV1360" s="183" t="s">
        <v>80</v>
      </c>
      <c r="AW1360" s="183" t="s">
        <v>111</v>
      </c>
      <c r="AX1360" s="183" t="s">
        <v>72</v>
      </c>
      <c r="AY1360" s="183" t="s">
        <v>139</v>
      </c>
    </row>
    <row r="1361" spans="2:51" s="6" customFormat="1" ht="15.75" customHeight="1" x14ac:dyDescent="0.3">
      <c r="B1361" s="176"/>
      <c r="C1361" s="177"/>
      <c r="D1361" s="167" t="s">
        <v>152</v>
      </c>
      <c r="E1361" s="177"/>
      <c r="F1361" s="178" t="s">
        <v>525</v>
      </c>
      <c r="G1361" s="177"/>
      <c r="H1361" s="179">
        <v>-227.18199999999999</v>
      </c>
      <c r="J1361" s="177"/>
      <c r="K1361" s="177"/>
      <c r="L1361" s="180"/>
      <c r="M1361" s="181"/>
      <c r="N1361" s="177"/>
      <c r="O1361" s="177"/>
      <c r="P1361" s="177"/>
      <c r="Q1361" s="177"/>
      <c r="R1361" s="177"/>
      <c r="S1361" s="177"/>
      <c r="T1361" s="182"/>
      <c r="AT1361" s="183" t="s">
        <v>152</v>
      </c>
      <c r="AU1361" s="183" t="s">
        <v>80</v>
      </c>
      <c r="AV1361" s="183" t="s">
        <v>80</v>
      </c>
      <c r="AW1361" s="183" t="s">
        <v>111</v>
      </c>
      <c r="AX1361" s="183" t="s">
        <v>72</v>
      </c>
      <c r="AY1361" s="183" t="s">
        <v>139</v>
      </c>
    </row>
    <row r="1362" spans="2:51" s="6" customFormat="1" ht="15.75" customHeight="1" x14ac:dyDescent="0.3">
      <c r="B1362" s="169"/>
      <c r="C1362" s="170"/>
      <c r="D1362" s="167" t="s">
        <v>152</v>
      </c>
      <c r="E1362" s="170"/>
      <c r="F1362" s="171" t="s">
        <v>1114</v>
      </c>
      <c r="G1362" s="170"/>
      <c r="H1362" s="170"/>
      <c r="J1362" s="170"/>
      <c r="K1362" s="170"/>
      <c r="L1362" s="172"/>
      <c r="M1362" s="173"/>
      <c r="N1362" s="170"/>
      <c r="O1362" s="170"/>
      <c r="P1362" s="170"/>
      <c r="Q1362" s="170"/>
      <c r="R1362" s="170"/>
      <c r="S1362" s="170"/>
      <c r="T1362" s="174"/>
      <c r="AT1362" s="175" t="s">
        <v>152</v>
      </c>
      <c r="AU1362" s="175" t="s">
        <v>80</v>
      </c>
      <c r="AV1362" s="175" t="s">
        <v>76</v>
      </c>
      <c r="AW1362" s="175" t="s">
        <v>111</v>
      </c>
      <c r="AX1362" s="175" t="s">
        <v>72</v>
      </c>
      <c r="AY1362" s="175" t="s">
        <v>139</v>
      </c>
    </row>
    <row r="1363" spans="2:51" s="6" customFormat="1" ht="15.75" customHeight="1" x14ac:dyDescent="0.3">
      <c r="B1363" s="176"/>
      <c r="C1363" s="177"/>
      <c r="D1363" s="167" t="s">
        <v>152</v>
      </c>
      <c r="E1363" s="177"/>
      <c r="F1363" s="178" t="s">
        <v>1138</v>
      </c>
      <c r="G1363" s="177"/>
      <c r="H1363" s="179">
        <v>-559.70899999999995</v>
      </c>
      <c r="J1363" s="177"/>
      <c r="K1363" s="177"/>
      <c r="L1363" s="180"/>
      <c r="M1363" s="181"/>
      <c r="N1363" s="177"/>
      <c r="O1363" s="177"/>
      <c r="P1363" s="177"/>
      <c r="Q1363" s="177"/>
      <c r="R1363" s="177"/>
      <c r="S1363" s="177"/>
      <c r="T1363" s="182"/>
      <c r="AT1363" s="183" t="s">
        <v>152</v>
      </c>
      <c r="AU1363" s="183" t="s">
        <v>80</v>
      </c>
      <c r="AV1363" s="183" t="s">
        <v>80</v>
      </c>
      <c r="AW1363" s="183" t="s">
        <v>111</v>
      </c>
      <c r="AX1363" s="183" t="s">
        <v>72</v>
      </c>
      <c r="AY1363" s="183" t="s">
        <v>139</v>
      </c>
    </row>
    <row r="1364" spans="2:51" s="6" customFormat="1" ht="15.75" customHeight="1" x14ac:dyDescent="0.3">
      <c r="B1364" s="169"/>
      <c r="C1364" s="170"/>
      <c r="D1364" s="167" t="s">
        <v>152</v>
      </c>
      <c r="E1364" s="170"/>
      <c r="F1364" s="171" t="s">
        <v>1119</v>
      </c>
      <c r="G1364" s="170"/>
      <c r="H1364" s="170"/>
      <c r="J1364" s="170"/>
      <c r="K1364" s="170"/>
      <c r="L1364" s="172"/>
      <c r="M1364" s="173"/>
      <c r="N1364" s="170"/>
      <c r="O1364" s="170"/>
      <c r="P1364" s="170"/>
      <c r="Q1364" s="170"/>
      <c r="R1364" s="170"/>
      <c r="S1364" s="170"/>
      <c r="T1364" s="174"/>
      <c r="AT1364" s="175" t="s">
        <v>152</v>
      </c>
      <c r="AU1364" s="175" t="s">
        <v>80</v>
      </c>
      <c r="AV1364" s="175" t="s">
        <v>76</v>
      </c>
      <c r="AW1364" s="175" t="s">
        <v>111</v>
      </c>
      <c r="AX1364" s="175" t="s">
        <v>72</v>
      </c>
      <c r="AY1364" s="175" t="s">
        <v>139</v>
      </c>
    </row>
    <row r="1365" spans="2:51" s="6" customFormat="1" ht="27" customHeight="1" x14ac:dyDescent="0.3">
      <c r="B1365" s="176"/>
      <c r="C1365" s="177"/>
      <c r="D1365" s="167" t="s">
        <v>152</v>
      </c>
      <c r="E1365" s="177"/>
      <c r="F1365" s="178" t="s">
        <v>1139</v>
      </c>
      <c r="G1365" s="177"/>
      <c r="H1365" s="179">
        <v>-84.733000000000004</v>
      </c>
      <c r="J1365" s="177"/>
      <c r="K1365" s="177"/>
      <c r="L1365" s="180"/>
      <c r="M1365" s="181"/>
      <c r="N1365" s="177"/>
      <c r="O1365" s="177"/>
      <c r="P1365" s="177"/>
      <c r="Q1365" s="177"/>
      <c r="R1365" s="177"/>
      <c r="S1365" s="177"/>
      <c r="T1365" s="182"/>
      <c r="AT1365" s="183" t="s">
        <v>152</v>
      </c>
      <c r="AU1365" s="183" t="s">
        <v>80</v>
      </c>
      <c r="AV1365" s="183" t="s">
        <v>80</v>
      </c>
      <c r="AW1365" s="183" t="s">
        <v>111</v>
      </c>
      <c r="AX1365" s="183" t="s">
        <v>72</v>
      </c>
      <c r="AY1365" s="183" t="s">
        <v>139</v>
      </c>
    </row>
    <row r="1366" spans="2:51" s="6" customFormat="1" ht="15.75" customHeight="1" x14ac:dyDescent="0.3">
      <c r="B1366" s="169"/>
      <c r="C1366" s="170"/>
      <c r="D1366" s="167" t="s">
        <v>152</v>
      </c>
      <c r="E1366" s="170"/>
      <c r="F1366" s="171" t="s">
        <v>1140</v>
      </c>
      <c r="G1366" s="170"/>
      <c r="H1366" s="170"/>
      <c r="J1366" s="170"/>
      <c r="K1366" s="170"/>
      <c r="L1366" s="172"/>
      <c r="M1366" s="173"/>
      <c r="N1366" s="170"/>
      <c r="O1366" s="170"/>
      <c r="P1366" s="170"/>
      <c r="Q1366" s="170"/>
      <c r="R1366" s="170"/>
      <c r="S1366" s="170"/>
      <c r="T1366" s="174"/>
      <c r="AT1366" s="175" t="s">
        <v>152</v>
      </c>
      <c r="AU1366" s="175" t="s">
        <v>80</v>
      </c>
      <c r="AV1366" s="175" t="s">
        <v>76</v>
      </c>
      <c r="AW1366" s="175" t="s">
        <v>111</v>
      </c>
      <c r="AX1366" s="175" t="s">
        <v>72</v>
      </c>
      <c r="AY1366" s="175" t="s">
        <v>139</v>
      </c>
    </row>
    <row r="1367" spans="2:51" s="6" customFormat="1" ht="15.75" customHeight="1" x14ac:dyDescent="0.3">
      <c r="B1367" s="169"/>
      <c r="C1367" s="170"/>
      <c r="D1367" s="167" t="s">
        <v>152</v>
      </c>
      <c r="E1367" s="170"/>
      <c r="F1367" s="171" t="s">
        <v>239</v>
      </c>
      <c r="G1367" s="170"/>
      <c r="H1367" s="170"/>
      <c r="J1367" s="170"/>
      <c r="K1367" s="170"/>
      <c r="L1367" s="172"/>
      <c r="M1367" s="173"/>
      <c r="N1367" s="170"/>
      <c r="O1367" s="170"/>
      <c r="P1367" s="170"/>
      <c r="Q1367" s="170"/>
      <c r="R1367" s="170"/>
      <c r="S1367" s="170"/>
      <c r="T1367" s="174"/>
      <c r="AT1367" s="175" t="s">
        <v>152</v>
      </c>
      <c r="AU1367" s="175" t="s">
        <v>80</v>
      </c>
      <c r="AV1367" s="175" t="s">
        <v>76</v>
      </c>
      <c r="AW1367" s="175" t="s">
        <v>111</v>
      </c>
      <c r="AX1367" s="175" t="s">
        <v>72</v>
      </c>
      <c r="AY1367" s="175" t="s">
        <v>139</v>
      </c>
    </row>
    <row r="1368" spans="2:51" s="6" customFormat="1" ht="15.75" customHeight="1" x14ac:dyDescent="0.3">
      <c r="B1368" s="176"/>
      <c r="C1368" s="177"/>
      <c r="D1368" s="167" t="s">
        <v>152</v>
      </c>
      <c r="E1368" s="177"/>
      <c r="F1368" s="178" t="s">
        <v>531</v>
      </c>
      <c r="G1368" s="177"/>
      <c r="H1368" s="179">
        <v>114.03</v>
      </c>
      <c r="J1368" s="177"/>
      <c r="K1368" s="177"/>
      <c r="L1368" s="180"/>
      <c r="M1368" s="181"/>
      <c r="N1368" s="177"/>
      <c r="O1368" s="177"/>
      <c r="P1368" s="177"/>
      <c r="Q1368" s="177"/>
      <c r="R1368" s="177"/>
      <c r="S1368" s="177"/>
      <c r="T1368" s="182"/>
      <c r="AT1368" s="183" t="s">
        <v>152</v>
      </c>
      <c r="AU1368" s="183" t="s">
        <v>80</v>
      </c>
      <c r="AV1368" s="183" t="s">
        <v>80</v>
      </c>
      <c r="AW1368" s="183" t="s">
        <v>111</v>
      </c>
      <c r="AX1368" s="183" t="s">
        <v>72</v>
      </c>
      <c r="AY1368" s="183" t="s">
        <v>139</v>
      </c>
    </row>
    <row r="1369" spans="2:51" s="6" customFormat="1" ht="15.75" customHeight="1" x14ac:dyDescent="0.3">
      <c r="B1369" s="176"/>
      <c r="C1369" s="177"/>
      <c r="D1369" s="167" t="s">
        <v>152</v>
      </c>
      <c r="E1369" s="177"/>
      <c r="F1369" s="178" t="s">
        <v>532</v>
      </c>
      <c r="G1369" s="177"/>
      <c r="H1369" s="179">
        <v>191.32300000000001</v>
      </c>
      <c r="J1369" s="177"/>
      <c r="K1369" s="177"/>
      <c r="L1369" s="180"/>
      <c r="M1369" s="181"/>
      <c r="N1369" s="177"/>
      <c r="O1369" s="177"/>
      <c r="P1369" s="177"/>
      <c r="Q1369" s="177"/>
      <c r="R1369" s="177"/>
      <c r="S1369" s="177"/>
      <c r="T1369" s="182"/>
      <c r="AT1369" s="183" t="s">
        <v>152</v>
      </c>
      <c r="AU1369" s="183" t="s">
        <v>80</v>
      </c>
      <c r="AV1369" s="183" t="s">
        <v>80</v>
      </c>
      <c r="AW1369" s="183" t="s">
        <v>111</v>
      </c>
      <c r="AX1369" s="183" t="s">
        <v>72</v>
      </c>
      <c r="AY1369" s="183" t="s">
        <v>139</v>
      </c>
    </row>
    <row r="1370" spans="2:51" s="6" customFormat="1" ht="15.75" customHeight="1" x14ac:dyDescent="0.3">
      <c r="B1370" s="176"/>
      <c r="C1370" s="177"/>
      <c r="D1370" s="167" t="s">
        <v>152</v>
      </c>
      <c r="E1370" s="177"/>
      <c r="F1370" s="178" t="s">
        <v>533</v>
      </c>
      <c r="G1370" s="177"/>
      <c r="H1370" s="179">
        <v>113.28</v>
      </c>
      <c r="J1370" s="177"/>
      <c r="K1370" s="177"/>
      <c r="L1370" s="180"/>
      <c r="M1370" s="181"/>
      <c r="N1370" s="177"/>
      <c r="O1370" s="177"/>
      <c r="P1370" s="177"/>
      <c r="Q1370" s="177"/>
      <c r="R1370" s="177"/>
      <c r="S1370" s="177"/>
      <c r="T1370" s="182"/>
      <c r="AT1370" s="183" t="s">
        <v>152</v>
      </c>
      <c r="AU1370" s="183" t="s">
        <v>80</v>
      </c>
      <c r="AV1370" s="183" t="s">
        <v>80</v>
      </c>
      <c r="AW1370" s="183" t="s">
        <v>111</v>
      </c>
      <c r="AX1370" s="183" t="s">
        <v>72</v>
      </c>
      <c r="AY1370" s="183" t="s">
        <v>139</v>
      </c>
    </row>
    <row r="1371" spans="2:51" s="6" customFormat="1" ht="15.75" customHeight="1" x14ac:dyDescent="0.3">
      <c r="B1371" s="176"/>
      <c r="C1371" s="177"/>
      <c r="D1371" s="167" t="s">
        <v>152</v>
      </c>
      <c r="E1371" s="177"/>
      <c r="F1371" s="178" t="s">
        <v>534</v>
      </c>
      <c r="G1371" s="177"/>
      <c r="H1371" s="179">
        <v>128.011</v>
      </c>
      <c r="J1371" s="177"/>
      <c r="K1371" s="177"/>
      <c r="L1371" s="180"/>
      <c r="M1371" s="181"/>
      <c r="N1371" s="177"/>
      <c r="O1371" s="177"/>
      <c r="P1371" s="177"/>
      <c r="Q1371" s="177"/>
      <c r="R1371" s="177"/>
      <c r="S1371" s="177"/>
      <c r="T1371" s="182"/>
      <c r="AT1371" s="183" t="s">
        <v>152</v>
      </c>
      <c r="AU1371" s="183" t="s">
        <v>80</v>
      </c>
      <c r="AV1371" s="183" t="s">
        <v>80</v>
      </c>
      <c r="AW1371" s="183" t="s">
        <v>111</v>
      </c>
      <c r="AX1371" s="183" t="s">
        <v>72</v>
      </c>
      <c r="AY1371" s="183" t="s">
        <v>139</v>
      </c>
    </row>
    <row r="1372" spans="2:51" s="6" customFormat="1" ht="15.75" customHeight="1" x14ac:dyDescent="0.3">
      <c r="B1372" s="176"/>
      <c r="C1372" s="177"/>
      <c r="D1372" s="167" t="s">
        <v>152</v>
      </c>
      <c r="E1372" s="177"/>
      <c r="F1372" s="178" t="s">
        <v>535</v>
      </c>
      <c r="G1372" s="177"/>
      <c r="H1372" s="179">
        <v>191.352</v>
      </c>
      <c r="J1372" s="177"/>
      <c r="K1372" s="177"/>
      <c r="L1372" s="180"/>
      <c r="M1372" s="181"/>
      <c r="N1372" s="177"/>
      <c r="O1372" s="177"/>
      <c r="P1372" s="177"/>
      <c r="Q1372" s="177"/>
      <c r="R1372" s="177"/>
      <c r="S1372" s="177"/>
      <c r="T1372" s="182"/>
      <c r="AT1372" s="183" t="s">
        <v>152</v>
      </c>
      <c r="AU1372" s="183" t="s">
        <v>80</v>
      </c>
      <c r="AV1372" s="183" t="s">
        <v>80</v>
      </c>
      <c r="AW1372" s="183" t="s">
        <v>111</v>
      </c>
      <c r="AX1372" s="183" t="s">
        <v>72</v>
      </c>
      <c r="AY1372" s="183" t="s">
        <v>139</v>
      </c>
    </row>
    <row r="1373" spans="2:51" s="6" customFormat="1" ht="15.75" customHeight="1" x14ac:dyDescent="0.3">
      <c r="B1373" s="176"/>
      <c r="C1373" s="177"/>
      <c r="D1373" s="167" t="s">
        <v>152</v>
      </c>
      <c r="E1373" s="177"/>
      <c r="F1373" s="178" t="s">
        <v>536</v>
      </c>
      <c r="G1373" s="177"/>
      <c r="H1373" s="179">
        <v>38.192</v>
      </c>
      <c r="J1373" s="177"/>
      <c r="K1373" s="177"/>
      <c r="L1373" s="180"/>
      <c r="M1373" s="181"/>
      <c r="N1373" s="177"/>
      <c r="O1373" s="177"/>
      <c r="P1373" s="177"/>
      <c r="Q1373" s="177"/>
      <c r="R1373" s="177"/>
      <c r="S1373" s="177"/>
      <c r="T1373" s="182"/>
      <c r="AT1373" s="183" t="s">
        <v>152</v>
      </c>
      <c r="AU1373" s="183" t="s">
        <v>80</v>
      </c>
      <c r="AV1373" s="183" t="s">
        <v>80</v>
      </c>
      <c r="AW1373" s="183" t="s">
        <v>111</v>
      </c>
      <c r="AX1373" s="183" t="s">
        <v>72</v>
      </c>
      <c r="AY1373" s="183" t="s">
        <v>139</v>
      </c>
    </row>
    <row r="1374" spans="2:51" s="6" customFormat="1" ht="15.75" customHeight="1" x14ac:dyDescent="0.3">
      <c r="B1374" s="169"/>
      <c r="C1374" s="170"/>
      <c r="D1374" s="167" t="s">
        <v>152</v>
      </c>
      <c r="E1374" s="170"/>
      <c r="F1374" s="171" t="s">
        <v>518</v>
      </c>
      <c r="G1374" s="170"/>
      <c r="H1374" s="170"/>
      <c r="J1374" s="170"/>
      <c r="K1374" s="170"/>
      <c r="L1374" s="172"/>
      <c r="M1374" s="173"/>
      <c r="N1374" s="170"/>
      <c r="O1374" s="170"/>
      <c r="P1374" s="170"/>
      <c r="Q1374" s="170"/>
      <c r="R1374" s="170"/>
      <c r="S1374" s="170"/>
      <c r="T1374" s="174"/>
      <c r="AT1374" s="175" t="s">
        <v>152</v>
      </c>
      <c r="AU1374" s="175" t="s">
        <v>80</v>
      </c>
      <c r="AV1374" s="175" t="s">
        <v>76</v>
      </c>
      <c r="AW1374" s="175" t="s">
        <v>111</v>
      </c>
      <c r="AX1374" s="175" t="s">
        <v>72</v>
      </c>
      <c r="AY1374" s="175" t="s">
        <v>139</v>
      </c>
    </row>
    <row r="1375" spans="2:51" s="6" customFormat="1" ht="15.75" customHeight="1" x14ac:dyDescent="0.3">
      <c r="B1375" s="176"/>
      <c r="C1375" s="177"/>
      <c r="D1375" s="167" t="s">
        <v>152</v>
      </c>
      <c r="E1375" s="177"/>
      <c r="F1375" s="178" t="s">
        <v>537</v>
      </c>
      <c r="G1375" s="177"/>
      <c r="H1375" s="179">
        <v>-130.32599999999999</v>
      </c>
      <c r="J1375" s="177"/>
      <c r="K1375" s="177"/>
      <c r="L1375" s="180"/>
      <c r="M1375" s="181"/>
      <c r="N1375" s="177"/>
      <c r="O1375" s="177"/>
      <c r="P1375" s="177"/>
      <c r="Q1375" s="177"/>
      <c r="R1375" s="177"/>
      <c r="S1375" s="177"/>
      <c r="T1375" s="182"/>
      <c r="AT1375" s="183" t="s">
        <v>152</v>
      </c>
      <c r="AU1375" s="183" t="s">
        <v>80</v>
      </c>
      <c r="AV1375" s="183" t="s">
        <v>80</v>
      </c>
      <c r="AW1375" s="183" t="s">
        <v>111</v>
      </c>
      <c r="AX1375" s="183" t="s">
        <v>72</v>
      </c>
      <c r="AY1375" s="183" t="s">
        <v>139</v>
      </c>
    </row>
    <row r="1376" spans="2:51" s="6" customFormat="1" ht="15.75" customHeight="1" x14ac:dyDescent="0.3">
      <c r="B1376" s="169"/>
      <c r="C1376" s="170"/>
      <c r="D1376" s="167" t="s">
        <v>152</v>
      </c>
      <c r="E1376" s="170"/>
      <c r="F1376" s="171" t="s">
        <v>1114</v>
      </c>
      <c r="G1376" s="170"/>
      <c r="H1376" s="170"/>
      <c r="J1376" s="170"/>
      <c r="K1376" s="170"/>
      <c r="L1376" s="172"/>
      <c r="M1376" s="173"/>
      <c r="N1376" s="170"/>
      <c r="O1376" s="170"/>
      <c r="P1376" s="170"/>
      <c r="Q1376" s="170"/>
      <c r="R1376" s="170"/>
      <c r="S1376" s="170"/>
      <c r="T1376" s="174"/>
      <c r="AT1376" s="175" t="s">
        <v>152</v>
      </c>
      <c r="AU1376" s="175" t="s">
        <v>80</v>
      </c>
      <c r="AV1376" s="175" t="s">
        <v>76</v>
      </c>
      <c r="AW1376" s="175" t="s">
        <v>111</v>
      </c>
      <c r="AX1376" s="175" t="s">
        <v>72</v>
      </c>
      <c r="AY1376" s="175" t="s">
        <v>139</v>
      </c>
    </row>
    <row r="1377" spans="2:51" s="6" customFormat="1" ht="15.75" customHeight="1" x14ac:dyDescent="0.3">
      <c r="B1377" s="176"/>
      <c r="C1377" s="177"/>
      <c r="D1377" s="167" t="s">
        <v>152</v>
      </c>
      <c r="E1377" s="177"/>
      <c r="F1377" s="178" t="s">
        <v>1141</v>
      </c>
      <c r="G1377" s="177"/>
      <c r="H1377" s="179">
        <v>-188.988</v>
      </c>
      <c r="J1377" s="177"/>
      <c r="K1377" s="177"/>
      <c r="L1377" s="180"/>
      <c r="M1377" s="181"/>
      <c r="N1377" s="177"/>
      <c r="O1377" s="177"/>
      <c r="P1377" s="177"/>
      <c r="Q1377" s="177"/>
      <c r="R1377" s="177"/>
      <c r="S1377" s="177"/>
      <c r="T1377" s="182"/>
      <c r="AT1377" s="183" t="s">
        <v>152</v>
      </c>
      <c r="AU1377" s="183" t="s">
        <v>80</v>
      </c>
      <c r="AV1377" s="183" t="s">
        <v>80</v>
      </c>
      <c r="AW1377" s="183" t="s">
        <v>111</v>
      </c>
      <c r="AX1377" s="183" t="s">
        <v>72</v>
      </c>
      <c r="AY1377" s="183" t="s">
        <v>139</v>
      </c>
    </row>
    <row r="1378" spans="2:51" s="6" customFormat="1" ht="15.75" customHeight="1" x14ac:dyDescent="0.3">
      <c r="B1378" s="169"/>
      <c r="C1378" s="170"/>
      <c r="D1378" s="167" t="s">
        <v>152</v>
      </c>
      <c r="E1378" s="170"/>
      <c r="F1378" s="171" t="s">
        <v>1119</v>
      </c>
      <c r="G1378" s="170"/>
      <c r="H1378" s="170"/>
      <c r="J1378" s="170"/>
      <c r="K1378" s="170"/>
      <c r="L1378" s="172"/>
      <c r="M1378" s="173"/>
      <c r="N1378" s="170"/>
      <c r="O1378" s="170"/>
      <c r="P1378" s="170"/>
      <c r="Q1378" s="170"/>
      <c r="R1378" s="170"/>
      <c r="S1378" s="170"/>
      <c r="T1378" s="174"/>
      <c r="AT1378" s="175" t="s">
        <v>152</v>
      </c>
      <c r="AU1378" s="175" t="s">
        <v>80</v>
      </c>
      <c r="AV1378" s="175" t="s">
        <v>76</v>
      </c>
      <c r="AW1378" s="175" t="s">
        <v>111</v>
      </c>
      <c r="AX1378" s="175" t="s">
        <v>72</v>
      </c>
      <c r="AY1378" s="175" t="s">
        <v>139</v>
      </c>
    </row>
    <row r="1379" spans="2:51" s="6" customFormat="1" ht="15.75" customHeight="1" x14ac:dyDescent="0.3">
      <c r="B1379" s="176"/>
      <c r="C1379" s="177"/>
      <c r="D1379" s="167" t="s">
        <v>152</v>
      </c>
      <c r="E1379" s="177"/>
      <c r="F1379" s="178" t="s">
        <v>1142</v>
      </c>
      <c r="G1379" s="177"/>
      <c r="H1379" s="179">
        <v>-28.811</v>
      </c>
      <c r="J1379" s="177"/>
      <c r="K1379" s="177"/>
      <c r="L1379" s="180"/>
      <c r="M1379" s="181"/>
      <c r="N1379" s="177"/>
      <c r="O1379" s="177"/>
      <c r="P1379" s="177"/>
      <c r="Q1379" s="177"/>
      <c r="R1379" s="177"/>
      <c r="S1379" s="177"/>
      <c r="T1379" s="182"/>
      <c r="AT1379" s="183" t="s">
        <v>152</v>
      </c>
      <c r="AU1379" s="183" t="s">
        <v>80</v>
      </c>
      <c r="AV1379" s="183" t="s">
        <v>80</v>
      </c>
      <c r="AW1379" s="183" t="s">
        <v>111</v>
      </c>
      <c r="AX1379" s="183" t="s">
        <v>72</v>
      </c>
      <c r="AY1379" s="183" t="s">
        <v>139</v>
      </c>
    </row>
    <row r="1380" spans="2:51" s="6" customFormat="1" ht="15.75" customHeight="1" x14ac:dyDescent="0.3">
      <c r="B1380" s="169"/>
      <c r="C1380" s="170"/>
      <c r="D1380" s="167" t="s">
        <v>152</v>
      </c>
      <c r="E1380" s="170"/>
      <c r="F1380" s="171" t="s">
        <v>1143</v>
      </c>
      <c r="G1380" s="170"/>
      <c r="H1380" s="170"/>
      <c r="J1380" s="170"/>
      <c r="K1380" s="170"/>
      <c r="L1380" s="172"/>
      <c r="M1380" s="173"/>
      <c r="N1380" s="170"/>
      <c r="O1380" s="170"/>
      <c r="P1380" s="170"/>
      <c r="Q1380" s="170"/>
      <c r="R1380" s="170"/>
      <c r="S1380" s="170"/>
      <c r="T1380" s="174"/>
      <c r="AT1380" s="175" t="s">
        <v>152</v>
      </c>
      <c r="AU1380" s="175" t="s">
        <v>80</v>
      </c>
      <c r="AV1380" s="175" t="s">
        <v>76</v>
      </c>
      <c r="AW1380" s="175" t="s">
        <v>111</v>
      </c>
      <c r="AX1380" s="175" t="s">
        <v>72</v>
      </c>
      <c r="AY1380" s="175" t="s">
        <v>139</v>
      </c>
    </row>
    <row r="1381" spans="2:51" s="6" customFormat="1" ht="15.75" customHeight="1" x14ac:dyDescent="0.3">
      <c r="B1381" s="169"/>
      <c r="C1381" s="170"/>
      <c r="D1381" s="167" t="s">
        <v>152</v>
      </c>
      <c r="E1381" s="170"/>
      <c r="F1381" s="171" t="s">
        <v>193</v>
      </c>
      <c r="G1381" s="170"/>
      <c r="H1381" s="170"/>
      <c r="J1381" s="170"/>
      <c r="K1381" s="170"/>
      <c r="L1381" s="172"/>
      <c r="M1381" s="173"/>
      <c r="N1381" s="170"/>
      <c r="O1381" s="170"/>
      <c r="P1381" s="170"/>
      <c r="Q1381" s="170"/>
      <c r="R1381" s="170"/>
      <c r="S1381" s="170"/>
      <c r="T1381" s="174"/>
      <c r="AT1381" s="175" t="s">
        <v>152</v>
      </c>
      <c r="AU1381" s="175" t="s">
        <v>80</v>
      </c>
      <c r="AV1381" s="175" t="s">
        <v>76</v>
      </c>
      <c r="AW1381" s="175" t="s">
        <v>111</v>
      </c>
      <c r="AX1381" s="175" t="s">
        <v>72</v>
      </c>
      <c r="AY1381" s="175" t="s">
        <v>139</v>
      </c>
    </row>
    <row r="1382" spans="2:51" s="6" customFormat="1" ht="15.75" customHeight="1" x14ac:dyDescent="0.3">
      <c r="B1382" s="176"/>
      <c r="C1382" s="177"/>
      <c r="D1382" s="167" t="s">
        <v>152</v>
      </c>
      <c r="E1382" s="177"/>
      <c r="F1382" s="178" t="s">
        <v>538</v>
      </c>
      <c r="G1382" s="177"/>
      <c r="H1382" s="179">
        <v>30.234999999999999</v>
      </c>
      <c r="J1382" s="177"/>
      <c r="K1382" s="177"/>
      <c r="L1382" s="180"/>
      <c r="M1382" s="181"/>
      <c r="N1382" s="177"/>
      <c r="O1382" s="177"/>
      <c r="P1382" s="177"/>
      <c r="Q1382" s="177"/>
      <c r="R1382" s="177"/>
      <c r="S1382" s="177"/>
      <c r="T1382" s="182"/>
      <c r="AT1382" s="183" t="s">
        <v>152</v>
      </c>
      <c r="AU1382" s="183" t="s">
        <v>80</v>
      </c>
      <c r="AV1382" s="183" t="s">
        <v>80</v>
      </c>
      <c r="AW1382" s="183" t="s">
        <v>111</v>
      </c>
      <c r="AX1382" s="183" t="s">
        <v>72</v>
      </c>
      <c r="AY1382" s="183" t="s">
        <v>139</v>
      </c>
    </row>
    <row r="1383" spans="2:51" s="6" customFormat="1" ht="15.75" customHeight="1" x14ac:dyDescent="0.3">
      <c r="B1383" s="176"/>
      <c r="C1383" s="177"/>
      <c r="D1383" s="167" t="s">
        <v>152</v>
      </c>
      <c r="E1383" s="177"/>
      <c r="F1383" s="178" t="s">
        <v>539</v>
      </c>
      <c r="G1383" s="177"/>
      <c r="H1383" s="179">
        <v>70.103999999999999</v>
      </c>
      <c r="J1383" s="177"/>
      <c r="K1383" s="177"/>
      <c r="L1383" s="180"/>
      <c r="M1383" s="181"/>
      <c r="N1383" s="177"/>
      <c r="O1383" s="177"/>
      <c r="P1383" s="177"/>
      <c r="Q1383" s="177"/>
      <c r="R1383" s="177"/>
      <c r="S1383" s="177"/>
      <c r="T1383" s="182"/>
      <c r="AT1383" s="183" t="s">
        <v>152</v>
      </c>
      <c r="AU1383" s="183" t="s">
        <v>80</v>
      </c>
      <c r="AV1383" s="183" t="s">
        <v>80</v>
      </c>
      <c r="AW1383" s="183" t="s">
        <v>111</v>
      </c>
      <c r="AX1383" s="183" t="s">
        <v>72</v>
      </c>
      <c r="AY1383" s="183" t="s">
        <v>139</v>
      </c>
    </row>
    <row r="1384" spans="2:51" s="6" customFormat="1" ht="15.75" customHeight="1" x14ac:dyDescent="0.3">
      <c r="B1384" s="176"/>
      <c r="C1384" s="177"/>
      <c r="D1384" s="167" t="s">
        <v>152</v>
      </c>
      <c r="E1384" s="177"/>
      <c r="F1384" s="178" t="s">
        <v>540</v>
      </c>
      <c r="G1384" s="177"/>
      <c r="H1384" s="179">
        <v>13.135999999999999</v>
      </c>
      <c r="J1384" s="177"/>
      <c r="K1384" s="177"/>
      <c r="L1384" s="180"/>
      <c r="M1384" s="181"/>
      <c r="N1384" s="177"/>
      <c r="O1384" s="177"/>
      <c r="P1384" s="177"/>
      <c r="Q1384" s="177"/>
      <c r="R1384" s="177"/>
      <c r="S1384" s="177"/>
      <c r="T1384" s="182"/>
      <c r="AT1384" s="183" t="s">
        <v>152</v>
      </c>
      <c r="AU1384" s="183" t="s">
        <v>80</v>
      </c>
      <c r="AV1384" s="183" t="s">
        <v>80</v>
      </c>
      <c r="AW1384" s="183" t="s">
        <v>111</v>
      </c>
      <c r="AX1384" s="183" t="s">
        <v>72</v>
      </c>
      <c r="AY1384" s="183" t="s">
        <v>139</v>
      </c>
    </row>
    <row r="1385" spans="2:51" s="6" customFormat="1" ht="15.75" customHeight="1" x14ac:dyDescent="0.3">
      <c r="B1385" s="169"/>
      <c r="C1385" s="170"/>
      <c r="D1385" s="167" t="s">
        <v>152</v>
      </c>
      <c r="E1385" s="170"/>
      <c r="F1385" s="171" t="s">
        <v>518</v>
      </c>
      <c r="G1385" s="170"/>
      <c r="H1385" s="170"/>
      <c r="J1385" s="170"/>
      <c r="K1385" s="170"/>
      <c r="L1385" s="172"/>
      <c r="M1385" s="173"/>
      <c r="N1385" s="170"/>
      <c r="O1385" s="170"/>
      <c r="P1385" s="170"/>
      <c r="Q1385" s="170"/>
      <c r="R1385" s="170"/>
      <c r="S1385" s="170"/>
      <c r="T1385" s="174"/>
      <c r="AT1385" s="175" t="s">
        <v>152</v>
      </c>
      <c r="AU1385" s="175" t="s">
        <v>80</v>
      </c>
      <c r="AV1385" s="175" t="s">
        <v>76</v>
      </c>
      <c r="AW1385" s="175" t="s">
        <v>111</v>
      </c>
      <c r="AX1385" s="175" t="s">
        <v>72</v>
      </c>
      <c r="AY1385" s="175" t="s">
        <v>139</v>
      </c>
    </row>
    <row r="1386" spans="2:51" s="6" customFormat="1" ht="15.75" customHeight="1" x14ac:dyDescent="0.3">
      <c r="B1386" s="176"/>
      <c r="C1386" s="177"/>
      <c r="D1386" s="167" t="s">
        <v>152</v>
      </c>
      <c r="E1386" s="177"/>
      <c r="F1386" s="178" t="s">
        <v>541</v>
      </c>
      <c r="G1386" s="177"/>
      <c r="H1386" s="179">
        <v>-15.632</v>
      </c>
      <c r="J1386" s="177"/>
      <c r="K1386" s="177"/>
      <c r="L1386" s="180"/>
      <c r="M1386" s="181"/>
      <c r="N1386" s="177"/>
      <c r="O1386" s="177"/>
      <c r="P1386" s="177"/>
      <c r="Q1386" s="177"/>
      <c r="R1386" s="177"/>
      <c r="S1386" s="177"/>
      <c r="T1386" s="182"/>
      <c r="AT1386" s="183" t="s">
        <v>152</v>
      </c>
      <c r="AU1386" s="183" t="s">
        <v>80</v>
      </c>
      <c r="AV1386" s="183" t="s">
        <v>80</v>
      </c>
      <c r="AW1386" s="183" t="s">
        <v>111</v>
      </c>
      <c r="AX1386" s="183" t="s">
        <v>72</v>
      </c>
      <c r="AY1386" s="183" t="s">
        <v>139</v>
      </c>
    </row>
    <row r="1387" spans="2:51" s="6" customFormat="1" ht="15.75" customHeight="1" x14ac:dyDescent="0.3">
      <c r="B1387" s="176"/>
      <c r="C1387" s="177"/>
      <c r="D1387" s="167" t="s">
        <v>152</v>
      </c>
      <c r="E1387" s="177"/>
      <c r="F1387" s="178" t="s">
        <v>542</v>
      </c>
      <c r="G1387" s="177"/>
      <c r="H1387" s="179">
        <v>-1.4419999999999999</v>
      </c>
      <c r="J1387" s="177"/>
      <c r="K1387" s="177"/>
      <c r="L1387" s="180"/>
      <c r="M1387" s="181"/>
      <c r="N1387" s="177"/>
      <c r="O1387" s="177"/>
      <c r="P1387" s="177"/>
      <c r="Q1387" s="177"/>
      <c r="R1387" s="177"/>
      <c r="S1387" s="177"/>
      <c r="T1387" s="182"/>
      <c r="AT1387" s="183" t="s">
        <v>152</v>
      </c>
      <c r="AU1387" s="183" t="s">
        <v>80</v>
      </c>
      <c r="AV1387" s="183" t="s">
        <v>80</v>
      </c>
      <c r="AW1387" s="183" t="s">
        <v>111</v>
      </c>
      <c r="AX1387" s="183" t="s">
        <v>72</v>
      </c>
      <c r="AY1387" s="183" t="s">
        <v>139</v>
      </c>
    </row>
    <row r="1388" spans="2:51" s="6" customFormat="1" ht="15.75" customHeight="1" x14ac:dyDescent="0.3">
      <c r="B1388" s="169"/>
      <c r="C1388" s="170"/>
      <c r="D1388" s="167" t="s">
        <v>152</v>
      </c>
      <c r="E1388" s="170"/>
      <c r="F1388" s="171" t="s">
        <v>1114</v>
      </c>
      <c r="G1388" s="170"/>
      <c r="H1388" s="170"/>
      <c r="J1388" s="170"/>
      <c r="K1388" s="170"/>
      <c r="L1388" s="172"/>
      <c r="M1388" s="173"/>
      <c r="N1388" s="170"/>
      <c r="O1388" s="170"/>
      <c r="P1388" s="170"/>
      <c r="Q1388" s="170"/>
      <c r="R1388" s="170"/>
      <c r="S1388" s="170"/>
      <c r="T1388" s="174"/>
      <c r="AT1388" s="175" t="s">
        <v>152</v>
      </c>
      <c r="AU1388" s="175" t="s">
        <v>80</v>
      </c>
      <c r="AV1388" s="175" t="s">
        <v>76</v>
      </c>
      <c r="AW1388" s="175" t="s">
        <v>111</v>
      </c>
      <c r="AX1388" s="175" t="s">
        <v>72</v>
      </c>
      <c r="AY1388" s="175" t="s">
        <v>139</v>
      </c>
    </row>
    <row r="1389" spans="2:51" s="6" customFormat="1" ht="15.75" customHeight="1" x14ac:dyDescent="0.3">
      <c r="B1389" s="176"/>
      <c r="C1389" s="177"/>
      <c r="D1389" s="167" t="s">
        <v>152</v>
      </c>
      <c r="E1389" s="177"/>
      <c r="F1389" s="178" t="s">
        <v>1144</v>
      </c>
      <c r="G1389" s="177"/>
      <c r="H1389" s="179">
        <v>-20.646999999999998</v>
      </c>
      <c r="J1389" s="177"/>
      <c r="K1389" s="177"/>
      <c r="L1389" s="180"/>
      <c r="M1389" s="181"/>
      <c r="N1389" s="177"/>
      <c r="O1389" s="177"/>
      <c r="P1389" s="177"/>
      <c r="Q1389" s="177"/>
      <c r="R1389" s="177"/>
      <c r="S1389" s="177"/>
      <c r="T1389" s="182"/>
      <c r="AT1389" s="183" t="s">
        <v>152</v>
      </c>
      <c r="AU1389" s="183" t="s">
        <v>80</v>
      </c>
      <c r="AV1389" s="183" t="s">
        <v>80</v>
      </c>
      <c r="AW1389" s="183" t="s">
        <v>111</v>
      </c>
      <c r="AX1389" s="183" t="s">
        <v>72</v>
      </c>
      <c r="AY1389" s="183" t="s">
        <v>139</v>
      </c>
    </row>
    <row r="1390" spans="2:51" s="6" customFormat="1" ht="15.75" customHeight="1" x14ac:dyDescent="0.3">
      <c r="B1390" s="176"/>
      <c r="C1390" s="177"/>
      <c r="D1390" s="167" t="s">
        <v>152</v>
      </c>
      <c r="E1390" s="177"/>
      <c r="F1390" s="178" t="s">
        <v>1145</v>
      </c>
      <c r="G1390" s="177"/>
      <c r="H1390" s="179">
        <v>-9.91</v>
      </c>
      <c r="J1390" s="177"/>
      <c r="K1390" s="177"/>
      <c r="L1390" s="180"/>
      <c r="M1390" s="181"/>
      <c r="N1390" s="177"/>
      <c r="O1390" s="177"/>
      <c r="P1390" s="177"/>
      <c r="Q1390" s="177"/>
      <c r="R1390" s="177"/>
      <c r="S1390" s="177"/>
      <c r="T1390" s="182"/>
      <c r="AT1390" s="183" t="s">
        <v>152</v>
      </c>
      <c r="AU1390" s="183" t="s">
        <v>80</v>
      </c>
      <c r="AV1390" s="183" t="s">
        <v>80</v>
      </c>
      <c r="AW1390" s="183" t="s">
        <v>111</v>
      </c>
      <c r="AX1390" s="183" t="s">
        <v>72</v>
      </c>
      <c r="AY1390" s="183" t="s">
        <v>139</v>
      </c>
    </row>
    <row r="1391" spans="2:51" s="6" customFormat="1" ht="15.75" customHeight="1" x14ac:dyDescent="0.3">
      <c r="B1391" s="169"/>
      <c r="C1391" s="170"/>
      <c r="D1391" s="167" t="s">
        <v>152</v>
      </c>
      <c r="E1391" s="170"/>
      <c r="F1391" s="171" t="s">
        <v>1124</v>
      </c>
      <c r="G1391" s="170"/>
      <c r="H1391" s="170"/>
      <c r="J1391" s="170"/>
      <c r="K1391" s="170"/>
      <c r="L1391" s="172"/>
      <c r="M1391" s="173"/>
      <c r="N1391" s="170"/>
      <c r="O1391" s="170"/>
      <c r="P1391" s="170"/>
      <c r="Q1391" s="170"/>
      <c r="R1391" s="170"/>
      <c r="S1391" s="170"/>
      <c r="T1391" s="174"/>
      <c r="AT1391" s="175" t="s">
        <v>152</v>
      </c>
      <c r="AU1391" s="175" t="s">
        <v>80</v>
      </c>
      <c r="AV1391" s="175" t="s">
        <v>76</v>
      </c>
      <c r="AW1391" s="175" t="s">
        <v>111</v>
      </c>
      <c r="AX1391" s="175" t="s">
        <v>72</v>
      </c>
      <c r="AY1391" s="175" t="s">
        <v>139</v>
      </c>
    </row>
    <row r="1392" spans="2:51" s="6" customFormat="1" ht="15.75" customHeight="1" x14ac:dyDescent="0.3">
      <c r="B1392" s="169"/>
      <c r="C1392" s="170"/>
      <c r="D1392" s="167" t="s">
        <v>152</v>
      </c>
      <c r="E1392" s="170"/>
      <c r="F1392" s="171" t="s">
        <v>169</v>
      </c>
      <c r="G1392" s="170"/>
      <c r="H1392" s="170"/>
      <c r="J1392" s="170"/>
      <c r="K1392" s="170"/>
      <c r="L1392" s="172"/>
      <c r="M1392" s="173"/>
      <c r="N1392" s="170"/>
      <c r="O1392" s="170"/>
      <c r="P1392" s="170"/>
      <c r="Q1392" s="170"/>
      <c r="R1392" s="170"/>
      <c r="S1392" s="170"/>
      <c r="T1392" s="174"/>
      <c r="AT1392" s="175" t="s">
        <v>152</v>
      </c>
      <c r="AU1392" s="175" t="s">
        <v>80</v>
      </c>
      <c r="AV1392" s="175" t="s">
        <v>76</v>
      </c>
      <c r="AW1392" s="175" t="s">
        <v>111</v>
      </c>
      <c r="AX1392" s="175" t="s">
        <v>72</v>
      </c>
      <c r="AY1392" s="175" t="s">
        <v>139</v>
      </c>
    </row>
    <row r="1393" spans="2:51" s="6" customFormat="1" ht="15.75" customHeight="1" x14ac:dyDescent="0.3">
      <c r="B1393" s="176"/>
      <c r="C1393" s="177"/>
      <c r="D1393" s="167" t="s">
        <v>152</v>
      </c>
      <c r="E1393" s="177"/>
      <c r="F1393" s="178" t="s">
        <v>599</v>
      </c>
      <c r="G1393" s="177"/>
      <c r="H1393" s="179">
        <v>6.4180000000000001</v>
      </c>
      <c r="J1393" s="177"/>
      <c r="K1393" s="177"/>
      <c r="L1393" s="180"/>
      <c r="M1393" s="181"/>
      <c r="N1393" s="177"/>
      <c r="O1393" s="177"/>
      <c r="P1393" s="177"/>
      <c r="Q1393" s="177"/>
      <c r="R1393" s="177"/>
      <c r="S1393" s="177"/>
      <c r="T1393" s="182"/>
      <c r="AT1393" s="183" t="s">
        <v>152</v>
      </c>
      <c r="AU1393" s="183" t="s">
        <v>80</v>
      </c>
      <c r="AV1393" s="183" t="s">
        <v>80</v>
      </c>
      <c r="AW1393" s="183" t="s">
        <v>111</v>
      </c>
      <c r="AX1393" s="183" t="s">
        <v>72</v>
      </c>
      <c r="AY1393" s="183" t="s">
        <v>139</v>
      </c>
    </row>
    <row r="1394" spans="2:51" s="6" customFormat="1" ht="15.75" customHeight="1" x14ac:dyDescent="0.3">
      <c r="B1394" s="176"/>
      <c r="C1394" s="177"/>
      <c r="D1394" s="167" t="s">
        <v>152</v>
      </c>
      <c r="E1394" s="177"/>
      <c r="F1394" s="178" t="s">
        <v>600</v>
      </c>
      <c r="G1394" s="177"/>
      <c r="H1394" s="179">
        <v>42.384999999999998</v>
      </c>
      <c r="J1394" s="177"/>
      <c r="K1394" s="177"/>
      <c r="L1394" s="180"/>
      <c r="M1394" s="181"/>
      <c r="N1394" s="177"/>
      <c r="O1394" s="177"/>
      <c r="P1394" s="177"/>
      <c r="Q1394" s="177"/>
      <c r="R1394" s="177"/>
      <c r="S1394" s="177"/>
      <c r="T1394" s="182"/>
      <c r="AT1394" s="183" t="s">
        <v>152</v>
      </c>
      <c r="AU1394" s="183" t="s">
        <v>80</v>
      </c>
      <c r="AV1394" s="183" t="s">
        <v>80</v>
      </c>
      <c r="AW1394" s="183" t="s">
        <v>111</v>
      </c>
      <c r="AX1394" s="183" t="s">
        <v>72</v>
      </c>
      <c r="AY1394" s="183" t="s">
        <v>139</v>
      </c>
    </row>
    <row r="1395" spans="2:51" s="6" customFormat="1" ht="15.75" customHeight="1" x14ac:dyDescent="0.3">
      <c r="B1395" s="176"/>
      <c r="C1395" s="177"/>
      <c r="D1395" s="167" t="s">
        <v>152</v>
      </c>
      <c r="E1395" s="177"/>
      <c r="F1395" s="178" t="s">
        <v>601</v>
      </c>
      <c r="G1395" s="177"/>
      <c r="H1395" s="179">
        <v>21.613</v>
      </c>
      <c r="J1395" s="177"/>
      <c r="K1395" s="177"/>
      <c r="L1395" s="180"/>
      <c r="M1395" s="181"/>
      <c r="N1395" s="177"/>
      <c r="O1395" s="177"/>
      <c r="P1395" s="177"/>
      <c r="Q1395" s="177"/>
      <c r="R1395" s="177"/>
      <c r="S1395" s="177"/>
      <c r="T1395" s="182"/>
      <c r="AT1395" s="183" t="s">
        <v>152</v>
      </c>
      <c r="AU1395" s="183" t="s">
        <v>80</v>
      </c>
      <c r="AV1395" s="183" t="s">
        <v>80</v>
      </c>
      <c r="AW1395" s="183" t="s">
        <v>111</v>
      </c>
      <c r="AX1395" s="183" t="s">
        <v>72</v>
      </c>
      <c r="AY1395" s="183" t="s">
        <v>139</v>
      </c>
    </row>
    <row r="1396" spans="2:51" s="6" customFormat="1" ht="15.75" customHeight="1" x14ac:dyDescent="0.3">
      <c r="B1396" s="176"/>
      <c r="C1396" s="177"/>
      <c r="D1396" s="167" t="s">
        <v>152</v>
      </c>
      <c r="E1396" s="177"/>
      <c r="F1396" s="178" t="s">
        <v>602</v>
      </c>
      <c r="G1396" s="177"/>
      <c r="H1396" s="179">
        <v>4.133</v>
      </c>
      <c r="J1396" s="177"/>
      <c r="K1396" s="177"/>
      <c r="L1396" s="180"/>
      <c r="M1396" s="181"/>
      <c r="N1396" s="177"/>
      <c r="O1396" s="177"/>
      <c r="P1396" s="177"/>
      <c r="Q1396" s="177"/>
      <c r="R1396" s="177"/>
      <c r="S1396" s="177"/>
      <c r="T1396" s="182"/>
      <c r="AT1396" s="183" t="s">
        <v>152</v>
      </c>
      <c r="AU1396" s="183" t="s">
        <v>80</v>
      </c>
      <c r="AV1396" s="183" t="s">
        <v>80</v>
      </c>
      <c r="AW1396" s="183" t="s">
        <v>111</v>
      </c>
      <c r="AX1396" s="183" t="s">
        <v>72</v>
      </c>
      <c r="AY1396" s="183" t="s">
        <v>139</v>
      </c>
    </row>
    <row r="1397" spans="2:51" s="6" customFormat="1" ht="15.75" customHeight="1" x14ac:dyDescent="0.3">
      <c r="B1397" s="176"/>
      <c r="C1397" s="177"/>
      <c r="D1397" s="167" t="s">
        <v>152</v>
      </c>
      <c r="E1397" s="177"/>
      <c r="F1397" s="178" t="s">
        <v>603</v>
      </c>
      <c r="G1397" s="177"/>
      <c r="H1397" s="179">
        <v>20.321000000000002</v>
      </c>
      <c r="J1397" s="177"/>
      <c r="K1397" s="177"/>
      <c r="L1397" s="180"/>
      <c r="M1397" s="181"/>
      <c r="N1397" s="177"/>
      <c r="O1397" s="177"/>
      <c r="P1397" s="177"/>
      <c r="Q1397" s="177"/>
      <c r="R1397" s="177"/>
      <c r="S1397" s="177"/>
      <c r="T1397" s="182"/>
      <c r="AT1397" s="183" t="s">
        <v>152</v>
      </c>
      <c r="AU1397" s="183" t="s">
        <v>80</v>
      </c>
      <c r="AV1397" s="183" t="s">
        <v>80</v>
      </c>
      <c r="AW1397" s="183" t="s">
        <v>111</v>
      </c>
      <c r="AX1397" s="183" t="s">
        <v>72</v>
      </c>
      <c r="AY1397" s="183" t="s">
        <v>139</v>
      </c>
    </row>
    <row r="1398" spans="2:51" s="6" customFormat="1" ht="15.75" customHeight="1" x14ac:dyDescent="0.3">
      <c r="B1398" s="176"/>
      <c r="C1398" s="177"/>
      <c r="D1398" s="167" t="s">
        <v>152</v>
      </c>
      <c r="E1398" s="177"/>
      <c r="F1398" s="178" t="s">
        <v>604</v>
      </c>
      <c r="G1398" s="177"/>
      <c r="H1398" s="179">
        <v>32.767000000000003</v>
      </c>
      <c r="J1398" s="177"/>
      <c r="K1398" s="177"/>
      <c r="L1398" s="180"/>
      <c r="M1398" s="181"/>
      <c r="N1398" s="177"/>
      <c r="O1398" s="177"/>
      <c r="P1398" s="177"/>
      <c r="Q1398" s="177"/>
      <c r="R1398" s="177"/>
      <c r="S1398" s="177"/>
      <c r="T1398" s="182"/>
      <c r="AT1398" s="183" t="s">
        <v>152</v>
      </c>
      <c r="AU1398" s="183" t="s">
        <v>80</v>
      </c>
      <c r="AV1398" s="183" t="s">
        <v>80</v>
      </c>
      <c r="AW1398" s="183" t="s">
        <v>111</v>
      </c>
      <c r="AX1398" s="183" t="s">
        <v>72</v>
      </c>
      <c r="AY1398" s="183" t="s">
        <v>139</v>
      </c>
    </row>
    <row r="1399" spans="2:51" s="6" customFormat="1" ht="15.75" customHeight="1" x14ac:dyDescent="0.3">
      <c r="B1399" s="176"/>
      <c r="C1399" s="177"/>
      <c r="D1399" s="167" t="s">
        <v>152</v>
      </c>
      <c r="E1399" s="177"/>
      <c r="F1399" s="178" t="s">
        <v>605</v>
      </c>
      <c r="G1399" s="177"/>
      <c r="H1399" s="179">
        <v>3.0430000000000001</v>
      </c>
      <c r="J1399" s="177"/>
      <c r="K1399" s="177"/>
      <c r="L1399" s="180"/>
      <c r="M1399" s="181"/>
      <c r="N1399" s="177"/>
      <c r="O1399" s="177"/>
      <c r="P1399" s="177"/>
      <c r="Q1399" s="177"/>
      <c r="R1399" s="177"/>
      <c r="S1399" s="177"/>
      <c r="T1399" s="182"/>
      <c r="AT1399" s="183" t="s">
        <v>152</v>
      </c>
      <c r="AU1399" s="183" t="s">
        <v>80</v>
      </c>
      <c r="AV1399" s="183" t="s">
        <v>80</v>
      </c>
      <c r="AW1399" s="183" t="s">
        <v>111</v>
      </c>
      <c r="AX1399" s="183" t="s">
        <v>72</v>
      </c>
      <c r="AY1399" s="183" t="s">
        <v>139</v>
      </c>
    </row>
    <row r="1400" spans="2:51" s="6" customFormat="1" ht="15.75" customHeight="1" x14ac:dyDescent="0.3">
      <c r="B1400" s="176"/>
      <c r="C1400" s="177"/>
      <c r="D1400" s="167" t="s">
        <v>152</v>
      </c>
      <c r="E1400" s="177"/>
      <c r="F1400" s="178" t="s">
        <v>606</v>
      </c>
      <c r="G1400" s="177"/>
      <c r="H1400" s="179">
        <v>26.846</v>
      </c>
      <c r="J1400" s="177"/>
      <c r="K1400" s="177"/>
      <c r="L1400" s="180"/>
      <c r="M1400" s="181"/>
      <c r="N1400" s="177"/>
      <c r="O1400" s="177"/>
      <c r="P1400" s="177"/>
      <c r="Q1400" s="177"/>
      <c r="R1400" s="177"/>
      <c r="S1400" s="177"/>
      <c r="T1400" s="182"/>
      <c r="AT1400" s="183" t="s">
        <v>152</v>
      </c>
      <c r="AU1400" s="183" t="s">
        <v>80</v>
      </c>
      <c r="AV1400" s="183" t="s">
        <v>80</v>
      </c>
      <c r="AW1400" s="183" t="s">
        <v>111</v>
      </c>
      <c r="AX1400" s="183" t="s">
        <v>72</v>
      </c>
      <c r="AY1400" s="183" t="s">
        <v>139</v>
      </c>
    </row>
    <row r="1401" spans="2:51" s="6" customFormat="1" ht="15.75" customHeight="1" x14ac:dyDescent="0.3">
      <c r="B1401" s="176"/>
      <c r="C1401" s="177"/>
      <c r="D1401" s="167" t="s">
        <v>152</v>
      </c>
      <c r="E1401" s="177"/>
      <c r="F1401" s="178" t="s">
        <v>607</v>
      </c>
      <c r="G1401" s="177"/>
      <c r="H1401" s="179">
        <v>31.475999999999999</v>
      </c>
      <c r="J1401" s="177"/>
      <c r="K1401" s="177"/>
      <c r="L1401" s="180"/>
      <c r="M1401" s="181"/>
      <c r="N1401" s="177"/>
      <c r="O1401" s="177"/>
      <c r="P1401" s="177"/>
      <c r="Q1401" s="177"/>
      <c r="R1401" s="177"/>
      <c r="S1401" s="177"/>
      <c r="T1401" s="182"/>
      <c r="AT1401" s="183" t="s">
        <v>152</v>
      </c>
      <c r="AU1401" s="183" t="s">
        <v>80</v>
      </c>
      <c r="AV1401" s="183" t="s">
        <v>80</v>
      </c>
      <c r="AW1401" s="183" t="s">
        <v>111</v>
      </c>
      <c r="AX1401" s="183" t="s">
        <v>72</v>
      </c>
      <c r="AY1401" s="183" t="s">
        <v>139</v>
      </c>
    </row>
    <row r="1402" spans="2:51" s="6" customFormat="1" ht="15.75" customHeight="1" x14ac:dyDescent="0.3">
      <c r="B1402" s="176"/>
      <c r="C1402" s="177"/>
      <c r="D1402" s="167" t="s">
        <v>152</v>
      </c>
      <c r="E1402" s="177"/>
      <c r="F1402" s="178" t="s">
        <v>608</v>
      </c>
      <c r="G1402" s="177"/>
      <c r="H1402" s="179">
        <v>68.242000000000004</v>
      </c>
      <c r="J1402" s="177"/>
      <c r="K1402" s="177"/>
      <c r="L1402" s="180"/>
      <c r="M1402" s="181"/>
      <c r="N1402" s="177"/>
      <c r="O1402" s="177"/>
      <c r="P1402" s="177"/>
      <c r="Q1402" s="177"/>
      <c r="R1402" s="177"/>
      <c r="S1402" s="177"/>
      <c r="T1402" s="182"/>
      <c r="AT1402" s="183" t="s">
        <v>152</v>
      </c>
      <c r="AU1402" s="183" t="s">
        <v>80</v>
      </c>
      <c r="AV1402" s="183" t="s">
        <v>80</v>
      </c>
      <c r="AW1402" s="183" t="s">
        <v>111</v>
      </c>
      <c r="AX1402" s="183" t="s">
        <v>72</v>
      </c>
      <c r="AY1402" s="183" t="s">
        <v>139</v>
      </c>
    </row>
    <row r="1403" spans="2:51" s="6" customFormat="1" ht="15.75" customHeight="1" x14ac:dyDescent="0.3">
      <c r="B1403" s="176"/>
      <c r="C1403" s="177"/>
      <c r="D1403" s="167" t="s">
        <v>152</v>
      </c>
      <c r="E1403" s="177"/>
      <c r="F1403" s="178" t="s">
        <v>609</v>
      </c>
      <c r="G1403" s="177"/>
      <c r="H1403" s="179">
        <v>19.126999999999999</v>
      </c>
      <c r="J1403" s="177"/>
      <c r="K1403" s="177"/>
      <c r="L1403" s="180"/>
      <c r="M1403" s="181"/>
      <c r="N1403" s="177"/>
      <c r="O1403" s="177"/>
      <c r="P1403" s="177"/>
      <c r="Q1403" s="177"/>
      <c r="R1403" s="177"/>
      <c r="S1403" s="177"/>
      <c r="T1403" s="182"/>
      <c r="AT1403" s="183" t="s">
        <v>152</v>
      </c>
      <c r="AU1403" s="183" t="s">
        <v>80</v>
      </c>
      <c r="AV1403" s="183" t="s">
        <v>80</v>
      </c>
      <c r="AW1403" s="183" t="s">
        <v>111</v>
      </c>
      <c r="AX1403" s="183" t="s">
        <v>72</v>
      </c>
      <c r="AY1403" s="183" t="s">
        <v>139</v>
      </c>
    </row>
    <row r="1404" spans="2:51" s="6" customFormat="1" ht="15.75" customHeight="1" x14ac:dyDescent="0.3">
      <c r="B1404" s="176"/>
      <c r="C1404" s="177"/>
      <c r="D1404" s="167" t="s">
        <v>152</v>
      </c>
      <c r="E1404" s="177"/>
      <c r="F1404" s="178" t="s">
        <v>610</v>
      </c>
      <c r="G1404" s="177"/>
      <c r="H1404" s="179">
        <v>16.806000000000001</v>
      </c>
      <c r="J1404" s="177"/>
      <c r="K1404" s="177"/>
      <c r="L1404" s="180"/>
      <c r="M1404" s="181"/>
      <c r="N1404" s="177"/>
      <c r="O1404" s="177"/>
      <c r="P1404" s="177"/>
      <c r="Q1404" s="177"/>
      <c r="R1404" s="177"/>
      <c r="S1404" s="177"/>
      <c r="T1404" s="182"/>
      <c r="AT1404" s="183" t="s">
        <v>152</v>
      </c>
      <c r="AU1404" s="183" t="s">
        <v>80</v>
      </c>
      <c r="AV1404" s="183" t="s">
        <v>80</v>
      </c>
      <c r="AW1404" s="183" t="s">
        <v>111</v>
      </c>
      <c r="AX1404" s="183" t="s">
        <v>72</v>
      </c>
      <c r="AY1404" s="183" t="s">
        <v>139</v>
      </c>
    </row>
    <row r="1405" spans="2:51" s="6" customFormat="1" ht="15.75" customHeight="1" x14ac:dyDescent="0.3">
      <c r="B1405" s="176"/>
      <c r="C1405" s="177"/>
      <c r="D1405" s="167" t="s">
        <v>152</v>
      </c>
      <c r="E1405" s="177"/>
      <c r="F1405" s="178" t="s">
        <v>611</v>
      </c>
      <c r="G1405" s="177"/>
      <c r="H1405" s="179">
        <v>24.52</v>
      </c>
      <c r="J1405" s="177"/>
      <c r="K1405" s="177"/>
      <c r="L1405" s="180"/>
      <c r="M1405" s="181"/>
      <c r="N1405" s="177"/>
      <c r="O1405" s="177"/>
      <c r="P1405" s="177"/>
      <c r="Q1405" s="177"/>
      <c r="R1405" s="177"/>
      <c r="S1405" s="177"/>
      <c r="T1405" s="182"/>
      <c r="AT1405" s="183" t="s">
        <v>152</v>
      </c>
      <c r="AU1405" s="183" t="s">
        <v>80</v>
      </c>
      <c r="AV1405" s="183" t="s">
        <v>80</v>
      </c>
      <c r="AW1405" s="183" t="s">
        <v>111</v>
      </c>
      <c r="AX1405" s="183" t="s">
        <v>72</v>
      </c>
      <c r="AY1405" s="183" t="s">
        <v>139</v>
      </c>
    </row>
    <row r="1406" spans="2:51" s="6" customFormat="1" ht="15.75" customHeight="1" x14ac:dyDescent="0.3">
      <c r="B1406" s="176"/>
      <c r="C1406" s="177"/>
      <c r="D1406" s="167" t="s">
        <v>152</v>
      </c>
      <c r="E1406" s="177"/>
      <c r="F1406" s="178" t="s">
        <v>612</v>
      </c>
      <c r="G1406" s="177"/>
      <c r="H1406" s="179">
        <v>50.012999999999998</v>
      </c>
      <c r="J1406" s="177"/>
      <c r="K1406" s="177"/>
      <c r="L1406" s="180"/>
      <c r="M1406" s="181"/>
      <c r="N1406" s="177"/>
      <c r="O1406" s="177"/>
      <c r="P1406" s="177"/>
      <c r="Q1406" s="177"/>
      <c r="R1406" s="177"/>
      <c r="S1406" s="177"/>
      <c r="T1406" s="182"/>
      <c r="AT1406" s="183" t="s">
        <v>152</v>
      </c>
      <c r="AU1406" s="183" t="s">
        <v>80</v>
      </c>
      <c r="AV1406" s="183" t="s">
        <v>80</v>
      </c>
      <c r="AW1406" s="183" t="s">
        <v>111</v>
      </c>
      <c r="AX1406" s="183" t="s">
        <v>72</v>
      </c>
      <c r="AY1406" s="183" t="s">
        <v>139</v>
      </c>
    </row>
    <row r="1407" spans="2:51" s="6" customFormat="1" ht="15.75" customHeight="1" x14ac:dyDescent="0.3">
      <c r="B1407" s="176"/>
      <c r="C1407" s="177"/>
      <c r="D1407" s="167" t="s">
        <v>152</v>
      </c>
      <c r="E1407" s="177"/>
      <c r="F1407" s="178" t="s">
        <v>613</v>
      </c>
      <c r="G1407" s="177"/>
      <c r="H1407" s="179">
        <v>70.552000000000007</v>
      </c>
      <c r="J1407" s="177"/>
      <c r="K1407" s="177"/>
      <c r="L1407" s="180"/>
      <c r="M1407" s="181"/>
      <c r="N1407" s="177"/>
      <c r="O1407" s="177"/>
      <c r="P1407" s="177"/>
      <c r="Q1407" s="177"/>
      <c r="R1407" s="177"/>
      <c r="S1407" s="177"/>
      <c r="T1407" s="182"/>
      <c r="AT1407" s="183" t="s">
        <v>152</v>
      </c>
      <c r="AU1407" s="183" t="s">
        <v>80</v>
      </c>
      <c r="AV1407" s="183" t="s">
        <v>80</v>
      </c>
      <c r="AW1407" s="183" t="s">
        <v>111</v>
      </c>
      <c r="AX1407" s="183" t="s">
        <v>72</v>
      </c>
      <c r="AY1407" s="183" t="s">
        <v>139</v>
      </c>
    </row>
    <row r="1408" spans="2:51" s="6" customFormat="1" ht="15.75" customHeight="1" x14ac:dyDescent="0.3">
      <c r="B1408" s="176"/>
      <c r="C1408" s="177"/>
      <c r="D1408" s="167" t="s">
        <v>152</v>
      </c>
      <c r="E1408" s="177"/>
      <c r="F1408" s="178" t="s">
        <v>614</v>
      </c>
      <c r="G1408" s="177"/>
      <c r="H1408" s="179">
        <v>70.733999999999995</v>
      </c>
      <c r="J1408" s="177"/>
      <c r="K1408" s="177"/>
      <c r="L1408" s="180"/>
      <c r="M1408" s="181"/>
      <c r="N1408" s="177"/>
      <c r="O1408" s="177"/>
      <c r="P1408" s="177"/>
      <c r="Q1408" s="177"/>
      <c r="R1408" s="177"/>
      <c r="S1408" s="177"/>
      <c r="T1408" s="182"/>
      <c r="AT1408" s="183" t="s">
        <v>152</v>
      </c>
      <c r="AU1408" s="183" t="s">
        <v>80</v>
      </c>
      <c r="AV1408" s="183" t="s">
        <v>80</v>
      </c>
      <c r="AW1408" s="183" t="s">
        <v>111</v>
      </c>
      <c r="AX1408" s="183" t="s">
        <v>72</v>
      </c>
      <c r="AY1408" s="183" t="s">
        <v>139</v>
      </c>
    </row>
    <row r="1409" spans="2:51" s="6" customFormat="1" ht="15.75" customHeight="1" x14ac:dyDescent="0.3">
      <c r="B1409" s="176"/>
      <c r="C1409" s="177"/>
      <c r="D1409" s="167" t="s">
        <v>152</v>
      </c>
      <c r="E1409" s="177"/>
      <c r="F1409" s="178" t="s">
        <v>615</v>
      </c>
      <c r="G1409" s="177"/>
      <c r="H1409" s="179">
        <v>95.212999999999994</v>
      </c>
      <c r="J1409" s="177"/>
      <c r="K1409" s="177"/>
      <c r="L1409" s="180"/>
      <c r="M1409" s="181"/>
      <c r="N1409" s="177"/>
      <c r="O1409" s="177"/>
      <c r="P1409" s="177"/>
      <c r="Q1409" s="177"/>
      <c r="R1409" s="177"/>
      <c r="S1409" s="177"/>
      <c r="T1409" s="182"/>
      <c r="AT1409" s="183" t="s">
        <v>152</v>
      </c>
      <c r="AU1409" s="183" t="s">
        <v>80</v>
      </c>
      <c r="AV1409" s="183" t="s">
        <v>80</v>
      </c>
      <c r="AW1409" s="183" t="s">
        <v>111</v>
      </c>
      <c r="AX1409" s="183" t="s">
        <v>72</v>
      </c>
      <c r="AY1409" s="183" t="s">
        <v>139</v>
      </c>
    </row>
    <row r="1410" spans="2:51" s="6" customFormat="1" ht="15.75" customHeight="1" x14ac:dyDescent="0.3">
      <c r="B1410" s="176"/>
      <c r="C1410" s="177"/>
      <c r="D1410" s="167" t="s">
        <v>152</v>
      </c>
      <c r="E1410" s="177"/>
      <c r="F1410" s="178" t="s">
        <v>616</v>
      </c>
      <c r="G1410" s="177"/>
      <c r="H1410" s="179">
        <v>22.521999999999998</v>
      </c>
      <c r="J1410" s="177"/>
      <c r="K1410" s="177"/>
      <c r="L1410" s="180"/>
      <c r="M1410" s="181"/>
      <c r="N1410" s="177"/>
      <c r="O1410" s="177"/>
      <c r="P1410" s="177"/>
      <c r="Q1410" s="177"/>
      <c r="R1410" s="177"/>
      <c r="S1410" s="177"/>
      <c r="T1410" s="182"/>
      <c r="AT1410" s="183" t="s">
        <v>152</v>
      </c>
      <c r="AU1410" s="183" t="s">
        <v>80</v>
      </c>
      <c r="AV1410" s="183" t="s">
        <v>80</v>
      </c>
      <c r="AW1410" s="183" t="s">
        <v>111</v>
      </c>
      <c r="AX1410" s="183" t="s">
        <v>72</v>
      </c>
      <c r="AY1410" s="183" t="s">
        <v>139</v>
      </c>
    </row>
    <row r="1411" spans="2:51" s="6" customFormat="1" ht="15.75" customHeight="1" x14ac:dyDescent="0.3">
      <c r="B1411" s="176"/>
      <c r="C1411" s="177"/>
      <c r="D1411" s="167" t="s">
        <v>152</v>
      </c>
      <c r="E1411" s="177"/>
      <c r="F1411" s="178" t="s">
        <v>617</v>
      </c>
      <c r="G1411" s="177"/>
      <c r="H1411" s="179">
        <v>44.905999999999999</v>
      </c>
      <c r="J1411" s="177"/>
      <c r="K1411" s="177"/>
      <c r="L1411" s="180"/>
      <c r="M1411" s="181"/>
      <c r="N1411" s="177"/>
      <c r="O1411" s="177"/>
      <c r="P1411" s="177"/>
      <c r="Q1411" s="177"/>
      <c r="R1411" s="177"/>
      <c r="S1411" s="177"/>
      <c r="T1411" s="182"/>
      <c r="AT1411" s="183" t="s">
        <v>152</v>
      </c>
      <c r="AU1411" s="183" t="s">
        <v>80</v>
      </c>
      <c r="AV1411" s="183" t="s">
        <v>80</v>
      </c>
      <c r="AW1411" s="183" t="s">
        <v>111</v>
      </c>
      <c r="AX1411" s="183" t="s">
        <v>72</v>
      </c>
      <c r="AY1411" s="183" t="s">
        <v>139</v>
      </c>
    </row>
    <row r="1412" spans="2:51" s="6" customFormat="1" ht="15.75" customHeight="1" x14ac:dyDescent="0.3">
      <c r="B1412" s="176"/>
      <c r="C1412" s="177"/>
      <c r="D1412" s="167" t="s">
        <v>152</v>
      </c>
      <c r="E1412" s="177"/>
      <c r="F1412" s="178" t="s">
        <v>618</v>
      </c>
      <c r="G1412" s="177"/>
      <c r="H1412" s="179">
        <v>45.820999999999998</v>
      </c>
      <c r="J1412" s="177"/>
      <c r="K1412" s="177"/>
      <c r="L1412" s="180"/>
      <c r="M1412" s="181"/>
      <c r="N1412" s="177"/>
      <c r="O1412" s="177"/>
      <c r="P1412" s="177"/>
      <c r="Q1412" s="177"/>
      <c r="R1412" s="177"/>
      <c r="S1412" s="177"/>
      <c r="T1412" s="182"/>
      <c r="AT1412" s="183" t="s">
        <v>152</v>
      </c>
      <c r="AU1412" s="183" t="s">
        <v>80</v>
      </c>
      <c r="AV1412" s="183" t="s">
        <v>80</v>
      </c>
      <c r="AW1412" s="183" t="s">
        <v>111</v>
      </c>
      <c r="AX1412" s="183" t="s">
        <v>72</v>
      </c>
      <c r="AY1412" s="183" t="s">
        <v>139</v>
      </c>
    </row>
    <row r="1413" spans="2:51" s="6" customFormat="1" ht="15.75" customHeight="1" x14ac:dyDescent="0.3">
      <c r="B1413" s="176"/>
      <c r="C1413" s="177"/>
      <c r="D1413" s="167" t="s">
        <v>152</v>
      </c>
      <c r="E1413" s="177"/>
      <c r="F1413" s="178" t="s">
        <v>619</v>
      </c>
      <c r="G1413" s="177"/>
      <c r="H1413" s="179">
        <v>19.824000000000002</v>
      </c>
      <c r="J1413" s="177"/>
      <c r="K1413" s="177"/>
      <c r="L1413" s="180"/>
      <c r="M1413" s="181"/>
      <c r="N1413" s="177"/>
      <c r="O1413" s="177"/>
      <c r="P1413" s="177"/>
      <c r="Q1413" s="177"/>
      <c r="R1413" s="177"/>
      <c r="S1413" s="177"/>
      <c r="T1413" s="182"/>
      <c r="AT1413" s="183" t="s">
        <v>152</v>
      </c>
      <c r="AU1413" s="183" t="s">
        <v>80</v>
      </c>
      <c r="AV1413" s="183" t="s">
        <v>80</v>
      </c>
      <c r="AW1413" s="183" t="s">
        <v>111</v>
      </c>
      <c r="AX1413" s="183" t="s">
        <v>72</v>
      </c>
      <c r="AY1413" s="183" t="s">
        <v>139</v>
      </c>
    </row>
    <row r="1414" spans="2:51" s="6" customFormat="1" ht="15.75" customHeight="1" x14ac:dyDescent="0.3">
      <c r="B1414" s="176"/>
      <c r="C1414" s="177"/>
      <c r="D1414" s="167" t="s">
        <v>152</v>
      </c>
      <c r="E1414" s="177"/>
      <c r="F1414" s="178" t="s">
        <v>620</v>
      </c>
      <c r="G1414" s="177"/>
      <c r="H1414" s="179">
        <v>14.928000000000001</v>
      </c>
      <c r="J1414" s="177"/>
      <c r="K1414" s="177"/>
      <c r="L1414" s="180"/>
      <c r="M1414" s="181"/>
      <c r="N1414" s="177"/>
      <c r="O1414" s="177"/>
      <c r="P1414" s="177"/>
      <c r="Q1414" s="177"/>
      <c r="R1414" s="177"/>
      <c r="S1414" s="177"/>
      <c r="T1414" s="182"/>
      <c r="AT1414" s="183" t="s">
        <v>152</v>
      </c>
      <c r="AU1414" s="183" t="s">
        <v>80</v>
      </c>
      <c r="AV1414" s="183" t="s">
        <v>80</v>
      </c>
      <c r="AW1414" s="183" t="s">
        <v>111</v>
      </c>
      <c r="AX1414" s="183" t="s">
        <v>72</v>
      </c>
      <c r="AY1414" s="183" t="s">
        <v>139</v>
      </c>
    </row>
    <row r="1415" spans="2:51" s="6" customFormat="1" ht="15.75" customHeight="1" x14ac:dyDescent="0.3">
      <c r="B1415" s="176"/>
      <c r="C1415" s="177"/>
      <c r="D1415" s="167" t="s">
        <v>152</v>
      </c>
      <c r="E1415" s="177"/>
      <c r="F1415" s="178" t="s">
        <v>621</v>
      </c>
      <c r="G1415" s="177"/>
      <c r="H1415" s="179">
        <v>16.911999999999999</v>
      </c>
      <c r="J1415" s="177"/>
      <c r="K1415" s="177"/>
      <c r="L1415" s="180"/>
      <c r="M1415" s="181"/>
      <c r="N1415" s="177"/>
      <c r="O1415" s="177"/>
      <c r="P1415" s="177"/>
      <c r="Q1415" s="177"/>
      <c r="R1415" s="177"/>
      <c r="S1415" s="177"/>
      <c r="T1415" s="182"/>
      <c r="AT1415" s="183" t="s">
        <v>152</v>
      </c>
      <c r="AU1415" s="183" t="s">
        <v>80</v>
      </c>
      <c r="AV1415" s="183" t="s">
        <v>80</v>
      </c>
      <c r="AW1415" s="183" t="s">
        <v>111</v>
      </c>
      <c r="AX1415" s="183" t="s">
        <v>72</v>
      </c>
      <c r="AY1415" s="183" t="s">
        <v>139</v>
      </c>
    </row>
    <row r="1416" spans="2:51" s="6" customFormat="1" ht="15.75" customHeight="1" x14ac:dyDescent="0.3">
      <c r="B1416" s="176"/>
      <c r="C1416" s="177"/>
      <c r="D1416" s="167" t="s">
        <v>152</v>
      </c>
      <c r="E1416" s="177"/>
      <c r="F1416" s="178" t="s">
        <v>622</v>
      </c>
      <c r="G1416" s="177"/>
      <c r="H1416" s="179">
        <v>126.95</v>
      </c>
      <c r="J1416" s="177"/>
      <c r="K1416" s="177"/>
      <c r="L1416" s="180"/>
      <c r="M1416" s="181"/>
      <c r="N1416" s="177"/>
      <c r="O1416" s="177"/>
      <c r="P1416" s="177"/>
      <c r="Q1416" s="177"/>
      <c r="R1416" s="177"/>
      <c r="S1416" s="177"/>
      <c r="T1416" s="182"/>
      <c r="AT1416" s="183" t="s">
        <v>152</v>
      </c>
      <c r="AU1416" s="183" t="s">
        <v>80</v>
      </c>
      <c r="AV1416" s="183" t="s">
        <v>80</v>
      </c>
      <c r="AW1416" s="183" t="s">
        <v>111</v>
      </c>
      <c r="AX1416" s="183" t="s">
        <v>72</v>
      </c>
      <c r="AY1416" s="183" t="s">
        <v>139</v>
      </c>
    </row>
    <row r="1417" spans="2:51" s="6" customFormat="1" ht="15.75" customHeight="1" x14ac:dyDescent="0.3">
      <c r="B1417" s="176"/>
      <c r="C1417" s="177"/>
      <c r="D1417" s="167" t="s">
        <v>152</v>
      </c>
      <c r="E1417" s="177"/>
      <c r="F1417" s="178" t="s">
        <v>623</v>
      </c>
      <c r="G1417" s="177"/>
      <c r="H1417" s="179">
        <v>9.5039999999999996</v>
      </c>
      <c r="J1417" s="177"/>
      <c r="K1417" s="177"/>
      <c r="L1417" s="180"/>
      <c r="M1417" s="181"/>
      <c r="N1417" s="177"/>
      <c r="O1417" s="177"/>
      <c r="P1417" s="177"/>
      <c r="Q1417" s="177"/>
      <c r="R1417" s="177"/>
      <c r="S1417" s="177"/>
      <c r="T1417" s="182"/>
      <c r="AT1417" s="183" t="s">
        <v>152</v>
      </c>
      <c r="AU1417" s="183" t="s">
        <v>80</v>
      </c>
      <c r="AV1417" s="183" t="s">
        <v>80</v>
      </c>
      <c r="AW1417" s="183" t="s">
        <v>111</v>
      </c>
      <c r="AX1417" s="183" t="s">
        <v>72</v>
      </c>
      <c r="AY1417" s="183" t="s">
        <v>139</v>
      </c>
    </row>
    <row r="1418" spans="2:51" s="6" customFormat="1" ht="15.75" customHeight="1" x14ac:dyDescent="0.3">
      <c r="B1418" s="176"/>
      <c r="C1418" s="177"/>
      <c r="D1418" s="167" t="s">
        <v>152</v>
      </c>
      <c r="E1418" s="177"/>
      <c r="F1418" s="178" t="s">
        <v>624</v>
      </c>
      <c r="G1418" s="177"/>
      <c r="H1418" s="179">
        <v>103.604</v>
      </c>
      <c r="J1418" s="177"/>
      <c r="K1418" s="177"/>
      <c r="L1418" s="180"/>
      <c r="M1418" s="181"/>
      <c r="N1418" s="177"/>
      <c r="O1418" s="177"/>
      <c r="P1418" s="177"/>
      <c r="Q1418" s="177"/>
      <c r="R1418" s="177"/>
      <c r="S1418" s="177"/>
      <c r="T1418" s="182"/>
      <c r="AT1418" s="183" t="s">
        <v>152</v>
      </c>
      <c r="AU1418" s="183" t="s">
        <v>80</v>
      </c>
      <c r="AV1418" s="183" t="s">
        <v>80</v>
      </c>
      <c r="AW1418" s="183" t="s">
        <v>111</v>
      </c>
      <c r="AX1418" s="183" t="s">
        <v>72</v>
      </c>
      <c r="AY1418" s="183" t="s">
        <v>139</v>
      </c>
    </row>
    <row r="1419" spans="2:51" s="6" customFormat="1" ht="15.75" customHeight="1" x14ac:dyDescent="0.3">
      <c r="B1419" s="176"/>
      <c r="C1419" s="177"/>
      <c r="D1419" s="167" t="s">
        <v>152</v>
      </c>
      <c r="E1419" s="177"/>
      <c r="F1419" s="178" t="s">
        <v>625</v>
      </c>
      <c r="G1419" s="177"/>
      <c r="H1419" s="179">
        <v>136.43100000000001</v>
      </c>
      <c r="J1419" s="177"/>
      <c r="K1419" s="177"/>
      <c r="L1419" s="180"/>
      <c r="M1419" s="181"/>
      <c r="N1419" s="177"/>
      <c r="O1419" s="177"/>
      <c r="P1419" s="177"/>
      <c r="Q1419" s="177"/>
      <c r="R1419" s="177"/>
      <c r="S1419" s="177"/>
      <c r="T1419" s="182"/>
      <c r="AT1419" s="183" t="s">
        <v>152</v>
      </c>
      <c r="AU1419" s="183" t="s">
        <v>80</v>
      </c>
      <c r="AV1419" s="183" t="s">
        <v>80</v>
      </c>
      <c r="AW1419" s="183" t="s">
        <v>111</v>
      </c>
      <c r="AX1419" s="183" t="s">
        <v>72</v>
      </c>
      <c r="AY1419" s="183" t="s">
        <v>139</v>
      </c>
    </row>
    <row r="1420" spans="2:51" s="6" customFormat="1" ht="15.75" customHeight="1" x14ac:dyDescent="0.3">
      <c r="B1420" s="176"/>
      <c r="C1420" s="177"/>
      <c r="D1420" s="167" t="s">
        <v>152</v>
      </c>
      <c r="E1420" s="177"/>
      <c r="F1420" s="178" t="s">
        <v>626</v>
      </c>
      <c r="G1420" s="177"/>
      <c r="H1420" s="179">
        <v>101.616</v>
      </c>
      <c r="J1420" s="177"/>
      <c r="K1420" s="177"/>
      <c r="L1420" s="180"/>
      <c r="M1420" s="181"/>
      <c r="N1420" s="177"/>
      <c r="O1420" s="177"/>
      <c r="P1420" s="177"/>
      <c r="Q1420" s="177"/>
      <c r="R1420" s="177"/>
      <c r="S1420" s="177"/>
      <c r="T1420" s="182"/>
      <c r="AT1420" s="183" t="s">
        <v>152</v>
      </c>
      <c r="AU1420" s="183" t="s">
        <v>80</v>
      </c>
      <c r="AV1420" s="183" t="s">
        <v>80</v>
      </c>
      <c r="AW1420" s="183" t="s">
        <v>111</v>
      </c>
      <c r="AX1420" s="183" t="s">
        <v>72</v>
      </c>
      <c r="AY1420" s="183" t="s">
        <v>139</v>
      </c>
    </row>
    <row r="1421" spans="2:51" s="6" customFormat="1" ht="15.75" customHeight="1" x14ac:dyDescent="0.3">
      <c r="B1421" s="176"/>
      <c r="C1421" s="177"/>
      <c r="D1421" s="167" t="s">
        <v>152</v>
      </c>
      <c r="E1421" s="177"/>
      <c r="F1421" s="178" t="s">
        <v>627</v>
      </c>
      <c r="G1421" s="177"/>
      <c r="H1421" s="179">
        <v>33</v>
      </c>
      <c r="J1421" s="177"/>
      <c r="K1421" s="177"/>
      <c r="L1421" s="180"/>
      <c r="M1421" s="181"/>
      <c r="N1421" s="177"/>
      <c r="O1421" s="177"/>
      <c r="P1421" s="177"/>
      <c r="Q1421" s="177"/>
      <c r="R1421" s="177"/>
      <c r="S1421" s="177"/>
      <c r="T1421" s="182"/>
      <c r="AT1421" s="183" t="s">
        <v>152</v>
      </c>
      <c r="AU1421" s="183" t="s">
        <v>80</v>
      </c>
      <c r="AV1421" s="183" t="s">
        <v>80</v>
      </c>
      <c r="AW1421" s="183" t="s">
        <v>111</v>
      </c>
      <c r="AX1421" s="183" t="s">
        <v>72</v>
      </c>
      <c r="AY1421" s="183" t="s">
        <v>139</v>
      </c>
    </row>
    <row r="1422" spans="2:51" s="6" customFormat="1" ht="15.75" customHeight="1" x14ac:dyDescent="0.3">
      <c r="B1422" s="176"/>
      <c r="C1422" s="177"/>
      <c r="D1422" s="167" t="s">
        <v>152</v>
      </c>
      <c r="E1422" s="177"/>
      <c r="F1422" s="178" t="s">
        <v>628</v>
      </c>
      <c r="G1422" s="177"/>
      <c r="H1422" s="179">
        <v>11.534000000000001</v>
      </c>
      <c r="J1422" s="177"/>
      <c r="K1422" s="177"/>
      <c r="L1422" s="180"/>
      <c r="M1422" s="181"/>
      <c r="N1422" s="177"/>
      <c r="O1422" s="177"/>
      <c r="P1422" s="177"/>
      <c r="Q1422" s="177"/>
      <c r="R1422" s="177"/>
      <c r="S1422" s="177"/>
      <c r="T1422" s="182"/>
      <c r="AT1422" s="183" t="s">
        <v>152</v>
      </c>
      <c r="AU1422" s="183" t="s">
        <v>80</v>
      </c>
      <c r="AV1422" s="183" t="s">
        <v>80</v>
      </c>
      <c r="AW1422" s="183" t="s">
        <v>111</v>
      </c>
      <c r="AX1422" s="183" t="s">
        <v>72</v>
      </c>
      <c r="AY1422" s="183" t="s">
        <v>139</v>
      </c>
    </row>
    <row r="1423" spans="2:51" s="6" customFormat="1" ht="15.75" customHeight="1" x14ac:dyDescent="0.3">
      <c r="B1423" s="176"/>
      <c r="C1423" s="177"/>
      <c r="D1423" s="167" t="s">
        <v>152</v>
      </c>
      <c r="E1423" s="177"/>
      <c r="F1423" s="178" t="s">
        <v>629</v>
      </c>
      <c r="G1423" s="177"/>
      <c r="H1423" s="179">
        <v>75.188000000000002</v>
      </c>
      <c r="J1423" s="177"/>
      <c r="K1423" s="177"/>
      <c r="L1423" s="180"/>
      <c r="M1423" s="181"/>
      <c r="N1423" s="177"/>
      <c r="O1423" s="177"/>
      <c r="P1423" s="177"/>
      <c r="Q1423" s="177"/>
      <c r="R1423" s="177"/>
      <c r="S1423" s="177"/>
      <c r="T1423" s="182"/>
      <c r="AT1423" s="183" t="s">
        <v>152</v>
      </c>
      <c r="AU1423" s="183" t="s">
        <v>80</v>
      </c>
      <c r="AV1423" s="183" t="s">
        <v>80</v>
      </c>
      <c r="AW1423" s="183" t="s">
        <v>111</v>
      </c>
      <c r="AX1423" s="183" t="s">
        <v>72</v>
      </c>
      <c r="AY1423" s="183" t="s">
        <v>139</v>
      </c>
    </row>
    <row r="1424" spans="2:51" s="6" customFormat="1" ht="27" customHeight="1" x14ac:dyDescent="0.3">
      <c r="B1424" s="176"/>
      <c r="C1424" s="177"/>
      <c r="D1424" s="167" t="s">
        <v>152</v>
      </c>
      <c r="E1424" s="177"/>
      <c r="F1424" s="178" t="s">
        <v>630</v>
      </c>
      <c r="G1424" s="177"/>
      <c r="H1424" s="179">
        <v>59.904000000000003</v>
      </c>
      <c r="J1424" s="177"/>
      <c r="K1424" s="177"/>
      <c r="L1424" s="180"/>
      <c r="M1424" s="181"/>
      <c r="N1424" s="177"/>
      <c r="O1424" s="177"/>
      <c r="P1424" s="177"/>
      <c r="Q1424" s="177"/>
      <c r="R1424" s="177"/>
      <c r="S1424" s="177"/>
      <c r="T1424" s="182"/>
      <c r="AT1424" s="183" t="s">
        <v>152</v>
      </c>
      <c r="AU1424" s="183" t="s">
        <v>80</v>
      </c>
      <c r="AV1424" s="183" t="s">
        <v>80</v>
      </c>
      <c r="AW1424" s="183" t="s">
        <v>111</v>
      </c>
      <c r="AX1424" s="183" t="s">
        <v>72</v>
      </c>
      <c r="AY1424" s="183" t="s">
        <v>139</v>
      </c>
    </row>
    <row r="1425" spans="2:51" s="6" customFormat="1" ht="15.75" customHeight="1" x14ac:dyDescent="0.3">
      <c r="B1425" s="169"/>
      <c r="C1425" s="170"/>
      <c r="D1425" s="167" t="s">
        <v>152</v>
      </c>
      <c r="E1425" s="170"/>
      <c r="F1425" s="171" t="s">
        <v>518</v>
      </c>
      <c r="G1425" s="170"/>
      <c r="H1425" s="170"/>
      <c r="J1425" s="170"/>
      <c r="K1425" s="170"/>
      <c r="L1425" s="172"/>
      <c r="M1425" s="173"/>
      <c r="N1425" s="170"/>
      <c r="O1425" s="170"/>
      <c r="P1425" s="170"/>
      <c r="Q1425" s="170"/>
      <c r="R1425" s="170"/>
      <c r="S1425" s="170"/>
      <c r="T1425" s="174"/>
      <c r="AT1425" s="175" t="s">
        <v>152</v>
      </c>
      <c r="AU1425" s="175" t="s">
        <v>80</v>
      </c>
      <c r="AV1425" s="175" t="s">
        <v>76</v>
      </c>
      <c r="AW1425" s="175" t="s">
        <v>111</v>
      </c>
      <c r="AX1425" s="175" t="s">
        <v>72</v>
      </c>
      <c r="AY1425" s="175" t="s">
        <v>139</v>
      </c>
    </row>
    <row r="1426" spans="2:51" s="6" customFormat="1" ht="15.75" customHeight="1" x14ac:dyDescent="0.3">
      <c r="B1426" s="176"/>
      <c r="C1426" s="177"/>
      <c r="D1426" s="167" t="s">
        <v>152</v>
      </c>
      <c r="E1426" s="177"/>
      <c r="F1426" s="178" t="s">
        <v>631</v>
      </c>
      <c r="G1426" s="177"/>
      <c r="H1426" s="179">
        <v>-1.552</v>
      </c>
      <c r="J1426" s="177"/>
      <c r="K1426" s="177"/>
      <c r="L1426" s="180"/>
      <c r="M1426" s="181"/>
      <c r="N1426" s="177"/>
      <c r="O1426" s="177"/>
      <c r="P1426" s="177"/>
      <c r="Q1426" s="177"/>
      <c r="R1426" s="177"/>
      <c r="S1426" s="177"/>
      <c r="T1426" s="182"/>
      <c r="AT1426" s="183" t="s">
        <v>152</v>
      </c>
      <c r="AU1426" s="183" t="s">
        <v>80</v>
      </c>
      <c r="AV1426" s="183" t="s">
        <v>80</v>
      </c>
      <c r="AW1426" s="183" t="s">
        <v>111</v>
      </c>
      <c r="AX1426" s="183" t="s">
        <v>72</v>
      </c>
      <c r="AY1426" s="183" t="s">
        <v>139</v>
      </c>
    </row>
    <row r="1427" spans="2:51" s="6" customFormat="1" ht="15.75" customHeight="1" x14ac:dyDescent="0.3">
      <c r="B1427" s="176"/>
      <c r="C1427" s="177"/>
      <c r="D1427" s="167" t="s">
        <v>152</v>
      </c>
      <c r="E1427" s="177"/>
      <c r="F1427" s="178" t="s">
        <v>632</v>
      </c>
      <c r="G1427" s="177"/>
      <c r="H1427" s="179">
        <v>-2.8140000000000001</v>
      </c>
      <c r="J1427" s="177"/>
      <c r="K1427" s="177"/>
      <c r="L1427" s="180"/>
      <c r="M1427" s="181"/>
      <c r="N1427" s="177"/>
      <c r="O1427" s="177"/>
      <c r="P1427" s="177"/>
      <c r="Q1427" s="177"/>
      <c r="R1427" s="177"/>
      <c r="S1427" s="177"/>
      <c r="T1427" s="182"/>
      <c r="AT1427" s="183" t="s">
        <v>152</v>
      </c>
      <c r="AU1427" s="183" t="s">
        <v>80</v>
      </c>
      <c r="AV1427" s="183" t="s">
        <v>80</v>
      </c>
      <c r="AW1427" s="183" t="s">
        <v>111</v>
      </c>
      <c r="AX1427" s="183" t="s">
        <v>72</v>
      </c>
      <c r="AY1427" s="183" t="s">
        <v>139</v>
      </c>
    </row>
    <row r="1428" spans="2:51" s="6" customFormat="1" ht="15.75" customHeight="1" x14ac:dyDescent="0.3">
      <c r="B1428" s="176"/>
      <c r="C1428" s="177"/>
      <c r="D1428" s="167" t="s">
        <v>152</v>
      </c>
      <c r="E1428" s="177"/>
      <c r="F1428" s="178" t="s">
        <v>633</v>
      </c>
      <c r="G1428" s="177"/>
      <c r="H1428" s="179">
        <v>-3.984</v>
      </c>
      <c r="J1428" s="177"/>
      <c r="K1428" s="177"/>
      <c r="L1428" s="180"/>
      <c r="M1428" s="181"/>
      <c r="N1428" s="177"/>
      <c r="O1428" s="177"/>
      <c r="P1428" s="177"/>
      <c r="Q1428" s="177"/>
      <c r="R1428" s="177"/>
      <c r="S1428" s="177"/>
      <c r="T1428" s="182"/>
      <c r="AT1428" s="183" t="s">
        <v>152</v>
      </c>
      <c r="AU1428" s="183" t="s">
        <v>80</v>
      </c>
      <c r="AV1428" s="183" t="s">
        <v>80</v>
      </c>
      <c r="AW1428" s="183" t="s">
        <v>111</v>
      </c>
      <c r="AX1428" s="183" t="s">
        <v>72</v>
      </c>
      <c r="AY1428" s="183" t="s">
        <v>139</v>
      </c>
    </row>
    <row r="1429" spans="2:51" s="6" customFormat="1" ht="15.75" customHeight="1" x14ac:dyDescent="0.3">
      <c r="B1429" s="176"/>
      <c r="C1429" s="177"/>
      <c r="D1429" s="167" t="s">
        <v>152</v>
      </c>
      <c r="E1429" s="177"/>
      <c r="F1429" s="178" t="s">
        <v>634</v>
      </c>
      <c r="G1429" s="177"/>
      <c r="H1429" s="179">
        <v>-1.8959999999999999</v>
      </c>
      <c r="J1429" s="177"/>
      <c r="K1429" s="177"/>
      <c r="L1429" s="180"/>
      <c r="M1429" s="181"/>
      <c r="N1429" s="177"/>
      <c r="O1429" s="177"/>
      <c r="P1429" s="177"/>
      <c r="Q1429" s="177"/>
      <c r="R1429" s="177"/>
      <c r="S1429" s="177"/>
      <c r="T1429" s="182"/>
      <c r="AT1429" s="183" t="s">
        <v>152</v>
      </c>
      <c r="AU1429" s="183" t="s">
        <v>80</v>
      </c>
      <c r="AV1429" s="183" t="s">
        <v>80</v>
      </c>
      <c r="AW1429" s="183" t="s">
        <v>111</v>
      </c>
      <c r="AX1429" s="183" t="s">
        <v>72</v>
      </c>
      <c r="AY1429" s="183" t="s">
        <v>139</v>
      </c>
    </row>
    <row r="1430" spans="2:51" s="6" customFormat="1" ht="15.75" customHeight="1" x14ac:dyDescent="0.3">
      <c r="B1430" s="176"/>
      <c r="C1430" s="177"/>
      <c r="D1430" s="167" t="s">
        <v>152</v>
      </c>
      <c r="E1430" s="177"/>
      <c r="F1430" s="178" t="s">
        <v>635</v>
      </c>
      <c r="G1430" s="177"/>
      <c r="H1430" s="179">
        <v>-5.4240000000000004</v>
      </c>
      <c r="J1430" s="177"/>
      <c r="K1430" s="177"/>
      <c r="L1430" s="180"/>
      <c r="M1430" s="181"/>
      <c r="N1430" s="177"/>
      <c r="O1430" s="177"/>
      <c r="P1430" s="177"/>
      <c r="Q1430" s="177"/>
      <c r="R1430" s="177"/>
      <c r="S1430" s="177"/>
      <c r="T1430" s="182"/>
      <c r="AT1430" s="183" t="s">
        <v>152</v>
      </c>
      <c r="AU1430" s="183" t="s">
        <v>80</v>
      </c>
      <c r="AV1430" s="183" t="s">
        <v>80</v>
      </c>
      <c r="AW1430" s="183" t="s">
        <v>111</v>
      </c>
      <c r="AX1430" s="183" t="s">
        <v>72</v>
      </c>
      <c r="AY1430" s="183" t="s">
        <v>139</v>
      </c>
    </row>
    <row r="1431" spans="2:51" s="6" customFormat="1" ht="15.75" customHeight="1" x14ac:dyDescent="0.3">
      <c r="B1431" s="176"/>
      <c r="C1431" s="177"/>
      <c r="D1431" s="167" t="s">
        <v>152</v>
      </c>
      <c r="E1431" s="177"/>
      <c r="F1431" s="178" t="s">
        <v>636</v>
      </c>
      <c r="G1431" s="177"/>
      <c r="H1431" s="179">
        <v>-5.7839999999999998</v>
      </c>
      <c r="J1431" s="177"/>
      <c r="K1431" s="177"/>
      <c r="L1431" s="180"/>
      <c r="M1431" s="181"/>
      <c r="N1431" s="177"/>
      <c r="O1431" s="177"/>
      <c r="P1431" s="177"/>
      <c r="Q1431" s="177"/>
      <c r="R1431" s="177"/>
      <c r="S1431" s="177"/>
      <c r="T1431" s="182"/>
      <c r="AT1431" s="183" t="s">
        <v>152</v>
      </c>
      <c r="AU1431" s="183" t="s">
        <v>80</v>
      </c>
      <c r="AV1431" s="183" t="s">
        <v>80</v>
      </c>
      <c r="AW1431" s="183" t="s">
        <v>111</v>
      </c>
      <c r="AX1431" s="183" t="s">
        <v>72</v>
      </c>
      <c r="AY1431" s="183" t="s">
        <v>139</v>
      </c>
    </row>
    <row r="1432" spans="2:51" s="6" customFormat="1" ht="15.75" customHeight="1" x14ac:dyDescent="0.3">
      <c r="B1432" s="176"/>
      <c r="C1432" s="177"/>
      <c r="D1432" s="167" t="s">
        <v>152</v>
      </c>
      <c r="E1432" s="177"/>
      <c r="F1432" s="178" t="s">
        <v>637</v>
      </c>
      <c r="G1432" s="177"/>
      <c r="H1432" s="179">
        <v>-3.7309999999999999</v>
      </c>
      <c r="J1432" s="177"/>
      <c r="K1432" s="177"/>
      <c r="L1432" s="180"/>
      <c r="M1432" s="181"/>
      <c r="N1432" s="177"/>
      <c r="O1432" s="177"/>
      <c r="P1432" s="177"/>
      <c r="Q1432" s="177"/>
      <c r="R1432" s="177"/>
      <c r="S1432" s="177"/>
      <c r="T1432" s="182"/>
      <c r="AT1432" s="183" t="s">
        <v>152</v>
      </c>
      <c r="AU1432" s="183" t="s">
        <v>80</v>
      </c>
      <c r="AV1432" s="183" t="s">
        <v>80</v>
      </c>
      <c r="AW1432" s="183" t="s">
        <v>111</v>
      </c>
      <c r="AX1432" s="183" t="s">
        <v>72</v>
      </c>
      <c r="AY1432" s="183" t="s">
        <v>139</v>
      </c>
    </row>
    <row r="1433" spans="2:51" s="6" customFormat="1" ht="15.75" customHeight="1" x14ac:dyDescent="0.3">
      <c r="B1433" s="176"/>
      <c r="C1433" s="177"/>
      <c r="D1433" s="167" t="s">
        <v>152</v>
      </c>
      <c r="E1433" s="177"/>
      <c r="F1433" s="178" t="s">
        <v>638</v>
      </c>
      <c r="G1433" s="177"/>
      <c r="H1433" s="179">
        <v>-21.484999999999999</v>
      </c>
      <c r="J1433" s="177"/>
      <c r="K1433" s="177"/>
      <c r="L1433" s="180"/>
      <c r="M1433" s="181"/>
      <c r="N1433" s="177"/>
      <c r="O1433" s="177"/>
      <c r="P1433" s="177"/>
      <c r="Q1433" s="177"/>
      <c r="R1433" s="177"/>
      <c r="S1433" s="177"/>
      <c r="T1433" s="182"/>
      <c r="AT1433" s="183" t="s">
        <v>152</v>
      </c>
      <c r="AU1433" s="183" t="s">
        <v>80</v>
      </c>
      <c r="AV1433" s="183" t="s">
        <v>80</v>
      </c>
      <c r="AW1433" s="183" t="s">
        <v>111</v>
      </c>
      <c r="AX1433" s="183" t="s">
        <v>72</v>
      </c>
      <c r="AY1433" s="183" t="s">
        <v>139</v>
      </c>
    </row>
    <row r="1434" spans="2:51" s="6" customFormat="1" ht="15.75" customHeight="1" x14ac:dyDescent="0.3">
      <c r="B1434" s="176"/>
      <c r="C1434" s="177"/>
      <c r="D1434" s="167" t="s">
        <v>152</v>
      </c>
      <c r="E1434" s="177"/>
      <c r="F1434" s="178" t="s">
        <v>639</v>
      </c>
      <c r="G1434" s="177"/>
      <c r="H1434" s="179">
        <v>-1.6559999999999999</v>
      </c>
      <c r="J1434" s="177"/>
      <c r="K1434" s="177"/>
      <c r="L1434" s="180"/>
      <c r="M1434" s="181"/>
      <c r="N1434" s="177"/>
      <c r="O1434" s="177"/>
      <c r="P1434" s="177"/>
      <c r="Q1434" s="177"/>
      <c r="R1434" s="177"/>
      <c r="S1434" s="177"/>
      <c r="T1434" s="182"/>
      <c r="AT1434" s="183" t="s">
        <v>152</v>
      </c>
      <c r="AU1434" s="183" t="s">
        <v>80</v>
      </c>
      <c r="AV1434" s="183" t="s">
        <v>80</v>
      </c>
      <c r="AW1434" s="183" t="s">
        <v>111</v>
      </c>
      <c r="AX1434" s="183" t="s">
        <v>72</v>
      </c>
      <c r="AY1434" s="183" t="s">
        <v>139</v>
      </c>
    </row>
    <row r="1435" spans="2:51" s="6" customFormat="1" ht="15.75" customHeight="1" x14ac:dyDescent="0.3">
      <c r="B1435" s="176"/>
      <c r="C1435" s="177"/>
      <c r="D1435" s="167" t="s">
        <v>152</v>
      </c>
      <c r="E1435" s="177"/>
      <c r="F1435" s="178" t="s">
        <v>640</v>
      </c>
      <c r="G1435" s="177"/>
      <c r="H1435" s="179">
        <v>-7.1760000000000002</v>
      </c>
      <c r="J1435" s="177"/>
      <c r="K1435" s="177"/>
      <c r="L1435" s="180"/>
      <c r="M1435" s="181"/>
      <c r="N1435" s="177"/>
      <c r="O1435" s="177"/>
      <c r="P1435" s="177"/>
      <c r="Q1435" s="177"/>
      <c r="R1435" s="177"/>
      <c r="S1435" s="177"/>
      <c r="T1435" s="182"/>
      <c r="AT1435" s="183" t="s">
        <v>152</v>
      </c>
      <c r="AU1435" s="183" t="s">
        <v>80</v>
      </c>
      <c r="AV1435" s="183" t="s">
        <v>80</v>
      </c>
      <c r="AW1435" s="183" t="s">
        <v>111</v>
      </c>
      <c r="AX1435" s="183" t="s">
        <v>72</v>
      </c>
      <c r="AY1435" s="183" t="s">
        <v>139</v>
      </c>
    </row>
    <row r="1436" spans="2:51" s="6" customFormat="1" ht="15.75" customHeight="1" x14ac:dyDescent="0.3">
      <c r="B1436" s="176"/>
      <c r="C1436" s="177"/>
      <c r="D1436" s="167" t="s">
        <v>152</v>
      </c>
      <c r="E1436" s="177"/>
      <c r="F1436" s="178" t="s">
        <v>641</v>
      </c>
      <c r="G1436" s="177"/>
      <c r="H1436" s="179">
        <v>-2.2080000000000002</v>
      </c>
      <c r="J1436" s="177"/>
      <c r="K1436" s="177"/>
      <c r="L1436" s="180"/>
      <c r="M1436" s="181"/>
      <c r="N1436" s="177"/>
      <c r="O1436" s="177"/>
      <c r="P1436" s="177"/>
      <c r="Q1436" s="177"/>
      <c r="R1436" s="177"/>
      <c r="S1436" s="177"/>
      <c r="T1436" s="182"/>
      <c r="AT1436" s="183" t="s">
        <v>152</v>
      </c>
      <c r="AU1436" s="183" t="s">
        <v>80</v>
      </c>
      <c r="AV1436" s="183" t="s">
        <v>80</v>
      </c>
      <c r="AW1436" s="183" t="s">
        <v>111</v>
      </c>
      <c r="AX1436" s="183" t="s">
        <v>72</v>
      </c>
      <c r="AY1436" s="183" t="s">
        <v>139</v>
      </c>
    </row>
    <row r="1437" spans="2:51" s="6" customFormat="1" ht="15.75" customHeight="1" x14ac:dyDescent="0.3">
      <c r="B1437" s="176"/>
      <c r="C1437" s="177"/>
      <c r="D1437" s="167" t="s">
        <v>152</v>
      </c>
      <c r="E1437" s="177"/>
      <c r="F1437" s="178" t="s">
        <v>642</v>
      </c>
      <c r="G1437" s="177"/>
      <c r="H1437" s="179">
        <v>-8.4480000000000004</v>
      </c>
      <c r="J1437" s="177"/>
      <c r="K1437" s="177"/>
      <c r="L1437" s="180"/>
      <c r="M1437" s="181"/>
      <c r="N1437" s="177"/>
      <c r="O1437" s="177"/>
      <c r="P1437" s="177"/>
      <c r="Q1437" s="177"/>
      <c r="R1437" s="177"/>
      <c r="S1437" s="177"/>
      <c r="T1437" s="182"/>
      <c r="AT1437" s="183" t="s">
        <v>152</v>
      </c>
      <c r="AU1437" s="183" t="s">
        <v>80</v>
      </c>
      <c r="AV1437" s="183" t="s">
        <v>80</v>
      </c>
      <c r="AW1437" s="183" t="s">
        <v>111</v>
      </c>
      <c r="AX1437" s="183" t="s">
        <v>72</v>
      </c>
      <c r="AY1437" s="183" t="s">
        <v>139</v>
      </c>
    </row>
    <row r="1438" spans="2:51" s="6" customFormat="1" ht="15.75" customHeight="1" x14ac:dyDescent="0.3">
      <c r="B1438" s="176"/>
      <c r="C1438" s="177"/>
      <c r="D1438" s="167" t="s">
        <v>152</v>
      </c>
      <c r="E1438" s="177"/>
      <c r="F1438" s="178" t="s">
        <v>643</v>
      </c>
      <c r="G1438" s="177"/>
      <c r="H1438" s="179">
        <v>-1.1519999999999999</v>
      </c>
      <c r="J1438" s="177"/>
      <c r="K1438" s="177"/>
      <c r="L1438" s="180"/>
      <c r="M1438" s="181"/>
      <c r="N1438" s="177"/>
      <c r="O1438" s="177"/>
      <c r="P1438" s="177"/>
      <c r="Q1438" s="177"/>
      <c r="R1438" s="177"/>
      <c r="S1438" s="177"/>
      <c r="T1438" s="182"/>
      <c r="AT1438" s="183" t="s">
        <v>152</v>
      </c>
      <c r="AU1438" s="183" t="s">
        <v>80</v>
      </c>
      <c r="AV1438" s="183" t="s">
        <v>80</v>
      </c>
      <c r="AW1438" s="183" t="s">
        <v>111</v>
      </c>
      <c r="AX1438" s="183" t="s">
        <v>72</v>
      </c>
      <c r="AY1438" s="183" t="s">
        <v>139</v>
      </c>
    </row>
    <row r="1439" spans="2:51" s="6" customFormat="1" ht="15.75" customHeight="1" x14ac:dyDescent="0.3">
      <c r="B1439" s="176"/>
      <c r="C1439" s="177"/>
      <c r="D1439" s="167" t="s">
        <v>152</v>
      </c>
      <c r="E1439" s="177"/>
      <c r="F1439" s="178" t="s">
        <v>644</v>
      </c>
      <c r="G1439" s="177"/>
      <c r="H1439" s="179">
        <v>-80.278000000000006</v>
      </c>
      <c r="J1439" s="177"/>
      <c r="K1439" s="177"/>
      <c r="L1439" s="180"/>
      <c r="M1439" s="181"/>
      <c r="N1439" s="177"/>
      <c r="O1439" s="177"/>
      <c r="P1439" s="177"/>
      <c r="Q1439" s="177"/>
      <c r="R1439" s="177"/>
      <c r="S1439" s="177"/>
      <c r="T1439" s="182"/>
      <c r="AT1439" s="183" t="s">
        <v>152</v>
      </c>
      <c r="AU1439" s="183" t="s">
        <v>80</v>
      </c>
      <c r="AV1439" s="183" t="s">
        <v>80</v>
      </c>
      <c r="AW1439" s="183" t="s">
        <v>111</v>
      </c>
      <c r="AX1439" s="183" t="s">
        <v>72</v>
      </c>
      <c r="AY1439" s="183" t="s">
        <v>139</v>
      </c>
    </row>
    <row r="1440" spans="2:51" s="6" customFormat="1" ht="15.75" customHeight="1" x14ac:dyDescent="0.3">
      <c r="B1440" s="169"/>
      <c r="C1440" s="170"/>
      <c r="D1440" s="167" t="s">
        <v>152</v>
      </c>
      <c r="E1440" s="170"/>
      <c r="F1440" s="171" t="s">
        <v>1146</v>
      </c>
      <c r="G1440" s="170"/>
      <c r="H1440" s="170"/>
      <c r="J1440" s="170"/>
      <c r="K1440" s="170"/>
      <c r="L1440" s="172"/>
      <c r="M1440" s="173"/>
      <c r="N1440" s="170"/>
      <c r="O1440" s="170"/>
      <c r="P1440" s="170"/>
      <c r="Q1440" s="170"/>
      <c r="R1440" s="170"/>
      <c r="S1440" s="170"/>
      <c r="T1440" s="174"/>
      <c r="AT1440" s="175" t="s">
        <v>152</v>
      </c>
      <c r="AU1440" s="175" t="s">
        <v>80</v>
      </c>
      <c r="AV1440" s="175" t="s">
        <v>76</v>
      </c>
      <c r="AW1440" s="175" t="s">
        <v>111</v>
      </c>
      <c r="AX1440" s="175" t="s">
        <v>72</v>
      </c>
      <c r="AY1440" s="175" t="s">
        <v>139</v>
      </c>
    </row>
    <row r="1441" spans="2:51" s="6" customFormat="1" ht="15.75" customHeight="1" x14ac:dyDescent="0.3">
      <c r="B1441" s="176"/>
      <c r="C1441" s="177"/>
      <c r="D1441" s="167" t="s">
        <v>152</v>
      </c>
      <c r="E1441" s="177"/>
      <c r="F1441" s="178" t="s">
        <v>1147</v>
      </c>
      <c r="G1441" s="177"/>
      <c r="H1441" s="179">
        <v>-333.411</v>
      </c>
      <c r="J1441" s="177"/>
      <c r="K1441" s="177"/>
      <c r="L1441" s="180"/>
      <c r="M1441" s="181"/>
      <c r="N1441" s="177"/>
      <c r="O1441" s="177"/>
      <c r="P1441" s="177"/>
      <c r="Q1441" s="177"/>
      <c r="R1441" s="177"/>
      <c r="S1441" s="177"/>
      <c r="T1441" s="182"/>
      <c r="AT1441" s="183" t="s">
        <v>152</v>
      </c>
      <c r="AU1441" s="183" t="s">
        <v>80</v>
      </c>
      <c r="AV1441" s="183" t="s">
        <v>80</v>
      </c>
      <c r="AW1441" s="183" t="s">
        <v>111</v>
      </c>
      <c r="AX1441" s="183" t="s">
        <v>72</v>
      </c>
      <c r="AY1441" s="183" t="s">
        <v>139</v>
      </c>
    </row>
    <row r="1442" spans="2:51" s="6" customFormat="1" ht="15.75" customHeight="1" x14ac:dyDescent="0.3">
      <c r="B1442" s="169"/>
      <c r="C1442" s="170"/>
      <c r="D1442" s="167" t="s">
        <v>152</v>
      </c>
      <c r="E1442" s="170"/>
      <c r="F1442" s="171" t="s">
        <v>1148</v>
      </c>
      <c r="G1442" s="170"/>
      <c r="H1442" s="170"/>
      <c r="J1442" s="170"/>
      <c r="K1442" s="170"/>
      <c r="L1442" s="172"/>
      <c r="M1442" s="173"/>
      <c r="N1442" s="170"/>
      <c r="O1442" s="170"/>
      <c r="P1442" s="170"/>
      <c r="Q1442" s="170"/>
      <c r="R1442" s="170"/>
      <c r="S1442" s="170"/>
      <c r="T1442" s="174"/>
      <c r="AT1442" s="175" t="s">
        <v>152</v>
      </c>
      <c r="AU1442" s="175" t="s">
        <v>80</v>
      </c>
      <c r="AV1442" s="175" t="s">
        <v>76</v>
      </c>
      <c r="AW1442" s="175" t="s">
        <v>111</v>
      </c>
      <c r="AX1442" s="175" t="s">
        <v>72</v>
      </c>
      <c r="AY1442" s="175" t="s">
        <v>139</v>
      </c>
    </row>
    <row r="1443" spans="2:51" s="6" customFormat="1" ht="15.75" customHeight="1" x14ac:dyDescent="0.3">
      <c r="B1443" s="176"/>
      <c r="C1443" s="177"/>
      <c r="D1443" s="167" t="s">
        <v>152</v>
      </c>
      <c r="E1443" s="177"/>
      <c r="F1443" s="178" t="s">
        <v>1149</v>
      </c>
      <c r="G1443" s="177"/>
      <c r="H1443" s="179">
        <v>-45.191000000000003</v>
      </c>
      <c r="J1443" s="177"/>
      <c r="K1443" s="177"/>
      <c r="L1443" s="180"/>
      <c r="M1443" s="181"/>
      <c r="N1443" s="177"/>
      <c r="O1443" s="177"/>
      <c r="P1443" s="177"/>
      <c r="Q1443" s="177"/>
      <c r="R1443" s="177"/>
      <c r="S1443" s="177"/>
      <c r="T1443" s="182"/>
      <c r="AT1443" s="183" t="s">
        <v>152</v>
      </c>
      <c r="AU1443" s="183" t="s">
        <v>80</v>
      </c>
      <c r="AV1443" s="183" t="s">
        <v>80</v>
      </c>
      <c r="AW1443" s="183" t="s">
        <v>111</v>
      </c>
      <c r="AX1443" s="183" t="s">
        <v>72</v>
      </c>
      <c r="AY1443" s="183" t="s">
        <v>139</v>
      </c>
    </row>
    <row r="1444" spans="2:51" s="6" customFormat="1" ht="15.75" customHeight="1" x14ac:dyDescent="0.3">
      <c r="B1444" s="169"/>
      <c r="C1444" s="170"/>
      <c r="D1444" s="167" t="s">
        <v>152</v>
      </c>
      <c r="E1444" s="170"/>
      <c r="F1444" s="171" t="s">
        <v>277</v>
      </c>
      <c r="G1444" s="170"/>
      <c r="H1444" s="170"/>
      <c r="J1444" s="170"/>
      <c r="K1444" s="170"/>
      <c r="L1444" s="172"/>
      <c r="M1444" s="173"/>
      <c r="N1444" s="170"/>
      <c r="O1444" s="170"/>
      <c r="P1444" s="170"/>
      <c r="Q1444" s="170"/>
      <c r="R1444" s="170"/>
      <c r="S1444" s="170"/>
      <c r="T1444" s="174"/>
      <c r="AT1444" s="175" t="s">
        <v>152</v>
      </c>
      <c r="AU1444" s="175" t="s">
        <v>80</v>
      </c>
      <c r="AV1444" s="175" t="s">
        <v>76</v>
      </c>
      <c r="AW1444" s="175" t="s">
        <v>111</v>
      </c>
      <c r="AX1444" s="175" t="s">
        <v>72</v>
      </c>
      <c r="AY1444" s="175" t="s">
        <v>139</v>
      </c>
    </row>
    <row r="1445" spans="2:51" s="6" customFormat="1" ht="15.75" customHeight="1" x14ac:dyDescent="0.3">
      <c r="B1445" s="169"/>
      <c r="C1445" s="170"/>
      <c r="D1445" s="167" t="s">
        <v>152</v>
      </c>
      <c r="E1445" s="170"/>
      <c r="F1445" s="171" t="s">
        <v>253</v>
      </c>
      <c r="G1445" s="170"/>
      <c r="H1445" s="170"/>
      <c r="J1445" s="170"/>
      <c r="K1445" s="170"/>
      <c r="L1445" s="172"/>
      <c r="M1445" s="173"/>
      <c r="N1445" s="170"/>
      <c r="O1445" s="170"/>
      <c r="P1445" s="170"/>
      <c r="Q1445" s="170"/>
      <c r="R1445" s="170"/>
      <c r="S1445" s="170"/>
      <c r="T1445" s="174"/>
      <c r="AT1445" s="175" t="s">
        <v>152</v>
      </c>
      <c r="AU1445" s="175" t="s">
        <v>80</v>
      </c>
      <c r="AV1445" s="175" t="s">
        <v>76</v>
      </c>
      <c r="AW1445" s="175" t="s">
        <v>111</v>
      </c>
      <c r="AX1445" s="175" t="s">
        <v>72</v>
      </c>
      <c r="AY1445" s="175" t="s">
        <v>139</v>
      </c>
    </row>
    <row r="1446" spans="2:51" s="6" customFormat="1" ht="15.75" customHeight="1" x14ac:dyDescent="0.3">
      <c r="B1446" s="176"/>
      <c r="C1446" s="177"/>
      <c r="D1446" s="167" t="s">
        <v>152</v>
      </c>
      <c r="E1446" s="177"/>
      <c r="F1446" s="178" t="s">
        <v>651</v>
      </c>
      <c r="G1446" s="177"/>
      <c r="H1446" s="179">
        <v>23.922999999999998</v>
      </c>
      <c r="J1446" s="177"/>
      <c r="K1446" s="177"/>
      <c r="L1446" s="180"/>
      <c r="M1446" s="181"/>
      <c r="N1446" s="177"/>
      <c r="O1446" s="177"/>
      <c r="P1446" s="177"/>
      <c r="Q1446" s="177"/>
      <c r="R1446" s="177"/>
      <c r="S1446" s="177"/>
      <c r="T1446" s="182"/>
      <c r="AT1446" s="183" t="s">
        <v>152</v>
      </c>
      <c r="AU1446" s="183" t="s">
        <v>80</v>
      </c>
      <c r="AV1446" s="183" t="s">
        <v>80</v>
      </c>
      <c r="AW1446" s="183" t="s">
        <v>111</v>
      </c>
      <c r="AX1446" s="183" t="s">
        <v>72</v>
      </c>
      <c r="AY1446" s="183" t="s">
        <v>139</v>
      </c>
    </row>
    <row r="1447" spans="2:51" s="6" customFormat="1" ht="15.75" customHeight="1" x14ac:dyDescent="0.3">
      <c r="B1447" s="176"/>
      <c r="C1447" s="177"/>
      <c r="D1447" s="167" t="s">
        <v>152</v>
      </c>
      <c r="E1447" s="177"/>
      <c r="F1447" s="178" t="s">
        <v>652</v>
      </c>
      <c r="G1447" s="177"/>
      <c r="H1447" s="179">
        <v>4.7809999999999997</v>
      </c>
      <c r="J1447" s="177"/>
      <c r="K1447" s="177"/>
      <c r="L1447" s="180"/>
      <c r="M1447" s="181"/>
      <c r="N1447" s="177"/>
      <c r="O1447" s="177"/>
      <c r="P1447" s="177"/>
      <c r="Q1447" s="177"/>
      <c r="R1447" s="177"/>
      <c r="S1447" s="177"/>
      <c r="T1447" s="182"/>
      <c r="AT1447" s="183" t="s">
        <v>152</v>
      </c>
      <c r="AU1447" s="183" t="s">
        <v>80</v>
      </c>
      <c r="AV1447" s="183" t="s">
        <v>80</v>
      </c>
      <c r="AW1447" s="183" t="s">
        <v>111</v>
      </c>
      <c r="AX1447" s="183" t="s">
        <v>72</v>
      </c>
      <c r="AY1447" s="183" t="s">
        <v>139</v>
      </c>
    </row>
    <row r="1448" spans="2:51" s="6" customFormat="1" ht="15.75" customHeight="1" x14ac:dyDescent="0.3">
      <c r="B1448" s="176"/>
      <c r="C1448" s="177"/>
      <c r="D1448" s="167" t="s">
        <v>152</v>
      </c>
      <c r="E1448" s="177"/>
      <c r="F1448" s="178" t="s">
        <v>653</v>
      </c>
      <c r="G1448" s="177"/>
      <c r="H1448" s="179">
        <v>30.587</v>
      </c>
      <c r="J1448" s="177"/>
      <c r="K1448" s="177"/>
      <c r="L1448" s="180"/>
      <c r="M1448" s="181"/>
      <c r="N1448" s="177"/>
      <c r="O1448" s="177"/>
      <c r="P1448" s="177"/>
      <c r="Q1448" s="177"/>
      <c r="R1448" s="177"/>
      <c r="S1448" s="177"/>
      <c r="T1448" s="182"/>
      <c r="AT1448" s="183" t="s">
        <v>152</v>
      </c>
      <c r="AU1448" s="183" t="s">
        <v>80</v>
      </c>
      <c r="AV1448" s="183" t="s">
        <v>80</v>
      </c>
      <c r="AW1448" s="183" t="s">
        <v>111</v>
      </c>
      <c r="AX1448" s="183" t="s">
        <v>72</v>
      </c>
      <c r="AY1448" s="183" t="s">
        <v>139</v>
      </c>
    </row>
    <row r="1449" spans="2:51" s="6" customFormat="1" ht="15.75" customHeight="1" x14ac:dyDescent="0.3">
      <c r="B1449" s="176"/>
      <c r="C1449" s="177"/>
      <c r="D1449" s="167" t="s">
        <v>152</v>
      </c>
      <c r="E1449" s="177"/>
      <c r="F1449" s="178" t="s">
        <v>654</v>
      </c>
      <c r="G1449" s="177"/>
      <c r="H1449" s="179">
        <v>19.536999999999999</v>
      </c>
      <c r="J1449" s="177"/>
      <c r="K1449" s="177"/>
      <c r="L1449" s="180"/>
      <c r="M1449" s="181"/>
      <c r="N1449" s="177"/>
      <c r="O1449" s="177"/>
      <c r="P1449" s="177"/>
      <c r="Q1449" s="177"/>
      <c r="R1449" s="177"/>
      <c r="S1449" s="177"/>
      <c r="T1449" s="182"/>
      <c r="AT1449" s="183" t="s">
        <v>152</v>
      </c>
      <c r="AU1449" s="183" t="s">
        <v>80</v>
      </c>
      <c r="AV1449" s="183" t="s">
        <v>80</v>
      </c>
      <c r="AW1449" s="183" t="s">
        <v>111</v>
      </c>
      <c r="AX1449" s="183" t="s">
        <v>72</v>
      </c>
      <c r="AY1449" s="183" t="s">
        <v>139</v>
      </c>
    </row>
    <row r="1450" spans="2:51" s="6" customFormat="1" ht="15.75" customHeight="1" x14ac:dyDescent="0.3">
      <c r="B1450" s="176"/>
      <c r="C1450" s="177"/>
      <c r="D1450" s="167" t="s">
        <v>152</v>
      </c>
      <c r="E1450" s="177"/>
      <c r="F1450" s="178" t="s">
        <v>655</v>
      </c>
      <c r="G1450" s="177"/>
      <c r="H1450" s="179">
        <v>267.65600000000001</v>
      </c>
      <c r="J1450" s="177"/>
      <c r="K1450" s="177"/>
      <c r="L1450" s="180"/>
      <c r="M1450" s="181"/>
      <c r="N1450" s="177"/>
      <c r="O1450" s="177"/>
      <c r="P1450" s="177"/>
      <c r="Q1450" s="177"/>
      <c r="R1450" s="177"/>
      <c r="S1450" s="177"/>
      <c r="T1450" s="182"/>
      <c r="AT1450" s="183" t="s">
        <v>152</v>
      </c>
      <c r="AU1450" s="183" t="s">
        <v>80</v>
      </c>
      <c r="AV1450" s="183" t="s">
        <v>80</v>
      </c>
      <c r="AW1450" s="183" t="s">
        <v>111</v>
      </c>
      <c r="AX1450" s="183" t="s">
        <v>72</v>
      </c>
      <c r="AY1450" s="183" t="s">
        <v>139</v>
      </c>
    </row>
    <row r="1451" spans="2:51" s="6" customFormat="1" ht="15.75" customHeight="1" x14ac:dyDescent="0.3">
      <c r="B1451" s="176"/>
      <c r="C1451" s="177"/>
      <c r="D1451" s="167" t="s">
        <v>152</v>
      </c>
      <c r="E1451" s="177"/>
      <c r="F1451" s="178" t="s">
        <v>656</v>
      </c>
      <c r="G1451" s="177"/>
      <c r="H1451" s="179">
        <v>132.13399999999999</v>
      </c>
      <c r="J1451" s="177"/>
      <c r="K1451" s="177"/>
      <c r="L1451" s="180"/>
      <c r="M1451" s="181"/>
      <c r="N1451" s="177"/>
      <c r="O1451" s="177"/>
      <c r="P1451" s="177"/>
      <c r="Q1451" s="177"/>
      <c r="R1451" s="177"/>
      <c r="S1451" s="177"/>
      <c r="T1451" s="182"/>
      <c r="AT1451" s="183" t="s">
        <v>152</v>
      </c>
      <c r="AU1451" s="183" t="s">
        <v>80</v>
      </c>
      <c r="AV1451" s="183" t="s">
        <v>80</v>
      </c>
      <c r="AW1451" s="183" t="s">
        <v>111</v>
      </c>
      <c r="AX1451" s="183" t="s">
        <v>72</v>
      </c>
      <c r="AY1451" s="183" t="s">
        <v>139</v>
      </c>
    </row>
    <row r="1452" spans="2:51" s="6" customFormat="1" ht="15.75" customHeight="1" x14ac:dyDescent="0.3">
      <c r="B1452" s="176"/>
      <c r="C1452" s="177"/>
      <c r="D1452" s="167" t="s">
        <v>152</v>
      </c>
      <c r="E1452" s="177"/>
      <c r="F1452" s="178" t="s">
        <v>657</v>
      </c>
      <c r="G1452" s="177"/>
      <c r="H1452" s="179">
        <v>286.565</v>
      </c>
      <c r="J1452" s="177"/>
      <c r="K1452" s="177"/>
      <c r="L1452" s="180"/>
      <c r="M1452" s="181"/>
      <c r="N1452" s="177"/>
      <c r="O1452" s="177"/>
      <c r="P1452" s="177"/>
      <c r="Q1452" s="177"/>
      <c r="R1452" s="177"/>
      <c r="S1452" s="177"/>
      <c r="T1452" s="182"/>
      <c r="AT1452" s="183" t="s">
        <v>152</v>
      </c>
      <c r="AU1452" s="183" t="s">
        <v>80</v>
      </c>
      <c r="AV1452" s="183" t="s">
        <v>80</v>
      </c>
      <c r="AW1452" s="183" t="s">
        <v>111</v>
      </c>
      <c r="AX1452" s="183" t="s">
        <v>72</v>
      </c>
      <c r="AY1452" s="183" t="s">
        <v>139</v>
      </c>
    </row>
    <row r="1453" spans="2:51" s="6" customFormat="1" ht="15.75" customHeight="1" x14ac:dyDescent="0.3">
      <c r="B1453" s="176"/>
      <c r="C1453" s="177"/>
      <c r="D1453" s="167" t="s">
        <v>152</v>
      </c>
      <c r="E1453" s="177"/>
      <c r="F1453" s="178" t="s">
        <v>658</v>
      </c>
      <c r="G1453" s="177"/>
      <c r="H1453" s="179">
        <v>36.304000000000002</v>
      </c>
      <c r="J1453" s="177"/>
      <c r="K1453" s="177"/>
      <c r="L1453" s="180"/>
      <c r="M1453" s="181"/>
      <c r="N1453" s="177"/>
      <c r="O1453" s="177"/>
      <c r="P1453" s="177"/>
      <c r="Q1453" s="177"/>
      <c r="R1453" s="177"/>
      <c r="S1453" s="177"/>
      <c r="T1453" s="182"/>
      <c r="AT1453" s="183" t="s">
        <v>152</v>
      </c>
      <c r="AU1453" s="183" t="s">
        <v>80</v>
      </c>
      <c r="AV1453" s="183" t="s">
        <v>80</v>
      </c>
      <c r="AW1453" s="183" t="s">
        <v>111</v>
      </c>
      <c r="AX1453" s="183" t="s">
        <v>72</v>
      </c>
      <c r="AY1453" s="183" t="s">
        <v>139</v>
      </c>
    </row>
    <row r="1454" spans="2:51" s="6" customFormat="1" ht="15.75" customHeight="1" x14ac:dyDescent="0.3">
      <c r="B1454" s="169"/>
      <c r="C1454" s="170"/>
      <c r="D1454" s="167" t="s">
        <v>152</v>
      </c>
      <c r="E1454" s="170"/>
      <c r="F1454" s="171" t="s">
        <v>518</v>
      </c>
      <c r="G1454" s="170"/>
      <c r="H1454" s="170"/>
      <c r="J1454" s="170"/>
      <c r="K1454" s="170"/>
      <c r="L1454" s="172"/>
      <c r="M1454" s="173"/>
      <c r="N1454" s="170"/>
      <c r="O1454" s="170"/>
      <c r="P1454" s="170"/>
      <c r="Q1454" s="170"/>
      <c r="R1454" s="170"/>
      <c r="S1454" s="170"/>
      <c r="T1454" s="174"/>
      <c r="AT1454" s="175" t="s">
        <v>152</v>
      </c>
      <c r="AU1454" s="175" t="s">
        <v>80</v>
      </c>
      <c r="AV1454" s="175" t="s">
        <v>76</v>
      </c>
      <c r="AW1454" s="175" t="s">
        <v>111</v>
      </c>
      <c r="AX1454" s="175" t="s">
        <v>72</v>
      </c>
      <c r="AY1454" s="175" t="s">
        <v>139</v>
      </c>
    </row>
    <row r="1455" spans="2:51" s="6" customFormat="1" ht="15.75" customHeight="1" x14ac:dyDescent="0.3">
      <c r="B1455" s="176"/>
      <c r="C1455" s="177"/>
      <c r="D1455" s="167" t="s">
        <v>152</v>
      </c>
      <c r="E1455" s="177"/>
      <c r="F1455" s="178" t="s">
        <v>659</v>
      </c>
      <c r="G1455" s="177"/>
      <c r="H1455" s="179">
        <v>-3.7370000000000001</v>
      </c>
      <c r="J1455" s="177"/>
      <c r="K1455" s="177"/>
      <c r="L1455" s="180"/>
      <c r="M1455" s="181"/>
      <c r="N1455" s="177"/>
      <c r="O1455" s="177"/>
      <c r="P1455" s="177"/>
      <c r="Q1455" s="177"/>
      <c r="R1455" s="177"/>
      <c r="S1455" s="177"/>
      <c r="T1455" s="182"/>
      <c r="AT1455" s="183" t="s">
        <v>152</v>
      </c>
      <c r="AU1455" s="183" t="s">
        <v>80</v>
      </c>
      <c r="AV1455" s="183" t="s">
        <v>80</v>
      </c>
      <c r="AW1455" s="183" t="s">
        <v>111</v>
      </c>
      <c r="AX1455" s="183" t="s">
        <v>72</v>
      </c>
      <c r="AY1455" s="183" t="s">
        <v>139</v>
      </c>
    </row>
    <row r="1456" spans="2:51" s="6" customFormat="1" ht="15.75" customHeight="1" x14ac:dyDescent="0.3">
      <c r="B1456" s="176"/>
      <c r="C1456" s="177"/>
      <c r="D1456" s="167" t="s">
        <v>152</v>
      </c>
      <c r="E1456" s="177"/>
      <c r="F1456" s="178" t="s">
        <v>660</v>
      </c>
      <c r="G1456" s="177"/>
      <c r="H1456" s="179">
        <v>-106.44199999999999</v>
      </c>
      <c r="J1456" s="177"/>
      <c r="K1456" s="177"/>
      <c r="L1456" s="180"/>
      <c r="M1456" s="181"/>
      <c r="N1456" s="177"/>
      <c r="O1456" s="177"/>
      <c r="P1456" s="177"/>
      <c r="Q1456" s="177"/>
      <c r="R1456" s="177"/>
      <c r="S1456" s="177"/>
      <c r="T1456" s="182"/>
      <c r="AT1456" s="183" t="s">
        <v>152</v>
      </c>
      <c r="AU1456" s="183" t="s">
        <v>80</v>
      </c>
      <c r="AV1456" s="183" t="s">
        <v>80</v>
      </c>
      <c r="AW1456" s="183" t="s">
        <v>111</v>
      </c>
      <c r="AX1456" s="183" t="s">
        <v>72</v>
      </c>
      <c r="AY1456" s="183" t="s">
        <v>139</v>
      </c>
    </row>
    <row r="1457" spans="2:51" s="6" customFormat="1" ht="15.75" customHeight="1" x14ac:dyDescent="0.3">
      <c r="B1457" s="169"/>
      <c r="C1457" s="170"/>
      <c r="D1457" s="167" t="s">
        <v>152</v>
      </c>
      <c r="E1457" s="170"/>
      <c r="F1457" s="171" t="s">
        <v>1114</v>
      </c>
      <c r="G1457" s="170"/>
      <c r="H1457" s="170"/>
      <c r="J1457" s="170"/>
      <c r="K1457" s="170"/>
      <c r="L1457" s="172"/>
      <c r="M1457" s="173"/>
      <c r="N1457" s="170"/>
      <c r="O1457" s="170"/>
      <c r="P1457" s="170"/>
      <c r="Q1457" s="170"/>
      <c r="R1457" s="170"/>
      <c r="S1457" s="170"/>
      <c r="T1457" s="174"/>
      <c r="AT1457" s="175" t="s">
        <v>152</v>
      </c>
      <c r="AU1457" s="175" t="s">
        <v>80</v>
      </c>
      <c r="AV1457" s="175" t="s">
        <v>76</v>
      </c>
      <c r="AW1457" s="175" t="s">
        <v>111</v>
      </c>
      <c r="AX1457" s="175" t="s">
        <v>72</v>
      </c>
      <c r="AY1457" s="175" t="s">
        <v>139</v>
      </c>
    </row>
    <row r="1458" spans="2:51" s="6" customFormat="1" ht="15.75" customHeight="1" x14ac:dyDescent="0.3">
      <c r="B1458" s="176"/>
      <c r="C1458" s="177"/>
      <c r="D1458" s="167" t="s">
        <v>152</v>
      </c>
      <c r="E1458" s="177"/>
      <c r="F1458" s="178" t="s">
        <v>1150</v>
      </c>
      <c r="G1458" s="177"/>
      <c r="H1458" s="179">
        <v>-189.09</v>
      </c>
      <c r="J1458" s="177"/>
      <c r="K1458" s="177"/>
      <c r="L1458" s="180"/>
      <c r="M1458" s="181"/>
      <c r="N1458" s="177"/>
      <c r="O1458" s="177"/>
      <c r="P1458" s="177"/>
      <c r="Q1458" s="177"/>
      <c r="R1458" s="177"/>
      <c r="S1458" s="177"/>
      <c r="T1458" s="182"/>
      <c r="AT1458" s="183" t="s">
        <v>152</v>
      </c>
      <c r="AU1458" s="183" t="s">
        <v>80</v>
      </c>
      <c r="AV1458" s="183" t="s">
        <v>80</v>
      </c>
      <c r="AW1458" s="183" t="s">
        <v>111</v>
      </c>
      <c r="AX1458" s="183" t="s">
        <v>72</v>
      </c>
      <c r="AY1458" s="183" t="s">
        <v>139</v>
      </c>
    </row>
    <row r="1459" spans="2:51" s="6" customFormat="1" ht="15.75" customHeight="1" x14ac:dyDescent="0.3">
      <c r="B1459" s="169"/>
      <c r="C1459" s="170"/>
      <c r="D1459" s="167" t="s">
        <v>152</v>
      </c>
      <c r="E1459" s="170"/>
      <c r="F1459" s="171" t="s">
        <v>1119</v>
      </c>
      <c r="G1459" s="170"/>
      <c r="H1459" s="170"/>
      <c r="J1459" s="170"/>
      <c r="K1459" s="170"/>
      <c r="L1459" s="172"/>
      <c r="M1459" s="173"/>
      <c r="N1459" s="170"/>
      <c r="O1459" s="170"/>
      <c r="P1459" s="170"/>
      <c r="Q1459" s="170"/>
      <c r="R1459" s="170"/>
      <c r="S1459" s="170"/>
      <c r="T1459" s="174"/>
      <c r="AT1459" s="175" t="s">
        <v>152</v>
      </c>
      <c r="AU1459" s="175" t="s">
        <v>80</v>
      </c>
      <c r="AV1459" s="175" t="s">
        <v>76</v>
      </c>
      <c r="AW1459" s="175" t="s">
        <v>111</v>
      </c>
      <c r="AX1459" s="175" t="s">
        <v>72</v>
      </c>
      <c r="AY1459" s="175" t="s">
        <v>139</v>
      </c>
    </row>
    <row r="1460" spans="2:51" s="6" customFormat="1" ht="15.75" customHeight="1" x14ac:dyDescent="0.3">
      <c r="B1460" s="176"/>
      <c r="C1460" s="177"/>
      <c r="D1460" s="167" t="s">
        <v>152</v>
      </c>
      <c r="E1460" s="177"/>
      <c r="F1460" s="178" t="s">
        <v>1151</v>
      </c>
      <c r="G1460" s="177"/>
      <c r="H1460" s="179">
        <v>-27.387</v>
      </c>
      <c r="J1460" s="177"/>
      <c r="K1460" s="177"/>
      <c r="L1460" s="180"/>
      <c r="M1460" s="181"/>
      <c r="N1460" s="177"/>
      <c r="O1460" s="177"/>
      <c r="P1460" s="177"/>
      <c r="Q1460" s="177"/>
      <c r="R1460" s="177"/>
      <c r="S1460" s="177"/>
      <c r="T1460" s="182"/>
      <c r="AT1460" s="183" t="s">
        <v>152</v>
      </c>
      <c r="AU1460" s="183" t="s">
        <v>80</v>
      </c>
      <c r="AV1460" s="183" t="s">
        <v>80</v>
      </c>
      <c r="AW1460" s="183" t="s">
        <v>111</v>
      </c>
      <c r="AX1460" s="183" t="s">
        <v>72</v>
      </c>
      <c r="AY1460" s="183" t="s">
        <v>139</v>
      </c>
    </row>
    <row r="1461" spans="2:51" s="6" customFormat="1" ht="15.75" customHeight="1" x14ac:dyDescent="0.3">
      <c r="B1461" s="169"/>
      <c r="C1461" s="170"/>
      <c r="D1461" s="167" t="s">
        <v>152</v>
      </c>
      <c r="E1461" s="170"/>
      <c r="F1461" s="171" t="s">
        <v>1152</v>
      </c>
      <c r="G1461" s="170"/>
      <c r="H1461" s="170"/>
      <c r="J1461" s="170"/>
      <c r="K1461" s="170"/>
      <c r="L1461" s="172"/>
      <c r="M1461" s="173"/>
      <c r="N1461" s="170"/>
      <c r="O1461" s="170"/>
      <c r="P1461" s="170"/>
      <c r="Q1461" s="170"/>
      <c r="R1461" s="170"/>
      <c r="S1461" s="170"/>
      <c r="T1461" s="174"/>
      <c r="AT1461" s="175" t="s">
        <v>152</v>
      </c>
      <c r="AU1461" s="175" t="s">
        <v>80</v>
      </c>
      <c r="AV1461" s="175" t="s">
        <v>76</v>
      </c>
      <c r="AW1461" s="175" t="s">
        <v>111</v>
      </c>
      <c r="AX1461" s="175" t="s">
        <v>72</v>
      </c>
      <c r="AY1461" s="175" t="s">
        <v>139</v>
      </c>
    </row>
    <row r="1462" spans="2:51" s="6" customFormat="1" ht="15.75" customHeight="1" x14ac:dyDescent="0.3">
      <c r="B1462" s="169"/>
      <c r="C1462" s="170"/>
      <c r="D1462" s="167" t="s">
        <v>152</v>
      </c>
      <c r="E1462" s="170"/>
      <c r="F1462" s="171" t="s">
        <v>230</v>
      </c>
      <c r="G1462" s="170"/>
      <c r="H1462" s="170"/>
      <c r="J1462" s="170"/>
      <c r="K1462" s="170"/>
      <c r="L1462" s="172"/>
      <c r="M1462" s="173"/>
      <c r="N1462" s="170"/>
      <c r="O1462" s="170"/>
      <c r="P1462" s="170"/>
      <c r="Q1462" s="170"/>
      <c r="R1462" s="170"/>
      <c r="S1462" s="170"/>
      <c r="T1462" s="174"/>
      <c r="AT1462" s="175" t="s">
        <v>152</v>
      </c>
      <c r="AU1462" s="175" t="s">
        <v>80</v>
      </c>
      <c r="AV1462" s="175" t="s">
        <v>76</v>
      </c>
      <c r="AW1462" s="175" t="s">
        <v>111</v>
      </c>
      <c r="AX1462" s="175" t="s">
        <v>72</v>
      </c>
      <c r="AY1462" s="175" t="s">
        <v>139</v>
      </c>
    </row>
    <row r="1463" spans="2:51" s="6" customFormat="1" ht="15.75" customHeight="1" x14ac:dyDescent="0.3">
      <c r="B1463" s="176"/>
      <c r="C1463" s="177"/>
      <c r="D1463" s="167" t="s">
        <v>152</v>
      </c>
      <c r="E1463" s="177"/>
      <c r="F1463" s="178" t="s">
        <v>661</v>
      </c>
      <c r="G1463" s="177"/>
      <c r="H1463" s="179">
        <v>189.161</v>
      </c>
      <c r="J1463" s="177"/>
      <c r="K1463" s="177"/>
      <c r="L1463" s="180"/>
      <c r="M1463" s="181"/>
      <c r="N1463" s="177"/>
      <c r="O1463" s="177"/>
      <c r="P1463" s="177"/>
      <c r="Q1463" s="177"/>
      <c r="R1463" s="177"/>
      <c r="S1463" s="177"/>
      <c r="T1463" s="182"/>
      <c r="AT1463" s="183" t="s">
        <v>152</v>
      </c>
      <c r="AU1463" s="183" t="s">
        <v>80</v>
      </c>
      <c r="AV1463" s="183" t="s">
        <v>80</v>
      </c>
      <c r="AW1463" s="183" t="s">
        <v>111</v>
      </c>
      <c r="AX1463" s="183" t="s">
        <v>72</v>
      </c>
      <c r="AY1463" s="183" t="s">
        <v>139</v>
      </c>
    </row>
    <row r="1464" spans="2:51" s="6" customFormat="1" ht="15.75" customHeight="1" x14ac:dyDescent="0.3">
      <c r="B1464" s="176"/>
      <c r="C1464" s="177"/>
      <c r="D1464" s="167" t="s">
        <v>152</v>
      </c>
      <c r="E1464" s="177"/>
      <c r="F1464" s="178" t="s">
        <v>662</v>
      </c>
      <c r="G1464" s="177"/>
      <c r="H1464" s="179">
        <v>61.11</v>
      </c>
      <c r="J1464" s="177"/>
      <c r="K1464" s="177"/>
      <c r="L1464" s="180"/>
      <c r="M1464" s="181"/>
      <c r="N1464" s="177"/>
      <c r="O1464" s="177"/>
      <c r="P1464" s="177"/>
      <c r="Q1464" s="177"/>
      <c r="R1464" s="177"/>
      <c r="S1464" s="177"/>
      <c r="T1464" s="182"/>
      <c r="AT1464" s="183" t="s">
        <v>152</v>
      </c>
      <c r="AU1464" s="183" t="s">
        <v>80</v>
      </c>
      <c r="AV1464" s="183" t="s">
        <v>80</v>
      </c>
      <c r="AW1464" s="183" t="s">
        <v>111</v>
      </c>
      <c r="AX1464" s="183" t="s">
        <v>72</v>
      </c>
      <c r="AY1464" s="183" t="s">
        <v>139</v>
      </c>
    </row>
    <row r="1465" spans="2:51" s="6" customFormat="1" ht="15.75" customHeight="1" x14ac:dyDescent="0.3">
      <c r="B1465" s="176"/>
      <c r="C1465" s="177"/>
      <c r="D1465" s="167" t="s">
        <v>152</v>
      </c>
      <c r="E1465" s="177"/>
      <c r="F1465" s="178" t="s">
        <v>663</v>
      </c>
      <c r="G1465" s="177"/>
      <c r="H1465" s="179">
        <v>68.111000000000004</v>
      </c>
      <c r="J1465" s="177"/>
      <c r="K1465" s="177"/>
      <c r="L1465" s="180"/>
      <c r="M1465" s="181"/>
      <c r="N1465" s="177"/>
      <c r="O1465" s="177"/>
      <c r="P1465" s="177"/>
      <c r="Q1465" s="177"/>
      <c r="R1465" s="177"/>
      <c r="S1465" s="177"/>
      <c r="T1465" s="182"/>
      <c r="AT1465" s="183" t="s">
        <v>152</v>
      </c>
      <c r="AU1465" s="183" t="s">
        <v>80</v>
      </c>
      <c r="AV1465" s="183" t="s">
        <v>80</v>
      </c>
      <c r="AW1465" s="183" t="s">
        <v>111</v>
      </c>
      <c r="AX1465" s="183" t="s">
        <v>72</v>
      </c>
      <c r="AY1465" s="183" t="s">
        <v>139</v>
      </c>
    </row>
    <row r="1466" spans="2:51" s="6" customFormat="1" ht="15.75" customHeight="1" x14ac:dyDescent="0.3">
      <c r="B1466" s="176"/>
      <c r="C1466" s="177"/>
      <c r="D1466" s="167" t="s">
        <v>152</v>
      </c>
      <c r="E1466" s="177"/>
      <c r="F1466" s="178" t="s">
        <v>664</v>
      </c>
      <c r="G1466" s="177"/>
      <c r="H1466" s="179">
        <v>2.8940000000000001</v>
      </c>
      <c r="J1466" s="177"/>
      <c r="K1466" s="177"/>
      <c r="L1466" s="180"/>
      <c r="M1466" s="181"/>
      <c r="N1466" s="177"/>
      <c r="O1466" s="177"/>
      <c r="P1466" s="177"/>
      <c r="Q1466" s="177"/>
      <c r="R1466" s="177"/>
      <c r="S1466" s="177"/>
      <c r="T1466" s="182"/>
      <c r="AT1466" s="183" t="s">
        <v>152</v>
      </c>
      <c r="AU1466" s="183" t="s">
        <v>80</v>
      </c>
      <c r="AV1466" s="183" t="s">
        <v>80</v>
      </c>
      <c r="AW1466" s="183" t="s">
        <v>111</v>
      </c>
      <c r="AX1466" s="183" t="s">
        <v>72</v>
      </c>
      <c r="AY1466" s="183" t="s">
        <v>139</v>
      </c>
    </row>
    <row r="1467" spans="2:51" s="6" customFormat="1" ht="15.75" customHeight="1" x14ac:dyDescent="0.3">
      <c r="B1467" s="176"/>
      <c r="C1467" s="177"/>
      <c r="D1467" s="167" t="s">
        <v>152</v>
      </c>
      <c r="E1467" s="177"/>
      <c r="F1467" s="178" t="s">
        <v>665</v>
      </c>
      <c r="G1467" s="177"/>
      <c r="H1467" s="179">
        <v>27.216000000000001</v>
      </c>
      <c r="J1467" s="177"/>
      <c r="K1467" s="177"/>
      <c r="L1467" s="180"/>
      <c r="M1467" s="181"/>
      <c r="N1467" s="177"/>
      <c r="O1467" s="177"/>
      <c r="P1467" s="177"/>
      <c r="Q1467" s="177"/>
      <c r="R1467" s="177"/>
      <c r="S1467" s="177"/>
      <c r="T1467" s="182"/>
      <c r="AT1467" s="183" t="s">
        <v>152</v>
      </c>
      <c r="AU1467" s="183" t="s">
        <v>80</v>
      </c>
      <c r="AV1467" s="183" t="s">
        <v>80</v>
      </c>
      <c r="AW1467" s="183" t="s">
        <v>111</v>
      </c>
      <c r="AX1467" s="183" t="s">
        <v>72</v>
      </c>
      <c r="AY1467" s="183" t="s">
        <v>139</v>
      </c>
    </row>
    <row r="1468" spans="2:51" s="6" customFormat="1" ht="15.75" customHeight="1" x14ac:dyDescent="0.3">
      <c r="B1468" s="176"/>
      <c r="C1468" s="177"/>
      <c r="D1468" s="167" t="s">
        <v>152</v>
      </c>
      <c r="E1468" s="177"/>
      <c r="F1468" s="178" t="s">
        <v>666</v>
      </c>
      <c r="G1468" s="177"/>
      <c r="H1468" s="179">
        <v>231.63800000000001</v>
      </c>
      <c r="J1468" s="177"/>
      <c r="K1468" s="177"/>
      <c r="L1468" s="180"/>
      <c r="M1468" s="181"/>
      <c r="N1468" s="177"/>
      <c r="O1468" s="177"/>
      <c r="P1468" s="177"/>
      <c r="Q1468" s="177"/>
      <c r="R1468" s="177"/>
      <c r="S1468" s="177"/>
      <c r="T1468" s="182"/>
      <c r="AT1468" s="183" t="s">
        <v>152</v>
      </c>
      <c r="AU1468" s="183" t="s">
        <v>80</v>
      </c>
      <c r="AV1468" s="183" t="s">
        <v>80</v>
      </c>
      <c r="AW1468" s="183" t="s">
        <v>111</v>
      </c>
      <c r="AX1468" s="183" t="s">
        <v>72</v>
      </c>
      <c r="AY1468" s="183" t="s">
        <v>139</v>
      </c>
    </row>
    <row r="1469" spans="2:51" s="6" customFormat="1" ht="15.75" customHeight="1" x14ac:dyDescent="0.3">
      <c r="B1469" s="176"/>
      <c r="C1469" s="177"/>
      <c r="D1469" s="167" t="s">
        <v>152</v>
      </c>
      <c r="E1469" s="177"/>
      <c r="F1469" s="178" t="s">
        <v>667</v>
      </c>
      <c r="G1469" s="177"/>
      <c r="H1469" s="179">
        <v>292.63200000000001</v>
      </c>
      <c r="J1469" s="177"/>
      <c r="K1469" s="177"/>
      <c r="L1469" s="180"/>
      <c r="M1469" s="181"/>
      <c r="N1469" s="177"/>
      <c r="O1469" s="177"/>
      <c r="P1469" s="177"/>
      <c r="Q1469" s="177"/>
      <c r="R1469" s="177"/>
      <c r="S1469" s="177"/>
      <c r="T1469" s="182"/>
      <c r="AT1469" s="183" t="s">
        <v>152</v>
      </c>
      <c r="AU1469" s="183" t="s">
        <v>80</v>
      </c>
      <c r="AV1469" s="183" t="s">
        <v>80</v>
      </c>
      <c r="AW1469" s="183" t="s">
        <v>111</v>
      </c>
      <c r="AX1469" s="183" t="s">
        <v>72</v>
      </c>
      <c r="AY1469" s="183" t="s">
        <v>139</v>
      </c>
    </row>
    <row r="1470" spans="2:51" s="6" customFormat="1" ht="15.75" customHeight="1" x14ac:dyDescent="0.3">
      <c r="B1470" s="176"/>
      <c r="C1470" s="177"/>
      <c r="D1470" s="167" t="s">
        <v>152</v>
      </c>
      <c r="E1470" s="177"/>
      <c r="F1470" s="178" t="s">
        <v>668</v>
      </c>
      <c r="G1470" s="177"/>
      <c r="H1470" s="179">
        <v>99.552000000000007</v>
      </c>
      <c r="J1470" s="177"/>
      <c r="K1470" s="177"/>
      <c r="L1470" s="180"/>
      <c r="M1470" s="181"/>
      <c r="N1470" s="177"/>
      <c r="O1470" s="177"/>
      <c r="P1470" s="177"/>
      <c r="Q1470" s="177"/>
      <c r="R1470" s="177"/>
      <c r="S1470" s="177"/>
      <c r="T1470" s="182"/>
      <c r="AT1470" s="183" t="s">
        <v>152</v>
      </c>
      <c r="AU1470" s="183" t="s">
        <v>80</v>
      </c>
      <c r="AV1470" s="183" t="s">
        <v>80</v>
      </c>
      <c r="AW1470" s="183" t="s">
        <v>111</v>
      </c>
      <c r="AX1470" s="183" t="s">
        <v>72</v>
      </c>
      <c r="AY1470" s="183" t="s">
        <v>139</v>
      </c>
    </row>
    <row r="1471" spans="2:51" s="6" customFormat="1" ht="15.75" customHeight="1" x14ac:dyDescent="0.3">
      <c r="B1471" s="176"/>
      <c r="C1471" s="177"/>
      <c r="D1471" s="167" t="s">
        <v>152</v>
      </c>
      <c r="E1471" s="177"/>
      <c r="F1471" s="178" t="s">
        <v>669</v>
      </c>
      <c r="G1471" s="177"/>
      <c r="H1471" s="179">
        <v>249.233</v>
      </c>
      <c r="J1471" s="177"/>
      <c r="K1471" s="177"/>
      <c r="L1471" s="180"/>
      <c r="M1471" s="181"/>
      <c r="N1471" s="177"/>
      <c r="O1471" s="177"/>
      <c r="P1471" s="177"/>
      <c r="Q1471" s="177"/>
      <c r="R1471" s="177"/>
      <c r="S1471" s="177"/>
      <c r="T1471" s="182"/>
      <c r="AT1471" s="183" t="s">
        <v>152</v>
      </c>
      <c r="AU1471" s="183" t="s">
        <v>80</v>
      </c>
      <c r="AV1471" s="183" t="s">
        <v>80</v>
      </c>
      <c r="AW1471" s="183" t="s">
        <v>111</v>
      </c>
      <c r="AX1471" s="183" t="s">
        <v>72</v>
      </c>
      <c r="AY1471" s="183" t="s">
        <v>139</v>
      </c>
    </row>
    <row r="1472" spans="2:51" s="6" customFormat="1" ht="15.75" customHeight="1" x14ac:dyDescent="0.3">
      <c r="B1472" s="176"/>
      <c r="C1472" s="177"/>
      <c r="D1472" s="167" t="s">
        <v>152</v>
      </c>
      <c r="E1472" s="177"/>
      <c r="F1472" s="178" t="s">
        <v>670</v>
      </c>
      <c r="G1472" s="177"/>
      <c r="H1472" s="179">
        <v>21.481000000000002</v>
      </c>
      <c r="J1472" s="177"/>
      <c r="K1472" s="177"/>
      <c r="L1472" s="180"/>
      <c r="M1472" s="181"/>
      <c r="N1472" s="177"/>
      <c r="O1472" s="177"/>
      <c r="P1472" s="177"/>
      <c r="Q1472" s="177"/>
      <c r="R1472" s="177"/>
      <c r="S1472" s="177"/>
      <c r="T1472" s="182"/>
      <c r="AT1472" s="183" t="s">
        <v>152</v>
      </c>
      <c r="AU1472" s="183" t="s">
        <v>80</v>
      </c>
      <c r="AV1472" s="183" t="s">
        <v>80</v>
      </c>
      <c r="AW1472" s="183" t="s">
        <v>111</v>
      </c>
      <c r="AX1472" s="183" t="s">
        <v>72</v>
      </c>
      <c r="AY1472" s="183" t="s">
        <v>139</v>
      </c>
    </row>
    <row r="1473" spans="2:51" s="6" customFormat="1" ht="15.75" customHeight="1" x14ac:dyDescent="0.3">
      <c r="B1473" s="176"/>
      <c r="C1473" s="177"/>
      <c r="D1473" s="167" t="s">
        <v>152</v>
      </c>
      <c r="E1473" s="177"/>
      <c r="F1473" s="178" t="s">
        <v>671</v>
      </c>
      <c r="G1473" s="177"/>
      <c r="H1473" s="179">
        <v>41.594000000000001</v>
      </c>
      <c r="J1473" s="177"/>
      <c r="K1473" s="177"/>
      <c r="L1473" s="180"/>
      <c r="M1473" s="181"/>
      <c r="N1473" s="177"/>
      <c r="O1473" s="177"/>
      <c r="P1473" s="177"/>
      <c r="Q1473" s="177"/>
      <c r="R1473" s="177"/>
      <c r="S1473" s="177"/>
      <c r="T1473" s="182"/>
      <c r="AT1473" s="183" t="s">
        <v>152</v>
      </c>
      <c r="AU1473" s="183" t="s">
        <v>80</v>
      </c>
      <c r="AV1473" s="183" t="s">
        <v>80</v>
      </c>
      <c r="AW1473" s="183" t="s">
        <v>111</v>
      </c>
      <c r="AX1473" s="183" t="s">
        <v>72</v>
      </c>
      <c r="AY1473" s="183" t="s">
        <v>139</v>
      </c>
    </row>
    <row r="1474" spans="2:51" s="6" customFormat="1" ht="15.75" customHeight="1" x14ac:dyDescent="0.3">
      <c r="B1474" s="176"/>
      <c r="C1474" s="177"/>
      <c r="D1474" s="167" t="s">
        <v>152</v>
      </c>
      <c r="E1474" s="177"/>
      <c r="F1474" s="178" t="s">
        <v>672</v>
      </c>
      <c r="G1474" s="177"/>
      <c r="H1474" s="179">
        <v>276.75799999999998</v>
      </c>
      <c r="J1474" s="177"/>
      <c r="K1474" s="177"/>
      <c r="L1474" s="180"/>
      <c r="M1474" s="181"/>
      <c r="N1474" s="177"/>
      <c r="O1474" s="177"/>
      <c r="P1474" s="177"/>
      <c r="Q1474" s="177"/>
      <c r="R1474" s="177"/>
      <c r="S1474" s="177"/>
      <c r="T1474" s="182"/>
      <c r="AT1474" s="183" t="s">
        <v>152</v>
      </c>
      <c r="AU1474" s="183" t="s">
        <v>80</v>
      </c>
      <c r="AV1474" s="183" t="s">
        <v>80</v>
      </c>
      <c r="AW1474" s="183" t="s">
        <v>111</v>
      </c>
      <c r="AX1474" s="183" t="s">
        <v>72</v>
      </c>
      <c r="AY1474" s="183" t="s">
        <v>139</v>
      </c>
    </row>
    <row r="1475" spans="2:51" s="6" customFormat="1" ht="15.75" customHeight="1" x14ac:dyDescent="0.3">
      <c r="B1475" s="176"/>
      <c r="C1475" s="177"/>
      <c r="D1475" s="167" t="s">
        <v>152</v>
      </c>
      <c r="E1475" s="177"/>
      <c r="F1475" s="178" t="s">
        <v>673</v>
      </c>
      <c r="G1475" s="177"/>
      <c r="H1475" s="179">
        <v>382.69400000000002</v>
      </c>
      <c r="J1475" s="177"/>
      <c r="K1475" s="177"/>
      <c r="L1475" s="180"/>
      <c r="M1475" s="181"/>
      <c r="N1475" s="177"/>
      <c r="O1475" s="177"/>
      <c r="P1475" s="177"/>
      <c r="Q1475" s="177"/>
      <c r="R1475" s="177"/>
      <c r="S1475" s="177"/>
      <c r="T1475" s="182"/>
      <c r="AT1475" s="183" t="s">
        <v>152</v>
      </c>
      <c r="AU1475" s="183" t="s">
        <v>80</v>
      </c>
      <c r="AV1475" s="183" t="s">
        <v>80</v>
      </c>
      <c r="AW1475" s="183" t="s">
        <v>111</v>
      </c>
      <c r="AX1475" s="183" t="s">
        <v>72</v>
      </c>
      <c r="AY1475" s="183" t="s">
        <v>139</v>
      </c>
    </row>
    <row r="1476" spans="2:51" s="6" customFormat="1" ht="15.75" customHeight="1" x14ac:dyDescent="0.3">
      <c r="B1476" s="176"/>
      <c r="C1476" s="177"/>
      <c r="D1476" s="167" t="s">
        <v>152</v>
      </c>
      <c r="E1476" s="177"/>
      <c r="F1476" s="178" t="s">
        <v>674</v>
      </c>
      <c r="G1476" s="177"/>
      <c r="H1476" s="179">
        <v>137.72900000000001</v>
      </c>
      <c r="J1476" s="177"/>
      <c r="K1476" s="177"/>
      <c r="L1476" s="180"/>
      <c r="M1476" s="181"/>
      <c r="N1476" s="177"/>
      <c r="O1476" s="177"/>
      <c r="P1476" s="177"/>
      <c r="Q1476" s="177"/>
      <c r="R1476" s="177"/>
      <c r="S1476" s="177"/>
      <c r="T1476" s="182"/>
      <c r="AT1476" s="183" t="s">
        <v>152</v>
      </c>
      <c r="AU1476" s="183" t="s">
        <v>80</v>
      </c>
      <c r="AV1476" s="183" t="s">
        <v>80</v>
      </c>
      <c r="AW1476" s="183" t="s">
        <v>111</v>
      </c>
      <c r="AX1476" s="183" t="s">
        <v>72</v>
      </c>
      <c r="AY1476" s="183" t="s">
        <v>139</v>
      </c>
    </row>
    <row r="1477" spans="2:51" s="6" customFormat="1" ht="15.75" customHeight="1" x14ac:dyDescent="0.3">
      <c r="B1477" s="176"/>
      <c r="C1477" s="177"/>
      <c r="D1477" s="167" t="s">
        <v>152</v>
      </c>
      <c r="E1477" s="177"/>
      <c r="F1477" s="178" t="s">
        <v>675</v>
      </c>
      <c r="G1477" s="177"/>
      <c r="H1477" s="179">
        <v>142.43799999999999</v>
      </c>
      <c r="J1477" s="177"/>
      <c r="K1477" s="177"/>
      <c r="L1477" s="180"/>
      <c r="M1477" s="181"/>
      <c r="N1477" s="177"/>
      <c r="O1477" s="177"/>
      <c r="P1477" s="177"/>
      <c r="Q1477" s="177"/>
      <c r="R1477" s="177"/>
      <c r="S1477" s="177"/>
      <c r="T1477" s="182"/>
      <c r="AT1477" s="183" t="s">
        <v>152</v>
      </c>
      <c r="AU1477" s="183" t="s">
        <v>80</v>
      </c>
      <c r="AV1477" s="183" t="s">
        <v>80</v>
      </c>
      <c r="AW1477" s="183" t="s">
        <v>111</v>
      </c>
      <c r="AX1477" s="183" t="s">
        <v>72</v>
      </c>
      <c r="AY1477" s="183" t="s">
        <v>139</v>
      </c>
    </row>
    <row r="1478" spans="2:51" s="6" customFormat="1" ht="15.75" customHeight="1" x14ac:dyDescent="0.3">
      <c r="B1478" s="176"/>
      <c r="C1478" s="177"/>
      <c r="D1478" s="167" t="s">
        <v>152</v>
      </c>
      <c r="E1478" s="177"/>
      <c r="F1478" s="178" t="s">
        <v>676</v>
      </c>
      <c r="G1478" s="177"/>
      <c r="H1478" s="179">
        <v>100.55200000000001</v>
      </c>
      <c r="J1478" s="177"/>
      <c r="K1478" s="177"/>
      <c r="L1478" s="180"/>
      <c r="M1478" s="181"/>
      <c r="N1478" s="177"/>
      <c r="O1478" s="177"/>
      <c r="P1478" s="177"/>
      <c r="Q1478" s="177"/>
      <c r="R1478" s="177"/>
      <c r="S1478" s="177"/>
      <c r="T1478" s="182"/>
      <c r="AT1478" s="183" t="s">
        <v>152</v>
      </c>
      <c r="AU1478" s="183" t="s">
        <v>80</v>
      </c>
      <c r="AV1478" s="183" t="s">
        <v>80</v>
      </c>
      <c r="AW1478" s="183" t="s">
        <v>111</v>
      </c>
      <c r="AX1478" s="183" t="s">
        <v>72</v>
      </c>
      <c r="AY1478" s="183" t="s">
        <v>139</v>
      </c>
    </row>
    <row r="1479" spans="2:51" s="6" customFormat="1" ht="39" customHeight="1" x14ac:dyDescent="0.3">
      <c r="B1479" s="176"/>
      <c r="C1479" s="177"/>
      <c r="D1479" s="167" t="s">
        <v>152</v>
      </c>
      <c r="E1479" s="177"/>
      <c r="F1479" s="178" t="s">
        <v>677</v>
      </c>
      <c r="G1479" s="177"/>
      <c r="H1479" s="179">
        <v>78.415999999999997</v>
      </c>
      <c r="J1479" s="177"/>
      <c r="K1479" s="177"/>
      <c r="L1479" s="180"/>
      <c r="M1479" s="181"/>
      <c r="N1479" s="177"/>
      <c r="O1479" s="177"/>
      <c r="P1479" s="177"/>
      <c r="Q1479" s="177"/>
      <c r="R1479" s="177"/>
      <c r="S1479" s="177"/>
      <c r="T1479" s="182"/>
      <c r="AT1479" s="183" t="s">
        <v>152</v>
      </c>
      <c r="AU1479" s="183" t="s">
        <v>80</v>
      </c>
      <c r="AV1479" s="183" t="s">
        <v>80</v>
      </c>
      <c r="AW1479" s="183" t="s">
        <v>111</v>
      </c>
      <c r="AX1479" s="183" t="s">
        <v>72</v>
      </c>
      <c r="AY1479" s="183" t="s">
        <v>139</v>
      </c>
    </row>
    <row r="1480" spans="2:51" s="6" customFormat="1" ht="15.75" customHeight="1" x14ac:dyDescent="0.3">
      <c r="B1480" s="169"/>
      <c r="C1480" s="170"/>
      <c r="D1480" s="167" t="s">
        <v>152</v>
      </c>
      <c r="E1480" s="170"/>
      <c r="F1480" s="171" t="s">
        <v>518</v>
      </c>
      <c r="G1480" s="170"/>
      <c r="H1480" s="170"/>
      <c r="J1480" s="170"/>
      <c r="K1480" s="170"/>
      <c r="L1480" s="172"/>
      <c r="M1480" s="173"/>
      <c r="N1480" s="170"/>
      <c r="O1480" s="170"/>
      <c r="P1480" s="170"/>
      <c r="Q1480" s="170"/>
      <c r="R1480" s="170"/>
      <c r="S1480" s="170"/>
      <c r="T1480" s="174"/>
      <c r="AT1480" s="175" t="s">
        <v>152</v>
      </c>
      <c r="AU1480" s="175" t="s">
        <v>80</v>
      </c>
      <c r="AV1480" s="175" t="s">
        <v>76</v>
      </c>
      <c r="AW1480" s="175" t="s">
        <v>111</v>
      </c>
      <c r="AX1480" s="175" t="s">
        <v>72</v>
      </c>
      <c r="AY1480" s="175" t="s">
        <v>139</v>
      </c>
    </row>
    <row r="1481" spans="2:51" s="6" customFormat="1" ht="15.75" customHeight="1" x14ac:dyDescent="0.3">
      <c r="B1481" s="176"/>
      <c r="C1481" s="177"/>
      <c r="D1481" s="167" t="s">
        <v>152</v>
      </c>
      <c r="E1481" s="177"/>
      <c r="F1481" s="178" t="s">
        <v>678</v>
      </c>
      <c r="G1481" s="177"/>
      <c r="H1481" s="179">
        <v>-19.992000000000001</v>
      </c>
      <c r="J1481" s="177"/>
      <c r="K1481" s="177"/>
      <c r="L1481" s="180"/>
      <c r="M1481" s="181"/>
      <c r="N1481" s="177"/>
      <c r="O1481" s="177"/>
      <c r="P1481" s="177"/>
      <c r="Q1481" s="177"/>
      <c r="R1481" s="177"/>
      <c r="S1481" s="177"/>
      <c r="T1481" s="182"/>
      <c r="AT1481" s="183" t="s">
        <v>152</v>
      </c>
      <c r="AU1481" s="183" t="s">
        <v>80</v>
      </c>
      <c r="AV1481" s="183" t="s">
        <v>80</v>
      </c>
      <c r="AW1481" s="183" t="s">
        <v>111</v>
      </c>
      <c r="AX1481" s="183" t="s">
        <v>72</v>
      </c>
      <c r="AY1481" s="183" t="s">
        <v>139</v>
      </c>
    </row>
    <row r="1482" spans="2:51" s="6" customFormat="1" ht="15.75" customHeight="1" x14ac:dyDescent="0.3">
      <c r="B1482" s="176"/>
      <c r="C1482" s="177"/>
      <c r="D1482" s="167" t="s">
        <v>152</v>
      </c>
      <c r="E1482" s="177"/>
      <c r="F1482" s="178" t="s">
        <v>679</v>
      </c>
      <c r="G1482" s="177"/>
      <c r="H1482" s="179">
        <v>-319.80799999999999</v>
      </c>
      <c r="J1482" s="177"/>
      <c r="K1482" s="177"/>
      <c r="L1482" s="180"/>
      <c r="M1482" s="181"/>
      <c r="N1482" s="177"/>
      <c r="O1482" s="177"/>
      <c r="P1482" s="177"/>
      <c r="Q1482" s="177"/>
      <c r="R1482" s="177"/>
      <c r="S1482" s="177"/>
      <c r="T1482" s="182"/>
      <c r="AT1482" s="183" t="s">
        <v>152</v>
      </c>
      <c r="AU1482" s="183" t="s">
        <v>80</v>
      </c>
      <c r="AV1482" s="183" t="s">
        <v>80</v>
      </c>
      <c r="AW1482" s="183" t="s">
        <v>111</v>
      </c>
      <c r="AX1482" s="183" t="s">
        <v>72</v>
      </c>
      <c r="AY1482" s="183" t="s">
        <v>139</v>
      </c>
    </row>
    <row r="1483" spans="2:51" s="6" customFormat="1" ht="15.75" customHeight="1" x14ac:dyDescent="0.3">
      <c r="B1483" s="169"/>
      <c r="C1483" s="170"/>
      <c r="D1483" s="167" t="s">
        <v>152</v>
      </c>
      <c r="E1483" s="170"/>
      <c r="F1483" s="171" t="s">
        <v>1114</v>
      </c>
      <c r="G1483" s="170"/>
      <c r="H1483" s="170"/>
      <c r="J1483" s="170"/>
      <c r="K1483" s="170"/>
      <c r="L1483" s="172"/>
      <c r="M1483" s="173"/>
      <c r="N1483" s="170"/>
      <c r="O1483" s="170"/>
      <c r="P1483" s="170"/>
      <c r="Q1483" s="170"/>
      <c r="R1483" s="170"/>
      <c r="S1483" s="170"/>
      <c r="T1483" s="174"/>
      <c r="AT1483" s="175" t="s">
        <v>152</v>
      </c>
      <c r="AU1483" s="175" t="s">
        <v>80</v>
      </c>
      <c r="AV1483" s="175" t="s">
        <v>76</v>
      </c>
      <c r="AW1483" s="175" t="s">
        <v>111</v>
      </c>
      <c r="AX1483" s="175" t="s">
        <v>72</v>
      </c>
      <c r="AY1483" s="175" t="s">
        <v>139</v>
      </c>
    </row>
    <row r="1484" spans="2:51" s="6" customFormat="1" ht="15.75" customHeight="1" x14ac:dyDescent="0.3">
      <c r="B1484" s="176"/>
      <c r="C1484" s="177"/>
      <c r="D1484" s="167" t="s">
        <v>152</v>
      </c>
      <c r="E1484" s="177"/>
      <c r="F1484" s="178" t="s">
        <v>1153</v>
      </c>
      <c r="G1484" s="177"/>
      <c r="H1484" s="179">
        <v>-550.46400000000006</v>
      </c>
      <c r="J1484" s="177"/>
      <c r="K1484" s="177"/>
      <c r="L1484" s="180"/>
      <c r="M1484" s="181"/>
      <c r="N1484" s="177"/>
      <c r="O1484" s="177"/>
      <c r="P1484" s="177"/>
      <c r="Q1484" s="177"/>
      <c r="R1484" s="177"/>
      <c r="S1484" s="177"/>
      <c r="T1484" s="182"/>
      <c r="AT1484" s="183" t="s">
        <v>152</v>
      </c>
      <c r="AU1484" s="183" t="s">
        <v>80</v>
      </c>
      <c r="AV1484" s="183" t="s">
        <v>80</v>
      </c>
      <c r="AW1484" s="183" t="s">
        <v>111</v>
      </c>
      <c r="AX1484" s="183" t="s">
        <v>72</v>
      </c>
      <c r="AY1484" s="183" t="s">
        <v>139</v>
      </c>
    </row>
    <row r="1485" spans="2:51" s="6" customFormat="1" ht="15.75" customHeight="1" x14ac:dyDescent="0.3">
      <c r="B1485" s="169"/>
      <c r="C1485" s="170"/>
      <c r="D1485" s="167" t="s">
        <v>152</v>
      </c>
      <c r="E1485" s="170"/>
      <c r="F1485" s="171" t="s">
        <v>1119</v>
      </c>
      <c r="G1485" s="170"/>
      <c r="H1485" s="170"/>
      <c r="J1485" s="170"/>
      <c r="K1485" s="170"/>
      <c r="L1485" s="172"/>
      <c r="M1485" s="173"/>
      <c r="N1485" s="170"/>
      <c r="O1485" s="170"/>
      <c r="P1485" s="170"/>
      <c r="Q1485" s="170"/>
      <c r="R1485" s="170"/>
      <c r="S1485" s="170"/>
      <c r="T1485" s="174"/>
      <c r="AT1485" s="175" t="s">
        <v>152</v>
      </c>
      <c r="AU1485" s="175" t="s">
        <v>80</v>
      </c>
      <c r="AV1485" s="175" t="s">
        <v>76</v>
      </c>
      <c r="AW1485" s="175" t="s">
        <v>111</v>
      </c>
      <c r="AX1485" s="175" t="s">
        <v>72</v>
      </c>
      <c r="AY1485" s="175" t="s">
        <v>139</v>
      </c>
    </row>
    <row r="1486" spans="2:51" s="6" customFormat="1" ht="27" customHeight="1" x14ac:dyDescent="0.3">
      <c r="B1486" s="176"/>
      <c r="C1486" s="177"/>
      <c r="D1486" s="167" t="s">
        <v>152</v>
      </c>
      <c r="E1486" s="177"/>
      <c r="F1486" s="178" t="s">
        <v>1154</v>
      </c>
      <c r="G1486" s="177"/>
      <c r="H1486" s="179">
        <v>-59.155999999999999</v>
      </c>
      <c r="J1486" s="177"/>
      <c r="K1486" s="177"/>
      <c r="L1486" s="180"/>
      <c r="M1486" s="181"/>
      <c r="N1486" s="177"/>
      <c r="O1486" s="177"/>
      <c r="P1486" s="177"/>
      <c r="Q1486" s="177"/>
      <c r="R1486" s="177"/>
      <c r="S1486" s="177"/>
      <c r="T1486" s="182"/>
      <c r="AT1486" s="183" t="s">
        <v>152</v>
      </c>
      <c r="AU1486" s="183" t="s">
        <v>80</v>
      </c>
      <c r="AV1486" s="183" t="s">
        <v>80</v>
      </c>
      <c r="AW1486" s="183" t="s">
        <v>111</v>
      </c>
      <c r="AX1486" s="183" t="s">
        <v>72</v>
      </c>
      <c r="AY1486" s="183" t="s">
        <v>139</v>
      </c>
    </row>
    <row r="1487" spans="2:51" s="6" customFormat="1" ht="15.75" customHeight="1" x14ac:dyDescent="0.3">
      <c r="B1487" s="169"/>
      <c r="C1487" s="170"/>
      <c r="D1487" s="167" t="s">
        <v>152</v>
      </c>
      <c r="E1487" s="170"/>
      <c r="F1487" s="171" t="s">
        <v>1155</v>
      </c>
      <c r="G1487" s="170"/>
      <c r="H1487" s="170"/>
      <c r="J1487" s="170"/>
      <c r="K1487" s="170"/>
      <c r="L1487" s="172"/>
      <c r="M1487" s="173"/>
      <c r="N1487" s="170"/>
      <c r="O1487" s="170"/>
      <c r="P1487" s="170"/>
      <c r="Q1487" s="170"/>
      <c r="R1487" s="170"/>
      <c r="S1487" s="170"/>
      <c r="T1487" s="174"/>
      <c r="AT1487" s="175" t="s">
        <v>152</v>
      </c>
      <c r="AU1487" s="175" t="s">
        <v>80</v>
      </c>
      <c r="AV1487" s="175" t="s">
        <v>76</v>
      </c>
      <c r="AW1487" s="175" t="s">
        <v>111</v>
      </c>
      <c r="AX1487" s="175" t="s">
        <v>72</v>
      </c>
      <c r="AY1487" s="175" t="s">
        <v>139</v>
      </c>
    </row>
    <row r="1488" spans="2:51" s="6" customFormat="1" ht="15.75" customHeight="1" x14ac:dyDescent="0.3">
      <c r="B1488" s="169"/>
      <c r="C1488" s="170"/>
      <c r="D1488" s="167" t="s">
        <v>152</v>
      </c>
      <c r="E1488" s="170"/>
      <c r="F1488" s="171" t="s">
        <v>255</v>
      </c>
      <c r="G1488" s="170"/>
      <c r="H1488" s="170"/>
      <c r="J1488" s="170"/>
      <c r="K1488" s="170"/>
      <c r="L1488" s="172"/>
      <c r="M1488" s="173"/>
      <c r="N1488" s="170"/>
      <c r="O1488" s="170"/>
      <c r="P1488" s="170"/>
      <c r="Q1488" s="170"/>
      <c r="R1488" s="170"/>
      <c r="S1488" s="170"/>
      <c r="T1488" s="174"/>
      <c r="AT1488" s="175" t="s">
        <v>152</v>
      </c>
      <c r="AU1488" s="175" t="s">
        <v>80</v>
      </c>
      <c r="AV1488" s="175" t="s">
        <v>76</v>
      </c>
      <c r="AW1488" s="175" t="s">
        <v>111</v>
      </c>
      <c r="AX1488" s="175" t="s">
        <v>72</v>
      </c>
      <c r="AY1488" s="175" t="s">
        <v>139</v>
      </c>
    </row>
    <row r="1489" spans="2:51" s="6" customFormat="1" ht="15.75" customHeight="1" x14ac:dyDescent="0.3">
      <c r="B1489" s="176"/>
      <c r="C1489" s="177"/>
      <c r="D1489" s="167" t="s">
        <v>152</v>
      </c>
      <c r="E1489" s="177"/>
      <c r="F1489" s="178" t="s">
        <v>680</v>
      </c>
      <c r="G1489" s="177"/>
      <c r="H1489" s="179">
        <v>31.062000000000001</v>
      </c>
      <c r="J1489" s="177"/>
      <c r="K1489" s="177"/>
      <c r="L1489" s="180"/>
      <c r="M1489" s="181"/>
      <c r="N1489" s="177"/>
      <c r="O1489" s="177"/>
      <c r="P1489" s="177"/>
      <c r="Q1489" s="177"/>
      <c r="R1489" s="177"/>
      <c r="S1489" s="177"/>
      <c r="T1489" s="182"/>
      <c r="AT1489" s="183" t="s">
        <v>152</v>
      </c>
      <c r="AU1489" s="183" t="s">
        <v>80</v>
      </c>
      <c r="AV1489" s="183" t="s">
        <v>80</v>
      </c>
      <c r="AW1489" s="183" t="s">
        <v>111</v>
      </c>
      <c r="AX1489" s="183" t="s">
        <v>72</v>
      </c>
      <c r="AY1489" s="183" t="s">
        <v>139</v>
      </c>
    </row>
    <row r="1490" spans="2:51" s="6" customFormat="1" ht="15.75" customHeight="1" x14ac:dyDescent="0.3">
      <c r="B1490" s="176"/>
      <c r="C1490" s="177"/>
      <c r="D1490" s="167" t="s">
        <v>152</v>
      </c>
      <c r="E1490" s="177"/>
      <c r="F1490" s="178" t="s">
        <v>681</v>
      </c>
      <c r="G1490" s="177"/>
      <c r="H1490" s="179">
        <v>217.11500000000001</v>
      </c>
      <c r="J1490" s="177"/>
      <c r="K1490" s="177"/>
      <c r="L1490" s="180"/>
      <c r="M1490" s="181"/>
      <c r="N1490" s="177"/>
      <c r="O1490" s="177"/>
      <c r="P1490" s="177"/>
      <c r="Q1490" s="177"/>
      <c r="R1490" s="177"/>
      <c r="S1490" s="177"/>
      <c r="T1490" s="182"/>
      <c r="AT1490" s="183" t="s">
        <v>152</v>
      </c>
      <c r="AU1490" s="183" t="s">
        <v>80</v>
      </c>
      <c r="AV1490" s="183" t="s">
        <v>80</v>
      </c>
      <c r="AW1490" s="183" t="s">
        <v>111</v>
      </c>
      <c r="AX1490" s="183" t="s">
        <v>72</v>
      </c>
      <c r="AY1490" s="183" t="s">
        <v>139</v>
      </c>
    </row>
    <row r="1491" spans="2:51" s="6" customFormat="1" ht="15.75" customHeight="1" x14ac:dyDescent="0.3">
      <c r="B1491" s="176"/>
      <c r="C1491" s="177"/>
      <c r="D1491" s="167" t="s">
        <v>152</v>
      </c>
      <c r="E1491" s="177"/>
      <c r="F1491" s="178" t="s">
        <v>682</v>
      </c>
      <c r="G1491" s="177"/>
      <c r="H1491" s="179">
        <v>32.517000000000003</v>
      </c>
      <c r="J1491" s="177"/>
      <c r="K1491" s="177"/>
      <c r="L1491" s="180"/>
      <c r="M1491" s="181"/>
      <c r="N1491" s="177"/>
      <c r="O1491" s="177"/>
      <c r="P1491" s="177"/>
      <c r="Q1491" s="177"/>
      <c r="R1491" s="177"/>
      <c r="S1491" s="177"/>
      <c r="T1491" s="182"/>
      <c r="AT1491" s="183" t="s">
        <v>152</v>
      </c>
      <c r="AU1491" s="183" t="s">
        <v>80</v>
      </c>
      <c r="AV1491" s="183" t="s">
        <v>80</v>
      </c>
      <c r="AW1491" s="183" t="s">
        <v>111</v>
      </c>
      <c r="AX1491" s="183" t="s">
        <v>72</v>
      </c>
      <c r="AY1491" s="183" t="s">
        <v>139</v>
      </c>
    </row>
    <row r="1492" spans="2:51" s="6" customFormat="1" ht="15.75" customHeight="1" x14ac:dyDescent="0.3">
      <c r="B1492" s="176"/>
      <c r="C1492" s="177"/>
      <c r="D1492" s="167" t="s">
        <v>152</v>
      </c>
      <c r="E1492" s="177"/>
      <c r="F1492" s="178" t="s">
        <v>683</v>
      </c>
      <c r="G1492" s="177"/>
      <c r="H1492" s="179">
        <v>34.085000000000001</v>
      </c>
      <c r="J1492" s="177"/>
      <c r="K1492" s="177"/>
      <c r="L1492" s="180"/>
      <c r="M1492" s="181"/>
      <c r="N1492" s="177"/>
      <c r="O1492" s="177"/>
      <c r="P1492" s="177"/>
      <c r="Q1492" s="177"/>
      <c r="R1492" s="177"/>
      <c r="S1492" s="177"/>
      <c r="T1492" s="182"/>
      <c r="AT1492" s="183" t="s">
        <v>152</v>
      </c>
      <c r="AU1492" s="183" t="s">
        <v>80</v>
      </c>
      <c r="AV1492" s="183" t="s">
        <v>80</v>
      </c>
      <c r="AW1492" s="183" t="s">
        <v>111</v>
      </c>
      <c r="AX1492" s="183" t="s">
        <v>72</v>
      </c>
      <c r="AY1492" s="183" t="s">
        <v>139</v>
      </c>
    </row>
    <row r="1493" spans="2:51" s="6" customFormat="1" ht="15.75" customHeight="1" x14ac:dyDescent="0.3">
      <c r="B1493" s="176"/>
      <c r="C1493" s="177"/>
      <c r="D1493" s="167" t="s">
        <v>152</v>
      </c>
      <c r="E1493" s="177"/>
      <c r="F1493" s="178" t="s">
        <v>684</v>
      </c>
      <c r="G1493" s="177"/>
      <c r="H1493" s="179">
        <v>105.113</v>
      </c>
      <c r="J1493" s="177"/>
      <c r="K1493" s="177"/>
      <c r="L1493" s="180"/>
      <c r="M1493" s="181"/>
      <c r="N1493" s="177"/>
      <c r="O1493" s="177"/>
      <c r="P1493" s="177"/>
      <c r="Q1493" s="177"/>
      <c r="R1493" s="177"/>
      <c r="S1493" s="177"/>
      <c r="T1493" s="182"/>
      <c r="AT1493" s="183" t="s">
        <v>152</v>
      </c>
      <c r="AU1493" s="183" t="s">
        <v>80</v>
      </c>
      <c r="AV1493" s="183" t="s">
        <v>80</v>
      </c>
      <c r="AW1493" s="183" t="s">
        <v>111</v>
      </c>
      <c r="AX1493" s="183" t="s">
        <v>72</v>
      </c>
      <c r="AY1493" s="183" t="s">
        <v>139</v>
      </c>
    </row>
    <row r="1494" spans="2:51" s="6" customFormat="1" ht="15.75" customHeight="1" x14ac:dyDescent="0.3">
      <c r="B1494" s="176"/>
      <c r="C1494" s="177"/>
      <c r="D1494" s="167" t="s">
        <v>152</v>
      </c>
      <c r="E1494" s="177"/>
      <c r="F1494" s="178" t="s">
        <v>685</v>
      </c>
      <c r="G1494" s="177"/>
      <c r="H1494" s="179">
        <v>159.25200000000001</v>
      </c>
      <c r="J1494" s="177"/>
      <c r="K1494" s="177"/>
      <c r="L1494" s="180"/>
      <c r="M1494" s="181"/>
      <c r="N1494" s="177"/>
      <c r="O1494" s="177"/>
      <c r="P1494" s="177"/>
      <c r="Q1494" s="177"/>
      <c r="R1494" s="177"/>
      <c r="S1494" s="177"/>
      <c r="T1494" s="182"/>
      <c r="AT1494" s="183" t="s">
        <v>152</v>
      </c>
      <c r="AU1494" s="183" t="s">
        <v>80</v>
      </c>
      <c r="AV1494" s="183" t="s">
        <v>80</v>
      </c>
      <c r="AW1494" s="183" t="s">
        <v>111</v>
      </c>
      <c r="AX1494" s="183" t="s">
        <v>72</v>
      </c>
      <c r="AY1494" s="183" t="s">
        <v>139</v>
      </c>
    </row>
    <row r="1495" spans="2:51" s="6" customFormat="1" ht="15.75" customHeight="1" x14ac:dyDescent="0.3">
      <c r="B1495" s="176"/>
      <c r="C1495" s="177"/>
      <c r="D1495" s="167" t="s">
        <v>152</v>
      </c>
      <c r="E1495" s="177"/>
      <c r="F1495" s="178" t="s">
        <v>686</v>
      </c>
      <c r="G1495" s="177"/>
      <c r="H1495" s="179">
        <v>24.32</v>
      </c>
      <c r="J1495" s="177"/>
      <c r="K1495" s="177"/>
      <c r="L1495" s="180"/>
      <c r="M1495" s="181"/>
      <c r="N1495" s="177"/>
      <c r="O1495" s="177"/>
      <c r="P1495" s="177"/>
      <c r="Q1495" s="177"/>
      <c r="R1495" s="177"/>
      <c r="S1495" s="177"/>
      <c r="T1495" s="182"/>
      <c r="AT1495" s="183" t="s">
        <v>152</v>
      </c>
      <c r="AU1495" s="183" t="s">
        <v>80</v>
      </c>
      <c r="AV1495" s="183" t="s">
        <v>80</v>
      </c>
      <c r="AW1495" s="183" t="s">
        <v>111</v>
      </c>
      <c r="AX1495" s="183" t="s">
        <v>72</v>
      </c>
      <c r="AY1495" s="183" t="s">
        <v>139</v>
      </c>
    </row>
    <row r="1496" spans="2:51" s="6" customFormat="1" ht="15.75" customHeight="1" x14ac:dyDescent="0.3">
      <c r="B1496" s="169"/>
      <c r="C1496" s="170"/>
      <c r="D1496" s="167" t="s">
        <v>152</v>
      </c>
      <c r="E1496" s="170"/>
      <c r="F1496" s="171" t="s">
        <v>518</v>
      </c>
      <c r="G1496" s="170"/>
      <c r="H1496" s="170"/>
      <c r="J1496" s="170"/>
      <c r="K1496" s="170"/>
      <c r="L1496" s="172"/>
      <c r="M1496" s="173"/>
      <c r="N1496" s="170"/>
      <c r="O1496" s="170"/>
      <c r="P1496" s="170"/>
      <c r="Q1496" s="170"/>
      <c r="R1496" s="170"/>
      <c r="S1496" s="170"/>
      <c r="T1496" s="174"/>
      <c r="AT1496" s="175" t="s">
        <v>152</v>
      </c>
      <c r="AU1496" s="175" t="s">
        <v>80</v>
      </c>
      <c r="AV1496" s="175" t="s">
        <v>76</v>
      </c>
      <c r="AW1496" s="175" t="s">
        <v>111</v>
      </c>
      <c r="AX1496" s="175" t="s">
        <v>72</v>
      </c>
      <c r="AY1496" s="175" t="s">
        <v>139</v>
      </c>
    </row>
    <row r="1497" spans="2:51" s="6" customFormat="1" ht="15.75" customHeight="1" x14ac:dyDescent="0.3">
      <c r="B1497" s="176"/>
      <c r="C1497" s="177"/>
      <c r="D1497" s="167" t="s">
        <v>152</v>
      </c>
      <c r="E1497" s="177"/>
      <c r="F1497" s="178" t="s">
        <v>687</v>
      </c>
      <c r="G1497" s="177"/>
      <c r="H1497" s="179">
        <v>-93.317999999999998</v>
      </c>
      <c r="J1497" s="177"/>
      <c r="K1497" s="177"/>
      <c r="L1497" s="180"/>
      <c r="M1497" s="181"/>
      <c r="N1497" s="177"/>
      <c r="O1497" s="177"/>
      <c r="P1497" s="177"/>
      <c r="Q1497" s="177"/>
      <c r="R1497" s="177"/>
      <c r="S1497" s="177"/>
      <c r="T1497" s="182"/>
      <c r="AT1497" s="183" t="s">
        <v>152</v>
      </c>
      <c r="AU1497" s="183" t="s">
        <v>80</v>
      </c>
      <c r="AV1497" s="183" t="s">
        <v>80</v>
      </c>
      <c r="AW1497" s="183" t="s">
        <v>111</v>
      </c>
      <c r="AX1497" s="183" t="s">
        <v>72</v>
      </c>
      <c r="AY1497" s="183" t="s">
        <v>139</v>
      </c>
    </row>
    <row r="1498" spans="2:51" s="6" customFormat="1" ht="15.75" customHeight="1" x14ac:dyDescent="0.3">
      <c r="B1498" s="169"/>
      <c r="C1498" s="170"/>
      <c r="D1498" s="167" t="s">
        <v>152</v>
      </c>
      <c r="E1498" s="170"/>
      <c r="F1498" s="171" t="s">
        <v>1156</v>
      </c>
      <c r="G1498" s="170"/>
      <c r="H1498" s="170"/>
      <c r="J1498" s="170"/>
      <c r="K1498" s="170"/>
      <c r="L1498" s="172"/>
      <c r="M1498" s="173"/>
      <c r="N1498" s="170"/>
      <c r="O1498" s="170"/>
      <c r="P1498" s="170"/>
      <c r="Q1498" s="170"/>
      <c r="R1498" s="170"/>
      <c r="S1498" s="170"/>
      <c r="T1498" s="174"/>
      <c r="AT1498" s="175" t="s">
        <v>152</v>
      </c>
      <c r="AU1498" s="175" t="s">
        <v>80</v>
      </c>
      <c r="AV1498" s="175" t="s">
        <v>76</v>
      </c>
      <c r="AW1498" s="175" t="s">
        <v>111</v>
      </c>
      <c r="AX1498" s="175" t="s">
        <v>72</v>
      </c>
      <c r="AY1498" s="175" t="s">
        <v>139</v>
      </c>
    </row>
    <row r="1499" spans="2:51" s="6" customFormat="1" ht="15.75" customHeight="1" x14ac:dyDescent="0.3">
      <c r="B1499" s="176"/>
      <c r="C1499" s="177"/>
      <c r="D1499" s="167" t="s">
        <v>152</v>
      </c>
      <c r="E1499" s="177"/>
      <c r="F1499" s="178" t="s">
        <v>1157</v>
      </c>
      <c r="G1499" s="177"/>
      <c r="H1499" s="179">
        <v>-135.47900000000001</v>
      </c>
      <c r="J1499" s="177"/>
      <c r="K1499" s="177"/>
      <c r="L1499" s="180"/>
      <c r="M1499" s="181"/>
      <c r="N1499" s="177"/>
      <c r="O1499" s="177"/>
      <c r="P1499" s="177"/>
      <c r="Q1499" s="177"/>
      <c r="R1499" s="177"/>
      <c r="S1499" s="177"/>
      <c r="T1499" s="182"/>
      <c r="AT1499" s="183" t="s">
        <v>152</v>
      </c>
      <c r="AU1499" s="183" t="s">
        <v>80</v>
      </c>
      <c r="AV1499" s="183" t="s">
        <v>80</v>
      </c>
      <c r="AW1499" s="183" t="s">
        <v>111</v>
      </c>
      <c r="AX1499" s="183" t="s">
        <v>72</v>
      </c>
      <c r="AY1499" s="183" t="s">
        <v>139</v>
      </c>
    </row>
    <row r="1500" spans="2:51" s="6" customFormat="1" ht="15.75" customHeight="1" x14ac:dyDescent="0.3">
      <c r="B1500" s="169"/>
      <c r="C1500" s="170"/>
      <c r="D1500" s="167" t="s">
        <v>152</v>
      </c>
      <c r="E1500" s="170"/>
      <c r="F1500" s="171" t="s">
        <v>1158</v>
      </c>
      <c r="G1500" s="170"/>
      <c r="H1500" s="170"/>
      <c r="J1500" s="170"/>
      <c r="K1500" s="170"/>
      <c r="L1500" s="172"/>
      <c r="M1500" s="173"/>
      <c r="N1500" s="170"/>
      <c r="O1500" s="170"/>
      <c r="P1500" s="170"/>
      <c r="Q1500" s="170"/>
      <c r="R1500" s="170"/>
      <c r="S1500" s="170"/>
      <c r="T1500" s="174"/>
      <c r="AT1500" s="175" t="s">
        <v>152</v>
      </c>
      <c r="AU1500" s="175" t="s">
        <v>80</v>
      </c>
      <c r="AV1500" s="175" t="s">
        <v>76</v>
      </c>
      <c r="AW1500" s="175" t="s">
        <v>111</v>
      </c>
      <c r="AX1500" s="175" t="s">
        <v>72</v>
      </c>
      <c r="AY1500" s="175" t="s">
        <v>139</v>
      </c>
    </row>
    <row r="1501" spans="2:51" s="6" customFormat="1" ht="15.75" customHeight="1" x14ac:dyDescent="0.3">
      <c r="B1501" s="176"/>
      <c r="C1501" s="177"/>
      <c r="D1501" s="167" t="s">
        <v>152</v>
      </c>
      <c r="E1501" s="177"/>
      <c r="F1501" s="178" t="s">
        <v>1159</v>
      </c>
      <c r="G1501" s="177"/>
      <c r="H1501" s="179">
        <v>-18.347000000000001</v>
      </c>
      <c r="J1501" s="177"/>
      <c r="K1501" s="177"/>
      <c r="L1501" s="180"/>
      <c r="M1501" s="181"/>
      <c r="N1501" s="177"/>
      <c r="O1501" s="177"/>
      <c r="P1501" s="177"/>
      <c r="Q1501" s="177"/>
      <c r="R1501" s="177"/>
      <c r="S1501" s="177"/>
      <c r="T1501" s="182"/>
      <c r="AT1501" s="183" t="s">
        <v>152</v>
      </c>
      <c r="AU1501" s="183" t="s">
        <v>80</v>
      </c>
      <c r="AV1501" s="183" t="s">
        <v>80</v>
      </c>
      <c r="AW1501" s="183" t="s">
        <v>111</v>
      </c>
      <c r="AX1501" s="183" t="s">
        <v>72</v>
      </c>
      <c r="AY1501" s="183" t="s">
        <v>139</v>
      </c>
    </row>
    <row r="1502" spans="2:51" s="6" customFormat="1" ht="15.75" customHeight="1" x14ac:dyDescent="0.3">
      <c r="B1502" s="169"/>
      <c r="C1502" s="170"/>
      <c r="D1502" s="167" t="s">
        <v>152</v>
      </c>
      <c r="E1502" s="170"/>
      <c r="F1502" s="171" t="s">
        <v>1160</v>
      </c>
      <c r="G1502" s="170"/>
      <c r="H1502" s="170"/>
      <c r="J1502" s="170"/>
      <c r="K1502" s="170"/>
      <c r="L1502" s="172"/>
      <c r="M1502" s="173"/>
      <c r="N1502" s="170"/>
      <c r="O1502" s="170"/>
      <c r="P1502" s="170"/>
      <c r="Q1502" s="170"/>
      <c r="R1502" s="170"/>
      <c r="S1502" s="170"/>
      <c r="T1502" s="174"/>
      <c r="AT1502" s="175" t="s">
        <v>152</v>
      </c>
      <c r="AU1502" s="175" t="s">
        <v>80</v>
      </c>
      <c r="AV1502" s="175" t="s">
        <v>76</v>
      </c>
      <c r="AW1502" s="175" t="s">
        <v>111</v>
      </c>
      <c r="AX1502" s="175" t="s">
        <v>72</v>
      </c>
      <c r="AY1502" s="175" t="s">
        <v>139</v>
      </c>
    </row>
    <row r="1503" spans="2:51" s="6" customFormat="1" ht="15.75" customHeight="1" x14ac:dyDescent="0.3">
      <c r="B1503" s="169"/>
      <c r="C1503" s="170"/>
      <c r="D1503" s="167" t="s">
        <v>152</v>
      </c>
      <c r="E1503" s="170"/>
      <c r="F1503" s="171" t="s">
        <v>196</v>
      </c>
      <c r="G1503" s="170"/>
      <c r="H1503" s="170"/>
      <c r="J1503" s="170"/>
      <c r="K1503" s="170"/>
      <c r="L1503" s="172"/>
      <c r="M1503" s="173"/>
      <c r="N1503" s="170"/>
      <c r="O1503" s="170"/>
      <c r="P1503" s="170"/>
      <c r="Q1503" s="170"/>
      <c r="R1503" s="170"/>
      <c r="S1503" s="170"/>
      <c r="T1503" s="174"/>
      <c r="AT1503" s="175" t="s">
        <v>152</v>
      </c>
      <c r="AU1503" s="175" t="s">
        <v>80</v>
      </c>
      <c r="AV1503" s="175" t="s">
        <v>76</v>
      </c>
      <c r="AW1503" s="175" t="s">
        <v>111</v>
      </c>
      <c r="AX1503" s="175" t="s">
        <v>72</v>
      </c>
      <c r="AY1503" s="175" t="s">
        <v>139</v>
      </c>
    </row>
    <row r="1504" spans="2:51" s="6" customFormat="1" ht="15.75" customHeight="1" x14ac:dyDescent="0.3">
      <c r="B1504" s="176"/>
      <c r="C1504" s="177"/>
      <c r="D1504" s="167" t="s">
        <v>152</v>
      </c>
      <c r="E1504" s="177"/>
      <c r="F1504" s="178" t="s">
        <v>688</v>
      </c>
      <c r="G1504" s="177"/>
      <c r="H1504" s="179">
        <v>34.83</v>
      </c>
      <c r="J1504" s="177"/>
      <c r="K1504" s="177"/>
      <c r="L1504" s="180"/>
      <c r="M1504" s="181"/>
      <c r="N1504" s="177"/>
      <c r="O1504" s="177"/>
      <c r="P1504" s="177"/>
      <c r="Q1504" s="177"/>
      <c r="R1504" s="177"/>
      <c r="S1504" s="177"/>
      <c r="T1504" s="182"/>
      <c r="AT1504" s="183" t="s">
        <v>152</v>
      </c>
      <c r="AU1504" s="183" t="s">
        <v>80</v>
      </c>
      <c r="AV1504" s="183" t="s">
        <v>80</v>
      </c>
      <c r="AW1504" s="183" t="s">
        <v>111</v>
      </c>
      <c r="AX1504" s="183" t="s">
        <v>72</v>
      </c>
      <c r="AY1504" s="183" t="s">
        <v>139</v>
      </c>
    </row>
    <row r="1505" spans="2:51" s="6" customFormat="1" ht="15.75" customHeight="1" x14ac:dyDescent="0.3">
      <c r="B1505" s="176"/>
      <c r="C1505" s="177"/>
      <c r="D1505" s="167" t="s">
        <v>152</v>
      </c>
      <c r="E1505" s="177"/>
      <c r="F1505" s="178" t="s">
        <v>689</v>
      </c>
      <c r="G1505" s="177"/>
      <c r="H1505" s="179">
        <v>132.03</v>
      </c>
      <c r="J1505" s="177"/>
      <c r="K1505" s="177"/>
      <c r="L1505" s="180"/>
      <c r="M1505" s="181"/>
      <c r="N1505" s="177"/>
      <c r="O1505" s="177"/>
      <c r="P1505" s="177"/>
      <c r="Q1505" s="177"/>
      <c r="R1505" s="177"/>
      <c r="S1505" s="177"/>
      <c r="T1505" s="182"/>
      <c r="AT1505" s="183" t="s">
        <v>152</v>
      </c>
      <c r="AU1505" s="183" t="s">
        <v>80</v>
      </c>
      <c r="AV1505" s="183" t="s">
        <v>80</v>
      </c>
      <c r="AW1505" s="183" t="s">
        <v>111</v>
      </c>
      <c r="AX1505" s="183" t="s">
        <v>72</v>
      </c>
      <c r="AY1505" s="183" t="s">
        <v>139</v>
      </c>
    </row>
    <row r="1506" spans="2:51" s="6" customFormat="1" ht="15.75" customHeight="1" x14ac:dyDescent="0.3">
      <c r="B1506" s="176"/>
      <c r="C1506" s="177"/>
      <c r="D1506" s="167" t="s">
        <v>152</v>
      </c>
      <c r="E1506" s="177"/>
      <c r="F1506" s="178" t="s">
        <v>690</v>
      </c>
      <c r="G1506" s="177"/>
      <c r="H1506" s="179">
        <v>51.101999999999997</v>
      </c>
      <c r="J1506" s="177"/>
      <c r="K1506" s="177"/>
      <c r="L1506" s="180"/>
      <c r="M1506" s="181"/>
      <c r="N1506" s="177"/>
      <c r="O1506" s="177"/>
      <c r="P1506" s="177"/>
      <c r="Q1506" s="177"/>
      <c r="R1506" s="177"/>
      <c r="S1506" s="177"/>
      <c r="T1506" s="182"/>
      <c r="AT1506" s="183" t="s">
        <v>152</v>
      </c>
      <c r="AU1506" s="183" t="s">
        <v>80</v>
      </c>
      <c r="AV1506" s="183" t="s">
        <v>80</v>
      </c>
      <c r="AW1506" s="183" t="s">
        <v>111</v>
      </c>
      <c r="AX1506" s="183" t="s">
        <v>72</v>
      </c>
      <c r="AY1506" s="183" t="s">
        <v>139</v>
      </c>
    </row>
    <row r="1507" spans="2:51" s="6" customFormat="1" ht="15.75" customHeight="1" x14ac:dyDescent="0.3">
      <c r="B1507" s="176"/>
      <c r="C1507" s="177"/>
      <c r="D1507" s="167" t="s">
        <v>152</v>
      </c>
      <c r="E1507" s="177"/>
      <c r="F1507" s="178" t="s">
        <v>691</v>
      </c>
      <c r="G1507" s="177"/>
      <c r="H1507" s="179">
        <v>45.9</v>
      </c>
      <c r="J1507" s="177"/>
      <c r="K1507" s="177"/>
      <c r="L1507" s="180"/>
      <c r="M1507" s="181"/>
      <c r="N1507" s="177"/>
      <c r="O1507" s="177"/>
      <c r="P1507" s="177"/>
      <c r="Q1507" s="177"/>
      <c r="R1507" s="177"/>
      <c r="S1507" s="177"/>
      <c r="T1507" s="182"/>
      <c r="AT1507" s="183" t="s">
        <v>152</v>
      </c>
      <c r="AU1507" s="183" t="s">
        <v>80</v>
      </c>
      <c r="AV1507" s="183" t="s">
        <v>80</v>
      </c>
      <c r="AW1507" s="183" t="s">
        <v>111</v>
      </c>
      <c r="AX1507" s="183" t="s">
        <v>72</v>
      </c>
      <c r="AY1507" s="183" t="s">
        <v>139</v>
      </c>
    </row>
    <row r="1508" spans="2:51" s="6" customFormat="1" ht="15.75" customHeight="1" x14ac:dyDescent="0.3">
      <c r="B1508" s="176"/>
      <c r="C1508" s="177"/>
      <c r="D1508" s="167" t="s">
        <v>152</v>
      </c>
      <c r="E1508" s="177"/>
      <c r="F1508" s="178" t="s">
        <v>692</v>
      </c>
      <c r="G1508" s="177"/>
      <c r="H1508" s="179">
        <v>131.37799999999999</v>
      </c>
      <c r="J1508" s="177"/>
      <c r="K1508" s="177"/>
      <c r="L1508" s="180"/>
      <c r="M1508" s="181"/>
      <c r="N1508" s="177"/>
      <c r="O1508" s="177"/>
      <c r="P1508" s="177"/>
      <c r="Q1508" s="177"/>
      <c r="R1508" s="177"/>
      <c r="S1508" s="177"/>
      <c r="T1508" s="182"/>
      <c r="AT1508" s="183" t="s">
        <v>152</v>
      </c>
      <c r="AU1508" s="183" t="s">
        <v>80</v>
      </c>
      <c r="AV1508" s="183" t="s">
        <v>80</v>
      </c>
      <c r="AW1508" s="183" t="s">
        <v>111</v>
      </c>
      <c r="AX1508" s="183" t="s">
        <v>72</v>
      </c>
      <c r="AY1508" s="183" t="s">
        <v>139</v>
      </c>
    </row>
    <row r="1509" spans="2:51" s="6" customFormat="1" ht="15.75" customHeight="1" x14ac:dyDescent="0.3">
      <c r="B1509" s="176"/>
      <c r="C1509" s="177"/>
      <c r="D1509" s="167" t="s">
        <v>152</v>
      </c>
      <c r="E1509" s="177"/>
      <c r="F1509" s="178" t="s">
        <v>693</v>
      </c>
      <c r="G1509" s="177"/>
      <c r="H1509" s="179">
        <v>120.91</v>
      </c>
      <c r="J1509" s="177"/>
      <c r="K1509" s="177"/>
      <c r="L1509" s="180"/>
      <c r="M1509" s="181"/>
      <c r="N1509" s="177"/>
      <c r="O1509" s="177"/>
      <c r="P1509" s="177"/>
      <c r="Q1509" s="177"/>
      <c r="R1509" s="177"/>
      <c r="S1509" s="177"/>
      <c r="T1509" s="182"/>
      <c r="AT1509" s="183" t="s">
        <v>152</v>
      </c>
      <c r="AU1509" s="183" t="s">
        <v>80</v>
      </c>
      <c r="AV1509" s="183" t="s">
        <v>80</v>
      </c>
      <c r="AW1509" s="183" t="s">
        <v>111</v>
      </c>
      <c r="AX1509" s="183" t="s">
        <v>72</v>
      </c>
      <c r="AY1509" s="183" t="s">
        <v>139</v>
      </c>
    </row>
    <row r="1510" spans="2:51" s="6" customFormat="1" ht="15.75" customHeight="1" x14ac:dyDescent="0.3">
      <c r="B1510" s="176"/>
      <c r="C1510" s="177"/>
      <c r="D1510" s="167" t="s">
        <v>152</v>
      </c>
      <c r="E1510" s="177"/>
      <c r="F1510" s="178" t="s">
        <v>694</v>
      </c>
      <c r="G1510" s="177"/>
      <c r="H1510" s="179">
        <v>12.971</v>
      </c>
      <c r="J1510" s="177"/>
      <c r="K1510" s="177"/>
      <c r="L1510" s="180"/>
      <c r="M1510" s="181"/>
      <c r="N1510" s="177"/>
      <c r="O1510" s="177"/>
      <c r="P1510" s="177"/>
      <c r="Q1510" s="177"/>
      <c r="R1510" s="177"/>
      <c r="S1510" s="177"/>
      <c r="T1510" s="182"/>
      <c r="AT1510" s="183" t="s">
        <v>152</v>
      </c>
      <c r="AU1510" s="183" t="s">
        <v>80</v>
      </c>
      <c r="AV1510" s="183" t="s">
        <v>80</v>
      </c>
      <c r="AW1510" s="183" t="s">
        <v>111</v>
      </c>
      <c r="AX1510" s="183" t="s">
        <v>72</v>
      </c>
      <c r="AY1510" s="183" t="s">
        <v>139</v>
      </c>
    </row>
    <row r="1511" spans="2:51" s="6" customFormat="1" ht="15.75" customHeight="1" x14ac:dyDescent="0.3">
      <c r="B1511" s="176"/>
      <c r="C1511" s="177"/>
      <c r="D1511" s="167" t="s">
        <v>152</v>
      </c>
      <c r="E1511" s="177"/>
      <c r="F1511" s="178" t="s">
        <v>695</v>
      </c>
      <c r="G1511" s="177"/>
      <c r="H1511" s="179">
        <v>12.983000000000001</v>
      </c>
      <c r="J1511" s="177"/>
      <c r="K1511" s="177"/>
      <c r="L1511" s="180"/>
      <c r="M1511" s="181"/>
      <c r="N1511" s="177"/>
      <c r="O1511" s="177"/>
      <c r="P1511" s="177"/>
      <c r="Q1511" s="177"/>
      <c r="R1511" s="177"/>
      <c r="S1511" s="177"/>
      <c r="T1511" s="182"/>
      <c r="AT1511" s="183" t="s">
        <v>152</v>
      </c>
      <c r="AU1511" s="183" t="s">
        <v>80</v>
      </c>
      <c r="AV1511" s="183" t="s">
        <v>80</v>
      </c>
      <c r="AW1511" s="183" t="s">
        <v>111</v>
      </c>
      <c r="AX1511" s="183" t="s">
        <v>72</v>
      </c>
      <c r="AY1511" s="183" t="s">
        <v>139</v>
      </c>
    </row>
    <row r="1512" spans="2:51" s="6" customFormat="1" ht="15.75" customHeight="1" x14ac:dyDescent="0.3">
      <c r="B1512" s="176"/>
      <c r="C1512" s="177"/>
      <c r="D1512" s="167" t="s">
        <v>152</v>
      </c>
      <c r="E1512" s="177"/>
      <c r="F1512" s="178" t="s">
        <v>696</v>
      </c>
      <c r="G1512" s="177"/>
      <c r="H1512" s="179">
        <v>21.030999999999999</v>
      </c>
      <c r="J1512" s="177"/>
      <c r="K1512" s="177"/>
      <c r="L1512" s="180"/>
      <c r="M1512" s="181"/>
      <c r="N1512" s="177"/>
      <c r="O1512" s="177"/>
      <c r="P1512" s="177"/>
      <c r="Q1512" s="177"/>
      <c r="R1512" s="177"/>
      <c r="S1512" s="177"/>
      <c r="T1512" s="182"/>
      <c r="AT1512" s="183" t="s">
        <v>152</v>
      </c>
      <c r="AU1512" s="183" t="s">
        <v>80</v>
      </c>
      <c r="AV1512" s="183" t="s">
        <v>80</v>
      </c>
      <c r="AW1512" s="183" t="s">
        <v>111</v>
      </c>
      <c r="AX1512" s="183" t="s">
        <v>72</v>
      </c>
      <c r="AY1512" s="183" t="s">
        <v>139</v>
      </c>
    </row>
    <row r="1513" spans="2:51" s="6" customFormat="1" ht="15.75" customHeight="1" x14ac:dyDescent="0.3">
      <c r="B1513" s="176"/>
      <c r="C1513" s="177"/>
      <c r="D1513" s="167" t="s">
        <v>152</v>
      </c>
      <c r="E1513" s="177"/>
      <c r="F1513" s="178" t="s">
        <v>697</v>
      </c>
      <c r="G1513" s="177"/>
      <c r="H1513" s="179">
        <v>7.0419999999999998</v>
      </c>
      <c r="J1513" s="177"/>
      <c r="K1513" s="177"/>
      <c r="L1513" s="180"/>
      <c r="M1513" s="181"/>
      <c r="N1513" s="177"/>
      <c r="O1513" s="177"/>
      <c r="P1513" s="177"/>
      <c r="Q1513" s="177"/>
      <c r="R1513" s="177"/>
      <c r="S1513" s="177"/>
      <c r="T1513" s="182"/>
      <c r="AT1513" s="183" t="s">
        <v>152</v>
      </c>
      <c r="AU1513" s="183" t="s">
        <v>80</v>
      </c>
      <c r="AV1513" s="183" t="s">
        <v>80</v>
      </c>
      <c r="AW1513" s="183" t="s">
        <v>111</v>
      </c>
      <c r="AX1513" s="183" t="s">
        <v>72</v>
      </c>
      <c r="AY1513" s="183" t="s">
        <v>139</v>
      </c>
    </row>
    <row r="1514" spans="2:51" s="6" customFormat="1" ht="15.75" customHeight="1" x14ac:dyDescent="0.3">
      <c r="B1514" s="176"/>
      <c r="C1514" s="177"/>
      <c r="D1514" s="167" t="s">
        <v>152</v>
      </c>
      <c r="E1514" s="177"/>
      <c r="F1514" s="178" t="s">
        <v>698</v>
      </c>
      <c r="G1514" s="177"/>
      <c r="H1514" s="179">
        <v>2.444</v>
      </c>
      <c r="J1514" s="177"/>
      <c r="K1514" s="177"/>
      <c r="L1514" s="180"/>
      <c r="M1514" s="181"/>
      <c r="N1514" s="177"/>
      <c r="O1514" s="177"/>
      <c r="P1514" s="177"/>
      <c r="Q1514" s="177"/>
      <c r="R1514" s="177"/>
      <c r="S1514" s="177"/>
      <c r="T1514" s="182"/>
      <c r="AT1514" s="183" t="s">
        <v>152</v>
      </c>
      <c r="AU1514" s="183" t="s">
        <v>80</v>
      </c>
      <c r="AV1514" s="183" t="s">
        <v>80</v>
      </c>
      <c r="AW1514" s="183" t="s">
        <v>111</v>
      </c>
      <c r="AX1514" s="183" t="s">
        <v>72</v>
      </c>
      <c r="AY1514" s="183" t="s">
        <v>139</v>
      </c>
    </row>
    <row r="1515" spans="2:51" s="6" customFormat="1" ht="15.75" customHeight="1" x14ac:dyDescent="0.3">
      <c r="B1515" s="176"/>
      <c r="C1515" s="177"/>
      <c r="D1515" s="167" t="s">
        <v>152</v>
      </c>
      <c r="E1515" s="177"/>
      <c r="F1515" s="178" t="s">
        <v>699</v>
      </c>
      <c r="G1515" s="177"/>
      <c r="H1515" s="179">
        <v>40.280999999999999</v>
      </c>
      <c r="J1515" s="177"/>
      <c r="K1515" s="177"/>
      <c r="L1515" s="180"/>
      <c r="M1515" s="181"/>
      <c r="N1515" s="177"/>
      <c r="O1515" s="177"/>
      <c r="P1515" s="177"/>
      <c r="Q1515" s="177"/>
      <c r="R1515" s="177"/>
      <c r="S1515" s="177"/>
      <c r="T1515" s="182"/>
      <c r="AT1515" s="183" t="s">
        <v>152</v>
      </c>
      <c r="AU1515" s="183" t="s">
        <v>80</v>
      </c>
      <c r="AV1515" s="183" t="s">
        <v>80</v>
      </c>
      <c r="AW1515" s="183" t="s">
        <v>111</v>
      </c>
      <c r="AX1515" s="183" t="s">
        <v>72</v>
      </c>
      <c r="AY1515" s="183" t="s">
        <v>139</v>
      </c>
    </row>
    <row r="1516" spans="2:51" s="6" customFormat="1" ht="15.75" customHeight="1" x14ac:dyDescent="0.3">
      <c r="B1516" s="176"/>
      <c r="C1516" s="177"/>
      <c r="D1516" s="167" t="s">
        <v>152</v>
      </c>
      <c r="E1516" s="177"/>
      <c r="F1516" s="178" t="s">
        <v>700</v>
      </c>
      <c r="G1516" s="177"/>
      <c r="H1516" s="179">
        <v>81.986000000000004</v>
      </c>
      <c r="J1516" s="177"/>
      <c r="K1516" s="177"/>
      <c r="L1516" s="180"/>
      <c r="M1516" s="181"/>
      <c r="N1516" s="177"/>
      <c r="O1516" s="177"/>
      <c r="P1516" s="177"/>
      <c r="Q1516" s="177"/>
      <c r="R1516" s="177"/>
      <c r="S1516" s="177"/>
      <c r="T1516" s="182"/>
      <c r="AT1516" s="183" t="s">
        <v>152</v>
      </c>
      <c r="AU1516" s="183" t="s">
        <v>80</v>
      </c>
      <c r="AV1516" s="183" t="s">
        <v>80</v>
      </c>
      <c r="AW1516" s="183" t="s">
        <v>111</v>
      </c>
      <c r="AX1516" s="183" t="s">
        <v>72</v>
      </c>
      <c r="AY1516" s="183" t="s">
        <v>139</v>
      </c>
    </row>
    <row r="1517" spans="2:51" s="6" customFormat="1" ht="15.75" customHeight="1" x14ac:dyDescent="0.3">
      <c r="B1517" s="176"/>
      <c r="C1517" s="177"/>
      <c r="D1517" s="167" t="s">
        <v>152</v>
      </c>
      <c r="E1517" s="177"/>
      <c r="F1517" s="178" t="s">
        <v>701</v>
      </c>
      <c r="G1517" s="177"/>
      <c r="H1517" s="179">
        <v>73.317999999999998</v>
      </c>
      <c r="J1517" s="177"/>
      <c r="K1517" s="177"/>
      <c r="L1517" s="180"/>
      <c r="M1517" s="181"/>
      <c r="N1517" s="177"/>
      <c r="O1517" s="177"/>
      <c r="P1517" s="177"/>
      <c r="Q1517" s="177"/>
      <c r="R1517" s="177"/>
      <c r="S1517" s="177"/>
      <c r="T1517" s="182"/>
      <c r="AT1517" s="183" t="s">
        <v>152</v>
      </c>
      <c r="AU1517" s="183" t="s">
        <v>80</v>
      </c>
      <c r="AV1517" s="183" t="s">
        <v>80</v>
      </c>
      <c r="AW1517" s="183" t="s">
        <v>111</v>
      </c>
      <c r="AX1517" s="183" t="s">
        <v>72</v>
      </c>
      <c r="AY1517" s="183" t="s">
        <v>139</v>
      </c>
    </row>
    <row r="1518" spans="2:51" s="6" customFormat="1" ht="15.75" customHeight="1" x14ac:dyDescent="0.3">
      <c r="B1518" s="176"/>
      <c r="C1518" s="177"/>
      <c r="D1518" s="167" t="s">
        <v>152</v>
      </c>
      <c r="E1518" s="177"/>
      <c r="F1518" s="178" t="s">
        <v>702</v>
      </c>
      <c r="G1518" s="177"/>
      <c r="H1518" s="179">
        <v>35.027999999999999</v>
      </c>
      <c r="J1518" s="177"/>
      <c r="K1518" s="177"/>
      <c r="L1518" s="180"/>
      <c r="M1518" s="181"/>
      <c r="N1518" s="177"/>
      <c r="O1518" s="177"/>
      <c r="P1518" s="177"/>
      <c r="Q1518" s="177"/>
      <c r="R1518" s="177"/>
      <c r="S1518" s="177"/>
      <c r="T1518" s="182"/>
      <c r="AT1518" s="183" t="s">
        <v>152</v>
      </c>
      <c r="AU1518" s="183" t="s">
        <v>80</v>
      </c>
      <c r="AV1518" s="183" t="s">
        <v>80</v>
      </c>
      <c r="AW1518" s="183" t="s">
        <v>111</v>
      </c>
      <c r="AX1518" s="183" t="s">
        <v>72</v>
      </c>
      <c r="AY1518" s="183" t="s">
        <v>139</v>
      </c>
    </row>
    <row r="1519" spans="2:51" s="6" customFormat="1" ht="15.75" customHeight="1" x14ac:dyDescent="0.3">
      <c r="B1519" s="176"/>
      <c r="C1519" s="177"/>
      <c r="D1519" s="167" t="s">
        <v>152</v>
      </c>
      <c r="E1519" s="177"/>
      <c r="F1519" s="178" t="s">
        <v>703</v>
      </c>
      <c r="G1519" s="177"/>
      <c r="H1519" s="179">
        <v>42.301000000000002</v>
      </c>
      <c r="J1519" s="177"/>
      <c r="K1519" s="177"/>
      <c r="L1519" s="180"/>
      <c r="M1519" s="181"/>
      <c r="N1519" s="177"/>
      <c r="O1519" s="177"/>
      <c r="P1519" s="177"/>
      <c r="Q1519" s="177"/>
      <c r="R1519" s="177"/>
      <c r="S1519" s="177"/>
      <c r="T1519" s="182"/>
      <c r="AT1519" s="183" t="s">
        <v>152</v>
      </c>
      <c r="AU1519" s="183" t="s">
        <v>80</v>
      </c>
      <c r="AV1519" s="183" t="s">
        <v>80</v>
      </c>
      <c r="AW1519" s="183" t="s">
        <v>111</v>
      </c>
      <c r="AX1519" s="183" t="s">
        <v>72</v>
      </c>
      <c r="AY1519" s="183" t="s">
        <v>139</v>
      </c>
    </row>
    <row r="1520" spans="2:51" s="6" customFormat="1" ht="15.75" customHeight="1" x14ac:dyDescent="0.3">
      <c r="B1520" s="176"/>
      <c r="C1520" s="177"/>
      <c r="D1520" s="167" t="s">
        <v>152</v>
      </c>
      <c r="E1520" s="177"/>
      <c r="F1520" s="178" t="s">
        <v>704</v>
      </c>
      <c r="G1520" s="177"/>
      <c r="H1520" s="179">
        <v>148.851</v>
      </c>
      <c r="J1520" s="177"/>
      <c r="K1520" s="177"/>
      <c r="L1520" s="180"/>
      <c r="M1520" s="181"/>
      <c r="N1520" s="177"/>
      <c r="O1520" s="177"/>
      <c r="P1520" s="177"/>
      <c r="Q1520" s="177"/>
      <c r="R1520" s="177"/>
      <c r="S1520" s="177"/>
      <c r="T1520" s="182"/>
      <c r="AT1520" s="183" t="s">
        <v>152</v>
      </c>
      <c r="AU1520" s="183" t="s">
        <v>80</v>
      </c>
      <c r="AV1520" s="183" t="s">
        <v>80</v>
      </c>
      <c r="AW1520" s="183" t="s">
        <v>111</v>
      </c>
      <c r="AX1520" s="183" t="s">
        <v>72</v>
      </c>
      <c r="AY1520" s="183" t="s">
        <v>139</v>
      </c>
    </row>
    <row r="1521" spans="2:51" s="6" customFormat="1" ht="15.75" customHeight="1" x14ac:dyDescent="0.3">
      <c r="B1521" s="176"/>
      <c r="C1521" s="177"/>
      <c r="D1521" s="167" t="s">
        <v>152</v>
      </c>
      <c r="E1521" s="177"/>
      <c r="F1521" s="178" t="s">
        <v>705</v>
      </c>
      <c r="G1521" s="177"/>
      <c r="H1521" s="179">
        <v>511.76900000000001</v>
      </c>
      <c r="J1521" s="177"/>
      <c r="K1521" s="177"/>
      <c r="L1521" s="180"/>
      <c r="M1521" s="181"/>
      <c r="N1521" s="177"/>
      <c r="O1521" s="177"/>
      <c r="P1521" s="177"/>
      <c r="Q1521" s="177"/>
      <c r="R1521" s="177"/>
      <c r="S1521" s="177"/>
      <c r="T1521" s="182"/>
      <c r="AT1521" s="183" t="s">
        <v>152</v>
      </c>
      <c r="AU1521" s="183" t="s">
        <v>80</v>
      </c>
      <c r="AV1521" s="183" t="s">
        <v>80</v>
      </c>
      <c r="AW1521" s="183" t="s">
        <v>111</v>
      </c>
      <c r="AX1521" s="183" t="s">
        <v>72</v>
      </c>
      <c r="AY1521" s="183" t="s">
        <v>139</v>
      </c>
    </row>
    <row r="1522" spans="2:51" s="6" customFormat="1" ht="15.75" customHeight="1" x14ac:dyDescent="0.3">
      <c r="B1522" s="176"/>
      <c r="C1522" s="177"/>
      <c r="D1522" s="167" t="s">
        <v>152</v>
      </c>
      <c r="E1522" s="177"/>
      <c r="F1522" s="178" t="s">
        <v>706</v>
      </c>
      <c r="G1522" s="177"/>
      <c r="H1522" s="179">
        <v>111.322</v>
      </c>
      <c r="J1522" s="177"/>
      <c r="K1522" s="177"/>
      <c r="L1522" s="180"/>
      <c r="M1522" s="181"/>
      <c r="N1522" s="177"/>
      <c r="O1522" s="177"/>
      <c r="P1522" s="177"/>
      <c r="Q1522" s="177"/>
      <c r="R1522" s="177"/>
      <c r="S1522" s="177"/>
      <c r="T1522" s="182"/>
      <c r="AT1522" s="183" t="s">
        <v>152</v>
      </c>
      <c r="AU1522" s="183" t="s">
        <v>80</v>
      </c>
      <c r="AV1522" s="183" t="s">
        <v>80</v>
      </c>
      <c r="AW1522" s="183" t="s">
        <v>111</v>
      </c>
      <c r="AX1522" s="183" t="s">
        <v>72</v>
      </c>
      <c r="AY1522" s="183" t="s">
        <v>139</v>
      </c>
    </row>
    <row r="1523" spans="2:51" s="6" customFormat="1" ht="15.75" customHeight="1" x14ac:dyDescent="0.3">
      <c r="B1523" s="176"/>
      <c r="C1523" s="177"/>
      <c r="D1523" s="167" t="s">
        <v>152</v>
      </c>
      <c r="E1523" s="177"/>
      <c r="F1523" s="178" t="s">
        <v>707</v>
      </c>
      <c r="G1523" s="177"/>
      <c r="H1523" s="179">
        <v>119.833</v>
      </c>
      <c r="J1523" s="177"/>
      <c r="K1523" s="177"/>
      <c r="L1523" s="180"/>
      <c r="M1523" s="181"/>
      <c r="N1523" s="177"/>
      <c r="O1523" s="177"/>
      <c r="P1523" s="177"/>
      <c r="Q1523" s="177"/>
      <c r="R1523" s="177"/>
      <c r="S1523" s="177"/>
      <c r="T1523" s="182"/>
      <c r="AT1523" s="183" t="s">
        <v>152</v>
      </c>
      <c r="AU1523" s="183" t="s">
        <v>80</v>
      </c>
      <c r="AV1523" s="183" t="s">
        <v>80</v>
      </c>
      <c r="AW1523" s="183" t="s">
        <v>111</v>
      </c>
      <c r="AX1523" s="183" t="s">
        <v>72</v>
      </c>
      <c r="AY1523" s="183" t="s">
        <v>139</v>
      </c>
    </row>
    <row r="1524" spans="2:51" s="6" customFormat="1" ht="15.75" customHeight="1" x14ac:dyDescent="0.3">
      <c r="B1524" s="176"/>
      <c r="C1524" s="177"/>
      <c r="D1524" s="167" t="s">
        <v>152</v>
      </c>
      <c r="E1524" s="177"/>
      <c r="F1524" s="178" t="s">
        <v>708</v>
      </c>
      <c r="G1524" s="177"/>
      <c r="H1524" s="179">
        <v>32.353000000000002</v>
      </c>
      <c r="J1524" s="177"/>
      <c r="K1524" s="177"/>
      <c r="L1524" s="180"/>
      <c r="M1524" s="181"/>
      <c r="N1524" s="177"/>
      <c r="O1524" s="177"/>
      <c r="P1524" s="177"/>
      <c r="Q1524" s="177"/>
      <c r="R1524" s="177"/>
      <c r="S1524" s="177"/>
      <c r="T1524" s="182"/>
      <c r="AT1524" s="183" t="s">
        <v>152</v>
      </c>
      <c r="AU1524" s="183" t="s">
        <v>80</v>
      </c>
      <c r="AV1524" s="183" t="s">
        <v>80</v>
      </c>
      <c r="AW1524" s="183" t="s">
        <v>111</v>
      </c>
      <c r="AX1524" s="183" t="s">
        <v>72</v>
      </c>
      <c r="AY1524" s="183" t="s">
        <v>139</v>
      </c>
    </row>
    <row r="1525" spans="2:51" s="6" customFormat="1" ht="15.75" customHeight="1" x14ac:dyDescent="0.3">
      <c r="B1525" s="176"/>
      <c r="C1525" s="177"/>
      <c r="D1525" s="167" t="s">
        <v>152</v>
      </c>
      <c r="E1525" s="177"/>
      <c r="F1525" s="178" t="s">
        <v>709</v>
      </c>
      <c r="G1525" s="177"/>
      <c r="H1525" s="179">
        <v>65.027000000000001</v>
      </c>
      <c r="J1525" s="177"/>
      <c r="K1525" s="177"/>
      <c r="L1525" s="180"/>
      <c r="M1525" s="181"/>
      <c r="N1525" s="177"/>
      <c r="O1525" s="177"/>
      <c r="P1525" s="177"/>
      <c r="Q1525" s="177"/>
      <c r="R1525" s="177"/>
      <c r="S1525" s="177"/>
      <c r="T1525" s="182"/>
      <c r="AT1525" s="183" t="s">
        <v>152</v>
      </c>
      <c r="AU1525" s="183" t="s">
        <v>80</v>
      </c>
      <c r="AV1525" s="183" t="s">
        <v>80</v>
      </c>
      <c r="AW1525" s="183" t="s">
        <v>111</v>
      </c>
      <c r="AX1525" s="183" t="s">
        <v>72</v>
      </c>
      <c r="AY1525" s="183" t="s">
        <v>139</v>
      </c>
    </row>
    <row r="1526" spans="2:51" s="6" customFormat="1" ht="39" customHeight="1" x14ac:dyDescent="0.3">
      <c r="B1526" s="176"/>
      <c r="C1526" s="177"/>
      <c r="D1526" s="167" t="s">
        <v>152</v>
      </c>
      <c r="E1526" s="177"/>
      <c r="F1526" s="178" t="s">
        <v>710</v>
      </c>
      <c r="G1526" s="177"/>
      <c r="H1526" s="179">
        <v>87.76</v>
      </c>
      <c r="J1526" s="177"/>
      <c r="K1526" s="177"/>
      <c r="L1526" s="180"/>
      <c r="M1526" s="181"/>
      <c r="N1526" s="177"/>
      <c r="O1526" s="177"/>
      <c r="P1526" s="177"/>
      <c r="Q1526" s="177"/>
      <c r="R1526" s="177"/>
      <c r="S1526" s="177"/>
      <c r="T1526" s="182"/>
      <c r="AT1526" s="183" t="s">
        <v>152</v>
      </c>
      <c r="AU1526" s="183" t="s">
        <v>80</v>
      </c>
      <c r="AV1526" s="183" t="s">
        <v>80</v>
      </c>
      <c r="AW1526" s="183" t="s">
        <v>111</v>
      </c>
      <c r="AX1526" s="183" t="s">
        <v>72</v>
      </c>
      <c r="AY1526" s="183" t="s">
        <v>139</v>
      </c>
    </row>
    <row r="1527" spans="2:51" s="6" customFormat="1" ht="15.75" customHeight="1" x14ac:dyDescent="0.3">
      <c r="B1527" s="169"/>
      <c r="C1527" s="170"/>
      <c r="D1527" s="167" t="s">
        <v>152</v>
      </c>
      <c r="E1527" s="170"/>
      <c r="F1527" s="171" t="s">
        <v>518</v>
      </c>
      <c r="G1527" s="170"/>
      <c r="H1527" s="170"/>
      <c r="J1527" s="170"/>
      <c r="K1527" s="170"/>
      <c r="L1527" s="172"/>
      <c r="M1527" s="173"/>
      <c r="N1527" s="170"/>
      <c r="O1527" s="170"/>
      <c r="P1527" s="170"/>
      <c r="Q1527" s="170"/>
      <c r="R1527" s="170"/>
      <c r="S1527" s="170"/>
      <c r="T1527" s="174"/>
      <c r="AT1527" s="175" t="s">
        <v>152</v>
      </c>
      <c r="AU1527" s="175" t="s">
        <v>80</v>
      </c>
      <c r="AV1527" s="175" t="s">
        <v>76</v>
      </c>
      <c r="AW1527" s="175" t="s">
        <v>111</v>
      </c>
      <c r="AX1527" s="175" t="s">
        <v>72</v>
      </c>
      <c r="AY1527" s="175" t="s">
        <v>139</v>
      </c>
    </row>
    <row r="1528" spans="2:51" s="6" customFormat="1" ht="15.75" customHeight="1" x14ac:dyDescent="0.3">
      <c r="B1528" s="176"/>
      <c r="C1528" s="177"/>
      <c r="D1528" s="167" t="s">
        <v>152</v>
      </c>
      <c r="E1528" s="177"/>
      <c r="F1528" s="178" t="s">
        <v>711</v>
      </c>
      <c r="G1528" s="177"/>
      <c r="H1528" s="179">
        <v>-84.24</v>
      </c>
      <c r="J1528" s="177"/>
      <c r="K1528" s="177"/>
      <c r="L1528" s="180"/>
      <c r="M1528" s="181"/>
      <c r="N1528" s="177"/>
      <c r="O1528" s="177"/>
      <c r="P1528" s="177"/>
      <c r="Q1528" s="177"/>
      <c r="R1528" s="177"/>
      <c r="S1528" s="177"/>
      <c r="T1528" s="182"/>
      <c r="AT1528" s="183" t="s">
        <v>152</v>
      </c>
      <c r="AU1528" s="183" t="s">
        <v>80</v>
      </c>
      <c r="AV1528" s="183" t="s">
        <v>80</v>
      </c>
      <c r="AW1528" s="183" t="s">
        <v>111</v>
      </c>
      <c r="AX1528" s="183" t="s">
        <v>72</v>
      </c>
      <c r="AY1528" s="183" t="s">
        <v>139</v>
      </c>
    </row>
    <row r="1529" spans="2:51" s="6" customFormat="1" ht="15.75" customHeight="1" x14ac:dyDescent="0.3">
      <c r="B1529" s="176"/>
      <c r="C1529" s="177"/>
      <c r="D1529" s="167" t="s">
        <v>152</v>
      </c>
      <c r="E1529" s="177"/>
      <c r="F1529" s="178" t="s">
        <v>712</v>
      </c>
      <c r="G1529" s="177"/>
      <c r="H1529" s="179">
        <v>-17.026</v>
      </c>
      <c r="J1529" s="177"/>
      <c r="K1529" s="177"/>
      <c r="L1529" s="180"/>
      <c r="M1529" s="181"/>
      <c r="N1529" s="177"/>
      <c r="O1529" s="177"/>
      <c r="P1529" s="177"/>
      <c r="Q1529" s="177"/>
      <c r="R1529" s="177"/>
      <c r="S1529" s="177"/>
      <c r="T1529" s="182"/>
      <c r="AT1529" s="183" t="s">
        <v>152</v>
      </c>
      <c r="AU1529" s="183" t="s">
        <v>80</v>
      </c>
      <c r="AV1529" s="183" t="s">
        <v>80</v>
      </c>
      <c r="AW1529" s="183" t="s">
        <v>111</v>
      </c>
      <c r="AX1529" s="183" t="s">
        <v>72</v>
      </c>
      <c r="AY1529" s="183" t="s">
        <v>139</v>
      </c>
    </row>
    <row r="1530" spans="2:51" s="6" customFormat="1" ht="15.75" customHeight="1" x14ac:dyDescent="0.3">
      <c r="B1530" s="176"/>
      <c r="C1530" s="177"/>
      <c r="D1530" s="167" t="s">
        <v>152</v>
      </c>
      <c r="E1530" s="177"/>
      <c r="F1530" s="178" t="s">
        <v>713</v>
      </c>
      <c r="G1530" s="177"/>
      <c r="H1530" s="179">
        <v>-66.56</v>
      </c>
      <c r="J1530" s="177"/>
      <c r="K1530" s="177"/>
      <c r="L1530" s="180"/>
      <c r="M1530" s="181"/>
      <c r="N1530" s="177"/>
      <c r="O1530" s="177"/>
      <c r="P1530" s="177"/>
      <c r="Q1530" s="177"/>
      <c r="R1530" s="177"/>
      <c r="S1530" s="177"/>
      <c r="T1530" s="182"/>
      <c r="AT1530" s="183" t="s">
        <v>152</v>
      </c>
      <c r="AU1530" s="183" t="s">
        <v>80</v>
      </c>
      <c r="AV1530" s="183" t="s">
        <v>80</v>
      </c>
      <c r="AW1530" s="183" t="s">
        <v>111</v>
      </c>
      <c r="AX1530" s="183" t="s">
        <v>72</v>
      </c>
      <c r="AY1530" s="183" t="s">
        <v>139</v>
      </c>
    </row>
    <row r="1531" spans="2:51" s="6" customFormat="1" ht="15.75" customHeight="1" x14ac:dyDescent="0.3">
      <c r="B1531" s="176"/>
      <c r="C1531" s="177"/>
      <c r="D1531" s="167" t="s">
        <v>152</v>
      </c>
      <c r="E1531" s="177"/>
      <c r="F1531" s="178" t="s">
        <v>714</v>
      </c>
      <c r="G1531" s="177"/>
      <c r="H1531" s="179">
        <v>-6.5419999999999998</v>
      </c>
      <c r="J1531" s="177"/>
      <c r="K1531" s="177"/>
      <c r="L1531" s="180"/>
      <c r="M1531" s="181"/>
      <c r="N1531" s="177"/>
      <c r="O1531" s="177"/>
      <c r="P1531" s="177"/>
      <c r="Q1531" s="177"/>
      <c r="R1531" s="177"/>
      <c r="S1531" s="177"/>
      <c r="T1531" s="182"/>
      <c r="AT1531" s="183" t="s">
        <v>152</v>
      </c>
      <c r="AU1531" s="183" t="s">
        <v>80</v>
      </c>
      <c r="AV1531" s="183" t="s">
        <v>80</v>
      </c>
      <c r="AW1531" s="183" t="s">
        <v>111</v>
      </c>
      <c r="AX1531" s="183" t="s">
        <v>72</v>
      </c>
      <c r="AY1531" s="183" t="s">
        <v>139</v>
      </c>
    </row>
    <row r="1532" spans="2:51" s="6" customFormat="1" ht="15.75" customHeight="1" x14ac:dyDescent="0.3">
      <c r="B1532" s="176"/>
      <c r="C1532" s="177"/>
      <c r="D1532" s="167" t="s">
        <v>152</v>
      </c>
      <c r="E1532" s="177"/>
      <c r="F1532" s="178" t="s">
        <v>715</v>
      </c>
      <c r="G1532" s="177"/>
      <c r="H1532" s="179">
        <v>-4.1280000000000001</v>
      </c>
      <c r="J1532" s="177"/>
      <c r="K1532" s="177"/>
      <c r="L1532" s="180"/>
      <c r="M1532" s="181"/>
      <c r="N1532" s="177"/>
      <c r="O1532" s="177"/>
      <c r="P1532" s="177"/>
      <c r="Q1532" s="177"/>
      <c r="R1532" s="177"/>
      <c r="S1532" s="177"/>
      <c r="T1532" s="182"/>
      <c r="AT1532" s="183" t="s">
        <v>152</v>
      </c>
      <c r="AU1532" s="183" t="s">
        <v>80</v>
      </c>
      <c r="AV1532" s="183" t="s">
        <v>80</v>
      </c>
      <c r="AW1532" s="183" t="s">
        <v>111</v>
      </c>
      <c r="AX1532" s="183" t="s">
        <v>72</v>
      </c>
      <c r="AY1532" s="183" t="s">
        <v>139</v>
      </c>
    </row>
    <row r="1533" spans="2:51" s="6" customFormat="1" ht="15.75" customHeight="1" x14ac:dyDescent="0.3">
      <c r="B1533" s="176"/>
      <c r="C1533" s="177"/>
      <c r="D1533" s="167" t="s">
        <v>152</v>
      </c>
      <c r="E1533" s="177"/>
      <c r="F1533" s="178" t="s">
        <v>716</v>
      </c>
      <c r="G1533" s="177"/>
      <c r="H1533" s="179">
        <v>-4.093</v>
      </c>
      <c r="J1533" s="177"/>
      <c r="K1533" s="177"/>
      <c r="L1533" s="180"/>
      <c r="M1533" s="181"/>
      <c r="N1533" s="177"/>
      <c r="O1533" s="177"/>
      <c r="P1533" s="177"/>
      <c r="Q1533" s="177"/>
      <c r="R1533" s="177"/>
      <c r="S1533" s="177"/>
      <c r="T1533" s="182"/>
      <c r="AT1533" s="183" t="s">
        <v>152</v>
      </c>
      <c r="AU1533" s="183" t="s">
        <v>80</v>
      </c>
      <c r="AV1533" s="183" t="s">
        <v>80</v>
      </c>
      <c r="AW1533" s="183" t="s">
        <v>111</v>
      </c>
      <c r="AX1533" s="183" t="s">
        <v>72</v>
      </c>
      <c r="AY1533" s="183" t="s">
        <v>139</v>
      </c>
    </row>
    <row r="1534" spans="2:51" s="6" customFormat="1" ht="15.75" customHeight="1" x14ac:dyDescent="0.3">
      <c r="B1534" s="169"/>
      <c r="C1534" s="170"/>
      <c r="D1534" s="167" t="s">
        <v>152</v>
      </c>
      <c r="E1534" s="170"/>
      <c r="F1534" s="171" t="s">
        <v>1114</v>
      </c>
      <c r="G1534" s="170"/>
      <c r="H1534" s="170"/>
      <c r="J1534" s="170"/>
      <c r="K1534" s="170"/>
      <c r="L1534" s="172"/>
      <c r="M1534" s="173"/>
      <c r="N1534" s="170"/>
      <c r="O1534" s="170"/>
      <c r="P1534" s="170"/>
      <c r="Q1534" s="170"/>
      <c r="R1534" s="170"/>
      <c r="S1534" s="170"/>
      <c r="T1534" s="174"/>
      <c r="AT1534" s="175" t="s">
        <v>152</v>
      </c>
      <c r="AU1534" s="175" t="s">
        <v>80</v>
      </c>
      <c r="AV1534" s="175" t="s">
        <v>76</v>
      </c>
      <c r="AW1534" s="175" t="s">
        <v>111</v>
      </c>
      <c r="AX1534" s="175" t="s">
        <v>72</v>
      </c>
      <c r="AY1534" s="175" t="s">
        <v>139</v>
      </c>
    </row>
    <row r="1535" spans="2:51" s="6" customFormat="1" ht="15.75" customHeight="1" x14ac:dyDescent="0.3">
      <c r="B1535" s="176"/>
      <c r="C1535" s="177"/>
      <c r="D1535" s="167" t="s">
        <v>152</v>
      </c>
      <c r="E1535" s="177"/>
      <c r="F1535" s="178" t="s">
        <v>1161</v>
      </c>
      <c r="G1535" s="177"/>
      <c r="H1535" s="179">
        <v>-329.23200000000003</v>
      </c>
      <c r="J1535" s="177"/>
      <c r="K1535" s="177"/>
      <c r="L1535" s="180"/>
      <c r="M1535" s="181"/>
      <c r="N1535" s="177"/>
      <c r="O1535" s="177"/>
      <c r="P1535" s="177"/>
      <c r="Q1535" s="177"/>
      <c r="R1535" s="177"/>
      <c r="S1535" s="177"/>
      <c r="T1535" s="182"/>
      <c r="AT1535" s="183" t="s">
        <v>152</v>
      </c>
      <c r="AU1535" s="183" t="s">
        <v>80</v>
      </c>
      <c r="AV1535" s="183" t="s">
        <v>80</v>
      </c>
      <c r="AW1535" s="183" t="s">
        <v>111</v>
      </c>
      <c r="AX1535" s="183" t="s">
        <v>72</v>
      </c>
      <c r="AY1535" s="183" t="s">
        <v>139</v>
      </c>
    </row>
    <row r="1536" spans="2:51" s="6" customFormat="1" ht="15.75" customHeight="1" x14ac:dyDescent="0.3">
      <c r="B1536" s="169"/>
      <c r="C1536" s="170"/>
      <c r="D1536" s="167" t="s">
        <v>152</v>
      </c>
      <c r="E1536" s="170"/>
      <c r="F1536" s="171" t="s">
        <v>1119</v>
      </c>
      <c r="G1536" s="170"/>
      <c r="H1536" s="170"/>
      <c r="J1536" s="170"/>
      <c r="K1536" s="170"/>
      <c r="L1536" s="172"/>
      <c r="M1536" s="173"/>
      <c r="N1536" s="170"/>
      <c r="O1536" s="170"/>
      <c r="P1536" s="170"/>
      <c r="Q1536" s="170"/>
      <c r="R1536" s="170"/>
      <c r="S1536" s="170"/>
      <c r="T1536" s="174"/>
      <c r="AT1536" s="175" t="s">
        <v>152</v>
      </c>
      <c r="AU1536" s="175" t="s">
        <v>80</v>
      </c>
      <c r="AV1536" s="175" t="s">
        <v>76</v>
      </c>
      <c r="AW1536" s="175" t="s">
        <v>111</v>
      </c>
      <c r="AX1536" s="175" t="s">
        <v>72</v>
      </c>
      <c r="AY1536" s="175" t="s">
        <v>139</v>
      </c>
    </row>
    <row r="1537" spans="2:51" s="6" customFormat="1" ht="27" customHeight="1" x14ac:dyDescent="0.3">
      <c r="B1537" s="176"/>
      <c r="C1537" s="177"/>
      <c r="D1537" s="167" t="s">
        <v>152</v>
      </c>
      <c r="E1537" s="177"/>
      <c r="F1537" s="178" t="s">
        <v>1162</v>
      </c>
      <c r="G1537" s="177"/>
      <c r="H1537" s="179">
        <v>-66.204999999999998</v>
      </c>
      <c r="J1537" s="177"/>
      <c r="K1537" s="177"/>
      <c r="L1537" s="180"/>
      <c r="M1537" s="181"/>
      <c r="N1537" s="177"/>
      <c r="O1537" s="177"/>
      <c r="P1537" s="177"/>
      <c r="Q1537" s="177"/>
      <c r="R1537" s="177"/>
      <c r="S1537" s="177"/>
      <c r="T1537" s="182"/>
      <c r="AT1537" s="183" t="s">
        <v>152</v>
      </c>
      <c r="AU1537" s="183" t="s">
        <v>80</v>
      </c>
      <c r="AV1537" s="183" t="s">
        <v>80</v>
      </c>
      <c r="AW1537" s="183" t="s">
        <v>111</v>
      </c>
      <c r="AX1537" s="183" t="s">
        <v>72</v>
      </c>
      <c r="AY1537" s="183" t="s">
        <v>139</v>
      </c>
    </row>
    <row r="1538" spans="2:51" s="6" customFormat="1" ht="15.75" customHeight="1" x14ac:dyDescent="0.3">
      <c r="B1538" s="169"/>
      <c r="C1538" s="170"/>
      <c r="D1538" s="167" t="s">
        <v>152</v>
      </c>
      <c r="E1538" s="170"/>
      <c r="F1538" s="171" t="s">
        <v>1163</v>
      </c>
      <c r="G1538" s="170"/>
      <c r="H1538" s="170"/>
      <c r="J1538" s="170"/>
      <c r="K1538" s="170"/>
      <c r="L1538" s="172"/>
      <c r="M1538" s="173"/>
      <c r="N1538" s="170"/>
      <c r="O1538" s="170"/>
      <c r="P1538" s="170"/>
      <c r="Q1538" s="170"/>
      <c r="R1538" s="170"/>
      <c r="S1538" s="170"/>
      <c r="T1538" s="174"/>
      <c r="AT1538" s="175" t="s">
        <v>152</v>
      </c>
      <c r="AU1538" s="175" t="s">
        <v>80</v>
      </c>
      <c r="AV1538" s="175" t="s">
        <v>76</v>
      </c>
      <c r="AW1538" s="175" t="s">
        <v>111</v>
      </c>
      <c r="AX1538" s="175" t="s">
        <v>72</v>
      </c>
      <c r="AY1538" s="175" t="s">
        <v>139</v>
      </c>
    </row>
    <row r="1539" spans="2:51" s="6" customFormat="1" ht="15.75" customHeight="1" x14ac:dyDescent="0.3">
      <c r="B1539" s="169"/>
      <c r="C1539" s="170"/>
      <c r="D1539" s="167" t="s">
        <v>152</v>
      </c>
      <c r="E1539" s="170"/>
      <c r="F1539" s="171" t="s">
        <v>261</v>
      </c>
      <c r="G1539" s="170"/>
      <c r="H1539" s="170"/>
      <c r="J1539" s="170"/>
      <c r="K1539" s="170"/>
      <c r="L1539" s="172"/>
      <c r="M1539" s="173"/>
      <c r="N1539" s="170"/>
      <c r="O1539" s="170"/>
      <c r="P1539" s="170"/>
      <c r="Q1539" s="170"/>
      <c r="R1539" s="170"/>
      <c r="S1539" s="170"/>
      <c r="T1539" s="174"/>
      <c r="AT1539" s="175" t="s">
        <v>152</v>
      </c>
      <c r="AU1539" s="175" t="s">
        <v>80</v>
      </c>
      <c r="AV1539" s="175" t="s">
        <v>76</v>
      </c>
      <c r="AW1539" s="175" t="s">
        <v>111</v>
      </c>
      <c r="AX1539" s="175" t="s">
        <v>72</v>
      </c>
      <c r="AY1539" s="175" t="s">
        <v>139</v>
      </c>
    </row>
    <row r="1540" spans="2:51" s="6" customFormat="1" ht="15.75" customHeight="1" x14ac:dyDescent="0.3">
      <c r="B1540" s="176"/>
      <c r="C1540" s="177"/>
      <c r="D1540" s="167" t="s">
        <v>152</v>
      </c>
      <c r="E1540" s="177"/>
      <c r="F1540" s="178" t="s">
        <v>728</v>
      </c>
      <c r="G1540" s="177"/>
      <c r="H1540" s="179">
        <v>24.225000000000001</v>
      </c>
      <c r="J1540" s="177"/>
      <c r="K1540" s="177"/>
      <c r="L1540" s="180"/>
      <c r="M1540" s="181"/>
      <c r="N1540" s="177"/>
      <c r="O1540" s="177"/>
      <c r="P1540" s="177"/>
      <c r="Q1540" s="177"/>
      <c r="R1540" s="177"/>
      <c r="S1540" s="177"/>
      <c r="T1540" s="182"/>
      <c r="AT1540" s="183" t="s">
        <v>152</v>
      </c>
      <c r="AU1540" s="183" t="s">
        <v>80</v>
      </c>
      <c r="AV1540" s="183" t="s">
        <v>80</v>
      </c>
      <c r="AW1540" s="183" t="s">
        <v>111</v>
      </c>
      <c r="AX1540" s="183" t="s">
        <v>72</v>
      </c>
      <c r="AY1540" s="183" t="s">
        <v>139</v>
      </c>
    </row>
    <row r="1541" spans="2:51" s="6" customFormat="1" ht="15.75" customHeight="1" x14ac:dyDescent="0.3">
      <c r="B1541" s="176"/>
      <c r="C1541" s="177"/>
      <c r="D1541" s="167" t="s">
        <v>152</v>
      </c>
      <c r="E1541" s="177"/>
      <c r="F1541" s="178" t="s">
        <v>729</v>
      </c>
      <c r="G1541" s="177"/>
      <c r="H1541" s="179">
        <v>81.206000000000003</v>
      </c>
      <c r="J1541" s="177"/>
      <c r="K1541" s="177"/>
      <c r="L1541" s="180"/>
      <c r="M1541" s="181"/>
      <c r="N1541" s="177"/>
      <c r="O1541" s="177"/>
      <c r="P1541" s="177"/>
      <c r="Q1541" s="177"/>
      <c r="R1541" s="177"/>
      <c r="S1541" s="177"/>
      <c r="T1541" s="182"/>
      <c r="AT1541" s="183" t="s">
        <v>152</v>
      </c>
      <c r="AU1541" s="183" t="s">
        <v>80</v>
      </c>
      <c r="AV1541" s="183" t="s">
        <v>80</v>
      </c>
      <c r="AW1541" s="183" t="s">
        <v>111</v>
      </c>
      <c r="AX1541" s="183" t="s">
        <v>72</v>
      </c>
      <c r="AY1541" s="183" t="s">
        <v>139</v>
      </c>
    </row>
    <row r="1542" spans="2:51" s="6" customFormat="1" ht="15.75" customHeight="1" x14ac:dyDescent="0.3">
      <c r="B1542" s="176"/>
      <c r="C1542" s="177"/>
      <c r="D1542" s="167" t="s">
        <v>152</v>
      </c>
      <c r="E1542" s="177"/>
      <c r="F1542" s="178" t="s">
        <v>730</v>
      </c>
      <c r="G1542" s="177"/>
      <c r="H1542" s="179">
        <v>148.77000000000001</v>
      </c>
      <c r="J1542" s="177"/>
      <c r="K1542" s="177"/>
      <c r="L1542" s="180"/>
      <c r="M1542" s="181"/>
      <c r="N1542" s="177"/>
      <c r="O1542" s="177"/>
      <c r="P1542" s="177"/>
      <c r="Q1542" s="177"/>
      <c r="R1542" s="177"/>
      <c r="S1542" s="177"/>
      <c r="T1542" s="182"/>
      <c r="AT1542" s="183" t="s">
        <v>152</v>
      </c>
      <c r="AU1542" s="183" t="s">
        <v>80</v>
      </c>
      <c r="AV1542" s="183" t="s">
        <v>80</v>
      </c>
      <c r="AW1542" s="183" t="s">
        <v>111</v>
      </c>
      <c r="AX1542" s="183" t="s">
        <v>72</v>
      </c>
      <c r="AY1542" s="183" t="s">
        <v>139</v>
      </c>
    </row>
    <row r="1543" spans="2:51" s="6" customFormat="1" ht="15.75" customHeight="1" x14ac:dyDescent="0.3">
      <c r="B1543" s="176"/>
      <c r="C1543" s="177"/>
      <c r="D1543" s="167" t="s">
        <v>152</v>
      </c>
      <c r="E1543" s="177"/>
      <c r="F1543" s="178" t="s">
        <v>731</v>
      </c>
      <c r="G1543" s="177"/>
      <c r="H1543" s="179">
        <v>60.46</v>
      </c>
      <c r="J1543" s="177"/>
      <c r="K1543" s="177"/>
      <c r="L1543" s="180"/>
      <c r="M1543" s="181"/>
      <c r="N1543" s="177"/>
      <c r="O1543" s="177"/>
      <c r="P1543" s="177"/>
      <c r="Q1543" s="177"/>
      <c r="R1543" s="177"/>
      <c r="S1543" s="177"/>
      <c r="T1543" s="182"/>
      <c r="AT1543" s="183" t="s">
        <v>152</v>
      </c>
      <c r="AU1543" s="183" t="s">
        <v>80</v>
      </c>
      <c r="AV1543" s="183" t="s">
        <v>80</v>
      </c>
      <c r="AW1543" s="183" t="s">
        <v>111</v>
      </c>
      <c r="AX1543" s="183" t="s">
        <v>72</v>
      </c>
      <c r="AY1543" s="183" t="s">
        <v>139</v>
      </c>
    </row>
    <row r="1544" spans="2:51" s="6" customFormat="1" ht="15.75" customHeight="1" x14ac:dyDescent="0.3">
      <c r="B1544" s="176"/>
      <c r="C1544" s="177"/>
      <c r="D1544" s="167" t="s">
        <v>152</v>
      </c>
      <c r="E1544" s="177"/>
      <c r="F1544" s="178" t="s">
        <v>732</v>
      </c>
      <c r="G1544" s="177"/>
      <c r="H1544" s="179">
        <v>17.936</v>
      </c>
      <c r="J1544" s="177"/>
      <c r="K1544" s="177"/>
      <c r="L1544" s="180"/>
      <c r="M1544" s="181"/>
      <c r="N1544" s="177"/>
      <c r="O1544" s="177"/>
      <c r="P1544" s="177"/>
      <c r="Q1544" s="177"/>
      <c r="R1544" s="177"/>
      <c r="S1544" s="177"/>
      <c r="T1544" s="182"/>
      <c r="AT1544" s="183" t="s">
        <v>152</v>
      </c>
      <c r="AU1544" s="183" t="s">
        <v>80</v>
      </c>
      <c r="AV1544" s="183" t="s">
        <v>80</v>
      </c>
      <c r="AW1544" s="183" t="s">
        <v>111</v>
      </c>
      <c r="AX1544" s="183" t="s">
        <v>72</v>
      </c>
      <c r="AY1544" s="183" t="s">
        <v>139</v>
      </c>
    </row>
    <row r="1545" spans="2:51" s="6" customFormat="1" ht="15.75" customHeight="1" x14ac:dyDescent="0.3">
      <c r="B1545" s="169"/>
      <c r="C1545" s="170"/>
      <c r="D1545" s="167" t="s">
        <v>152</v>
      </c>
      <c r="E1545" s="170"/>
      <c r="F1545" s="171" t="s">
        <v>518</v>
      </c>
      <c r="G1545" s="170"/>
      <c r="H1545" s="170"/>
      <c r="J1545" s="170"/>
      <c r="K1545" s="170"/>
      <c r="L1545" s="172"/>
      <c r="M1545" s="173"/>
      <c r="N1545" s="170"/>
      <c r="O1545" s="170"/>
      <c r="P1545" s="170"/>
      <c r="Q1545" s="170"/>
      <c r="R1545" s="170"/>
      <c r="S1545" s="170"/>
      <c r="T1545" s="174"/>
      <c r="AT1545" s="175" t="s">
        <v>152</v>
      </c>
      <c r="AU1545" s="175" t="s">
        <v>80</v>
      </c>
      <c r="AV1545" s="175" t="s">
        <v>76</v>
      </c>
      <c r="AW1545" s="175" t="s">
        <v>111</v>
      </c>
      <c r="AX1545" s="175" t="s">
        <v>72</v>
      </c>
      <c r="AY1545" s="175" t="s">
        <v>139</v>
      </c>
    </row>
    <row r="1546" spans="2:51" s="6" customFormat="1" ht="15.75" customHeight="1" x14ac:dyDescent="0.3">
      <c r="B1546" s="176"/>
      <c r="C1546" s="177"/>
      <c r="D1546" s="167" t="s">
        <v>152</v>
      </c>
      <c r="E1546" s="177"/>
      <c r="F1546" s="178" t="s">
        <v>733</v>
      </c>
      <c r="G1546" s="177"/>
      <c r="H1546" s="179">
        <v>-48.51</v>
      </c>
      <c r="J1546" s="177"/>
      <c r="K1546" s="177"/>
      <c r="L1546" s="180"/>
      <c r="M1546" s="181"/>
      <c r="N1546" s="177"/>
      <c r="O1546" s="177"/>
      <c r="P1546" s="177"/>
      <c r="Q1546" s="177"/>
      <c r="R1546" s="177"/>
      <c r="S1546" s="177"/>
      <c r="T1546" s="182"/>
      <c r="AT1546" s="183" t="s">
        <v>152</v>
      </c>
      <c r="AU1546" s="183" t="s">
        <v>80</v>
      </c>
      <c r="AV1546" s="183" t="s">
        <v>80</v>
      </c>
      <c r="AW1546" s="183" t="s">
        <v>111</v>
      </c>
      <c r="AX1546" s="183" t="s">
        <v>72</v>
      </c>
      <c r="AY1546" s="183" t="s">
        <v>139</v>
      </c>
    </row>
    <row r="1547" spans="2:51" s="6" customFormat="1" ht="15.75" customHeight="1" x14ac:dyDescent="0.3">
      <c r="B1547" s="169"/>
      <c r="C1547" s="170"/>
      <c r="D1547" s="167" t="s">
        <v>152</v>
      </c>
      <c r="E1547" s="170"/>
      <c r="F1547" s="171" t="s">
        <v>1114</v>
      </c>
      <c r="G1547" s="170"/>
      <c r="H1547" s="170"/>
      <c r="J1547" s="170"/>
      <c r="K1547" s="170"/>
      <c r="L1547" s="172"/>
      <c r="M1547" s="173"/>
      <c r="N1547" s="170"/>
      <c r="O1547" s="170"/>
      <c r="P1547" s="170"/>
      <c r="Q1547" s="170"/>
      <c r="R1547" s="170"/>
      <c r="S1547" s="170"/>
      <c r="T1547" s="174"/>
      <c r="AT1547" s="175" t="s">
        <v>152</v>
      </c>
      <c r="AU1547" s="175" t="s">
        <v>80</v>
      </c>
      <c r="AV1547" s="175" t="s">
        <v>76</v>
      </c>
      <c r="AW1547" s="175" t="s">
        <v>111</v>
      </c>
      <c r="AX1547" s="175" t="s">
        <v>72</v>
      </c>
      <c r="AY1547" s="175" t="s">
        <v>139</v>
      </c>
    </row>
    <row r="1548" spans="2:51" s="6" customFormat="1" ht="15.75" customHeight="1" x14ac:dyDescent="0.3">
      <c r="B1548" s="176"/>
      <c r="C1548" s="177"/>
      <c r="D1548" s="167" t="s">
        <v>152</v>
      </c>
      <c r="E1548" s="177"/>
      <c r="F1548" s="178" t="s">
        <v>1164</v>
      </c>
      <c r="G1548" s="177"/>
      <c r="H1548" s="179">
        <v>-70.073999999999998</v>
      </c>
      <c r="J1548" s="177"/>
      <c r="K1548" s="177"/>
      <c r="L1548" s="180"/>
      <c r="M1548" s="181"/>
      <c r="N1548" s="177"/>
      <c r="O1548" s="177"/>
      <c r="P1548" s="177"/>
      <c r="Q1548" s="177"/>
      <c r="R1548" s="177"/>
      <c r="S1548" s="177"/>
      <c r="T1548" s="182"/>
      <c r="AT1548" s="183" t="s">
        <v>152</v>
      </c>
      <c r="AU1548" s="183" t="s">
        <v>80</v>
      </c>
      <c r="AV1548" s="183" t="s">
        <v>80</v>
      </c>
      <c r="AW1548" s="183" t="s">
        <v>111</v>
      </c>
      <c r="AX1548" s="183" t="s">
        <v>72</v>
      </c>
      <c r="AY1548" s="183" t="s">
        <v>139</v>
      </c>
    </row>
    <row r="1549" spans="2:51" s="6" customFormat="1" ht="15.75" customHeight="1" x14ac:dyDescent="0.3">
      <c r="B1549" s="169"/>
      <c r="C1549" s="170"/>
      <c r="D1549" s="167" t="s">
        <v>152</v>
      </c>
      <c r="E1549" s="170"/>
      <c r="F1549" s="171" t="s">
        <v>1119</v>
      </c>
      <c r="G1549" s="170"/>
      <c r="H1549" s="170"/>
      <c r="J1549" s="170"/>
      <c r="K1549" s="170"/>
      <c r="L1549" s="172"/>
      <c r="M1549" s="173"/>
      <c r="N1549" s="170"/>
      <c r="O1549" s="170"/>
      <c r="P1549" s="170"/>
      <c r="Q1549" s="170"/>
      <c r="R1549" s="170"/>
      <c r="S1549" s="170"/>
      <c r="T1549" s="174"/>
      <c r="AT1549" s="175" t="s">
        <v>152</v>
      </c>
      <c r="AU1549" s="175" t="s">
        <v>80</v>
      </c>
      <c r="AV1549" s="175" t="s">
        <v>76</v>
      </c>
      <c r="AW1549" s="175" t="s">
        <v>111</v>
      </c>
      <c r="AX1549" s="175" t="s">
        <v>72</v>
      </c>
      <c r="AY1549" s="175" t="s">
        <v>139</v>
      </c>
    </row>
    <row r="1550" spans="2:51" s="6" customFormat="1" ht="15.75" customHeight="1" x14ac:dyDescent="0.3">
      <c r="B1550" s="176"/>
      <c r="C1550" s="177"/>
      <c r="D1550" s="167" t="s">
        <v>152</v>
      </c>
      <c r="E1550" s="177"/>
      <c r="F1550" s="178" t="s">
        <v>1165</v>
      </c>
      <c r="G1550" s="177"/>
      <c r="H1550" s="179">
        <v>-13.531000000000001</v>
      </c>
      <c r="J1550" s="177"/>
      <c r="K1550" s="177"/>
      <c r="L1550" s="180"/>
      <c r="M1550" s="181"/>
      <c r="N1550" s="177"/>
      <c r="O1550" s="177"/>
      <c r="P1550" s="177"/>
      <c r="Q1550" s="177"/>
      <c r="R1550" s="177"/>
      <c r="S1550" s="177"/>
      <c r="T1550" s="182"/>
      <c r="AT1550" s="183" t="s">
        <v>152</v>
      </c>
      <c r="AU1550" s="183" t="s">
        <v>80</v>
      </c>
      <c r="AV1550" s="183" t="s">
        <v>80</v>
      </c>
      <c r="AW1550" s="183" t="s">
        <v>111</v>
      </c>
      <c r="AX1550" s="183" t="s">
        <v>72</v>
      </c>
      <c r="AY1550" s="183" t="s">
        <v>139</v>
      </c>
    </row>
    <row r="1551" spans="2:51" s="6" customFormat="1" ht="15.75" customHeight="1" x14ac:dyDescent="0.3">
      <c r="B1551" s="169"/>
      <c r="C1551" s="170"/>
      <c r="D1551" s="167" t="s">
        <v>152</v>
      </c>
      <c r="E1551" s="170"/>
      <c r="F1551" s="171" t="s">
        <v>1155</v>
      </c>
      <c r="G1551" s="170"/>
      <c r="H1551" s="170"/>
      <c r="J1551" s="170"/>
      <c r="K1551" s="170"/>
      <c r="L1551" s="172"/>
      <c r="M1551" s="173"/>
      <c r="N1551" s="170"/>
      <c r="O1551" s="170"/>
      <c r="P1551" s="170"/>
      <c r="Q1551" s="170"/>
      <c r="R1551" s="170"/>
      <c r="S1551" s="170"/>
      <c r="T1551" s="174"/>
      <c r="AT1551" s="175" t="s">
        <v>152</v>
      </c>
      <c r="AU1551" s="175" t="s">
        <v>80</v>
      </c>
      <c r="AV1551" s="175" t="s">
        <v>76</v>
      </c>
      <c r="AW1551" s="175" t="s">
        <v>111</v>
      </c>
      <c r="AX1551" s="175" t="s">
        <v>72</v>
      </c>
      <c r="AY1551" s="175" t="s">
        <v>139</v>
      </c>
    </row>
    <row r="1552" spans="2:51" s="6" customFormat="1" ht="15.75" customHeight="1" x14ac:dyDescent="0.3">
      <c r="B1552" s="169"/>
      <c r="C1552" s="170"/>
      <c r="D1552" s="167" t="s">
        <v>152</v>
      </c>
      <c r="E1552" s="170"/>
      <c r="F1552" s="171" t="s">
        <v>265</v>
      </c>
      <c r="G1552" s="170"/>
      <c r="H1552" s="170"/>
      <c r="J1552" s="170"/>
      <c r="K1552" s="170"/>
      <c r="L1552" s="172"/>
      <c r="M1552" s="173"/>
      <c r="N1552" s="170"/>
      <c r="O1552" s="170"/>
      <c r="P1552" s="170"/>
      <c r="Q1552" s="170"/>
      <c r="R1552" s="170"/>
      <c r="S1552" s="170"/>
      <c r="T1552" s="174"/>
      <c r="AT1552" s="175" t="s">
        <v>152</v>
      </c>
      <c r="AU1552" s="175" t="s">
        <v>80</v>
      </c>
      <c r="AV1552" s="175" t="s">
        <v>76</v>
      </c>
      <c r="AW1552" s="175" t="s">
        <v>111</v>
      </c>
      <c r="AX1552" s="175" t="s">
        <v>72</v>
      </c>
      <c r="AY1552" s="175" t="s">
        <v>139</v>
      </c>
    </row>
    <row r="1553" spans="2:51" s="6" customFormat="1" ht="15.75" customHeight="1" x14ac:dyDescent="0.3">
      <c r="B1553" s="176"/>
      <c r="C1553" s="177"/>
      <c r="D1553" s="167" t="s">
        <v>152</v>
      </c>
      <c r="E1553" s="177"/>
      <c r="F1553" s="178" t="s">
        <v>741</v>
      </c>
      <c r="G1553" s="177"/>
      <c r="H1553" s="179">
        <v>17.852</v>
      </c>
      <c r="J1553" s="177"/>
      <c r="K1553" s="177"/>
      <c r="L1553" s="180"/>
      <c r="M1553" s="181"/>
      <c r="N1553" s="177"/>
      <c r="O1553" s="177"/>
      <c r="P1553" s="177"/>
      <c r="Q1553" s="177"/>
      <c r="R1553" s="177"/>
      <c r="S1553" s="177"/>
      <c r="T1553" s="182"/>
      <c r="AT1553" s="183" t="s">
        <v>152</v>
      </c>
      <c r="AU1553" s="183" t="s">
        <v>80</v>
      </c>
      <c r="AV1553" s="183" t="s">
        <v>80</v>
      </c>
      <c r="AW1553" s="183" t="s">
        <v>111</v>
      </c>
      <c r="AX1553" s="183" t="s">
        <v>72</v>
      </c>
      <c r="AY1553" s="183" t="s">
        <v>139</v>
      </c>
    </row>
    <row r="1554" spans="2:51" s="6" customFormat="1" ht="15.75" customHeight="1" x14ac:dyDescent="0.3">
      <c r="B1554" s="176"/>
      <c r="C1554" s="177"/>
      <c r="D1554" s="167" t="s">
        <v>152</v>
      </c>
      <c r="E1554" s="177"/>
      <c r="F1554" s="178" t="s">
        <v>742</v>
      </c>
      <c r="G1554" s="177"/>
      <c r="H1554" s="179">
        <v>54.648000000000003</v>
      </c>
      <c r="J1554" s="177"/>
      <c r="K1554" s="177"/>
      <c r="L1554" s="180"/>
      <c r="M1554" s="181"/>
      <c r="N1554" s="177"/>
      <c r="O1554" s="177"/>
      <c r="P1554" s="177"/>
      <c r="Q1554" s="177"/>
      <c r="R1554" s="177"/>
      <c r="S1554" s="177"/>
      <c r="T1554" s="182"/>
      <c r="AT1554" s="183" t="s">
        <v>152</v>
      </c>
      <c r="AU1554" s="183" t="s">
        <v>80</v>
      </c>
      <c r="AV1554" s="183" t="s">
        <v>80</v>
      </c>
      <c r="AW1554" s="183" t="s">
        <v>111</v>
      </c>
      <c r="AX1554" s="183" t="s">
        <v>72</v>
      </c>
      <c r="AY1554" s="183" t="s">
        <v>139</v>
      </c>
    </row>
    <row r="1555" spans="2:51" s="6" customFormat="1" ht="15.75" customHeight="1" x14ac:dyDescent="0.3">
      <c r="B1555" s="176"/>
      <c r="C1555" s="177"/>
      <c r="D1555" s="167" t="s">
        <v>152</v>
      </c>
      <c r="E1555" s="177"/>
      <c r="F1555" s="178" t="s">
        <v>743</v>
      </c>
      <c r="G1555" s="177"/>
      <c r="H1555" s="179">
        <v>22.388999999999999</v>
      </c>
      <c r="J1555" s="177"/>
      <c r="K1555" s="177"/>
      <c r="L1555" s="180"/>
      <c r="M1555" s="181"/>
      <c r="N1555" s="177"/>
      <c r="O1555" s="177"/>
      <c r="P1555" s="177"/>
      <c r="Q1555" s="177"/>
      <c r="R1555" s="177"/>
      <c r="S1555" s="177"/>
      <c r="T1555" s="182"/>
      <c r="AT1555" s="183" t="s">
        <v>152</v>
      </c>
      <c r="AU1555" s="183" t="s">
        <v>80</v>
      </c>
      <c r="AV1555" s="183" t="s">
        <v>80</v>
      </c>
      <c r="AW1555" s="183" t="s">
        <v>111</v>
      </c>
      <c r="AX1555" s="183" t="s">
        <v>72</v>
      </c>
      <c r="AY1555" s="183" t="s">
        <v>139</v>
      </c>
    </row>
    <row r="1556" spans="2:51" s="6" customFormat="1" ht="15.75" customHeight="1" x14ac:dyDescent="0.3">
      <c r="B1556" s="176"/>
      <c r="C1556" s="177"/>
      <c r="D1556" s="167" t="s">
        <v>152</v>
      </c>
      <c r="E1556" s="177"/>
      <c r="F1556" s="178" t="s">
        <v>744</v>
      </c>
      <c r="G1556" s="177"/>
      <c r="H1556" s="179">
        <v>3.7120000000000002</v>
      </c>
      <c r="J1556" s="177"/>
      <c r="K1556" s="177"/>
      <c r="L1556" s="180"/>
      <c r="M1556" s="181"/>
      <c r="N1556" s="177"/>
      <c r="O1556" s="177"/>
      <c r="P1556" s="177"/>
      <c r="Q1556" s="177"/>
      <c r="R1556" s="177"/>
      <c r="S1556" s="177"/>
      <c r="T1556" s="182"/>
      <c r="AT1556" s="183" t="s">
        <v>152</v>
      </c>
      <c r="AU1556" s="183" t="s">
        <v>80</v>
      </c>
      <c r="AV1556" s="183" t="s">
        <v>80</v>
      </c>
      <c r="AW1556" s="183" t="s">
        <v>111</v>
      </c>
      <c r="AX1556" s="183" t="s">
        <v>72</v>
      </c>
      <c r="AY1556" s="183" t="s">
        <v>139</v>
      </c>
    </row>
    <row r="1557" spans="2:51" s="6" customFormat="1" ht="15.75" customHeight="1" x14ac:dyDescent="0.3">
      <c r="B1557" s="169"/>
      <c r="C1557" s="170"/>
      <c r="D1557" s="167" t="s">
        <v>152</v>
      </c>
      <c r="E1557" s="170"/>
      <c r="F1557" s="171" t="s">
        <v>518</v>
      </c>
      <c r="G1557" s="170"/>
      <c r="H1557" s="170"/>
      <c r="J1557" s="170"/>
      <c r="K1557" s="170"/>
      <c r="L1557" s="172"/>
      <c r="M1557" s="173"/>
      <c r="N1557" s="170"/>
      <c r="O1557" s="170"/>
      <c r="P1557" s="170"/>
      <c r="Q1557" s="170"/>
      <c r="R1557" s="170"/>
      <c r="S1557" s="170"/>
      <c r="T1557" s="174"/>
      <c r="AT1557" s="175" t="s">
        <v>152</v>
      </c>
      <c r="AU1557" s="175" t="s">
        <v>80</v>
      </c>
      <c r="AV1557" s="175" t="s">
        <v>76</v>
      </c>
      <c r="AW1557" s="175" t="s">
        <v>111</v>
      </c>
      <c r="AX1557" s="175" t="s">
        <v>72</v>
      </c>
      <c r="AY1557" s="175" t="s">
        <v>139</v>
      </c>
    </row>
    <row r="1558" spans="2:51" s="6" customFormat="1" ht="15.75" customHeight="1" x14ac:dyDescent="0.3">
      <c r="B1558" s="176"/>
      <c r="C1558" s="177"/>
      <c r="D1558" s="167" t="s">
        <v>152</v>
      </c>
      <c r="E1558" s="177"/>
      <c r="F1558" s="178" t="s">
        <v>745</v>
      </c>
      <c r="G1558" s="177"/>
      <c r="H1558" s="179">
        <v>-3.4239999999999999</v>
      </c>
      <c r="J1558" s="177"/>
      <c r="K1558" s="177"/>
      <c r="L1558" s="180"/>
      <c r="M1558" s="181"/>
      <c r="N1558" s="177"/>
      <c r="O1558" s="177"/>
      <c r="P1558" s="177"/>
      <c r="Q1558" s="177"/>
      <c r="R1558" s="177"/>
      <c r="S1558" s="177"/>
      <c r="T1558" s="182"/>
      <c r="AT1558" s="183" t="s">
        <v>152</v>
      </c>
      <c r="AU1558" s="183" t="s">
        <v>80</v>
      </c>
      <c r="AV1558" s="183" t="s">
        <v>80</v>
      </c>
      <c r="AW1558" s="183" t="s">
        <v>111</v>
      </c>
      <c r="AX1558" s="183" t="s">
        <v>72</v>
      </c>
      <c r="AY1558" s="183" t="s">
        <v>139</v>
      </c>
    </row>
    <row r="1559" spans="2:51" s="6" customFormat="1" ht="15.75" customHeight="1" x14ac:dyDescent="0.3">
      <c r="B1559" s="176"/>
      <c r="C1559" s="177"/>
      <c r="D1559" s="167" t="s">
        <v>152</v>
      </c>
      <c r="E1559" s="177"/>
      <c r="F1559" s="178" t="s">
        <v>746</v>
      </c>
      <c r="G1559" s="177"/>
      <c r="H1559" s="179">
        <v>-3.6240000000000001</v>
      </c>
      <c r="J1559" s="177"/>
      <c r="K1559" s="177"/>
      <c r="L1559" s="180"/>
      <c r="M1559" s="181"/>
      <c r="N1559" s="177"/>
      <c r="O1559" s="177"/>
      <c r="P1559" s="177"/>
      <c r="Q1559" s="177"/>
      <c r="R1559" s="177"/>
      <c r="S1559" s="177"/>
      <c r="T1559" s="182"/>
      <c r="AT1559" s="183" t="s">
        <v>152</v>
      </c>
      <c r="AU1559" s="183" t="s">
        <v>80</v>
      </c>
      <c r="AV1559" s="183" t="s">
        <v>80</v>
      </c>
      <c r="AW1559" s="183" t="s">
        <v>111</v>
      </c>
      <c r="AX1559" s="183" t="s">
        <v>72</v>
      </c>
      <c r="AY1559" s="183" t="s">
        <v>139</v>
      </c>
    </row>
    <row r="1560" spans="2:51" s="6" customFormat="1" ht="15.75" customHeight="1" x14ac:dyDescent="0.3">
      <c r="B1560" s="169"/>
      <c r="C1560" s="170"/>
      <c r="D1560" s="167" t="s">
        <v>152</v>
      </c>
      <c r="E1560" s="170"/>
      <c r="F1560" s="171" t="s">
        <v>1114</v>
      </c>
      <c r="G1560" s="170"/>
      <c r="H1560" s="170"/>
      <c r="J1560" s="170"/>
      <c r="K1560" s="170"/>
      <c r="L1560" s="172"/>
      <c r="M1560" s="173"/>
      <c r="N1560" s="170"/>
      <c r="O1560" s="170"/>
      <c r="P1560" s="170"/>
      <c r="Q1560" s="170"/>
      <c r="R1560" s="170"/>
      <c r="S1560" s="170"/>
      <c r="T1560" s="174"/>
      <c r="AT1560" s="175" t="s">
        <v>152</v>
      </c>
      <c r="AU1560" s="175" t="s">
        <v>80</v>
      </c>
      <c r="AV1560" s="175" t="s">
        <v>76</v>
      </c>
      <c r="AW1560" s="175" t="s">
        <v>111</v>
      </c>
      <c r="AX1560" s="175" t="s">
        <v>72</v>
      </c>
      <c r="AY1560" s="175" t="s">
        <v>139</v>
      </c>
    </row>
    <row r="1561" spans="2:51" s="6" customFormat="1" ht="15.75" customHeight="1" x14ac:dyDescent="0.3">
      <c r="B1561" s="176"/>
      <c r="C1561" s="177"/>
      <c r="D1561" s="167" t="s">
        <v>152</v>
      </c>
      <c r="E1561" s="177"/>
      <c r="F1561" s="178" t="s">
        <v>1166</v>
      </c>
      <c r="G1561" s="177"/>
      <c r="H1561" s="179">
        <v>-22.89</v>
      </c>
      <c r="J1561" s="177"/>
      <c r="K1561" s="177"/>
      <c r="L1561" s="180"/>
      <c r="M1561" s="181"/>
      <c r="N1561" s="177"/>
      <c r="O1561" s="177"/>
      <c r="P1561" s="177"/>
      <c r="Q1561" s="177"/>
      <c r="R1561" s="177"/>
      <c r="S1561" s="177"/>
      <c r="T1561" s="182"/>
      <c r="AT1561" s="183" t="s">
        <v>152</v>
      </c>
      <c r="AU1561" s="183" t="s">
        <v>80</v>
      </c>
      <c r="AV1561" s="183" t="s">
        <v>80</v>
      </c>
      <c r="AW1561" s="183" t="s">
        <v>111</v>
      </c>
      <c r="AX1561" s="183" t="s">
        <v>72</v>
      </c>
      <c r="AY1561" s="183" t="s">
        <v>139</v>
      </c>
    </row>
    <row r="1562" spans="2:51" s="6" customFormat="1" ht="15.75" customHeight="1" x14ac:dyDescent="0.3">
      <c r="B1562" s="169"/>
      <c r="C1562" s="170"/>
      <c r="D1562" s="167" t="s">
        <v>152</v>
      </c>
      <c r="E1562" s="170"/>
      <c r="F1562" s="171" t="s">
        <v>1119</v>
      </c>
      <c r="G1562" s="170"/>
      <c r="H1562" s="170"/>
      <c r="J1562" s="170"/>
      <c r="K1562" s="170"/>
      <c r="L1562" s="172"/>
      <c r="M1562" s="173"/>
      <c r="N1562" s="170"/>
      <c r="O1562" s="170"/>
      <c r="P1562" s="170"/>
      <c r="Q1562" s="170"/>
      <c r="R1562" s="170"/>
      <c r="S1562" s="170"/>
      <c r="T1562" s="174"/>
      <c r="AT1562" s="175" t="s">
        <v>152</v>
      </c>
      <c r="AU1562" s="175" t="s">
        <v>80</v>
      </c>
      <c r="AV1562" s="175" t="s">
        <v>76</v>
      </c>
      <c r="AW1562" s="175" t="s">
        <v>111</v>
      </c>
      <c r="AX1562" s="175" t="s">
        <v>72</v>
      </c>
      <c r="AY1562" s="175" t="s">
        <v>139</v>
      </c>
    </row>
    <row r="1563" spans="2:51" s="6" customFormat="1" ht="15.75" customHeight="1" x14ac:dyDescent="0.3">
      <c r="B1563" s="176"/>
      <c r="C1563" s="177"/>
      <c r="D1563" s="167" t="s">
        <v>152</v>
      </c>
      <c r="E1563" s="177"/>
      <c r="F1563" s="178" t="s">
        <v>1167</v>
      </c>
      <c r="G1563" s="177"/>
      <c r="H1563" s="179">
        <v>-2.8</v>
      </c>
      <c r="J1563" s="177"/>
      <c r="K1563" s="177"/>
      <c r="L1563" s="180"/>
      <c r="M1563" s="181"/>
      <c r="N1563" s="177"/>
      <c r="O1563" s="177"/>
      <c r="P1563" s="177"/>
      <c r="Q1563" s="177"/>
      <c r="R1563" s="177"/>
      <c r="S1563" s="177"/>
      <c r="T1563" s="182"/>
      <c r="AT1563" s="183" t="s">
        <v>152</v>
      </c>
      <c r="AU1563" s="183" t="s">
        <v>80</v>
      </c>
      <c r="AV1563" s="183" t="s">
        <v>80</v>
      </c>
      <c r="AW1563" s="183" t="s">
        <v>111</v>
      </c>
      <c r="AX1563" s="183" t="s">
        <v>72</v>
      </c>
      <c r="AY1563" s="183" t="s">
        <v>139</v>
      </c>
    </row>
    <row r="1564" spans="2:51" s="6" customFormat="1" ht="15.75" customHeight="1" x14ac:dyDescent="0.3">
      <c r="B1564" s="169"/>
      <c r="C1564" s="170"/>
      <c r="D1564" s="167" t="s">
        <v>152</v>
      </c>
      <c r="E1564" s="170"/>
      <c r="F1564" s="171" t="s">
        <v>1128</v>
      </c>
      <c r="G1564" s="170"/>
      <c r="H1564" s="170"/>
      <c r="J1564" s="170"/>
      <c r="K1564" s="170"/>
      <c r="L1564" s="172"/>
      <c r="M1564" s="173"/>
      <c r="N1564" s="170"/>
      <c r="O1564" s="170"/>
      <c r="P1564" s="170"/>
      <c r="Q1564" s="170"/>
      <c r="R1564" s="170"/>
      <c r="S1564" s="170"/>
      <c r="T1564" s="174"/>
      <c r="AT1564" s="175" t="s">
        <v>152</v>
      </c>
      <c r="AU1564" s="175" t="s">
        <v>80</v>
      </c>
      <c r="AV1564" s="175" t="s">
        <v>76</v>
      </c>
      <c r="AW1564" s="175" t="s">
        <v>111</v>
      </c>
      <c r="AX1564" s="175" t="s">
        <v>72</v>
      </c>
      <c r="AY1564" s="175" t="s">
        <v>139</v>
      </c>
    </row>
    <row r="1565" spans="2:51" s="6" customFormat="1" ht="15.75" customHeight="1" x14ac:dyDescent="0.3">
      <c r="B1565" s="169"/>
      <c r="C1565" s="170"/>
      <c r="D1565" s="167" t="s">
        <v>152</v>
      </c>
      <c r="E1565" s="170"/>
      <c r="F1565" s="171" t="s">
        <v>267</v>
      </c>
      <c r="G1565" s="170"/>
      <c r="H1565" s="170"/>
      <c r="J1565" s="170"/>
      <c r="K1565" s="170"/>
      <c r="L1565" s="172"/>
      <c r="M1565" s="173"/>
      <c r="N1565" s="170"/>
      <c r="O1565" s="170"/>
      <c r="P1565" s="170"/>
      <c r="Q1565" s="170"/>
      <c r="R1565" s="170"/>
      <c r="S1565" s="170"/>
      <c r="T1565" s="174"/>
      <c r="AT1565" s="175" t="s">
        <v>152</v>
      </c>
      <c r="AU1565" s="175" t="s">
        <v>80</v>
      </c>
      <c r="AV1565" s="175" t="s">
        <v>76</v>
      </c>
      <c r="AW1565" s="175" t="s">
        <v>111</v>
      </c>
      <c r="AX1565" s="175" t="s">
        <v>72</v>
      </c>
      <c r="AY1565" s="175" t="s">
        <v>139</v>
      </c>
    </row>
    <row r="1566" spans="2:51" s="6" customFormat="1" ht="15.75" customHeight="1" x14ac:dyDescent="0.3">
      <c r="B1566" s="176"/>
      <c r="C1566" s="177"/>
      <c r="D1566" s="167" t="s">
        <v>152</v>
      </c>
      <c r="E1566" s="177"/>
      <c r="F1566" s="178" t="s">
        <v>747</v>
      </c>
      <c r="G1566" s="177"/>
      <c r="H1566" s="179">
        <v>25.975000000000001</v>
      </c>
      <c r="J1566" s="177"/>
      <c r="K1566" s="177"/>
      <c r="L1566" s="180"/>
      <c r="M1566" s="181"/>
      <c r="N1566" s="177"/>
      <c r="O1566" s="177"/>
      <c r="P1566" s="177"/>
      <c r="Q1566" s="177"/>
      <c r="R1566" s="177"/>
      <c r="S1566" s="177"/>
      <c r="T1566" s="182"/>
      <c r="AT1566" s="183" t="s">
        <v>152</v>
      </c>
      <c r="AU1566" s="183" t="s">
        <v>80</v>
      </c>
      <c r="AV1566" s="183" t="s">
        <v>80</v>
      </c>
      <c r="AW1566" s="183" t="s">
        <v>111</v>
      </c>
      <c r="AX1566" s="183" t="s">
        <v>72</v>
      </c>
      <c r="AY1566" s="183" t="s">
        <v>139</v>
      </c>
    </row>
    <row r="1567" spans="2:51" s="6" customFormat="1" ht="15.75" customHeight="1" x14ac:dyDescent="0.3">
      <c r="B1567" s="176"/>
      <c r="C1567" s="177"/>
      <c r="D1567" s="167" t="s">
        <v>152</v>
      </c>
      <c r="E1567" s="177"/>
      <c r="F1567" s="178" t="s">
        <v>748</v>
      </c>
      <c r="G1567" s="177"/>
      <c r="H1567" s="179">
        <v>17.963000000000001</v>
      </c>
      <c r="J1567" s="177"/>
      <c r="K1567" s="177"/>
      <c r="L1567" s="180"/>
      <c r="M1567" s="181"/>
      <c r="N1567" s="177"/>
      <c r="O1567" s="177"/>
      <c r="P1567" s="177"/>
      <c r="Q1567" s="177"/>
      <c r="R1567" s="177"/>
      <c r="S1567" s="177"/>
      <c r="T1567" s="182"/>
      <c r="AT1567" s="183" t="s">
        <v>152</v>
      </c>
      <c r="AU1567" s="183" t="s">
        <v>80</v>
      </c>
      <c r="AV1567" s="183" t="s">
        <v>80</v>
      </c>
      <c r="AW1567" s="183" t="s">
        <v>111</v>
      </c>
      <c r="AX1567" s="183" t="s">
        <v>72</v>
      </c>
      <c r="AY1567" s="183" t="s">
        <v>139</v>
      </c>
    </row>
    <row r="1568" spans="2:51" s="6" customFormat="1" ht="15.75" customHeight="1" x14ac:dyDescent="0.3">
      <c r="B1568" s="176"/>
      <c r="C1568" s="177"/>
      <c r="D1568" s="167" t="s">
        <v>152</v>
      </c>
      <c r="E1568" s="177"/>
      <c r="F1568" s="178" t="s">
        <v>749</v>
      </c>
      <c r="G1568" s="177"/>
      <c r="H1568" s="179">
        <v>80.41</v>
      </c>
      <c r="J1568" s="177"/>
      <c r="K1568" s="177"/>
      <c r="L1568" s="180"/>
      <c r="M1568" s="181"/>
      <c r="N1568" s="177"/>
      <c r="O1568" s="177"/>
      <c r="P1568" s="177"/>
      <c r="Q1568" s="177"/>
      <c r="R1568" s="177"/>
      <c r="S1568" s="177"/>
      <c r="T1568" s="182"/>
      <c r="AT1568" s="183" t="s">
        <v>152</v>
      </c>
      <c r="AU1568" s="183" t="s">
        <v>80</v>
      </c>
      <c r="AV1568" s="183" t="s">
        <v>80</v>
      </c>
      <c r="AW1568" s="183" t="s">
        <v>111</v>
      </c>
      <c r="AX1568" s="183" t="s">
        <v>72</v>
      </c>
      <c r="AY1568" s="183" t="s">
        <v>139</v>
      </c>
    </row>
    <row r="1569" spans="2:51" s="6" customFormat="1" ht="15.75" customHeight="1" x14ac:dyDescent="0.3">
      <c r="B1569" s="176"/>
      <c r="C1569" s="177"/>
      <c r="D1569" s="167" t="s">
        <v>152</v>
      </c>
      <c r="E1569" s="177"/>
      <c r="F1569" s="178" t="s">
        <v>750</v>
      </c>
      <c r="G1569" s="177"/>
      <c r="H1569" s="179">
        <v>7.2960000000000003</v>
      </c>
      <c r="J1569" s="177"/>
      <c r="K1569" s="177"/>
      <c r="L1569" s="180"/>
      <c r="M1569" s="181"/>
      <c r="N1569" s="177"/>
      <c r="O1569" s="177"/>
      <c r="P1569" s="177"/>
      <c r="Q1569" s="177"/>
      <c r="R1569" s="177"/>
      <c r="S1569" s="177"/>
      <c r="T1569" s="182"/>
      <c r="AT1569" s="183" t="s">
        <v>152</v>
      </c>
      <c r="AU1569" s="183" t="s">
        <v>80</v>
      </c>
      <c r="AV1569" s="183" t="s">
        <v>80</v>
      </c>
      <c r="AW1569" s="183" t="s">
        <v>111</v>
      </c>
      <c r="AX1569" s="183" t="s">
        <v>72</v>
      </c>
      <c r="AY1569" s="183" t="s">
        <v>139</v>
      </c>
    </row>
    <row r="1570" spans="2:51" s="6" customFormat="1" ht="15.75" customHeight="1" x14ac:dyDescent="0.3">
      <c r="B1570" s="169"/>
      <c r="C1570" s="170"/>
      <c r="D1570" s="167" t="s">
        <v>152</v>
      </c>
      <c r="E1570" s="170"/>
      <c r="F1570" s="171" t="s">
        <v>518</v>
      </c>
      <c r="G1570" s="170"/>
      <c r="H1570" s="170"/>
      <c r="J1570" s="170"/>
      <c r="K1570" s="170"/>
      <c r="L1570" s="172"/>
      <c r="M1570" s="173"/>
      <c r="N1570" s="170"/>
      <c r="O1570" s="170"/>
      <c r="P1570" s="170"/>
      <c r="Q1570" s="170"/>
      <c r="R1570" s="170"/>
      <c r="S1570" s="170"/>
      <c r="T1570" s="174"/>
      <c r="AT1570" s="175" t="s">
        <v>152</v>
      </c>
      <c r="AU1570" s="175" t="s">
        <v>80</v>
      </c>
      <c r="AV1570" s="175" t="s">
        <v>76</v>
      </c>
      <c r="AW1570" s="175" t="s">
        <v>111</v>
      </c>
      <c r="AX1570" s="175" t="s">
        <v>72</v>
      </c>
      <c r="AY1570" s="175" t="s">
        <v>139</v>
      </c>
    </row>
    <row r="1571" spans="2:51" s="6" customFormat="1" ht="15.75" customHeight="1" x14ac:dyDescent="0.3">
      <c r="B1571" s="176"/>
      <c r="C1571" s="177"/>
      <c r="D1571" s="167" t="s">
        <v>152</v>
      </c>
      <c r="E1571" s="177"/>
      <c r="F1571" s="178" t="s">
        <v>751</v>
      </c>
      <c r="G1571" s="177"/>
      <c r="H1571" s="179">
        <v>-8.24</v>
      </c>
      <c r="J1571" s="177"/>
      <c r="K1571" s="177"/>
      <c r="L1571" s="180"/>
      <c r="M1571" s="181"/>
      <c r="N1571" s="177"/>
      <c r="O1571" s="177"/>
      <c r="P1571" s="177"/>
      <c r="Q1571" s="177"/>
      <c r="R1571" s="177"/>
      <c r="S1571" s="177"/>
      <c r="T1571" s="182"/>
      <c r="AT1571" s="183" t="s">
        <v>152</v>
      </c>
      <c r="AU1571" s="183" t="s">
        <v>80</v>
      </c>
      <c r="AV1571" s="183" t="s">
        <v>80</v>
      </c>
      <c r="AW1571" s="183" t="s">
        <v>111</v>
      </c>
      <c r="AX1571" s="183" t="s">
        <v>72</v>
      </c>
      <c r="AY1571" s="183" t="s">
        <v>139</v>
      </c>
    </row>
    <row r="1572" spans="2:51" s="6" customFormat="1" ht="15.75" customHeight="1" x14ac:dyDescent="0.3">
      <c r="B1572" s="176"/>
      <c r="C1572" s="177"/>
      <c r="D1572" s="167" t="s">
        <v>152</v>
      </c>
      <c r="E1572" s="177"/>
      <c r="F1572" s="178" t="s">
        <v>752</v>
      </c>
      <c r="G1572" s="177"/>
      <c r="H1572" s="179">
        <v>-7.0209999999999999</v>
      </c>
      <c r="J1572" s="177"/>
      <c r="K1572" s="177"/>
      <c r="L1572" s="180"/>
      <c r="M1572" s="181"/>
      <c r="N1572" s="177"/>
      <c r="O1572" s="177"/>
      <c r="P1572" s="177"/>
      <c r="Q1572" s="177"/>
      <c r="R1572" s="177"/>
      <c r="S1572" s="177"/>
      <c r="T1572" s="182"/>
      <c r="AT1572" s="183" t="s">
        <v>152</v>
      </c>
      <c r="AU1572" s="183" t="s">
        <v>80</v>
      </c>
      <c r="AV1572" s="183" t="s">
        <v>80</v>
      </c>
      <c r="AW1572" s="183" t="s">
        <v>111</v>
      </c>
      <c r="AX1572" s="183" t="s">
        <v>72</v>
      </c>
      <c r="AY1572" s="183" t="s">
        <v>139</v>
      </c>
    </row>
    <row r="1573" spans="2:51" s="6" customFormat="1" ht="15.75" customHeight="1" x14ac:dyDescent="0.3">
      <c r="B1573" s="169"/>
      <c r="C1573" s="170"/>
      <c r="D1573" s="167" t="s">
        <v>152</v>
      </c>
      <c r="E1573" s="170"/>
      <c r="F1573" s="171" t="s">
        <v>1114</v>
      </c>
      <c r="G1573" s="170"/>
      <c r="H1573" s="170"/>
      <c r="J1573" s="170"/>
      <c r="K1573" s="170"/>
      <c r="L1573" s="172"/>
      <c r="M1573" s="173"/>
      <c r="N1573" s="170"/>
      <c r="O1573" s="170"/>
      <c r="P1573" s="170"/>
      <c r="Q1573" s="170"/>
      <c r="R1573" s="170"/>
      <c r="S1573" s="170"/>
      <c r="T1573" s="174"/>
      <c r="AT1573" s="175" t="s">
        <v>152</v>
      </c>
      <c r="AU1573" s="175" t="s">
        <v>80</v>
      </c>
      <c r="AV1573" s="175" t="s">
        <v>76</v>
      </c>
      <c r="AW1573" s="175" t="s">
        <v>111</v>
      </c>
      <c r="AX1573" s="175" t="s">
        <v>72</v>
      </c>
      <c r="AY1573" s="175" t="s">
        <v>139</v>
      </c>
    </row>
    <row r="1574" spans="2:51" s="6" customFormat="1" ht="15.75" customHeight="1" x14ac:dyDescent="0.3">
      <c r="B1574" s="176"/>
      <c r="C1574" s="177"/>
      <c r="D1574" s="167" t="s">
        <v>152</v>
      </c>
      <c r="E1574" s="177"/>
      <c r="F1574" s="178" t="s">
        <v>1168</v>
      </c>
      <c r="G1574" s="177"/>
      <c r="H1574" s="179">
        <v>-27.742999999999999</v>
      </c>
      <c r="J1574" s="177"/>
      <c r="K1574" s="177"/>
      <c r="L1574" s="180"/>
      <c r="M1574" s="181"/>
      <c r="N1574" s="177"/>
      <c r="O1574" s="177"/>
      <c r="P1574" s="177"/>
      <c r="Q1574" s="177"/>
      <c r="R1574" s="177"/>
      <c r="S1574" s="177"/>
      <c r="T1574" s="182"/>
      <c r="AT1574" s="183" t="s">
        <v>152</v>
      </c>
      <c r="AU1574" s="183" t="s">
        <v>80</v>
      </c>
      <c r="AV1574" s="183" t="s">
        <v>80</v>
      </c>
      <c r="AW1574" s="183" t="s">
        <v>111</v>
      </c>
      <c r="AX1574" s="183" t="s">
        <v>72</v>
      </c>
      <c r="AY1574" s="183" t="s">
        <v>139</v>
      </c>
    </row>
    <row r="1575" spans="2:51" s="6" customFormat="1" ht="15.75" customHeight="1" x14ac:dyDescent="0.3">
      <c r="B1575" s="169"/>
      <c r="C1575" s="170"/>
      <c r="D1575" s="167" t="s">
        <v>152</v>
      </c>
      <c r="E1575" s="170"/>
      <c r="F1575" s="171" t="s">
        <v>1119</v>
      </c>
      <c r="G1575" s="170"/>
      <c r="H1575" s="170"/>
      <c r="J1575" s="170"/>
      <c r="K1575" s="170"/>
      <c r="L1575" s="172"/>
      <c r="M1575" s="173"/>
      <c r="N1575" s="170"/>
      <c r="O1575" s="170"/>
      <c r="P1575" s="170"/>
      <c r="Q1575" s="170"/>
      <c r="R1575" s="170"/>
      <c r="S1575" s="170"/>
      <c r="T1575" s="174"/>
      <c r="AT1575" s="175" t="s">
        <v>152</v>
      </c>
      <c r="AU1575" s="175" t="s">
        <v>80</v>
      </c>
      <c r="AV1575" s="175" t="s">
        <v>76</v>
      </c>
      <c r="AW1575" s="175" t="s">
        <v>111</v>
      </c>
      <c r="AX1575" s="175" t="s">
        <v>72</v>
      </c>
      <c r="AY1575" s="175" t="s">
        <v>139</v>
      </c>
    </row>
    <row r="1576" spans="2:51" s="6" customFormat="1" ht="15.75" customHeight="1" x14ac:dyDescent="0.3">
      <c r="B1576" s="176"/>
      <c r="C1576" s="177"/>
      <c r="D1576" s="167" t="s">
        <v>152</v>
      </c>
      <c r="E1576" s="177"/>
      <c r="F1576" s="178" t="s">
        <v>1169</v>
      </c>
      <c r="G1576" s="177"/>
      <c r="H1576" s="179">
        <v>-5.5039999999999996</v>
      </c>
      <c r="J1576" s="177"/>
      <c r="K1576" s="177"/>
      <c r="L1576" s="180"/>
      <c r="M1576" s="181"/>
      <c r="N1576" s="177"/>
      <c r="O1576" s="177"/>
      <c r="P1576" s="177"/>
      <c r="Q1576" s="177"/>
      <c r="R1576" s="177"/>
      <c r="S1576" s="177"/>
      <c r="T1576" s="182"/>
      <c r="AT1576" s="183" t="s">
        <v>152</v>
      </c>
      <c r="AU1576" s="183" t="s">
        <v>80</v>
      </c>
      <c r="AV1576" s="183" t="s">
        <v>80</v>
      </c>
      <c r="AW1576" s="183" t="s">
        <v>111</v>
      </c>
      <c r="AX1576" s="183" t="s">
        <v>72</v>
      </c>
      <c r="AY1576" s="183" t="s">
        <v>139</v>
      </c>
    </row>
    <row r="1577" spans="2:51" s="6" customFormat="1" ht="15.75" customHeight="1" x14ac:dyDescent="0.3">
      <c r="B1577" s="169"/>
      <c r="C1577" s="170"/>
      <c r="D1577" s="167" t="s">
        <v>152</v>
      </c>
      <c r="E1577" s="170"/>
      <c r="F1577" s="171" t="s">
        <v>1128</v>
      </c>
      <c r="G1577" s="170"/>
      <c r="H1577" s="170"/>
      <c r="J1577" s="170"/>
      <c r="K1577" s="170"/>
      <c r="L1577" s="172"/>
      <c r="M1577" s="173"/>
      <c r="N1577" s="170"/>
      <c r="O1577" s="170"/>
      <c r="P1577" s="170"/>
      <c r="Q1577" s="170"/>
      <c r="R1577" s="170"/>
      <c r="S1577" s="170"/>
      <c r="T1577" s="174"/>
      <c r="AT1577" s="175" t="s">
        <v>152</v>
      </c>
      <c r="AU1577" s="175" t="s">
        <v>80</v>
      </c>
      <c r="AV1577" s="175" t="s">
        <v>76</v>
      </c>
      <c r="AW1577" s="175" t="s">
        <v>111</v>
      </c>
      <c r="AX1577" s="175" t="s">
        <v>72</v>
      </c>
      <c r="AY1577" s="175" t="s">
        <v>139</v>
      </c>
    </row>
    <row r="1578" spans="2:51" s="6" customFormat="1" ht="15.75" customHeight="1" x14ac:dyDescent="0.3">
      <c r="B1578" s="169"/>
      <c r="C1578" s="170"/>
      <c r="D1578" s="167" t="s">
        <v>152</v>
      </c>
      <c r="E1578" s="170"/>
      <c r="F1578" s="171" t="s">
        <v>269</v>
      </c>
      <c r="G1578" s="170"/>
      <c r="H1578" s="170"/>
      <c r="J1578" s="170"/>
      <c r="K1578" s="170"/>
      <c r="L1578" s="172"/>
      <c r="M1578" s="173"/>
      <c r="N1578" s="170"/>
      <c r="O1578" s="170"/>
      <c r="P1578" s="170"/>
      <c r="Q1578" s="170"/>
      <c r="R1578" s="170"/>
      <c r="S1578" s="170"/>
      <c r="T1578" s="174"/>
      <c r="AT1578" s="175" t="s">
        <v>152</v>
      </c>
      <c r="AU1578" s="175" t="s">
        <v>80</v>
      </c>
      <c r="AV1578" s="175" t="s">
        <v>76</v>
      </c>
      <c r="AW1578" s="175" t="s">
        <v>111</v>
      </c>
      <c r="AX1578" s="175" t="s">
        <v>72</v>
      </c>
      <c r="AY1578" s="175" t="s">
        <v>139</v>
      </c>
    </row>
    <row r="1579" spans="2:51" s="6" customFormat="1" ht="15.75" customHeight="1" x14ac:dyDescent="0.3">
      <c r="B1579" s="176"/>
      <c r="C1579" s="177"/>
      <c r="D1579" s="167" t="s">
        <v>152</v>
      </c>
      <c r="E1579" s="177"/>
      <c r="F1579" s="178" t="s">
        <v>753</v>
      </c>
      <c r="G1579" s="177"/>
      <c r="H1579" s="179">
        <v>237.24</v>
      </c>
      <c r="J1579" s="177"/>
      <c r="K1579" s="177"/>
      <c r="L1579" s="180"/>
      <c r="M1579" s="181"/>
      <c r="N1579" s="177"/>
      <c r="O1579" s="177"/>
      <c r="P1579" s="177"/>
      <c r="Q1579" s="177"/>
      <c r="R1579" s="177"/>
      <c r="S1579" s="177"/>
      <c r="T1579" s="182"/>
      <c r="AT1579" s="183" t="s">
        <v>152</v>
      </c>
      <c r="AU1579" s="183" t="s">
        <v>80</v>
      </c>
      <c r="AV1579" s="183" t="s">
        <v>80</v>
      </c>
      <c r="AW1579" s="183" t="s">
        <v>111</v>
      </c>
      <c r="AX1579" s="183" t="s">
        <v>72</v>
      </c>
      <c r="AY1579" s="183" t="s">
        <v>139</v>
      </c>
    </row>
    <row r="1580" spans="2:51" s="6" customFormat="1" ht="15.75" customHeight="1" x14ac:dyDescent="0.3">
      <c r="B1580" s="176"/>
      <c r="C1580" s="177"/>
      <c r="D1580" s="167" t="s">
        <v>152</v>
      </c>
      <c r="E1580" s="177"/>
      <c r="F1580" s="178" t="s">
        <v>754</v>
      </c>
      <c r="G1580" s="177"/>
      <c r="H1580" s="179">
        <v>9.6</v>
      </c>
      <c r="J1580" s="177"/>
      <c r="K1580" s="177"/>
      <c r="L1580" s="180"/>
      <c r="M1580" s="181"/>
      <c r="N1580" s="177"/>
      <c r="O1580" s="177"/>
      <c r="P1580" s="177"/>
      <c r="Q1580" s="177"/>
      <c r="R1580" s="177"/>
      <c r="S1580" s="177"/>
      <c r="T1580" s="182"/>
      <c r="AT1580" s="183" t="s">
        <v>152</v>
      </c>
      <c r="AU1580" s="183" t="s">
        <v>80</v>
      </c>
      <c r="AV1580" s="183" t="s">
        <v>80</v>
      </c>
      <c r="AW1580" s="183" t="s">
        <v>111</v>
      </c>
      <c r="AX1580" s="183" t="s">
        <v>72</v>
      </c>
      <c r="AY1580" s="183" t="s">
        <v>139</v>
      </c>
    </row>
    <row r="1581" spans="2:51" s="6" customFormat="1" ht="15.75" customHeight="1" x14ac:dyDescent="0.3">
      <c r="B1581" s="169"/>
      <c r="C1581" s="170"/>
      <c r="D1581" s="167" t="s">
        <v>152</v>
      </c>
      <c r="E1581" s="170"/>
      <c r="F1581" s="171" t="s">
        <v>518</v>
      </c>
      <c r="G1581" s="170"/>
      <c r="H1581" s="170"/>
      <c r="J1581" s="170"/>
      <c r="K1581" s="170"/>
      <c r="L1581" s="172"/>
      <c r="M1581" s="173"/>
      <c r="N1581" s="170"/>
      <c r="O1581" s="170"/>
      <c r="P1581" s="170"/>
      <c r="Q1581" s="170"/>
      <c r="R1581" s="170"/>
      <c r="S1581" s="170"/>
      <c r="T1581" s="174"/>
      <c r="AT1581" s="175" t="s">
        <v>152</v>
      </c>
      <c r="AU1581" s="175" t="s">
        <v>80</v>
      </c>
      <c r="AV1581" s="175" t="s">
        <v>76</v>
      </c>
      <c r="AW1581" s="175" t="s">
        <v>111</v>
      </c>
      <c r="AX1581" s="175" t="s">
        <v>72</v>
      </c>
      <c r="AY1581" s="175" t="s">
        <v>139</v>
      </c>
    </row>
    <row r="1582" spans="2:51" s="6" customFormat="1" ht="15.75" customHeight="1" x14ac:dyDescent="0.3">
      <c r="B1582" s="176"/>
      <c r="C1582" s="177"/>
      <c r="D1582" s="167" t="s">
        <v>152</v>
      </c>
      <c r="E1582" s="177"/>
      <c r="F1582" s="178" t="s">
        <v>755</v>
      </c>
      <c r="G1582" s="177"/>
      <c r="H1582" s="179">
        <v>-32.911999999999999</v>
      </c>
      <c r="J1582" s="177"/>
      <c r="K1582" s="177"/>
      <c r="L1582" s="180"/>
      <c r="M1582" s="181"/>
      <c r="N1582" s="177"/>
      <c r="O1582" s="177"/>
      <c r="P1582" s="177"/>
      <c r="Q1582" s="177"/>
      <c r="R1582" s="177"/>
      <c r="S1582" s="177"/>
      <c r="T1582" s="182"/>
      <c r="AT1582" s="183" t="s">
        <v>152</v>
      </c>
      <c r="AU1582" s="183" t="s">
        <v>80</v>
      </c>
      <c r="AV1582" s="183" t="s">
        <v>80</v>
      </c>
      <c r="AW1582" s="183" t="s">
        <v>111</v>
      </c>
      <c r="AX1582" s="183" t="s">
        <v>72</v>
      </c>
      <c r="AY1582" s="183" t="s">
        <v>139</v>
      </c>
    </row>
    <row r="1583" spans="2:51" s="6" customFormat="1" ht="15.75" customHeight="1" x14ac:dyDescent="0.3">
      <c r="B1583" s="169"/>
      <c r="C1583" s="170"/>
      <c r="D1583" s="167" t="s">
        <v>152</v>
      </c>
      <c r="E1583" s="170"/>
      <c r="F1583" s="171" t="s">
        <v>1114</v>
      </c>
      <c r="G1583" s="170"/>
      <c r="H1583" s="170"/>
      <c r="J1583" s="170"/>
      <c r="K1583" s="170"/>
      <c r="L1583" s="172"/>
      <c r="M1583" s="173"/>
      <c r="N1583" s="170"/>
      <c r="O1583" s="170"/>
      <c r="P1583" s="170"/>
      <c r="Q1583" s="170"/>
      <c r="R1583" s="170"/>
      <c r="S1583" s="170"/>
      <c r="T1583" s="174"/>
      <c r="AT1583" s="175" t="s">
        <v>152</v>
      </c>
      <c r="AU1583" s="175" t="s">
        <v>80</v>
      </c>
      <c r="AV1583" s="175" t="s">
        <v>76</v>
      </c>
      <c r="AW1583" s="175" t="s">
        <v>111</v>
      </c>
      <c r="AX1583" s="175" t="s">
        <v>72</v>
      </c>
      <c r="AY1583" s="175" t="s">
        <v>139</v>
      </c>
    </row>
    <row r="1584" spans="2:51" s="6" customFormat="1" ht="15.75" customHeight="1" x14ac:dyDescent="0.3">
      <c r="B1584" s="176"/>
      <c r="C1584" s="177"/>
      <c r="D1584" s="167" t="s">
        <v>152</v>
      </c>
      <c r="E1584" s="177"/>
      <c r="F1584" s="178" t="s">
        <v>1170</v>
      </c>
      <c r="G1584" s="177"/>
      <c r="H1584" s="179">
        <v>-43.098999999999997</v>
      </c>
      <c r="J1584" s="177"/>
      <c r="K1584" s="177"/>
      <c r="L1584" s="180"/>
      <c r="M1584" s="181"/>
      <c r="N1584" s="177"/>
      <c r="O1584" s="177"/>
      <c r="P1584" s="177"/>
      <c r="Q1584" s="177"/>
      <c r="R1584" s="177"/>
      <c r="S1584" s="177"/>
      <c r="T1584" s="182"/>
      <c r="AT1584" s="183" t="s">
        <v>152</v>
      </c>
      <c r="AU1584" s="183" t="s">
        <v>80</v>
      </c>
      <c r="AV1584" s="183" t="s">
        <v>80</v>
      </c>
      <c r="AW1584" s="183" t="s">
        <v>111</v>
      </c>
      <c r="AX1584" s="183" t="s">
        <v>72</v>
      </c>
      <c r="AY1584" s="183" t="s">
        <v>139</v>
      </c>
    </row>
    <row r="1585" spans="2:51" s="6" customFormat="1" ht="15.75" customHeight="1" x14ac:dyDescent="0.3">
      <c r="B1585" s="169"/>
      <c r="C1585" s="170"/>
      <c r="D1585" s="167" t="s">
        <v>152</v>
      </c>
      <c r="E1585" s="170"/>
      <c r="F1585" s="171" t="s">
        <v>1119</v>
      </c>
      <c r="G1585" s="170"/>
      <c r="H1585" s="170"/>
      <c r="J1585" s="170"/>
      <c r="K1585" s="170"/>
      <c r="L1585" s="172"/>
      <c r="M1585" s="173"/>
      <c r="N1585" s="170"/>
      <c r="O1585" s="170"/>
      <c r="P1585" s="170"/>
      <c r="Q1585" s="170"/>
      <c r="R1585" s="170"/>
      <c r="S1585" s="170"/>
      <c r="T1585" s="174"/>
      <c r="AT1585" s="175" t="s">
        <v>152</v>
      </c>
      <c r="AU1585" s="175" t="s">
        <v>80</v>
      </c>
      <c r="AV1585" s="175" t="s">
        <v>76</v>
      </c>
      <c r="AW1585" s="175" t="s">
        <v>111</v>
      </c>
      <c r="AX1585" s="175" t="s">
        <v>72</v>
      </c>
      <c r="AY1585" s="175" t="s">
        <v>139</v>
      </c>
    </row>
    <row r="1586" spans="2:51" s="6" customFormat="1" ht="15.75" customHeight="1" x14ac:dyDescent="0.3">
      <c r="B1586" s="176"/>
      <c r="C1586" s="177"/>
      <c r="D1586" s="167" t="s">
        <v>152</v>
      </c>
      <c r="E1586" s="177"/>
      <c r="F1586" s="178" t="s">
        <v>1171</v>
      </c>
      <c r="G1586" s="177"/>
      <c r="H1586" s="179">
        <v>-7.242</v>
      </c>
      <c r="J1586" s="177"/>
      <c r="K1586" s="177"/>
      <c r="L1586" s="180"/>
      <c r="M1586" s="181"/>
      <c r="N1586" s="177"/>
      <c r="O1586" s="177"/>
      <c r="P1586" s="177"/>
      <c r="Q1586" s="177"/>
      <c r="R1586" s="177"/>
      <c r="S1586" s="177"/>
      <c r="T1586" s="182"/>
      <c r="AT1586" s="183" t="s">
        <v>152</v>
      </c>
      <c r="AU1586" s="183" t="s">
        <v>80</v>
      </c>
      <c r="AV1586" s="183" t="s">
        <v>80</v>
      </c>
      <c r="AW1586" s="183" t="s">
        <v>111</v>
      </c>
      <c r="AX1586" s="183" t="s">
        <v>72</v>
      </c>
      <c r="AY1586" s="183" t="s">
        <v>139</v>
      </c>
    </row>
    <row r="1587" spans="2:51" s="6" customFormat="1" ht="15.75" customHeight="1" x14ac:dyDescent="0.3">
      <c r="B1587" s="169"/>
      <c r="C1587" s="170"/>
      <c r="D1587" s="167" t="s">
        <v>152</v>
      </c>
      <c r="E1587" s="170"/>
      <c r="F1587" s="171" t="s">
        <v>1128</v>
      </c>
      <c r="G1587" s="170"/>
      <c r="H1587" s="170"/>
      <c r="J1587" s="170"/>
      <c r="K1587" s="170"/>
      <c r="L1587" s="172"/>
      <c r="M1587" s="173"/>
      <c r="N1587" s="170"/>
      <c r="O1587" s="170"/>
      <c r="P1587" s="170"/>
      <c r="Q1587" s="170"/>
      <c r="R1587" s="170"/>
      <c r="S1587" s="170"/>
      <c r="T1587" s="174"/>
      <c r="AT1587" s="175" t="s">
        <v>152</v>
      </c>
      <c r="AU1587" s="175" t="s">
        <v>80</v>
      </c>
      <c r="AV1587" s="175" t="s">
        <v>76</v>
      </c>
      <c r="AW1587" s="175" t="s">
        <v>111</v>
      </c>
      <c r="AX1587" s="175" t="s">
        <v>72</v>
      </c>
      <c r="AY1587" s="175" t="s">
        <v>139</v>
      </c>
    </row>
    <row r="1588" spans="2:51" s="6" customFormat="1" ht="15.75" customHeight="1" x14ac:dyDescent="0.3">
      <c r="B1588" s="169"/>
      <c r="C1588" s="170"/>
      <c r="D1588" s="167" t="s">
        <v>152</v>
      </c>
      <c r="E1588" s="170"/>
      <c r="F1588" s="171" t="s">
        <v>271</v>
      </c>
      <c r="G1588" s="170"/>
      <c r="H1588" s="170"/>
      <c r="J1588" s="170"/>
      <c r="K1588" s="170"/>
      <c r="L1588" s="172"/>
      <c r="M1588" s="173"/>
      <c r="N1588" s="170"/>
      <c r="O1588" s="170"/>
      <c r="P1588" s="170"/>
      <c r="Q1588" s="170"/>
      <c r="R1588" s="170"/>
      <c r="S1588" s="170"/>
      <c r="T1588" s="174"/>
      <c r="AT1588" s="175" t="s">
        <v>152</v>
      </c>
      <c r="AU1588" s="175" t="s">
        <v>80</v>
      </c>
      <c r="AV1588" s="175" t="s">
        <v>76</v>
      </c>
      <c r="AW1588" s="175" t="s">
        <v>111</v>
      </c>
      <c r="AX1588" s="175" t="s">
        <v>72</v>
      </c>
      <c r="AY1588" s="175" t="s">
        <v>139</v>
      </c>
    </row>
    <row r="1589" spans="2:51" s="6" customFormat="1" ht="15.75" customHeight="1" x14ac:dyDescent="0.3">
      <c r="B1589" s="176"/>
      <c r="C1589" s="177"/>
      <c r="D1589" s="167" t="s">
        <v>152</v>
      </c>
      <c r="E1589" s="177"/>
      <c r="F1589" s="178" t="s">
        <v>756</v>
      </c>
      <c r="G1589" s="177"/>
      <c r="H1589" s="179">
        <v>395.35199999999998</v>
      </c>
      <c r="J1589" s="177"/>
      <c r="K1589" s="177"/>
      <c r="L1589" s="180"/>
      <c r="M1589" s="181"/>
      <c r="N1589" s="177"/>
      <c r="O1589" s="177"/>
      <c r="P1589" s="177"/>
      <c r="Q1589" s="177"/>
      <c r="R1589" s="177"/>
      <c r="S1589" s="177"/>
      <c r="T1589" s="182"/>
      <c r="AT1589" s="183" t="s">
        <v>152</v>
      </c>
      <c r="AU1589" s="183" t="s">
        <v>80</v>
      </c>
      <c r="AV1589" s="183" t="s">
        <v>80</v>
      </c>
      <c r="AW1589" s="183" t="s">
        <v>111</v>
      </c>
      <c r="AX1589" s="183" t="s">
        <v>72</v>
      </c>
      <c r="AY1589" s="183" t="s">
        <v>139</v>
      </c>
    </row>
    <row r="1590" spans="2:51" s="6" customFormat="1" ht="15.75" customHeight="1" x14ac:dyDescent="0.3">
      <c r="B1590" s="176"/>
      <c r="C1590" s="177"/>
      <c r="D1590" s="167" t="s">
        <v>152</v>
      </c>
      <c r="E1590" s="177"/>
      <c r="F1590" s="178" t="s">
        <v>757</v>
      </c>
      <c r="G1590" s="177"/>
      <c r="H1590" s="179">
        <v>14.4</v>
      </c>
      <c r="J1590" s="177"/>
      <c r="K1590" s="177"/>
      <c r="L1590" s="180"/>
      <c r="M1590" s="181"/>
      <c r="N1590" s="177"/>
      <c r="O1590" s="177"/>
      <c r="P1590" s="177"/>
      <c r="Q1590" s="177"/>
      <c r="R1590" s="177"/>
      <c r="S1590" s="177"/>
      <c r="T1590" s="182"/>
      <c r="AT1590" s="183" t="s">
        <v>152</v>
      </c>
      <c r="AU1590" s="183" t="s">
        <v>80</v>
      </c>
      <c r="AV1590" s="183" t="s">
        <v>80</v>
      </c>
      <c r="AW1590" s="183" t="s">
        <v>111</v>
      </c>
      <c r="AX1590" s="183" t="s">
        <v>72</v>
      </c>
      <c r="AY1590" s="183" t="s">
        <v>139</v>
      </c>
    </row>
    <row r="1591" spans="2:51" s="6" customFormat="1" ht="15.75" customHeight="1" x14ac:dyDescent="0.3">
      <c r="B1591" s="169"/>
      <c r="C1591" s="170"/>
      <c r="D1591" s="167" t="s">
        <v>152</v>
      </c>
      <c r="E1591" s="170"/>
      <c r="F1591" s="171" t="s">
        <v>518</v>
      </c>
      <c r="G1591" s="170"/>
      <c r="H1591" s="170"/>
      <c r="J1591" s="170"/>
      <c r="K1591" s="170"/>
      <c r="L1591" s="172"/>
      <c r="M1591" s="173"/>
      <c r="N1591" s="170"/>
      <c r="O1591" s="170"/>
      <c r="P1591" s="170"/>
      <c r="Q1591" s="170"/>
      <c r="R1591" s="170"/>
      <c r="S1591" s="170"/>
      <c r="T1591" s="174"/>
      <c r="AT1591" s="175" t="s">
        <v>152</v>
      </c>
      <c r="AU1591" s="175" t="s">
        <v>80</v>
      </c>
      <c r="AV1591" s="175" t="s">
        <v>76</v>
      </c>
      <c r="AW1591" s="175" t="s">
        <v>111</v>
      </c>
      <c r="AX1591" s="175" t="s">
        <v>72</v>
      </c>
      <c r="AY1591" s="175" t="s">
        <v>139</v>
      </c>
    </row>
    <row r="1592" spans="2:51" s="6" customFormat="1" ht="15.75" customHeight="1" x14ac:dyDescent="0.3">
      <c r="B1592" s="176"/>
      <c r="C1592" s="177"/>
      <c r="D1592" s="167" t="s">
        <v>152</v>
      </c>
      <c r="E1592" s="177"/>
      <c r="F1592" s="178" t="s">
        <v>758</v>
      </c>
      <c r="G1592" s="177"/>
      <c r="H1592" s="179">
        <v>-54.634</v>
      </c>
      <c r="J1592" s="177"/>
      <c r="K1592" s="177"/>
      <c r="L1592" s="180"/>
      <c r="M1592" s="181"/>
      <c r="N1592" s="177"/>
      <c r="O1592" s="177"/>
      <c r="P1592" s="177"/>
      <c r="Q1592" s="177"/>
      <c r="R1592" s="177"/>
      <c r="S1592" s="177"/>
      <c r="T1592" s="182"/>
      <c r="AT1592" s="183" t="s">
        <v>152</v>
      </c>
      <c r="AU1592" s="183" t="s">
        <v>80</v>
      </c>
      <c r="AV1592" s="183" t="s">
        <v>80</v>
      </c>
      <c r="AW1592" s="183" t="s">
        <v>111</v>
      </c>
      <c r="AX1592" s="183" t="s">
        <v>72</v>
      </c>
      <c r="AY1592" s="183" t="s">
        <v>139</v>
      </c>
    </row>
    <row r="1593" spans="2:51" s="6" customFormat="1" ht="15.75" customHeight="1" x14ac:dyDescent="0.3">
      <c r="B1593" s="169"/>
      <c r="C1593" s="170"/>
      <c r="D1593" s="167" t="s">
        <v>152</v>
      </c>
      <c r="E1593" s="170"/>
      <c r="F1593" s="171" t="s">
        <v>1114</v>
      </c>
      <c r="G1593" s="170"/>
      <c r="H1593" s="170"/>
      <c r="J1593" s="170"/>
      <c r="K1593" s="170"/>
      <c r="L1593" s="172"/>
      <c r="M1593" s="173"/>
      <c r="N1593" s="170"/>
      <c r="O1593" s="170"/>
      <c r="P1593" s="170"/>
      <c r="Q1593" s="170"/>
      <c r="R1593" s="170"/>
      <c r="S1593" s="170"/>
      <c r="T1593" s="174"/>
      <c r="AT1593" s="175" t="s">
        <v>152</v>
      </c>
      <c r="AU1593" s="175" t="s">
        <v>80</v>
      </c>
      <c r="AV1593" s="175" t="s">
        <v>76</v>
      </c>
      <c r="AW1593" s="175" t="s">
        <v>111</v>
      </c>
      <c r="AX1593" s="175" t="s">
        <v>72</v>
      </c>
      <c r="AY1593" s="175" t="s">
        <v>139</v>
      </c>
    </row>
    <row r="1594" spans="2:51" s="6" customFormat="1" ht="15.75" customHeight="1" x14ac:dyDescent="0.3">
      <c r="B1594" s="176"/>
      <c r="C1594" s="177"/>
      <c r="D1594" s="167" t="s">
        <v>152</v>
      </c>
      <c r="E1594" s="177"/>
      <c r="F1594" s="178" t="s">
        <v>1172</v>
      </c>
      <c r="G1594" s="177"/>
      <c r="H1594" s="179">
        <v>-71.822000000000003</v>
      </c>
      <c r="J1594" s="177"/>
      <c r="K1594" s="177"/>
      <c r="L1594" s="180"/>
      <c r="M1594" s="181"/>
      <c r="N1594" s="177"/>
      <c r="O1594" s="177"/>
      <c r="P1594" s="177"/>
      <c r="Q1594" s="177"/>
      <c r="R1594" s="177"/>
      <c r="S1594" s="177"/>
      <c r="T1594" s="182"/>
      <c r="AT1594" s="183" t="s">
        <v>152</v>
      </c>
      <c r="AU1594" s="183" t="s">
        <v>80</v>
      </c>
      <c r="AV1594" s="183" t="s">
        <v>80</v>
      </c>
      <c r="AW1594" s="183" t="s">
        <v>111</v>
      </c>
      <c r="AX1594" s="183" t="s">
        <v>72</v>
      </c>
      <c r="AY1594" s="183" t="s">
        <v>139</v>
      </c>
    </row>
    <row r="1595" spans="2:51" s="6" customFormat="1" ht="15.75" customHeight="1" x14ac:dyDescent="0.3">
      <c r="B1595" s="169"/>
      <c r="C1595" s="170"/>
      <c r="D1595" s="167" t="s">
        <v>152</v>
      </c>
      <c r="E1595" s="170"/>
      <c r="F1595" s="171" t="s">
        <v>1119</v>
      </c>
      <c r="G1595" s="170"/>
      <c r="H1595" s="170"/>
      <c r="J1595" s="170"/>
      <c r="K1595" s="170"/>
      <c r="L1595" s="172"/>
      <c r="M1595" s="173"/>
      <c r="N1595" s="170"/>
      <c r="O1595" s="170"/>
      <c r="P1595" s="170"/>
      <c r="Q1595" s="170"/>
      <c r="R1595" s="170"/>
      <c r="S1595" s="170"/>
      <c r="T1595" s="174"/>
      <c r="AT1595" s="175" t="s">
        <v>152</v>
      </c>
      <c r="AU1595" s="175" t="s">
        <v>80</v>
      </c>
      <c r="AV1595" s="175" t="s">
        <v>76</v>
      </c>
      <c r="AW1595" s="175" t="s">
        <v>111</v>
      </c>
      <c r="AX1595" s="175" t="s">
        <v>72</v>
      </c>
      <c r="AY1595" s="175" t="s">
        <v>139</v>
      </c>
    </row>
    <row r="1596" spans="2:51" s="6" customFormat="1" ht="15.75" customHeight="1" x14ac:dyDescent="0.3">
      <c r="B1596" s="176"/>
      <c r="C1596" s="177"/>
      <c r="D1596" s="167" t="s">
        <v>152</v>
      </c>
      <c r="E1596" s="177"/>
      <c r="F1596" s="178" t="s">
        <v>1173</v>
      </c>
      <c r="G1596" s="177"/>
      <c r="H1596" s="179">
        <v>-10.863</v>
      </c>
      <c r="J1596" s="177"/>
      <c r="K1596" s="177"/>
      <c r="L1596" s="180"/>
      <c r="M1596" s="181"/>
      <c r="N1596" s="177"/>
      <c r="O1596" s="177"/>
      <c r="P1596" s="177"/>
      <c r="Q1596" s="177"/>
      <c r="R1596" s="177"/>
      <c r="S1596" s="177"/>
      <c r="T1596" s="182"/>
      <c r="AT1596" s="183" t="s">
        <v>152</v>
      </c>
      <c r="AU1596" s="183" t="s">
        <v>80</v>
      </c>
      <c r="AV1596" s="183" t="s">
        <v>80</v>
      </c>
      <c r="AW1596" s="183" t="s">
        <v>111</v>
      </c>
      <c r="AX1596" s="183" t="s">
        <v>72</v>
      </c>
      <c r="AY1596" s="183" t="s">
        <v>139</v>
      </c>
    </row>
    <row r="1597" spans="2:51" s="6" customFormat="1" ht="15.75" customHeight="1" x14ac:dyDescent="0.3">
      <c r="B1597" s="169"/>
      <c r="C1597" s="170"/>
      <c r="D1597" s="167" t="s">
        <v>152</v>
      </c>
      <c r="E1597" s="170"/>
      <c r="F1597" s="171" t="s">
        <v>1128</v>
      </c>
      <c r="G1597" s="170"/>
      <c r="H1597" s="170"/>
      <c r="J1597" s="170"/>
      <c r="K1597" s="170"/>
      <c r="L1597" s="172"/>
      <c r="M1597" s="173"/>
      <c r="N1597" s="170"/>
      <c r="O1597" s="170"/>
      <c r="P1597" s="170"/>
      <c r="Q1597" s="170"/>
      <c r="R1597" s="170"/>
      <c r="S1597" s="170"/>
      <c r="T1597" s="174"/>
      <c r="AT1597" s="175" t="s">
        <v>152</v>
      </c>
      <c r="AU1597" s="175" t="s">
        <v>80</v>
      </c>
      <c r="AV1597" s="175" t="s">
        <v>76</v>
      </c>
      <c r="AW1597" s="175" t="s">
        <v>111</v>
      </c>
      <c r="AX1597" s="175" t="s">
        <v>72</v>
      </c>
      <c r="AY1597" s="175" t="s">
        <v>139</v>
      </c>
    </row>
    <row r="1598" spans="2:51" s="6" customFormat="1" ht="15.75" customHeight="1" x14ac:dyDescent="0.3">
      <c r="B1598" s="169"/>
      <c r="C1598" s="170"/>
      <c r="D1598" s="167" t="s">
        <v>152</v>
      </c>
      <c r="E1598" s="170"/>
      <c r="F1598" s="171" t="s">
        <v>273</v>
      </c>
      <c r="G1598" s="170"/>
      <c r="H1598" s="170"/>
      <c r="J1598" s="170"/>
      <c r="K1598" s="170"/>
      <c r="L1598" s="172"/>
      <c r="M1598" s="173"/>
      <c r="N1598" s="170"/>
      <c r="O1598" s="170"/>
      <c r="P1598" s="170"/>
      <c r="Q1598" s="170"/>
      <c r="R1598" s="170"/>
      <c r="S1598" s="170"/>
      <c r="T1598" s="174"/>
      <c r="AT1598" s="175" t="s">
        <v>152</v>
      </c>
      <c r="AU1598" s="175" t="s">
        <v>80</v>
      </c>
      <c r="AV1598" s="175" t="s">
        <v>76</v>
      </c>
      <c r="AW1598" s="175" t="s">
        <v>111</v>
      </c>
      <c r="AX1598" s="175" t="s">
        <v>72</v>
      </c>
      <c r="AY1598" s="175" t="s">
        <v>139</v>
      </c>
    </row>
    <row r="1599" spans="2:51" s="6" customFormat="1" ht="15.75" customHeight="1" x14ac:dyDescent="0.3">
      <c r="B1599" s="176"/>
      <c r="C1599" s="177"/>
      <c r="D1599" s="167" t="s">
        <v>152</v>
      </c>
      <c r="E1599" s="177"/>
      <c r="F1599" s="178" t="s">
        <v>759</v>
      </c>
      <c r="G1599" s="177"/>
      <c r="H1599" s="179">
        <v>508.608</v>
      </c>
      <c r="J1599" s="177"/>
      <c r="K1599" s="177"/>
      <c r="L1599" s="180"/>
      <c r="M1599" s="181"/>
      <c r="N1599" s="177"/>
      <c r="O1599" s="177"/>
      <c r="P1599" s="177"/>
      <c r="Q1599" s="177"/>
      <c r="R1599" s="177"/>
      <c r="S1599" s="177"/>
      <c r="T1599" s="182"/>
      <c r="AT1599" s="183" t="s">
        <v>152</v>
      </c>
      <c r="AU1599" s="183" t="s">
        <v>80</v>
      </c>
      <c r="AV1599" s="183" t="s">
        <v>80</v>
      </c>
      <c r="AW1599" s="183" t="s">
        <v>111</v>
      </c>
      <c r="AX1599" s="183" t="s">
        <v>72</v>
      </c>
      <c r="AY1599" s="183" t="s">
        <v>139</v>
      </c>
    </row>
    <row r="1600" spans="2:51" s="6" customFormat="1" ht="15.75" customHeight="1" x14ac:dyDescent="0.3">
      <c r="B1600" s="176"/>
      <c r="C1600" s="177"/>
      <c r="D1600" s="167" t="s">
        <v>152</v>
      </c>
      <c r="E1600" s="177"/>
      <c r="F1600" s="178" t="s">
        <v>760</v>
      </c>
      <c r="G1600" s="177"/>
      <c r="H1600" s="179">
        <v>19.2</v>
      </c>
      <c r="J1600" s="177"/>
      <c r="K1600" s="177"/>
      <c r="L1600" s="180"/>
      <c r="M1600" s="181"/>
      <c r="N1600" s="177"/>
      <c r="O1600" s="177"/>
      <c r="P1600" s="177"/>
      <c r="Q1600" s="177"/>
      <c r="R1600" s="177"/>
      <c r="S1600" s="177"/>
      <c r="T1600" s="182"/>
      <c r="AT1600" s="183" t="s">
        <v>152</v>
      </c>
      <c r="AU1600" s="183" t="s">
        <v>80</v>
      </c>
      <c r="AV1600" s="183" t="s">
        <v>80</v>
      </c>
      <c r="AW1600" s="183" t="s">
        <v>111</v>
      </c>
      <c r="AX1600" s="183" t="s">
        <v>72</v>
      </c>
      <c r="AY1600" s="183" t="s">
        <v>139</v>
      </c>
    </row>
    <row r="1601" spans="2:51" s="6" customFormat="1" ht="15.75" customHeight="1" x14ac:dyDescent="0.3">
      <c r="B1601" s="169"/>
      <c r="C1601" s="170"/>
      <c r="D1601" s="167" t="s">
        <v>152</v>
      </c>
      <c r="E1601" s="170"/>
      <c r="F1601" s="171" t="s">
        <v>518</v>
      </c>
      <c r="G1601" s="170"/>
      <c r="H1601" s="170"/>
      <c r="J1601" s="170"/>
      <c r="K1601" s="170"/>
      <c r="L1601" s="172"/>
      <c r="M1601" s="173"/>
      <c r="N1601" s="170"/>
      <c r="O1601" s="170"/>
      <c r="P1601" s="170"/>
      <c r="Q1601" s="170"/>
      <c r="R1601" s="170"/>
      <c r="S1601" s="170"/>
      <c r="T1601" s="174"/>
      <c r="AT1601" s="175" t="s">
        <v>152</v>
      </c>
      <c r="AU1601" s="175" t="s">
        <v>80</v>
      </c>
      <c r="AV1601" s="175" t="s">
        <v>76</v>
      </c>
      <c r="AW1601" s="175" t="s">
        <v>111</v>
      </c>
      <c r="AX1601" s="175" t="s">
        <v>72</v>
      </c>
      <c r="AY1601" s="175" t="s">
        <v>139</v>
      </c>
    </row>
    <row r="1602" spans="2:51" s="6" customFormat="1" ht="15.75" customHeight="1" x14ac:dyDescent="0.3">
      <c r="B1602" s="176"/>
      <c r="C1602" s="177"/>
      <c r="D1602" s="167" t="s">
        <v>152</v>
      </c>
      <c r="E1602" s="177"/>
      <c r="F1602" s="178" t="s">
        <v>761</v>
      </c>
      <c r="G1602" s="177"/>
      <c r="H1602" s="179">
        <v>-70.373999999999995</v>
      </c>
      <c r="J1602" s="177"/>
      <c r="K1602" s="177"/>
      <c r="L1602" s="180"/>
      <c r="M1602" s="181"/>
      <c r="N1602" s="177"/>
      <c r="O1602" s="177"/>
      <c r="P1602" s="177"/>
      <c r="Q1602" s="177"/>
      <c r="R1602" s="177"/>
      <c r="S1602" s="177"/>
      <c r="T1602" s="182"/>
      <c r="AT1602" s="183" t="s">
        <v>152</v>
      </c>
      <c r="AU1602" s="183" t="s">
        <v>80</v>
      </c>
      <c r="AV1602" s="183" t="s">
        <v>80</v>
      </c>
      <c r="AW1602" s="183" t="s">
        <v>111</v>
      </c>
      <c r="AX1602" s="183" t="s">
        <v>72</v>
      </c>
      <c r="AY1602" s="183" t="s">
        <v>139</v>
      </c>
    </row>
    <row r="1603" spans="2:51" s="6" customFormat="1" ht="15.75" customHeight="1" x14ac:dyDescent="0.3">
      <c r="B1603" s="169"/>
      <c r="C1603" s="170"/>
      <c r="D1603" s="167" t="s">
        <v>152</v>
      </c>
      <c r="E1603" s="170"/>
      <c r="F1603" s="171" t="s">
        <v>1114</v>
      </c>
      <c r="G1603" s="170"/>
      <c r="H1603" s="170"/>
      <c r="J1603" s="170"/>
      <c r="K1603" s="170"/>
      <c r="L1603" s="172"/>
      <c r="M1603" s="173"/>
      <c r="N1603" s="170"/>
      <c r="O1603" s="170"/>
      <c r="P1603" s="170"/>
      <c r="Q1603" s="170"/>
      <c r="R1603" s="170"/>
      <c r="S1603" s="170"/>
      <c r="T1603" s="174"/>
      <c r="AT1603" s="175" t="s">
        <v>152</v>
      </c>
      <c r="AU1603" s="175" t="s">
        <v>80</v>
      </c>
      <c r="AV1603" s="175" t="s">
        <v>76</v>
      </c>
      <c r="AW1603" s="175" t="s">
        <v>111</v>
      </c>
      <c r="AX1603" s="175" t="s">
        <v>72</v>
      </c>
      <c r="AY1603" s="175" t="s">
        <v>139</v>
      </c>
    </row>
    <row r="1604" spans="2:51" s="6" customFormat="1" ht="15.75" customHeight="1" x14ac:dyDescent="0.3">
      <c r="B1604" s="176"/>
      <c r="C1604" s="177"/>
      <c r="D1604" s="167" t="s">
        <v>152</v>
      </c>
      <c r="E1604" s="177"/>
      <c r="F1604" s="178" t="s">
        <v>1174</v>
      </c>
      <c r="G1604" s="177"/>
      <c r="H1604" s="179">
        <v>-92.397000000000006</v>
      </c>
      <c r="J1604" s="177"/>
      <c r="K1604" s="177"/>
      <c r="L1604" s="180"/>
      <c r="M1604" s="181"/>
      <c r="N1604" s="177"/>
      <c r="O1604" s="177"/>
      <c r="P1604" s="177"/>
      <c r="Q1604" s="177"/>
      <c r="R1604" s="177"/>
      <c r="S1604" s="177"/>
      <c r="T1604" s="182"/>
      <c r="AT1604" s="183" t="s">
        <v>152</v>
      </c>
      <c r="AU1604" s="183" t="s">
        <v>80</v>
      </c>
      <c r="AV1604" s="183" t="s">
        <v>80</v>
      </c>
      <c r="AW1604" s="183" t="s">
        <v>111</v>
      </c>
      <c r="AX1604" s="183" t="s">
        <v>72</v>
      </c>
      <c r="AY1604" s="183" t="s">
        <v>139</v>
      </c>
    </row>
    <row r="1605" spans="2:51" s="6" customFormat="1" ht="15.75" customHeight="1" x14ac:dyDescent="0.3">
      <c r="B1605" s="169"/>
      <c r="C1605" s="170"/>
      <c r="D1605" s="167" t="s">
        <v>152</v>
      </c>
      <c r="E1605" s="170"/>
      <c r="F1605" s="171" t="s">
        <v>1119</v>
      </c>
      <c r="G1605" s="170"/>
      <c r="H1605" s="170"/>
      <c r="J1605" s="170"/>
      <c r="K1605" s="170"/>
      <c r="L1605" s="172"/>
      <c r="M1605" s="173"/>
      <c r="N1605" s="170"/>
      <c r="O1605" s="170"/>
      <c r="P1605" s="170"/>
      <c r="Q1605" s="170"/>
      <c r="R1605" s="170"/>
      <c r="S1605" s="170"/>
      <c r="T1605" s="174"/>
      <c r="AT1605" s="175" t="s">
        <v>152</v>
      </c>
      <c r="AU1605" s="175" t="s">
        <v>80</v>
      </c>
      <c r="AV1605" s="175" t="s">
        <v>76</v>
      </c>
      <c r="AW1605" s="175" t="s">
        <v>111</v>
      </c>
      <c r="AX1605" s="175" t="s">
        <v>72</v>
      </c>
      <c r="AY1605" s="175" t="s">
        <v>139</v>
      </c>
    </row>
    <row r="1606" spans="2:51" s="6" customFormat="1" ht="15.75" customHeight="1" x14ac:dyDescent="0.3">
      <c r="B1606" s="176"/>
      <c r="C1606" s="177"/>
      <c r="D1606" s="167" t="s">
        <v>152</v>
      </c>
      <c r="E1606" s="177"/>
      <c r="F1606" s="178" t="s">
        <v>1175</v>
      </c>
      <c r="G1606" s="177"/>
      <c r="H1606" s="179">
        <v>-14.484</v>
      </c>
      <c r="J1606" s="177"/>
      <c r="K1606" s="177"/>
      <c r="L1606" s="180"/>
      <c r="M1606" s="181"/>
      <c r="N1606" s="177"/>
      <c r="O1606" s="177"/>
      <c r="P1606" s="177"/>
      <c r="Q1606" s="177"/>
      <c r="R1606" s="177"/>
      <c r="S1606" s="177"/>
      <c r="T1606" s="182"/>
      <c r="AT1606" s="183" t="s">
        <v>152</v>
      </c>
      <c r="AU1606" s="183" t="s">
        <v>80</v>
      </c>
      <c r="AV1606" s="183" t="s">
        <v>80</v>
      </c>
      <c r="AW1606" s="183" t="s">
        <v>111</v>
      </c>
      <c r="AX1606" s="183" t="s">
        <v>72</v>
      </c>
      <c r="AY1606" s="183" t="s">
        <v>139</v>
      </c>
    </row>
    <row r="1607" spans="2:51" s="6" customFormat="1" ht="15.75" customHeight="1" x14ac:dyDescent="0.3">
      <c r="B1607" s="169"/>
      <c r="C1607" s="170"/>
      <c r="D1607" s="167" t="s">
        <v>152</v>
      </c>
      <c r="E1607" s="170"/>
      <c r="F1607" s="171" t="s">
        <v>1128</v>
      </c>
      <c r="G1607" s="170"/>
      <c r="H1607" s="170"/>
      <c r="J1607" s="170"/>
      <c r="K1607" s="170"/>
      <c r="L1607" s="172"/>
      <c r="M1607" s="173"/>
      <c r="N1607" s="170"/>
      <c r="O1607" s="170"/>
      <c r="P1607" s="170"/>
      <c r="Q1607" s="170"/>
      <c r="R1607" s="170"/>
      <c r="S1607" s="170"/>
      <c r="T1607" s="174"/>
      <c r="AT1607" s="175" t="s">
        <v>152</v>
      </c>
      <c r="AU1607" s="175" t="s">
        <v>80</v>
      </c>
      <c r="AV1607" s="175" t="s">
        <v>76</v>
      </c>
      <c r="AW1607" s="175" t="s">
        <v>111</v>
      </c>
      <c r="AX1607" s="175" t="s">
        <v>72</v>
      </c>
      <c r="AY1607" s="175" t="s">
        <v>139</v>
      </c>
    </row>
    <row r="1608" spans="2:51" s="6" customFormat="1" ht="15.75" customHeight="1" x14ac:dyDescent="0.3">
      <c r="B1608" s="176"/>
      <c r="C1608" s="177"/>
      <c r="D1608" s="167" t="s">
        <v>152</v>
      </c>
      <c r="E1608" s="177"/>
      <c r="F1608" s="178" t="s">
        <v>1176</v>
      </c>
      <c r="G1608" s="177"/>
      <c r="H1608" s="179">
        <v>2532.25</v>
      </c>
      <c r="J1608" s="177"/>
      <c r="K1608" s="177"/>
      <c r="L1608" s="180"/>
      <c r="M1608" s="181"/>
      <c r="N1608" s="177"/>
      <c r="O1608" s="177"/>
      <c r="P1608" s="177"/>
      <c r="Q1608" s="177"/>
      <c r="R1608" s="177"/>
      <c r="S1608" s="177"/>
      <c r="T1608" s="182"/>
      <c r="AT1608" s="183" t="s">
        <v>152</v>
      </c>
      <c r="AU1608" s="183" t="s">
        <v>80</v>
      </c>
      <c r="AV1608" s="183" t="s">
        <v>80</v>
      </c>
      <c r="AW1608" s="183" t="s">
        <v>111</v>
      </c>
      <c r="AX1608" s="183" t="s">
        <v>72</v>
      </c>
      <c r="AY1608" s="183" t="s">
        <v>139</v>
      </c>
    </row>
    <row r="1609" spans="2:51" s="6" customFormat="1" ht="15.75" customHeight="1" x14ac:dyDescent="0.3">
      <c r="B1609" s="169"/>
      <c r="C1609" s="170"/>
      <c r="D1609" s="167" t="s">
        <v>152</v>
      </c>
      <c r="E1609" s="170"/>
      <c r="F1609" s="171" t="s">
        <v>518</v>
      </c>
      <c r="G1609" s="170"/>
      <c r="H1609" s="170"/>
      <c r="J1609" s="170"/>
      <c r="K1609" s="170"/>
      <c r="L1609" s="172"/>
      <c r="M1609" s="173"/>
      <c r="N1609" s="170"/>
      <c r="O1609" s="170"/>
      <c r="P1609" s="170"/>
      <c r="Q1609" s="170"/>
      <c r="R1609" s="170"/>
      <c r="S1609" s="170"/>
      <c r="T1609" s="174"/>
      <c r="AT1609" s="175" t="s">
        <v>152</v>
      </c>
      <c r="AU1609" s="175" t="s">
        <v>80</v>
      </c>
      <c r="AV1609" s="175" t="s">
        <v>76</v>
      </c>
      <c r="AW1609" s="175" t="s">
        <v>111</v>
      </c>
      <c r="AX1609" s="175" t="s">
        <v>72</v>
      </c>
      <c r="AY1609" s="175" t="s">
        <v>139</v>
      </c>
    </row>
    <row r="1610" spans="2:51" s="6" customFormat="1" ht="15.75" customHeight="1" x14ac:dyDescent="0.3">
      <c r="B1610" s="176"/>
      <c r="C1610" s="177"/>
      <c r="D1610" s="167" t="s">
        <v>152</v>
      </c>
      <c r="E1610" s="177"/>
      <c r="F1610" s="178" t="s">
        <v>781</v>
      </c>
      <c r="G1610" s="177"/>
      <c r="H1610" s="179">
        <v>-202.58</v>
      </c>
      <c r="J1610" s="177"/>
      <c r="K1610" s="177"/>
      <c r="L1610" s="180"/>
      <c r="M1610" s="181"/>
      <c r="N1610" s="177"/>
      <c r="O1610" s="177"/>
      <c r="P1610" s="177"/>
      <c r="Q1610" s="177"/>
      <c r="R1610" s="177"/>
      <c r="S1610" s="177"/>
      <c r="T1610" s="182"/>
      <c r="AT1610" s="183" t="s">
        <v>152</v>
      </c>
      <c r="AU1610" s="183" t="s">
        <v>80</v>
      </c>
      <c r="AV1610" s="183" t="s">
        <v>80</v>
      </c>
      <c r="AW1610" s="183" t="s">
        <v>111</v>
      </c>
      <c r="AX1610" s="183" t="s">
        <v>72</v>
      </c>
      <c r="AY1610" s="183" t="s">
        <v>139</v>
      </c>
    </row>
    <row r="1611" spans="2:51" s="6" customFormat="1" ht="15.75" customHeight="1" x14ac:dyDescent="0.3">
      <c r="B1611" s="176"/>
      <c r="C1611" s="177"/>
      <c r="D1611" s="167" t="s">
        <v>152</v>
      </c>
      <c r="E1611" s="177"/>
      <c r="F1611" s="178" t="s">
        <v>782</v>
      </c>
      <c r="G1611" s="177"/>
      <c r="H1611" s="179">
        <v>-75.959999999999994</v>
      </c>
      <c r="J1611" s="177"/>
      <c r="K1611" s="177"/>
      <c r="L1611" s="180"/>
      <c r="M1611" s="181"/>
      <c r="N1611" s="177"/>
      <c r="O1611" s="177"/>
      <c r="P1611" s="177"/>
      <c r="Q1611" s="177"/>
      <c r="R1611" s="177"/>
      <c r="S1611" s="177"/>
      <c r="T1611" s="182"/>
      <c r="AT1611" s="183" t="s">
        <v>152</v>
      </c>
      <c r="AU1611" s="183" t="s">
        <v>80</v>
      </c>
      <c r="AV1611" s="183" t="s">
        <v>80</v>
      </c>
      <c r="AW1611" s="183" t="s">
        <v>111</v>
      </c>
      <c r="AX1611" s="183" t="s">
        <v>72</v>
      </c>
      <c r="AY1611" s="183" t="s">
        <v>139</v>
      </c>
    </row>
    <row r="1612" spans="2:51" s="6" customFormat="1" ht="15.75" customHeight="1" x14ac:dyDescent="0.3">
      <c r="B1612" s="176"/>
      <c r="C1612" s="177"/>
      <c r="D1612" s="167" t="s">
        <v>152</v>
      </c>
      <c r="E1612" s="177"/>
      <c r="F1612" s="178" t="s">
        <v>783</v>
      </c>
      <c r="G1612" s="177"/>
      <c r="H1612" s="179">
        <v>-101.3</v>
      </c>
      <c r="J1612" s="177"/>
      <c r="K1612" s="177"/>
      <c r="L1612" s="180"/>
      <c r="M1612" s="181"/>
      <c r="N1612" s="177"/>
      <c r="O1612" s="177"/>
      <c r="P1612" s="177"/>
      <c r="Q1612" s="177"/>
      <c r="R1612" s="177"/>
      <c r="S1612" s="177"/>
      <c r="T1612" s="182"/>
      <c r="AT1612" s="183" t="s">
        <v>152</v>
      </c>
      <c r="AU1612" s="183" t="s">
        <v>80</v>
      </c>
      <c r="AV1612" s="183" t="s">
        <v>80</v>
      </c>
      <c r="AW1612" s="183" t="s">
        <v>111</v>
      </c>
      <c r="AX1612" s="183" t="s">
        <v>72</v>
      </c>
      <c r="AY1612" s="183" t="s">
        <v>139</v>
      </c>
    </row>
    <row r="1613" spans="2:51" s="6" customFormat="1" ht="15.75" customHeight="1" x14ac:dyDescent="0.3">
      <c r="B1613" s="169"/>
      <c r="C1613" s="170"/>
      <c r="D1613" s="167" t="s">
        <v>152</v>
      </c>
      <c r="E1613" s="170"/>
      <c r="F1613" s="171" t="s">
        <v>1114</v>
      </c>
      <c r="G1613" s="170"/>
      <c r="H1613" s="170"/>
      <c r="J1613" s="170"/>
      <c r="K1613" s="170"/>
      <c r="L1613" s="172"/>
      <c r="M1613" s="173"/>
      <c r="N1613" s="170"/>
      <c r="O1613" s="170"/>
      <c r="P1613" s="170"/>
      <c r="Q1613" s="170"/>
      <c r="R1613" s="170"/>
      <c r="S1613" s="170"/>
      <c r="T1613" s="174"/>
      <c r="AT1613" s="175" t="s">
        <v>152</v>
      </c>
      <c r="AU1613" s="175" t="s">
        <v>80</v>
      </c>
      <c r="AV1613" s="175" t="s">
        <v>76</v>
      </c>
      <c r="AW1613" s="175" t="s">
        <v>111</v>
      </c>
      <c r="AX1613" s="175" t="s">
        <v>72</v>
      </c>
      <c r="AY1613" s="175" t="s">
        <v>139</v>
      </c>
    </row>
    <row r="1614" spans="2:51" s="6" customFormat="1" ht="15.75" customHeight="1" x14ac:dyDescent="0.3">
      <c r="B1614" s="176"/>
      <c r="C1614" s="177"/>
      <c r="D1614" s="167" t="s">
        <v>152</v>
      </c>
      <c r="E1614" s="177"/>
      <c r="F1614" s="178" t="s">
        <v>1177</v>
      </c>
      <c r="G1614" s="177"/>
      <c r="H1614" s="179">
        <v>-371.73399999999998</v>
      </c>
      <c r="J1614" s="177"/>
      <c r="K1614" s="177"/>
      <c r="L1614" s="180"/>
      <c r="M1614" s="181"/>
      <c r="N1614" s="177"/>
      <c r="O1614" s="177"/>
      <c r="P1614" s="177"/>
      <c r="Q1614" s="177"/>
      <c r="R1614" s="177"/>
      <c r="S1614" s="177"/>
      <c r="T1614" s="182"/>
      <c r="AT1614" s="183" t="s">
        <v>152</v>
      </c>
      <c r="AU1614" s="183" t="s">
        <v>80</v>
      </c>
      <c r="AV1614" s="183" t="s">
        <v>80</v>
      </c>
      <c r="AW1614" s="183" t="s">
        <v>111</v>
      </c>
      <c r="AX1614" s="183" t="s">
        <v>72</v>
      </c>
      <c r="AY1614" s="183" t="s">
        <v>139</v>
      </c>
    </row>
    <row r="1615" spans="2:51" s="6" customFormat="1" ht="15.75" customHeight="1" x14ac:dyDescent="0.3">
      <c r="B1615" s="192"/>
      <c r="C1615" s="193"/>
      <c r="D1615" s="167" t="s">
        <v>152</v>
      </c>
      <c r="E1615" s="193"/>
      <c r="F1615" s="194" t="s">
        <v>208</v>
      </c>
      <c r="G1615" s="193"/>
      <c r="H1615" s="195">
        <v>9624.3019999999997</v>
      </c>
      <c r="J1615" s="193"/>
      <c r="K1615" s="193"/>
      <c r="L1615" s="196"/>
      <c r="M1615" s="197"/>
      <c r="N1615" s="193"/>
      <c r="O1615" s="193"/>
      <c r="P1615" s="193"/>
      <c r="Q1615" s="193"/>
      <c r="R1615" s="193"/>
      <c r="S1615" s="193"/>
      <c r="T1615" s="198"/>
      <c r="AT1615" s="199" t="s">
        <v>152</v>
      </c>
      <c r="AU1615" s="199" t="s">
        <v>80</v>
      </c>
      <c r="AV1615" s="199" t="s">
        <v>161</v>
      </c>
      <c r="AW1615" s="199" t="s">
        <v>111</v>
      </c>
      <c r="AX1615" s="199" t="s">
        <v>72</v>
      </c>
      <c r="AY1615" s="199" t="s">
        <v>139</v>
      </c>
    </row>
    <row r="1616" spans="2:51" s="6" customFormat="1" ht="15.75" customHeight="1" x14ac:dyDescent="0.3">
      <c r="B1616" s="169"/>
      <c r="C1616" s="170"/>
      <c r="D1616" s="167" t="s">
        <v>152</v>
      </c>
      <c r="E1616" s="170"/>
      <c r="F1616" s="171" t="s">
        <v>1128</v>
      </c>
      <c r="G1616" s="170"/>
      <c r="H1616" s="170"/>
      <c r="J1616" s="170"/>
      <c r="K1616" s="170"/>
      <c r="L1616" s="172"/>
      <c r="M1616" s="173"/>
      <c r="N1616" s="170"/>
      <c r="O1616" s="170"/>
      <c r="P1616" s="170"/>
      <c r="Q1616" s="170"/>
      <c r="R1616" s="170"/>
      <c r="S1616" s="170"/>
      <c r="T1616" s="174"/>
      <c r="AT1616" s="175" t="s">
        <v>152</v>
      </c>
      <c r="AU1616" s="175" t="s">
        <v>80</v>
      </c>
      <c r="AV1616" s="175" t="s">
        <v>76</v>
      </c>
      <c r="AW1616" s="175" t="s">
        <v>111</v>
      </c>
      <c r="AX1616" s="175" t="s">
        <v>72</v>
      </c>
      <c r="AY1616" s="175" t="s">
        <v>139</v>
      </c>
    </row>
    <row r="1617" spans="2:51" s="6" customFormat="1" ht="15.75" customHeight="1" x14ac:dyDescent="0.3">
      <c r="B1617" s="176"/>
      <c r="C1617" s="177"/>
      <c r="D1617" s="167" t="s">
        <v>152</v>
      </c>
      <c r="E1617" s="177"/>
      <c r="F1617" s="178" t="s">
        <v>1178</v>
      </c>
      <c r="G1617" s="177"/>
      <c r="H1617" s="179">
        <v>69</v>
      </c>
      <c r="J1617" s="177"/>
      <c r="K1617" s="177"/>
      <c r="L1617" s="180"/>
      <c r="M1617" s="181"/>
      <c r="N1617" s="177"/>
      <c r="O1617" s="177"/>
      <c r="P1617" s="177"/>
      <c r="Q1617" s="177"/>
      <c r="R1617" s="177"/>
      <c r="S1617" s="177"/>
      <c r="T1617" s="182"/>
      <c r="AT1617" s="183" t="s">
        <v>152</v>
      </c>
      <c r="AU1617" s="183" t="s">
        <v>80</v>
      </c>
      <c r="AV1617" s="183" t="s">
        <v>80</v>
      </c>
      <c r="AW1617" s="183" t="s">
        <v>111</v>
      </c>
      <c r="AX1617" s="183" t="s">
        <v>72</v>
      </c>
      <c r="AY1617" s="183" t="s">
        <v>139</v>
      </c>
    </row>
    <row r="1618" spans="2:51" s="6" customFormat="1" ht="15.75" customHeight="1" x14ac:dyDescent="0.3">
      <c r="B1618" s="192"/>
      <c r="C1618" s="193"/>
      <c r="D1618" s="167" t="s">
        <v>152</v>
      </c>
      <c r="E1618" s="193"/>
      <c r="F1618" s="194" t="s">
        <v>208</v>
      </c>
      <c r="G1618" s="193"/>
      <c r="H1618" s="195">
        <v>69</v>
      </c>
      <c r="J1618" s="193"/>
      <c r="K1618" s="193"/>
      <c r="L1618" s="196"/>
      <c r="M1618" s="197"/>
      <c r="N1618" s="193"/>
      <c r="O1618" s="193"/>
      <c r="P1618" s="193"/>
      <c r="Q1618" s="193"/>
      <c r="R1618" s="193"/>
      <c r="S1618" s="193"/>
      <c r="T1618" s="198"/>
      <c r="AT1618" s="199" t="s">
        <v>152</v>
      </c>
      <c r="AU1618" s="199" t="s">
        <v>80</v>
      </c>
      <c r="AV1618" s="199" t="s">
        <v>161</v>
      </c>
      <c r="AW1618" s="199" t="s">
        <v>111</v>
      </c>
      <c r="AX1618" s="199" t="s">
        <v>72</v>
      </c>
      <c r="AY1618" s="199" t="s">
        <v>139</v>
      </c>
    </row>
    <row r="1619" spans="2:51" s="6" customFormat="1" ht="15.75" customHeight="1" x14ac:dyDescent="0.3">
      <c r="B1619" s="169"/>
      <c r="C1619" s="170"/>
      <c r="D1619" s="167" t="s">
        <v>152</v>
      </c>
      <c r="E1619" s="170"/>
      <c r="F1619" s="171" t="s">
        <v>818</v>
      </c>
      <c r="G1619" s="170"/>
      <c r="H1619" s="170"/>
      <c r="J1619" s="170"/>
      <c r="K1619" s="170"/>
      <c r="L1619" s="172"/>
      <c r="M1619" s="173"/>
      <c r="N1619" s="170"/>
      <c r="O1619" s="170"/>
      <c r="P1619" s="170"/>
      <c r="Q1619" s="170"/>
      <c r="R1619" s="170"/>
      <c r="S1619" s="170"/>
      <c r="T1619" s="174"/>
      <c r="AT1619" s="175" t="s">
        <v>152</v>
      </c>
      <c r="AU1619" s="175" t="s">
        <v>80</v>
      </c>
      <c r="AV1619" s="175" t="s">
        <v>76</v>
      </c>
      <c r="AW1619" s="175" t="s">
        <v>111</v>
      </c>
      <c r="AX1619" s="175" t="s">
        <v>72</v>
      </c>
      <c r="AY1619" s="175" t="s">
        <v>139</v>
      </c>
    </row>
    <row r="1620" spans="2:51" s="6" customFormat="1" ht="15.75" customHeight="1" x14ac:dyDescent="0.3">
      <c r="B1620" s="169"/>
      <c r="C1620" s="170"/>
      <c r="D1620" s="167" t="s">
        <v>152</v>
      </c>
      <c r="E1620" s="170"/>
      <c r="F1620" s="171" t="s">
        <v>416</v>
      </c>
      <c r="G1620" s="170"/>
      <c r="H1620" s="170"/>
      <c r="J1620" s="170"/>
      <c r="K1620" s="170"/>
      <c r="L1620" s="172"/>
      <c r="M1620" s="173"/>
      <c r="N1620" s="170"/>
      <c r="O1620" s="170"/>
      <c r="P1620" s="170"/>
      <c r="Q1620" s="170"/>
      <c r="R1620" s="170"/>
      <c r="S1620" s="170"/>
      <c r="T1620" s="174"/>
      <c r="AT1620" s="175" t="s">
        <v>152</v>
      </c>
      <c r="AU1620" s="175" t="s">
        <v>80</v>
      </c>
      <c r="AV1620" s="175" t="s">
        <v>76</v>
      </c>
      <c r="AW1620" s="175" t="s">
        <v>111</v>
      </c>
      <c r="AX1620" s="175" t="s">
        <v>72</v>
      </c>
      <c r="AY1620" s="175" t="s">
        <v>139</v>
      </c>
    </row>
    <row r="1621" spans="2:51" s="6" customFormat="1" ht="15.75" customHeight="1" x14ac:dyDescent="0.3">
      <c r="B1621" s="176"/>
      <c r="C1621" s="177"/>
      <c r="D1621" s="167" t="s">
        <v>152</v>
      </c>
      <c r="E1621" s="177"/>
      <c r="F1621" s="178" t="s">
        <v>819</v>
      </c>
      <c r="G1621" s="177"/>
      <c r="H1621" s="179">
        <v>51.567999999999998</v>
      </c>
      <c r="J1621" s="177"/>
      <c r="K1621" s="177"/>
      <c r="L1621" s="180"/>
      <c r="M1621" s="181"/>
      <c r="N1621" s="177"/>
      <c r="O1621" s="177"/>
      <c r="P1621" s="177"/>
      <c r="Q1621" s="177"/>
      <c r="R1621" s="177"/>
      <c r="S1621" s="177"/>
      <c r="T1621" s="182"/>
      <c r="AT1621" s="183" t="s">
        <v>152</v>
      </c>
      <c r="AU1621" s="183" t="s">
        <v>80</v>
      </c>
      <c r="AV1621" s="183" t="s">
        <v>80</v>
      </c>
      <c r="AW1621" s="183" t="s">
        <v>111</v>
      </c>
      <c r="AX1621" s="183" t="s">
        <v>72</v>
      </c>
      <c r="AY1621" s="183" t="s">
        <v>139</v>
      </c>
    </row>
    <row r="1622" spans="2:51" s="6" customFormat="1" ht="15.75" customHeight="1" x14ac:dyDescent="0.3">
      <c r="B1622" s="169"/>
      <c r="C1622" s="170"/>
      <c r="D1622" s="167" t="s">
        <v>152</v>
      </c>
      <c r="E1622" s="170"/>
      <c r="F1622" s="171" t="s">
        <v>518</v>
      </c>
      <c r="G1622" s="170"/>
      <c r="H1622" s="170"/>
      <c r="J1622" s="170"/>
      <c r="K1622" s="170"/>
      <c r="L1622" s="172"/>
      <c r="M1622" s="173"/>
      <c r="N1622" s="170"/>
      <c r="O1622" s="170"/>
      <c r="P1622" s="170"/>
      <c r="Q1622" s="170"/>
      <c r="R1622" s="170"/>
      <c r="S1622" s="170"/>
      <c r="T1622" s="174"/>
      <c r="AT1622" s="175" t="s">
        <v>152</v>
      </c>
      <c r="AU1622" s="175" t="s">
        <v>80</v>
      </c>
      <c r="AV1622" s="175" t="s">
        <v>76</v>
      </c>
      <c r="AW1622" s="175" t="s">
        <v>111</v>
      </c>
      <c r="AX1622" s="175" t="s">
        <v>72</v>
      </c>
      <c r="AY1622" s="175" t="s">
        <v>139</v>
      </c>
    </row>
    <row r="1623" spans="2:51" s="6" customFormat="1" ht="15.75" customHeight="1" x14ac:dyDescent="0.3">
      <c r="B1623" s="176"/>
      <c r="C1623" s="177"/>
      <c r="D1623" s="167" t="s">
        <v>152</v>
      </c>
      <c r="E1623" s="177"/>
      <c r="F1623" s="178" t="s">
        <v>820</v>
      </c>
      <c r="G1623" s="177"/>
      <c r="H1623" s="179">
        <v>-1.3859999999999999</v>
      </c>
      <c r="J1623" s="177"/>
      <c r="K1623" s="177"/>
      <c r="L1623" s="180"/>
      <c r="M1623" s="181"/>
      <c r="N1623" s="177"/>
      <c r="O1623" s="177"/>
      <c r="P1623" s="177"/>
      <c r="Q1623" s="177"/>
      <c r="R1623" s="177"/>
      <c r="S1623" s="177"/>
      <c r="T1623" s="182"/>
      <c r="AT1623" s="183" t="s">
        <v>152</v>
      </c>
      <c r="AU1623" s="183" t="s">
        <v>80</v>
      </c>
      <c r="AV1623" s="183" t="s">
        <v>80</v>
      </c>
      <c r="AW1623" s="183" t="s">
        <v>111</v>
      </c>
      <c r="AX1623" s="183" t="s">
        <v>72</v>
      </c>
      <c r="AY1623" s="183" t="s">
        <v>139</v>
      </c>
    </row>
    <row r="1624" spans="2:51" s="6" customFormat="1" ht="15.75" customHeight="1" x14ac:dyDescent="0.3">
      <c r="B1624" s="176"/>
      <c r="C1624" s="177"/>
      <c r="D1624" s="167" t="s">
        <v>152</v>
      </c>
      <c r="E1624" s="177"/>
      <c r="F1624" s="178" t="s">
        <v>1179</v>
      </c>
      <c r="G1624" s="177"/>
      <c r="H1624" s="179">
        <v>-21.978999999999999</v>
      </c>
      <c r="J1624" s="177"/>
      <c r="K1624" s="177"/>
      <c r="L1624" s="180"/>
      <c r="M1624" s="181"/>
      <c r="N1624" s="177"/>
      <c r="O1624" s="177"/>
      <c r="P1624" s="177"/>
      <c r="Q1624" s="177"/>
      <c r="R1624" s="177"/>
      <c r="S1624" s="177"/>
      <c r="T1624" s="182"/>
      <c r="AT1624" s="183" t="s">
        <v>152</v>
      </c>
      <c r="AU1624" s="183" t="s">
        <v>80</v>
      </c>
      <c r="AV1624" s="183" t="s">
        <v>80</v>
      </c>
      <c r="AW1624" s="183" t="s">
        <v>111</v>
      </c>
      <c r="AX1624" s="183" t="s">
        <v>72</v>
      </c>
      <c r="AY1624" s="183" t="s">
        <v>139</v>
      </c>
    </row>
    <row r="1625" spans="2:51" s="6" customFormat="1" ht="15.75" customHeight="1" x14ac:dyDescent="0.3">
      <c r="B1625" s="169"/>
      <c r="C1625" s="170"/>
      <c r="D1625" s="167" t="s">
        <v>152</v>
      </c>
      <c r="E1625" s="170"/>
      <c r="F1625" s="171" t="s">
        <v>1180</v>
      </c>
      <c r="G1625" s="170"/>
      <c r="H1625" s="170"/>
      <c r="J1625" s="170"/>
      <c r="K1625" s="170"/>
      <c r="L1625" s="172"/>
      <c r="M1625" s="173"/>
      <c r="N1625" s="170"/>
      <c r="O1625" s="170"/>
      <c r="P1625" s="170"/>
      <c r="Q1625" s="170"/>
      <c r="R1625" s="170"/>
      <c r="S1625" s="170"/>
      <c r="T1625" s="174"/>
      <c r="AT1625" s="175" t="s">
        <v>152</v>
      </c>
      <c r="AU1625" s="175" t="s">
        <v>80</v>
      </c>
      <c r="AV1625" s="175" t="s">
        <v>76</v>
      </c>
      <c r="AW1625" s="175" t="s">
        <v>111</v>
      </c>
      <c r="AX1625" s="175" t="s">
        <v>72</v>
      </c>
      <c r="AY1625" s="175" t="s">
        <v>139</v>
      </c>
    </row>
    <row r="1626" spans="2:51" s="6" customFormat="1" ht="15.75" customHeight="1" x14ac:dyDescent="0.3">
      <c r="B1626" s="169"/>
      <c r="C1626" s="170"/>
      <c r="D1626" s="167" t="s">
        <v>152</v>
      </c>
      <c r="E1626" s="170"/>
      <c r="F1626" s="171" t="s">
        <v>418</v>
      </c>
      <c r="G1626" s="170"/>
      <c r="H1626" s="170"/>
      <c r="J1626" s="170"/>
      <c r="K1626" s="170"/>
      <c r="L1626" s="172"/>
      <c r="M1626" s="173"/>
      <c r="N1626" s="170"/>
      <c r="O1626" s="170"/>
      <c r="P1626" s="170"/>
      <c r="Q1626" s="170"/>
      <c r="R1626" s="170"/>
      <c r="S1626" s="170"/>
      <c r="T1626" s="174"/>
      <c r="AT1626" s="175" t="s">
        <v>152</v>
      </c>
      <c r="AU1626" s="175" t="s">
        <v>80</v>
      </c>
      <c r="AV1626" s="175" t="s">
        <v>76</v>
      </c>
      <c r="AW1626" s="175" t="s">
        <v>111</v>
      </c>
      <c r="AX1626" s="175" t="s">
        <v>72</v>
      </c>
      <c r="AY1626" s="175" t="s">
        <v>139</v>
      </c>
    </row>
    <row r="1627" spans="2:51" s="6" customFormat="1" ht="15.75" customHeight="1" x14ac:dyDescent="0.3">
      <c r="B1627" s="176"/>
      <c r="C1627" s="177"/>
      <c r="D1627" s="167" t="s">
        <v>152</v>
      </c>
      <c r="E1627" s="177"/>
      <c r="F1627" s="178" t="s">
        <v>819</v>
      </c>
      <c r="G1627" s="177"/>
      <c r="H1627" s="179">
        <v>51.567999999999998</v>
      </c>
      <c r="J1627" s="177"/>
      <c r="K1627" s="177"/>
      <c r="L1627" s="180"/>
      <c r="M1627" s="181"/>
      <c r="N1627" s="177"/>
      <c r="O1627" s="177"/>
      <c r="P1627" s="177"/>
      <c r="Q1627" s="177"/>
      <c r="R1627" s="177"/>
      <c r="S1627" s="177"/>
      <c r="T1627" s="182"/>
      <c r="AT1627" s="183" t="s">
        <v>152</v>
      </c>
      <c r="AU1627" s="183" t="s">
        <v>80</v>
      </c>
      <c r="AV1627" s="183" t="s">
        <v>80</v>
      </c>
      <c r="AW1627" s="183" t="s">
        <v>111</v>
      </c>
      <c r="AX1627" s="183" t="s">
        <v>72</v>
      </c>
      <c r="AY1627" s="183" t="s">
        <v>139</v>
      </c>
    </row>
    <row r="1628" spans="2:51" s="6" customFormat="1" ht="15.75" customHeight="1" x14ac:dyDescent="0.3">
      <c r="B1628" s="169"/>
      <c r="C1628" s="170"/>
      <c r="D1628" s="167" t="s">
        <v>152</v>
      </c>
      <c r="E1628" s="170"/>
      <c r="F1628" s="171" t="s">
        <v>518</v>
      </c>
      <c r="G1628" s="170"/>
      <c r="H1628" s="170"/>
      <c r="J1628" s="170"/>
      <c r="K1628" s="170"/>
      <c r="L1628" s="172"/>
      <c r="M1628" s="173"/>
      <c r="N1628" s="170"/>
      <c r="O1628" s="170"/>
      <c r="P1628" s="170"/>
      <c r="Q1628" s="170"/>
      <c r="R1628" s="170"/>
      <c r="S1628" s="170"/>
      <c r="T1628" s="174"/>
      <c r="AT1628" s="175" t="s">
        <v>152</v>
      </c>
      <c r="AU1628" s="175" t="s">
        <v>80</v>
      </c>
      <c r="AV1628" s="175" t="s">
        <v>76</v>
      </c>
      <c r="AW1628" s="175" t="s">
        <v>111</v>
      </c>
      <c r="AX1628" s="175" t="s">
        <v>72</v>
      </c>
      <c r="AY1628" s="175" t="s">
        <v>139</v>
      </c>
    </row>
    <row r="1629" spans="2:51" s="6" customFormat="1" ht="15.75" customHeight="1" x14ac:dyDescent="0.3">
      <c r="B1629" s="176"/>
      <c r="C1629" s="177"/>
      <c r="D1629" s="167" t="s">
        <v>152</v>
      </c>
      <c r="E1629" s="177"/>
      <c r="F1629" s="178" t="s">
        <v>820</v>
      </c>
      <c r="G1629" s="177"/>
      <c r="H1629" s="179">
        <v>-1.3859999999999999</v>
      </c>
      <c r="J1629" s="177"/>
      <c r="K1629" s="177"/>
      <c r="L1629" s="180"/>
      <c r="M1629" s="181"/>
      <c r="N1629" s="177"/>
      <c r="O1629" s="177"/>
      <c r="P1629" s="177"/>
      <c r="Q1629" s="177"/>
      <c r="R1629" s="177"/>
      <c r="S1629" s="177"/>
      <c r="T1629" s="182"/>
      <c r="AT1629" s="183" t="s">
        <v>152</v>
      </c>
      <c r="AU1629" s="183" t="s">
        <v>80</v>
      </c>
      <c r="AV1629" s="183" t="s">
        <v>80</v>
      </c>
      <c r="AW1629" s="183" t="s">
        <v>111</v>
      </c>
      <c r="AX1629" s="183" t="s">
        <v>72</v>
      </c>
      <c r="AY1629" s="183" t="s">
        <v>139</v>
      </c>
    </row>
    <row r="1630" spans="2:51" s="6" customFormat="1" ht="15.75" customHeight="1" x14ac:dyDescent="0.3">
      <c r="B1630" s="176"/>
      <c r="C1630" s="177"/>
      <c r="D1630" s="167" t="s">
        <v>152</v>
      </c>
      <c r="E1630" s="177"/>
      <c r="F1630" s="178" t="s">
        <v>1181</v>
      </c>
      <c r="G1630" s="177"/>
      <c r="H1630" s="179">
        <v>-21.978999999999999</v>
      </c>
      <c r="J1630" s="177"/>
      <c r="K1630" s="177"/>
      <c r="L1630" s="180"/>
      <c r="M1630" s="181"/>
      <c r="N1630" s="177"/>
      <c r="O1630" s="177"/>
      <c r="P1630" s="177"/>
      <c r="Q1630" s="177"/>
      <c r="R1630" s="177"/>
      <c r="S1630" s="177"/>
      <c r="T1630" s="182"/>
      <c r="AT1630" s="183" t="s">
        <v>152</v>
      </c>
      <c r="AU1630" s="183" t="s">
        <v>80</v>
      </c>
      <c r="AV1630" s="183" t="s">
        <v>80</v>
      </c>
      <c r="AW1630" s="183" t="s">
        <v>111</v>
      </c>
      <c r="AX1630" s="183" t="s">
        <v>72</v>
      </c>
      <c r="AY1630" s="183" t="s">
        <v>139</v>
      </c>
    </row>
    <row r="1631" spans="2:51" s="6" customFormat="1" ht="15.75" customHeight="1" x14ac:dyDescent="0.3">
      <c r="B1631" s="169"/>
      <c r="C1631" s="170"/>
      <c r="D1631" s="167" t="s">
        <v>152</v>
      </c>
      <c r="E1631" s="170"/>
      <c r="F1631" s="171" t="s">
        <v>1182</v>
      </c>
      <c r="G1631" s="170"/>
      <c r="H1631" s="170"/>
      <c r="J1631" s="170"/>
      <c r="K1631" s="170"/>
      <c r="L1631" s="172"/>
      <c r="M1631" s="173"/>
      <c r="N1631" s="170"/>
      <c r="O1631" s="170"/>
      <c r="P1631" s="170"/>
      <c r="Q1631" s="170"/>
      <c r="R1631" s="170"/>
      <c r="S1631" s="170"/>
      <c r="T1631" s="174"/>
      <c r="AT1631" s="175" t="s">
        <v>152</v>
      </c>
      <c r="AU1631" s="175" t="s">
        <v>80</v>
      </c>
      <c r="AV1631" s="175" t="s">
        <v>76</v>
      </c>
      <c r="AW1631" s="175" t="s">
        <v>111</v>
      </c>
      <c r="AX1631" s="175" t="s">
        <v>72</v>
      </c>
      <c r="AY1631" s="175" t="s">
        <v>139</v>
      </c>
    </row>
    <row r="1632" spans="2:51" s="6" customFormat="1" ht="15.75" customHeight="1" x14ac:dyDescent="0.3">
      <c r="B1632" s="192"/>
      <c r="C1632" s="193"/>
      <c r="D1632" s="167" t="s">
        <v>152</v>
      </c>
      <c r="E1632" s="193"/>
      <c r="F1632" s="194" t="s">
        <v>208</v>
      </c>
      <c r="G1632" s="193"/>
      <c r="H1632" s="195">
        <v>56.405999999999999</v>
      </c>
      <c r="J1632" s="193"/>
      <c r="K1632" s="193"/>
      <c r="L1632" s="196"/>
      <c r="M1632" s="197"/>
      <c r="N1632" s="193"/>
      <c r="O1632" s="193"/>
      <c r="P1632" s="193"/>
      <c r="Q1632" s="193"/>
      <c r="R1632" s="193"/>
      <c r="S1632" s="193"/>
      <c r="T1632" s="198"/>
      <c r="AT1632" s="199" t="s">
        <v>152</v>
      </c>
      <c r="AU1632" s="199" t="s">
        <v>80</v>
      </c>
      <c r="AV1632" s="199" t="s">
        <v>161</v>
      </c>
      <c r="AW1632" s="199" t="s">
        <v>111</v>
      </c>
      <c r="AX1632" s="199" t="s">
        <v>72</v>
      </c>
      <c r="AY1632" s="199" t="s">
        <v>139</v>
      </c>
    </row>
    <row r="1633" spans="2:65" s="6" customFormat="1" ht="15.75" customHeight="1" x14ac:dyDescent="0.3">
      <c r="B1633" s="184"/>
      <c r="C1633" s="185"/>
      <c r="D1633" s="167" t="s">
        <v>152</v>
      </c>
      <c r="E1633" s="185"/>
      <c r="F1633" s="186" t="s">
        <v>179</v>
      </c>
      <c r="G1633" s="185"/>
      <c r="H1633" s="187">
        <v>14413.494000000001</v>
      </c>
      <c r="J1633" s="185"/>
      <c r="K1633" s="185"/>
      <c r="L1633" s="188"/>
      <c r="M1633" s="189"/>
      <c r="N1633" s="185"/>
      <c r="O1633" s="185"/>
      <c r="P1633" s="185"/>
      <c r="Q1633" s="185"/>
      <c r="R1633" s="185"/>
      <c r="S1633" s="185"/>
      <c r="T1633" s="190"/>
      <c r="AT1633" s="191" t="s">
        <v>152</v>
      </c>
      <c r="AU1633" s="191" t="s">
        <v>80</v>
      </c>
      <c r="AV1633" s="191" t="s">
        <v>146</v>
      </c>
      <c r="AW1633" s="191" t="s">
        <v>111</v>
      </c>
      <c r="AX1633" s="191" t="s">
        <v>76</v>
      </c>
      <c r="AY1633" s="191" t="s">
        <v>139</v>
      </c>
    </row>
    <row r="1634" spans="2:65" s="6" customFormat="1" ht="15.75" customHeight="1" x14ac:dyDescent="0.3">
      <c r="B1634" s="23"/>
      <c r="C1634" s="200" t="s">
        <v>1183</v>
      </c>
      <c r="D1634" s="200" t="s">
        <v>1184</v>
      </c>
      <c r="E1634" s="201" t="s">
        <v>1185</v>
      </c>
      <c r="F1634" s="202" t="s">
        <v>1186</v>
      </c>
      <c r="G1634" s="203" t="s">
        <v>1187</v>
      </c>
      <c r="H1634" s="204">
        <v>19729.819</v>
      </c>
      <c r="I1634" s="205">
        <v>130</v>
      </c>
      <c r="J1634" s="206">
        <f>ROUND($I$1634*$H$1634,2)</f>
        <v>2564876.4700000002</v>
      </c>
      <c r="K1634" s="202" t="s">
        <v>145</v>
      </c>
      <c r="L1634" s="207"/>
      <c r="M1634" s="208"/>
      <c r="N1634" s="209" t="s">
        <v>43</v>
      </c>
      <c r="O1634" s="24"/>
      <c r="P1634" s="162">
        <f>$O$1634*$H$1634</f>
        <v>0</v>
      </c>
      <c r="Q1634" s="162">
        <v>1</v>
      </c>
      <c r="R1634" s="162">
        <f>$Q$1634*$H$1634</f>
        <v>19729.819</v>
      </c>
      <c r="S1634" s="162">
        <v>0</v>
      </c>
      <c r="T1634" s="163">
        <f>$S$1634*$H$1634</f>
        <v>0</v>
      </c>
      <c r="AR1634" s="97" t="s">
        <v>214</v>
      </c>
      <c r="AT1634" s="97" t="s">
        <v>1184</v>
      </c>
      <c r="AU1634" s="97" t="s">
        <v>80</v>
      </c>
      <c r="AY1634" s="6" t="s">
        <v>139</v>
      </c>
      <c r="BE1634" s="164">
        <f>IF($N$1634="základní",$J$1634,0)</f>
        <v>2564876.4700000002</v>
      </c>
      <c r="BF1634" s="164">
        <f>IF($N$1634="snížená",$J$1634,0)</f>
        <v>0</v>
      </c>
      <c r="BG1634" s="164">
        <f>IF($N$1634="zákl. přenesená",$J$1634,0)</f>
        <v>0</v>
      </c>
      <c r="BH1634" s="164">
        <f>IF($N$1634="sníž. přenesená",$J$1634,0)</f>
        <v>0</v>
      </c>
      <c r="BI1634" s="164">
        <f>IF($N$1634="nulová",$J$1634,0)</f>
        <v>0</v>
      </c>
      <c r="BJ1634" s="97" t="s">
        <v>76</v>
      </c>
      <c r="BK1634" s="164">
        <f>ROUND($I$1634*$H$1634,2)</f>
        <v>2564876.4700000002</v>
      </c>
      <c r="BL1634" s="97" t="s">
        <v>146</v>
      </c>
      <c r="BM1634" s="97" t="s">
        <v>1188</v>
      </c>
    </row>
    <row r="1635" spans="2:65" s="6" customFormat="1" ht="27" customHeight="1" x14ac:dyDescent="0.3">
      <c r="B1635" s="23"/>
      <c r="C1635" s="24"/>
      <c r="D1635" s="165" t="s">
        <v>148</v>
      </c>
      <c r="E1635" s="24"/>
      <c r="F1635" s="166" t="s">
        <v>1189</v>
      </c>
      <c r="G1635" s="24"/>
      <c r="H1635" s="24"/>
      <c r="J1635" s="24"/>
      <c r="K1635" s="24"/>
      <c r="L1635" s="43"/>
      <c r="M1635" s="56"/>
      <c r="N1635" s="24"/>
      <c r="O1635" s="24"/>
      <c r="P1635" s="24"/>
      <c r="Q1635" s="24"/>
      <c r="R1635" s="24"/>
      <c r="S1635" s="24"/>
      <c r="T1635" s="57"/>
      <c r="AT1635" s="6" t="s">
        <v>148</v>
      </c>
      <c r="AU1635" s="6" t="s">
        <v>80</v>
      </c>
    </row>
    <row r="1636" spans="2:65" s="6" customFormat="1" ht="15.75" customHeight="1" x14ac:dyDescent="0.3">
      <c r="B1636" s="169"/>
      <c r="C1636" s="170"/>
      <c r="D1636" s="167" t="s">
        <v>152</v>
      </c>
      <c r="E1636" s="170"/>
      <c r="F1636" s="171" t="s">
        <v>1190</v>
      </c>
      <c r="G1636" s="170"/>
      <c r="H1636" s="170"/>
      <c r="J1636" s="170"/>
      <c r="K1636" s="170"/>
      <c r="L1636" s="172"/>
      <c r="M1636" s="173"/>
      <c r="N1636" s="170"/>
      <c r="O1636" s="170"/>
      <c r="P1636" s="170"/>
      <c r="Q1636" s="170"/>
      <c r="R1636" s="170"/>
      <c r="S1636" s="170"/>
      <c r="T1636" s="174"/>
      <c r="AT1636" s="175" t="s">
        <v>152</v>
      </c>
      <c r="AU1636" s="175" t="s">
        <v>80</v>
      </c>
      <c r="AV1636" s="175" t="s">
        <v>76</v>
      </c>
      <c r="AW1636" s="175" t="s">
        <v>111</v>
      </c>
      <c r="AX1636" s="175" t="s">
        <v>72</v>
      </c>
      <c r="AY1636" s="175" t="s">
        <v>139</v>
      </c>
    </row>
    <row r="1637" spans="2:65" s="6" customFormat="1" ht="15.75" customHeight="1" x14ac:dyDescent="0.3">
      <c r="B1637" s="176"/>
      <c r="C1637" s="177"/>
      <c r="D1637" s="167" t="s">
        <v>152</v>
      </c>
      <c r="E1637" s="177"/>
      <c r="F1637" s="178" t="s">
        <v>1191</v>
      </c>
      <c r="G1637" s="177"/>
      <c r="H1637" s="179">
        <v>19729.819</v>
      </c>
      <c r="J1637" s="177"/>
      <c r="K1637" s="177"/>
      <c r="L1637" s="180"/>
      <c r="M1637" s="181"/>
      <c r="N1637" s="177"/>
      <c r="O1637" s="177"/>
      <c r="P1637" s="177"/>
      <c r="Q1637" s="177"/>
      <c r="R1637" s="177"/>
      <c r="S1637" s="177"/>
      <c r="T1637" s="182"/>
      <c r="AT1637" s="183" t="s">
        <v>152</v>
      </c>
      <c r="AU1637" s="183" t="s">
        <v>80</v>
      </c>
      <c r="AV1637" s="183" t="s">
        <v>80</v>
      </c>
      <c r="AW1637" s="183" t="s">
        <v>111</v>
      </c>
      <c r="AX1637" s="183" t="s">
        <v>76</v>
      </c>
      <c r="AY1637" s="183" t="s">
        <v>139</v>
      </c>
    </row>
    <row r="1638" spans="2:65" s="6" customFormat="1" ht="15.75" customHeight="1" x14ac:dyDescent="0.3">
      <c r="B1638" s="23"/>
      <c r="C1638" s="153" t="s">
        <v>1192</v>
      </c>
      <c r="D1638" s="153" t="s">
        <v>141</v>
      </c>
      <c r="E1638" s="154" t="s">
        <v>1193</v>
      </c>
      <c r="F1638" s="155" t="s">
        <v>1194</v>
      </c>
      <c r="G1638" s="156" t="s">
        <v>380</v>
      </c>
      <c r="H1638" s="157">
        <v>2948.2339999999999</v>
      </c>
      <c r="I1638" s="158">
        <v>120</v>
      </c>
      <c r="J1638" s="159">
        <f>ROUND($I$1638*$H$1638,2)</f>
        <v>353788.08</v>
      </c>
      <c r="K1638" s="155" t="s">
        <v>145</v>
      </c>
      <c r="L1638" s="43"/>
      <c r="M1638" s="160"/>
      <c r="N1638" s="161" t="s">
        <v>43</v>
      </c>
      <c r="O1638" s="24"/>
      <c r="P1638" s="162">
        <f>$O$1638*$H$1638</f>
        <v>0</v>
      </c>
      <c r="Q1638" s="162">
        <v>0</v>
      </c>
      <c r="R1638" s="162">
        <f>$Q$1638*$H$1638</f>
        <v>0</v>
      </c>
      <c r="S1638" s="162">
        <v>0</v>
      </c>
      <c r="T1638" s="163">
        <f>$S$1638*$H$1638</f>
        <v>0</v>
      </c>
      <c r="AR1638" s="97" t="s">
        <v>146</v>
      </c>
      <c r="AT1638" s="97" t="s">
        <v>141</v>
      </c>
      <c r="AU1638" s="97" t="s">
        <v>80</v>
      </c>
      <c r="AY1638" s="6" t="s">
        <v>139</v>
      </c>
      <c r="BE1638" s="164">
        <f>IF($N$1638="základní",$J$1638,0)</f>
        <v>353788.08</v>
      </c>
      <c r="BF1638" s="164">
        <f>IF($N$1638="snížená",$J$1638,0)</f>
        <v>0</v>
      </c>
      <c r="BG1638" s="164">
        <f>IF($N$1638="zákl. přenesená",$J$1638,0)</f>
        <v>0</v>
      </c>
      <c r="BH1638" s="164">
        <f>IF($N$1638="sníž. přenesená",$J$1638,0)</f>
        <v>0</v>
      </c>
      <c r="BI1638" s="164">
        <f>IF($N$1638="nulová",$J$1638,0)</f>
        <v>0</v>
      </c>
      <c r="BJ1638" s="97" t="s">
        <v>76</v>
      </c>
      <c r="BK1638" s="164">
        <f>ROUND($I$1638*$H$1638,2)</f>
        <v>353788.08</v>
      </c>
      <c r="BL1638" s="97" t="s">
        <v>146</v>
      </c>
      <c r="BM1638" s="97" t="s">
        <v>1195</v>
      </c>
    </row>
    <row r="1639" spans="2:65" s="6" customFormat="1" ht="27" customHeight="1" x14ac:dyDescent="0.3">
      <c r="B1639" s="23"/>
      <c r="C1639" s="24"/>
      <c r="D1639" s="165" t="s">
        <v>148</v>
      </c>
      <c r="E1639" s="24"/>
      <c r="F1639" s="166" t="s">
        <v>1196</v>
      </c>
      <c r="G1639" s="24"/>
      <c r="H1639" s="24"/>
      <c r="J1639" s="24"/>
      <c r="K1639" s="24"/>
      <c r="L1639" s="43"/>
      <c r="M1639" s="56"/>
      <c r="N1639" s="24"/>
      <c r="O1639" s="24"/>
      <c r="P1639" s="24"/>
      <c r="Q1639" s="24"/>
      <c r="R1639" s="24"/>
      <c r="S1639" s="24"/>
      <c r="T1639" s="57"/>
      <c r="AT1639" s="6" t="s">
        <v>148</v>
      </c>
      <c r="AU1639" s="6" t="s">
        <v>80</v>
      </c>
    </row>
    <row r="1640" spans="2:65" s="6" customFormat="1" ht="84.75" customHeight="1" x14ac:dyDescent="0.3">
      <c r="B1640" s="23"/>
      <c r="C1640" s="24"/>
      <c r="D1640" s="167" t="s">
        <v>150</v>
      </c>
      <c r="E1640" s="24"/>
      <c r="F1640" s="168" t="s">
        <v>1197</v>
      </c>
      <c r="G1640" s="24"/>
      <c r="H1640" s="24"/>
      <c r="J1640" s="24"/>
      <c r="K1640" s="24"/>
      <c r="L1640" s="43"/>
      <c r="M1640" s="56"/>
      <c r="N1640" s="24"/>
      <c r="O1640" s="24"/>
      <c r="P1640" s="24"/>
      <c r="Q1640" s="24"/>
      <c r="R1640" s="24"/>
      <c r="S1640" s="24"/>
      <c r="T1640" s="57"/>
      <c r="AT1640" s="6" t="s">
        <v>150</v>
      </c>
      <c r="AU1640" s="6" t="s">
        <v>80</v>
      </c>
    </row>
    <row r="1641" spans="2:65" s="6" customFormat="1" ht="27" customHeight="1" x14ac:dyDescent="0.3">
      <c r="B1641" s="169"/>
      <c r="C1641" s="170"/>
      <c r="D1641" s="167" t="s">
        <v>152</v>
      </c>
      <c r="E1641" s="170"/>
      <c r="F1641" s="171" t="s">
        <v>1198</v>
      </c>
      <c r="G1641" s="170"/>
      <c r="H1641" s="170"/>
      <c r="J1641" s="170"/>
      <c r="K1641" s="170"/>
      <c r="L1641" s="172"/>
      <c r="M1641" s="173"/>
      <c r="N1641" s="170"/>
      <c r="O1641" s="170"/>
      <c r="P1641" s="170"/>
      <c r="Q1641" s="170"/>
      <c r="R1641" s="170"/>
      <c r="S1641" s="170"/>
      <c r="T1641" s="174"/>
      <c r="AT1641" s="175" t="s">
        <v>152</v>
      </c>
      <c r="AU1641" s="175" t="s">
        <v>80</v>
      </c>
      <c r="AV1641" s="175" t="s">
        <v>76</v>
      </c>
      <c r="AW1641" s="175" t="s">
        <v>111</v>
      </c>
      <c r="AX1641" s="175" t="s">
        <v>72</v>
      </c>
      <c r="AY1641" s="175" t="s">
        <v>139</v>
      </c>
    </row>
    <row r="1642" spans="2:65" s="6" customFormat="1" ht="27" customHeight="1" x14ac:dyDescent="0.3">
      <c r="B1642" s="169"/>
      <c r="C1642" s="170"/>
      <c r="D1642" s="167" t="s">
        <v>152</v>
      </c>
      <c r="E1642" s="170"/>
      <c r="F1642" s="171" t="s">
        <v>1199</v>
      </c>
      <c r="G1642" s="170"/>
      <c r="H1642" s="170"/>
      <c r="J1642" s="170"/>
      <c r="K1642" s="170"/>
      <c r="L1642" s="172"/>
      <c r="M1642" s="173"/>
      <c r="N1642" s="170"/>
      <c r="O1642" s="170"/>
      <c r="P1642" s="170"/>
      <c r="Q1642" s="170"/>
      <c r="R1642" s="170"/>
      <c r="S1642" s="170"/>
      <c r="T1642" s="174"/>
      <c r="AT1642" s="175" t="s">
        <v>152</v>
      </c>
      <c r="AU1642" s="175" t="s">
        <v>80</v>
      </c>
      <c r="AV1642" s="175" t="s">
        <v>76</v>
      </c>
      <c r="AW1642" s="175" t="s">
        <v>111</v>
      </c>
      <c r="AX1642" s="175" t="s">
        <v>72</v>
      </c>
      <c r="AY1642" s="175" t="s">
        <v>139</v>
      </c>
    </row>
    <row r="1643" spans="2:65" s="6" customFormat="1" ht="15.75" customHeight="1" x14ac:dyDescent="0.3">
      <c r="B1643" s="169"/>
      <c r="C1643" s="170"/>
      <c r="D1643" s="167" t="s">
        <v>152</v>
      </c>
      <c r="E1643" s="170"/>
      <c r="F1643" s="171" t="s">
        <v>1200</v>
      </c>
      <c r="G1643" s="170"/>
      <c r="H1643" s="170"/>
      <c r="J1643" s="170"/>
      <c r="K1643" s="170"/>
      <c r="L1643" s="172"/>
      <c r="M1643" s="173"/>
      <c r="N1643" s="170"/>
      <c r="O1643" s="170"/>
      <c r="P1643" s="170"/>
      <c r="Q1643" s="170"/>
      <c r="R1643" s="170"/>
      <c r="S1643" s="170"/>
      <c r="T1643" s="174"/>
      <c r="AT1643" s="175" t="s">
        <v>152</v>
      </c>
      <c r="AU1643" s="175" t="s">
        <v>80</v>
      </c>
      <c r="AV1643" s="175" t="s">
        <v>76</v>
      </c>
      <c r="AW1643" s="175" t="s">
        <v>111</v>
      </c>
      <c r="AX1643" s="175" t="s">
        <v>72</v>
      </c>
      <c r="AY1643" s="175" t="s">
        <v>139</v>
      </c>
    </row>
    <row r="1644" spans="2:65" s="6" customFormat="1" ht="15.75" customHeight="1" x14ac:dyDescent="0.3">
      <c r="B1644" s="176"/>
      <c r="C1644" s="177"/>
      <c r="D1644" s="167" t="s">
        <v>152</v>
      </c>
      <c r="E1644" s="177"/>
      <c r="F1644" s="178" t="s">
        <v>1201</v>
      </c>
      <c r="G1644" s="177"/>
      <c r="H1644" s="179">
        <v>372.375</v>
      </c>
      <c r="J1644" s="177"/>
      <c r="K1644" s="177"/>
      <c r="L1644" s="180"/>
      <c r="M1644" s="181"/>
      <c r="N1644" s="177"/>
      <c r="O1644" s="177"/>
      <c r="P1644" s="177"/>
      <c r="Q1644" s="177"/>
      <c r="R1644" s="177"/>
      <c r="S1644" s="177"/>
      <c r="T1644" s="182"/>
      <c r="AT1644" s="183" t="s">
        <v>152</v>
      </c>
      <c r="AU1644" s="183" t="s">
        <v>80</v>
      </c>
      <c r="AV1644" s="183" t="s">
        <v>80</v>
      </c>
      <c r="AW1644" s="183" t="s">
        <v>111</v>
      </c>
      <c r="AX1644" s="183" t="s">
        <v>72</v>
      </c>
      <c r="AY1644" s="183" t="s">
        <v>139</v>
      </c>
    </row>
    <row r="1645" spans="2:65" s="6" customFormat="1" ht="15.75" customHeight="1" x14ac:dyDescent="0.3">
      <c r="B1645" s="176"/>
      <c r="C1645" s="177"/>
      <c r="D1645" s="167" t="s">
        <v>152</v>
      </c>
      <c r="E1645" s="177"/>
      <c r="F1645" s="178" t="s">
        <v>1202</v>
      </c>
      <c r="G1645" s="177"/>
      <c r="H1645" s="179">
        <v>14.752000000000001</v>
      </c>
      <c r="J1645" s="177"/>
      <c r="K1645" s="177"/>
      <c r="L1645" s="180"/>
      <c r="M1645" s="181"/>
      <c r="N1645" s="177"/>
      <c r="O1645" s="177"/>
      <c r="P1645" s="177"/>
      <c r="Q1645" s="177"/>
      <c r="R1645" s="177"/>
      <c r="S1645" s="177"/>
      <c r="T1645" s="182"/>
      <c r="AT1645" s="183" t="s">
        <v>152</v>
      </c>
      <c r="AU1645" s="183" t="s">
        <v>80</v>
      </c>
      <c r="AV1645" s="183" t="s">
        <v>80</v>
      </c>
      <c r="AW1645" s="183" t="s">
        <v>111</v>
      </c>
      <c r="AX1645" s="183" t="s">
        <v>72</v>
      </c>
      <c r="AY1645" s="183" t="s">
        <v>139</v>
      </c>
    </row>
    <row r="1646" spans="2:65" s="6" customFormat="1" ht="15.75" customHeight="1" x14ac:dyDescent="0.3">
      <c r="B1646" s="176"/>
      <c r="C1646" s="177"/>
      <c r="D1646" s="167" t="s">
        <v>152</v>
      </c>
      <c r="E1646" s="177"/>
      <c r="F1646" s="178" t="s">
        <v>1203</v>
      </c>
      <c r="G1646" s="177"/>
      <c r="H1646" s="179">
        <v>125.73399999999999</v>
      </c>
      <c r="J1646" s="177"/>
      <c r="K1646" s="177"/>
      <c r="L1646" s="180"/>
      <c r="M1646" s="181"/>
      <c r="N1646" s="177"/>
      <c r="O1646" s="177"/>
      <c r="P1646" s="177"/>
      <c r="Q1646" s="177"/>
      <c r="R1646" s="177"/>
      <c r="S1646" s="177"/>
      <c r="T1646" s="182"/>
      <c r="AT1646" s="183" t="s">
        <v>152</v>
      </c>
      <c r="AU1646" s="183" t="s">
        <v>80</v>
      </c>
      <c r="AV1646" s="183" t="s">
        <v>80</v>
      </c>
      <c r="AW1646" s="183" t="s">
        <v>111</v>
      </c>
      <c r="AX1646" s="183" t="s">
        <v>72</v>
      </c>
      <c r="AY1646" s="183" t="s">
        <v>139</v>
      </c>
    </row>
    <row r="1647" spans="2:65" s="6" customFormat="1" ht="15.75" customHeight="1" x14ac:dyDescent="0.3">
      <c r="B1647" s="176"/>
      <c r="C1647" s="177"/>
      <c r="D1647" s="167" t="s">
        <v>152</v>
      </c>
      <c r="E1647" s="177"/>
      <c r="F1647" s="178" t="s">
        <v>1204</v>
      </c>
      <c r="G1647" s="177"/>
      <c r="H1647" s="179">
        <v>15.375</v>
      </c>
      <c r="J1647" s="177"/>
      <c r="K1647" s="177"/>
      <c r="L1647" s="180"/>
      <c r="M1647" s="181"/>
      <c r="N1647" s="177"/>
      <c r="O1647" s="177"/>
      <c r="P1647" s="177"/>
      <c r="Q1647" s="177"/>
      <c r="R1647" s="177"/>
      <c r="S1647" s="177"/>
      <c r="T1647" s="182"/>
      <c r="AT1647" s="183" t="s">
        <v>152</v>
      </c>
      <c r="AU1647" s="183" t="s">
        <v>80</v>
      </c>
      <c r="AV1647" s="183" t="s">
        <v>80</v>
      </c>
      <c r="AW1647" s="183" t="s">
        <v>111</v>
      </c>
      <c r="AX1647" s="183" t="s">
        <v>72</v>
      </c>
      <c r="AY1647" s="183" t="s">
        <v>139</v>
      </c>
    </row>
    <row r="1648" spans="2:65" s="6" customFormat="1" ht="15.75" customHeight="1" x14ac:dyDescent="0.3">
      <c r="B1648" s="176"/>
      <c r="C1648" s="177"/>
      <c r="D1648" s="167" t="s">
        <v>152</v>
      </c>
      <c r="E1648" s="177"/>
      <c r="F1648" s="178" t="s">
        <v>1205</v>
      </c>
      <c r="G1648" s="177"/>
      <c r="H1648" s="179">
        <v>499.88099999999997</v>
      </c>
      <c r="J1648" s="177"/>
      <c r="K1648" s="177"/>
      <c r="L1648" s="180"/>
      <c r="M1648" s="181"/>
      <c r="N1648" s="177"/>
      <c r="O1648" s="177"/>
      <c r="P1648" s="177"/>
      <c r="Q1648" s="177"/>
      <c r="R1648" s="177"/>
      <c r="S1648" s="177"/>
      <c r="T1648" s="182"/>
      <c r="AT1648" s="183" t="s">
        <v>152</v>
      </c>
      <c r="AU1648" s="183" t="s">
        <v>80</v>
      </c>
      <c r="AV1648" s="183" t="s">
        <v>80</v>
      </c>
      <c r="AW1648" s="183" t="s">
        <v>111</v>
      </c>
      <c r="AX1648" s="183" t="s">
        <v>72</v>
      </c>
      <c r="AY1648" s="183" t="s">
        <v>139</v>
      </c>
    </row>
    <row r="1649" spans="2:51" s="6" customFormat="1" ht="15.75" customHeight="1" x14ac:dyDescent="0.3">
      <c r="B1649" s="176"/>
      <c r="C1649" s="177"/>
      <c r="D1649" s="167" t="s">
        <v>152</v>
      </c>
      <c r="E1649" s="177"/>
      <c r="F1649" s="178" t="s">
        <v>1206</v>
      </c>
      <c r="G1649" s="177"/>
      <c r="H1649" s="179">
        <v>221.81899999999999</v>
      </c>
      <c r="J1649" s="177"/>
      <c r="K1649" s="177"/>
      <c r="L1649" s="180"/>
      <c r="M1649" s="181"/>
      <c r="N1649" s="177"/>
      <c r="O1649" s="177"/>
      <c r="P1649" s="177"/>
      <c r="Q1649" s="177"/>
      <c r="R1649" s="177"/>
      <c r="S1649" s="177"/>
      <c r="T1649" s="182"/>
      <c r="AT1649" s="183" t="s">
        <v>152</v>
      </c>
      <c r="AU1649" s="183" t="s">
        <v>80</v>
      </c>
      <c r="AV1649" s="183" t="s">
        <v>80</v>
      </c>
      <c r="AW1649" s="183" t="s">
        <v>111</v>
      </c>
      <c r="AX1649" s="183" t="s">
        <v>72</v>
      </c>
      <c r="AY1649" s="183" t="s">
        <v>139</v>
      </c>
    </row>
    <row r="1650" spans="2:51" s="6" customFormat="1" ht="15.75" customHeight="1" x14ac:dyDescent="0.3">
      <c r="B1650" s="176"/>
      <c r="C1650" s="177"/>
      <c r="D1650" s="167" t="s">
        <v>152</v>
      </c>
      <c r="E1650" s="177"/>
      <c r="F1650" s="178" t="s">
        <v>1207</v>
      </c>
      <c r="G1650" s="177"/>
      <c r="H1650" s="179">
        <v>112.911</v>
      </c>
      <c r="J1650" s="177"/>
      <c r="K1650" s="177"/>
      <c r="L1650" s="180"/>
      <c r="M1650" s="181"/>
      <c r="N1650" s="177"/>
      <c r="O1650" s="177"/>
      <c r="P1650" s="177"/>
      <c r="Q1650" s="177"/>
      <c r="R1650" s="177"/>
      <c r="S1650" s="177"/>
      <c r="T1650" s="182"/>
      <c r="AT1650" s="183" t="s">
        <v>152</v>
      </c>
      <c r="AU1650" s="183" t="s">
        <v>80</v>
      </c>
      <c r="AV1650" s="183" t="s">
        <v>80</v>
      </c>
      <c r="AW1650" s="183" t="s">
        <v>111</v>
      </c>
      <c r="AX1650" s="183" t="s">
        <v>72</v>
      </c>
      <c r="AY1650" s="183" t="s">
        <v>139</v>
      </c>
    </row>
    <row r="1651" spans="2:51" s="6" customFormat="1" ht="15.75" customHeight="1" x14ac:dyDescent="0.3">
      <c r="B1651" s="176"/>
      <c r="C1651" s="177"/>
      <c r="D1651" s="167" t="s">
        <v>152</v>
      </c>
      <c r="E1651" s="177"/>
      <c r="F1651" s="178" t="s">
        <v>1208</v>
      </c>
      <c r="G1651" s="177"/>
      <c r="H1651" s="179">
        <v>366.22399999999999</v>
      </c>
      <c r="J1651" s="177"/>
      <c r="K1651" s="177"/>
      <c r="L1651" s="180"/>
      <c r="M1651" s="181"/>
      <c r="N1651" s="177"/>
      <c r="O1651" s="177"/>
      <c r="P1651" s="177"/>
      <c r="Q1651" s="177"/>
      <c r="R1651" s="177"/>
      <c r="S1651" s="177"/>
      <c r="T1651" s="182"/>
      <c r="AT1651" s="183" t="s">
        <v>152</v>
      </c>
      <c r="AU1651" s="183" t="s">
        <v>80</v>
      </c>
      <c r="AV1651" s="183" t="s">
        <v>80</v>
      </c>
      <c r="AW1651" s="183" t="s">
        <v>111</v>
      </c>
      <c r="AX1651" s="183" t="s">
        <v>72</v>
      </c>
      <c r="AY1651" s="183" t="s">
        <v>139</v>
      </c>
    </row>
    <row r="1652" spans="2:51" s="6" customFormat="1" ht="15.75" customHeight="1" x14ac:dyDescent="0.3">
      <c r="B1652" s="176"/>
      <c r="C1652" s="177"/>
      <c r="D1652" s="167" t="s">
        <v>152</v>
      </c>
      <c r="E1652" s="177"/>
      <c r="F1652" s="178" t="s">
        <v>1209</v>
      </c>
      <c r="G1652" s="177"/>
      <c r="H1652" s="179">
        <v>90.134</v>
      </c>
      <c r="J1652" s="177"/>
      <c r="K1652" s="177"/>
      <c r="L1652" s="180"/>
      <c r="M1652" s="181"/>
      <c r="N1652" s="177"/>
      <c r="O1652" s="177"/>
      <c r="P1652" s="177"/>
      <c r="Q1652" s="177"/>
      <c r="R1652" s="177"/>
      <c r="S1652" s="177"/>
      <c r="T1652" s="182"/>
      <c r="AT1652" s="183" t="s">
        <v>152</v>
      </c>
      <c r="AU1652" s="183" t="s">
        <v>80</v>
      </c>
      <c r="AV1652" s="183" t="s">
        <v>80</v>
      </c>
      <c r="AW1652" s="183" t="s">
        <v>111</v>
      </c>
      <c r="AX1652" s="183" t="s">
        <v>72</v>
      </c>
      <c r="AY1652" s="183" t="s">
        <v>139</v>
      </c>
    </row>
    <row r="1653" spans="2:51" s="6" customFormat="1" ht="15.75" customHeight="1" x14ac:dyDescent="0.3">
      <c r="B1653" s="176"/>
      <c r="C1653" s="177"/>
      <c r="D1653" s="167" t="s">
        <v>152</v>
      </c>
      <c r="E1653" s="177"/>
      <c r="F1653" s="178" t="s">
        <v>1210</v>
      </c>
      <c r="G1653" s="177"/>
      <c r="H1653" s="179">
        <v>219.03800000000001</v>
      </c>
      <c r="J1653" s="177"/>
      <c r="K1653" s="177"/>
      <c r="L1653" s="180"/>
      <c r="M1653" s="181"/>
      <c r="N1653" s="177"/>
      <c r="O1653" s="177"/>
      <c r="P1653" s="177"/>
      <c r="Q1653" s="177"/>
      <c r="R1653" s="177"/>
      <c r="S1653" s="177"/>
      <c r="T1653" s="182"/>
      <c r="AT1653" s="183" t="s">
        <v>152</v>
      </c>
      <c r="AU1653" s="183" t="s">
        <v>80</v>
      </c>
      <c r="AV1653" s="183" t="s">
        <v>80</v>
      </c>
      <c r="AW1653" s="183" t="s">
        <v>111</v>
      </c>
      <c r="AX1653" s="183" t="s">
        <v>72</v>
      </c>
      <c r="AY1653" s="183" t="s">
        <v>139</v>
      </c>
    </row>
    <row r="1654" spans="2:51" s="6" customFormat="1" ht="15.75" customHeight="1" x14ac:dyDescent="0.3">
      <c r="B1654" s="176"/>
      <c r="C1654" s="177"/>
      <c r="D1654" s="167" t="s">
        <v>152</v>
      </c>
      <c r="E1654" s="177"/>
      <c r="F1654" s="178" t="s">
        <v>1211</v>
      </c>
      <c r="G1654" s="177"/>
      <c r="H1654" s="179">
        <v>82.058000000000007</v>
      </c>
      <c r="J1654" s="177"/>
      <c r="K1654" s="177"/>
      <c r="L1654" s="180"/>
      <c r="M1654" s="181"/>
      <c r="N1654" s="177"/>
      <c r="O1654" s="177"/>
      <c r="P1654" s="177"/>
      <c r="Q1654" s="177"/>
      <c r="R1654" s="177"/>
      <c r="S1654" s="177"/>
      <c r="T1654" s="182"/>
      <c r="AT1654" s="183" t="s">
        <v>152</v>
      </c>
      <c r="AU1654" s="183" t="s">
        <v>80</v>
      </c>
      <c r="AV1654" s="183" t="s">
        <v>80</v>
      </c>
      <c r="AW1654" s="183" t="s">
        <v>111</v>
      </c>
      <c r="AX1654" s="183" t="s">
        <v>72</v>
      </c>
      <c r="AY1654" s="183" t="s">
        <v>139</v>
      </c>
    </row>
    <row r="1655" spans="2:51" s="6" customFormat="1" ht="15.75" customHeight="1" x14ac:dyDescent="0.3">
      <c r="B1655" s="176"/>
      <c r="C1655" s="177"/>
      <c r="D1655" s="167" t="s">
        <v>152</v>
      </c>
      <c r="E1655" s="177"/>
      <c r="F1655" s="178" t="s">
        <v>1212</v>
      </c>
      <c r="G1655" s="177"/>
      <c r="H1655" s="179">
        <v>46.621000000000002</v>
      </c>
      <c r="J1655" s="177"/>
      <c r="K1655" s="177"/>
      <c r="L1655" s="180"/>
      <c r="M1655" s="181"/>
      <c r="N1655" s="177"/>
      <c r="O1655" s="177"/>
      <c r="P1655" s="177"/>
      <c r="Q1655" s="177"/>
      <c r="R1655" s="177"/>
      <c r="S1655" s="177"/>
      <c r="T1655" s="182"/>
      <c r="AT1655" s="183" t="s">
        <v>152</v>
      </c>
      <c r="AU1655" s="183" t="s">
        <v>80</v>
      </c>
      <c r="AV1655" s="183" t="s">
        <v>80</v>
      </c>
      <c r="AW1655" s="183" t="s">
        <v>111</v>
      </c>
      <c r="AX1655" s="183" t="s">
        <v>72</v>
      </c>
      <c r="AY1655" s="183" t="s">
        <v>139</v>
      </c>
    </row>
    <row r="1656" spans="2:51" s="6" customFormat="1" ht="15.75" customHeight="1" x14ac:dyDescent="0.3">
      <c r="B1656" s="176"/>
      <c r="C1656" s="177"/>
      <c r="D1656" s="167" t="s">
        <v>152</v>
      </c>
      <c r="E1656" s="177"/>
      <c r="F1656" s="178" t="s">
        <v>1213</v>
      </c>
      <c r="G1656" s="177"/>
      <c r="H1656" s="179">
        <v>21.140999999999998</v>
      </c>
      <c r="J1656" s="177"/>
      <c r="K1656" s="177"/>
      <c r="L1656" s="180"/>
      <c r="M1656" s="181"/>
      <c r="N1656" s="177"/>
      <c r="O1656" s="177"/>
      <c r="P1656" s="177"/>
      <c r="Q1656" s="177"/>
      <c r="R1656" s="177"/>
      <c r="S1656" s="177"/>
      <c r="T1656" s="182"/>
      <c r="AT1656" s="183" t="s">
        <v>152</v>
      </c>
      <c r="AU1656" s="183" t="s">
        <v>80</v>
      </c>
      <c r="AV1656" s="183" t="s">
        <v>80</v>
      </c>
      <c r="AW1656" s="183" t="s">
        <v>111</v>
      </c>
      <c r="AX1656" s="183" t="s">
        <v>72</v>
      </c>
      <c r="AY1656" s="183" t="s">
        <v>139</v>
      </c>
    </row>
    <row r="1657" spans="2:51" s="6" customFormat="1" ht="15.75" customHeight="1" x14ac:dyDescent="0.3">
      <c r="B1657" s="176"/>
      <c r="C1657" s="177"/>
      <c r="D1657" s="167" t="s">
        <v>152</v>
      </c>
      <c r="E1657" s="177"/>
      <c r="F1657" s="178" t="s">
        <v>1214</v>
      </c>
      <c r="G1657" s="177"/>
      <c r="H1657" s="179">
        <v>16.135000000000002</v>
      </c>
      <c r="J1657" s="177"/>
      <c r="K1657" s="177"/>
      <c r="L1657" s="180"/>
      <c r="M1657" s="181"/>
      <c r="N1657" s="177"/>
      <c r="O1657" s="177"/>
      <c r="P1657" s="177"/>
      <c r="Q1657" s="177"/>
      <c r="R1657" s="177"/>
      <c r="S1657" s="177"/>
      <c r="T1657" s="182"/>
      <c r="AT1657" s="183" t="s">
        <v>152</v>
      </c>
      <c r="AU1657" s="183" t="s">
        <v>80</v>
      </c>
      <c r="AV1657" s="183" t="s">
        <v>80</v>
      </c>
      <c r="AW1657" s="183" t="s">
        <v>111</v>
      </c>
      <c r="AX1657" s="183" t="s">
        <v>72</v>
      </c>
      <c r="AY1657" s="183" t="s">
        <v>139</v>
      </c>
    </row>
    <row r="1658" spans="2:51" s="6" customFormat="1" ht="15.75" customHeight="1" x14ac:dyDescent="0.3">
      <c r="B1658" s="176"/>
      <c r="C1658" s="177"/>
      <c r="D1658" s="167" t="s">
        <v>152</v>
      </c>
      <c r="E1658" s="177"/>
      <c r="F1658" s="178" t="s">
        <v>1215</v>
      </c>
      <c r="G1658" s="177"/>
      <c r="H1658" s="179">
        <v>19.556000000000001</v>
      </c>
      <c r="J1658" s="177"/>
      <c r="K1658" s="177"/>
      <c r="L1658" s="180"/>
      <c r="M1658" s="181"/>
      <c r="N1658" s="177"/>
      <c r="O1658" s="177"/>
      <c r="P1658" s="177"/>
      <c r="Q1658" s="177"/>
      <c r="R1658" s="177"/>
      <c r="S1658" s="177"/>
      <c r="T1658" s="182"/>
      <c r="AT1658" s="183" t="s">
        <v>152</v>
      </c>
      <c r="AU1658" s="183" t="s">
        <v>80</v>
      </c>
      <c r="AV1658" s="183" t="s">
        <v>80</v>
      </c>
      <c r="AW1658" s="183" t="s">
        <v>111</v>
      </c>
      <c r="AX1658" s="183" t="s">
        <v>72</v>
      </c>
      <c r="AY1658" s="183" t="s">
        <v>139</v>
      </c>
    </row>
    <row r="1659" spans="2:51" s="6" customFormat="1" ht="15.75" customHeight="1" x14ac:dyDescent="0.3">
      <c r="B1659" s="176"/>
      <c r="C1659" s="177"/>
      <c r="D1659" s="167" t="s">
        <v>152</v>
      </c>
      <c r="E1659" s="177"/>
      <c r="F1659" s="178" t="s">
        <v>1216</v>
      </c>
      <c r="G1659" s="177"/>
      <c r="H1659" s="179">
        <v>30.38</v>
      </c>
      <c r="J1659" s="177"/>
      <c r="K1659" s="177"/>
      <c r="L1659" s="180"/>
      <c r="M1659" s="181"/>
      <c r="N1659" s="177"/>
      <c r="O1659" s="177"/>
      <c r="P1659" s="177"/>
      <c r="Q1659" s="177"/>
      <c r="R1659" s="177"/>
      <c r="S1659" s="177"/>
      <c r="T1659" s="182"/>
      <c r="AT1659" s="183" t="s">
        <v>152</v>
      </c>
      <c r="AU1659" s="183" t="s">
        <v>80</v>
      </c>
      <c r="AV1659" s="183" t="s">
        <v>80</v>
      </c>
      <c r="AW1659" s="183" t="s">
        <v>111</v>
      </c>
      <c r="AX1659" s="183" t="s">
        <v>72</v>
      </c>
      <c r="AY1659" s="183" t="s">
        <v>139</v>
      </c>
    </row>
    <row r="1660" spans="2:51" s="6" customFormat="1" ht="15.75" customHeight="1" x14ac:dyDescent="0.3">
      <c r="B1660" s="176"/>
      <c r="C1660" s="177"/>
      <c r="D1660" s="167" t="s">
        <v>152</v>
      </c>
      <c r="E1660" s="177"/>
      <c r="F1660" s="178" t="s">
        <v>1217</v>
      </c>
      <c r="G1660" s="177"/>
      <c r="H1660" s="179">
        <v>50.627000000000002</v>
      </c>
      <c r="J1660" s="177"/>
      <c r="K1660" s="177"/>
      <c r="L1660" s="180"/>
      <c r="M1660" s="181"/>
      <c r="N1660" s="177"/>
      <c r="O1660" s="177"/>
      <c r="P1660" s="177"/>
      <c r="Q1660" s="177"/>
      <c r="R1660" s="177"/>
      <c r="S1660" s="177"/>
      <c r="T1660" s="182"/>
      <c r="AT1660" s="183" t="s">
        <v>152</v>
      </c>
      <c r="AU1660" s="183" t="s">
        <v>80</v>
      </c>
      <c r="AV1660" s="183" t="s">
        <v>80</v>
      </c>
      <c r="AW1660" s="183" t="s">
        <v>111</v>
      </c>
      <c r="AX1660" s="183" t="s">
        <v>72</v>
      </c>
      <c r="AY1660" s="183" t="s">
        <v>139</v>
      </c>
    </row>
    <row r="1661" spans="2:51" s="6" customFormat="1" ht="15.75" customHeight="1" x14ac:dyDescent="0.3">
      <c r="B1661" s="176"/>
      <c r="C1661" s="177"/>
      <c r="D1661" s="167" t="s">
        <v>152</v>
      </c>
      <c r="E1661" s="177"/>
      <c r="F1661" s="178" t="s">
        <v>1218</v>
      </c>
      <c r="G1661" s="177"/>
      <c r="H1661" s="179">
        <v>30.91</v>
      </c>
      <c r="J1661" s="177"/>
      <c r="K1661" s="177"/>
      <c r="L1661" s="180"/>
      <c r="M1661" s="181"/>
      <c r="N1661" s="177"/>
      <c r="O1661" s="177"/>
      <c r="P1661" s="177"/>
      <c r="Q1661" s="177"/>
      <c r="R1661" s="177"/>
      <c r="S1661" s="177"/>
      <c r="T1661" s="182"/>
      <c r="AT1661" s="183" t="s">
        <v>152</v>
      </c>
      <c r="AU1661" s="183" t="s">
        <v>80</v>
      </c>
      <c r="AV1661" s="183" t="s">
        <v>80</v>
      </c>
      <c r="AW1661" s="183" t="s">
        <v>111</v>
      </c>
      <c r="AX1661" s="183" t="s">
        <v>72</v>
      </c>
      <c r="AY1661" s="183" t="s">
        <v>139</v>
      </c>
    </row>
    <row r="1662" spans="2:51" s="6" customFormat="1" ht="15.75" customHeight="1" x14ac:dyDescent="0.3">
      <c r="B1662" s="176"/>
      <c r="C1662" s="177"/>
      <c r="D1662" s="167" t="s">
        <v>152</v>
      </c>
      <c r="E1662" s="177"/>
      <c r="F1662" s="178" t="s">
        <v>1219</v>
      </c>
      <c r="G1662" s="177"/>
      <c r="H1662" s="179">
        <v>65.13</v>
      </c>
      <c r="J1662" s="177"/>
      <c r="K1662" s="177"/>
      <c r="L1662" s="180"/>
      <c r="M1662" s="181"/>
      <c r="N1662" s="177"/>
      <c r="O1662" s="177"/>
      <c r="P1662" s="177"/>
      <c r="Q1662" s="177"/>
      <c r="R1662" s="177"/>
      <c r="S1662" s="177"/>
      <c r="T1662" s="182"/>
      <c r="AT1662" s="183" t="s">
        <v>152</v>
      </c>
      <c r="AU1662" s="183" t="s">
        <v>80</v>
      </c>
      <c r="AV1662" s="183" t="s">
        <v>80</v>
      </c>
      <c r="AW1662" s="183" t="s">
        <v>111</v>
      </c>
      <c r="AX1662" s="183" t="s">
        <v>72</v>
      </c>
      <c r="AY1662" s="183" t="s">
        <v>139</v>
      </c>
    </row>
    <row r="1663" spans="2:51" s="6" customFormat="1" ht="15.75" customHeight="1" x14ac:dyDescent="0.3">
      <c r="B1663" s="176"/>
      <c r="C1663" s="177"/>
      <c r="D1663" s="167" t="s">
        <v>152</v>
      </c>
      <c r="E1663" s="177"/>
      <c r="F1663" s="178" t="s">
        <v>1220</v>
      </c>
      <c r="G1663" s="177"/>
      <c r="H1663" s="179">
        <v>45.177999999999997</v>
      </c>
      <c r="J1663" s="177"/>
      <c r="K1663" s="177"/>
      <c r="L1663" s="180"/>
      <c r="M1663" s="181"/>
      <c r="N1663" s="177"/>
      <c r="O1663" s="177"/>
      <c r="P1663" s="177"/>
      <c r="Q1663" s="177"/>
      <c r="R1663" s="177"/>
      <c r="S1663" s="177"/>
      <c r="T1663" s="182"/>
      <c r="AT1663" s="183" t="s">
        <v>152</v>
      </c>
      <c r="AU1663" s="183" t="s">
        <v>80</v>
      </c>
      <c r="AV1663" s="183" t="s">
        <v>80</v>
      </c>
      <c r="AW1663" s="183" t="s">
        <v>111</v>
      </c>
      <c r="AX1663" s="183" t="s">
        <v>72</v>
      </c>
      <c r="AY1663" s="183" t="s">
        <v>139</v>
      </c>
    </row>
    <row r="1664" spans="2:51" s="6" customFormat="1" ht="15.75" customHeight="1" x14ac:dyDescent="0.3">
      <c r="B1664" s="176"/>
      <c r="C1664" s="177"/>
      <c r="D1664" s="167" t="s">
        <v>152</v>
      </c>
      <c r="E1664" s="177"/>
      <c r="F1664" s="178" t="s">
        <v>1221</v>
      </c>
      <c r="G1664" s="177"/>
      <c r="H1664" s="179">
        <v>5.718</v>
      </c>
      <c r="J1664" s="177"/>
      <c r="K1664" s="177"/>
      <c r="L1664" s="180"/>
      <c r="M1664" s="181"/>
      <c r="N1664" s="177"/>
      <c r="O1664" s="177"/>
      <c r="P1664" s="177"/>
      <c r="Q1664" s="177"/>
      <c r="R1664" s="177"/>
      <c r="S1664" s="177"/>
      <c r="T1664" s="182"/>
      <c r="AT1664" s="183" t="s">
        <v>152</v>
      </c>
      <c r="AU1664" s="183" t="s">
        <v>80</v>
      </c>
      <c r="AV1664" s="183" t="s">
        <v>80</v>
      </c>
      <c r="AW1664" s="183" t="s">
        <v>111</v>
      </c>
      <c r="AX1664" s="183" t="s">
        <v>72</v>
      </c>
      <c r="AY1664" s="183" t="s">
        <v>139</v>
      </c>
    </row>
    <row r="1665" spans="2:65" s="6" customFormat="1" ht="15.75" customHeight="1" x14ac:dyDescent="0.3">
      <c r="B1665" s="176"/>
      <c r="C1665" s="177"/>
      <c r="D1665" s="167" t="s">
        <v>152</v>
      </c>
      <c r="E1665" s="177"/>
      <c r="F1665" s="178" t="s">
        <v>1222</v>
      </c>
      <c r="G1665" s="177"/>
      <c r="H1665" s="179">
        <v>0.216</v>
      </c>
      <c r="J1665" s="177"/>
      <c r="K1665" s="177"/>
      <c r="L1665" s="180"/>
      <c r="M1665" s="181"/>
      <c r="N1665" s="177"/>
      <c r="O1665" s="177"/>
      <c r="P1665" s="177"/>
      <c r="Q1665" s="177"/>
      <c r="R1665" s="177"/>
      <c r="S1665" s="177"/>
      <c r="T1665" s="182"/>
      <c r="AT1665" s="183" t="s">
        <v>152</v>
      </c>
      <c r="AU1665" s="183" t="s">
        <v>80</v>
      </c>
      <c r="AV1665" s="183" t="s">
        <v>80</v>
      </c>
      <c r="AW1665" s="183" t="s">
        <v>111</v>
      </c>
      <c r="AX1665" s="183" t="s">
        <v>72</v>
      </c>
      <c r="AY1665" s="183" t="s">
        <v>139</v>
      </c>
    </row>
    <row r="1666" spans="2:65" s="6" customFormat="1" ht="15.75" customHeight="1" x14ac:dyDescent="0.3">
      <c r="B1666" s="176"/>
      <c r="C1666" s="177"/>
      <c r="D1666" s="167" t="s">
        <v>152</v>
      </c>
      <c r="E1666" s="177"/>
      <c r="F1666" s="178" t="s">
        <v>1223</v>
      </c>
      <c r="G1666" s="177"/>
      <c r="H1666" s="179">
        <v>496.32100000000003</v>
      </c>
      <c r="J1666" s="177"/>
      <c r="K1666" s="177"/>
      <c r="L1666" s="180"/>
      <c r="M1666" s="181"/>
      <c r="N1666" s="177"/>
      <c r="O1666" s="177"/>
      <c r="P1666" s="177"/>
      <c r="Q1666" s="177"/>
      <c r="R1666" s="177"/>
      <c r="S1666" s="177"/>
      <c r="T1666" s="182"/>
      <c r="AT1666" s="183" t="s">
        <v>152</v>
      </c>
      <c r="AU1666" s="183" t="s">
        <v>80</v>
      </c>
      <c r="AV1666" s="183" t="s">
        <v>80</v>
      </c>
      <c r="AW1666" s="183" t="s">
        <v>111</v>
      </c>
      <c r="AX1666" s="183" t="s">
        <v>72</v>
      </c>
      <c r="AY1666" s="183" t="s">
        <v>139</v>
      </c>
    </row>
    <row r="1667" spans="2:65" s="6" customFormat="1" ht="15.75" customHeight="1" x14ac:dyDescent="0.3">
      <c r="B1667" s="184"/>
      <c r="C1667" s="185"/>
      <c r="D1667" s="167" t="s">
        <v>152</v>
      </c>
      <c r="E1667" s="185"/>
      <c r="F1667" s="186" t="s">
        <v>179</v>
      </c>
      <c r="G1667" s="185"/>
      <c r="H1667" s="187">
        <v>2948.2339999999999</v>
      </c>
      <c r="J1667" s="185"/>
      <c r="K1667" s="185"/>
      <c r="L1667" s="188"/>
      <c r="M1667" s="189"/>
      <c r="N1667" s="185"/>
      <c r="O1667" s="185"/>
      <c r="P1667" s="185"/>
      <c r="Q1667" s="185"/>
      <c r="R1667" s="185"/>
      <c r="S1667" s="185"/>
      <c r="T1667" s="190"/>
      <c r="AT1667" s="191" t="s">
        <v>152</v>
      </c>
      <c r="AU1667" s="191" t="s">
        <v>80</v>
      </c>
      <c r="AV1667" s="191" t="s">
        <v>146</v>
      </c>
      <c r="AW1667" s="191" t="s">
        <v>111</v>
      </c>
      <c r="AX1667" s="191" t="s">
        <v>76</v>
      </c>
      <c r="AY1667" s="191" t="s">
        <v>139</v>
      </c>
    </row>
    <row r="1668" spans="2:65" s="6" customFormat="1" ht="15.75" customHeight="1" x14ac:dyDescent="0.3">
      <c r="B1668" s="23"/>
      <c r="C1668" s="200" t="s">
        <v>1224</v>
      </c>
      <c r="D1668" s="200" t="s">
        <v>1184</v>
      </c>
      <c r="E1668" s="201" t="s">
        <v>1225</v>
      </c>
      <c r="F1668" s="202" t="s">
        <v>1226</v>
      </c>
      <c r="G1668" s="203" t="s">
        <v>1187</v>
      </c>
      <c r="H1668" s="204">
        <v>5014.2569999999996</v>
      </c>
      <c r="I1668" s="205">
        <v>260</v>
      </c>
      <c r="J1668" s="206">
        <f>ROUND($I$1668*$H$1668,2)</f>
        <v>1303706.82</v>
      </c>
      <c r="K1668" s="202" t="s">
        <v>145</v>
      </c>
      <c r="L1668" s="207"/>
      <c r="M1668" s="208"/>
      <c r="N1668" s="209" t="s">
        <v>43</v>
      </c>
      <c r="O1668" s="24"/>
      <c r="P1668" s="162">
        <f>$O$1668*$H$1668</f>
        <v>0</v>
      </c>
      <c r="Q1668" s="162">
        <v>1</v>
      </c>
      <c r="R1668" s="162">
        <f>$Q$1668*$H$1668</f>
        <v>5014.2569999999996</v>
      </c>
      <c r="S1668" s="162">
        <v>0</v>
      </c>
      <c r="T1668" s="163">
        <f>$S$1668*$H$1668</f>
        <v>0</v>
      </c>
      <c r="AR1668" s="97" t="s">
        <v>214</v>
      </c>
      <c r="AT1668" s="97" t="s">
        <v>1184</v>
      </c>
      <c r="AU1668" s="97" t="s">
        <v>80</v>
      </c>
      <c r="AY1668" s="6" t="s">
        <v>139</v>
      </c>
      <c r="BE1668" s="164">
        <f>IF($N$1668="základní",$J$1668,0)</f>
        <v>1303706.82</v>
      </c>
      <c r="BF1668" s="164">
        <f>IF($N$1668="snížená",$J$1668,0)</f>
        <v>0</v>
      </c>
      <c r="BG1668" s="164">
        <f>IF($N$1668="zákl. přenesená",$J$1668,0)</f>
        <v>0</v>
      </c>
      <c r="BH1668" s="164">
        <f>IF($N$1668="sníž. přenesená",$J$1668,0)</f>
        <v>0</v>
      </c>
      <c r="BI1668" s="164">
        <f>IF($N$1668="nulová",$J$1668,0)</f>
        <v>0</v>
      </c>
      <c r="BJ1668" s="97" t="s">
        <v>76</v>
      </c>
      <c r="BK1668" s="164">
        <f>ROUND($I$1668*$H$1668,2)</f>
        <v>1303706.82</v>
      </c>
      <c r="BL1668" s="97" t="s">
        <v>146</v>
      </c>
      <c r="BM1668" s="97" t="s">
        <v>1227</v>
      </c>
    </row>
    <row r="1669" spans="2:65" s="6" customFormat="1" ht="16.5" customHeight="1" x14ac:dyDescent="0.3">
      <c r="B1669" s="23"/>
      <c r="C1669" s="24"/>
      <c r="D1669" s="165" t="s">
        <v>148</v>
      </c>
      <c r="E1669" s="24"/>
      <c r="F1669" s="166" t="s">
        <v>1228</v>
      </c>
      <c r="G1669" s="24"/>
      <c r="H1669" s="24"/>
      <c r="J1669" s="24"/>
      <c r="K1669" s="24"/>
      <c r="L1669" s="43"/>
      <c r="M1669" s="56"/>
      <c r="N1669" s="24"/>
      <c r="O1669" s="24"/>
      <c r="P1669" s="24"/>
      <c r="Q1669" s="24"/>
      <c r="R1669" s="24"/>
      <c r="S1669" s="24"/>
      <c r="T1669" s="57"/>
      <c r="AT1669" s="6" t="s">
        <v>148</v>
      </c>
      <c r="AU1669" s="6" t="s">
        <v>80</v>
      </c>
    </row>
    <row r="1670" spans="2:65" s="6" customFormat="1" ht="15.75" customHeight="1" x14ac:dyDescent="0.3">
      <c r="B1670" s="169"/>
      <c r="C1670" s="170"/>
      <c r="D1670" s="167" t="s">
        <v>152</v>
      </c>
      <c r="E1670" s="170"/>
      <c r="F1670" s="171" t="s">
        <v>1229</v>
      </c>
      <c r="G1670" s="170"/>
      <c r="H1670" s="170"/>
      <c r="J1670" s="170"/>
      <c r="K1670" s="170"/>
      <c r="L1670" s="172"/>
      <c r="M1670" s="173"/>
      <c r="N1670" s="170"/>
      <c r="O1670" s="170"/>
      <c r="P1670" s="170"/>
      <c r="Q1670" s="170"/>
      <c r="R1670" s="170"/>
      <c r="S1670" s="170"/>
      <c r="T1670" s="174"/>
      <c r="AT1670" s="175" t="s">
        <v>152</v>
      </c>
      <c r="AU1670" s="175" t="s">
        <v>80</v>
      </c>
      <c r="AV1670" s="175" t="s">
        <v>76</v>
      </c>
      <c r="AW1670" s="175" t="s">
        <v>111</v>
      </c>
      <c r="AX1670" s="175" t="s">
        <v>72</v>
      </c>
      <c r="AY1670" s="175" t="s">
        <v>139</v>
      </c>
    </row>
    <row r="1671" spans="2:65" s="6" customFormat="1" ht="15.75" customHeight="1" x14ac:dyDescent="0.3">
      <c r="B1671" s="169"/>
      <c r="C1671" s="170"/>
      <c r="D1671" s="167" t="s">
        <v>152</v>
      </c>
      <c r="E1671" s="170"/>
      <c r="F1671" s="171" t="s">
        <v>1230</v>
      </c>
      <c r="G1671" s="170"/>
      <c r="H1671" s="170"/>
      <c r="J1671" s="170"/>
      <c r="K1671" s="170"/>
      <c r="L1671" s="172"/>
      <c r="M1671" s="173"/>
      <c r="N1671" s="170"/>
      <c r="O1671" s="170"/>
      <c r="P1671" s="170"/>
      <c r="Q1671" s="170"/>
      <c r="R1671" s="170"/>
      <c r="S1671" s="170"/>
      <c r="T1671" s="174"/>
      <c r="AT1671" s="175" t="s">
        <v>152</v>
      </c>
      <c r="AU1671" s="175" t="s">
        <v>80</v>
      </c>
      <c r="AV1671" s="175" t="s">
        <v>76</v>
      </c>
      <c r="AW1671" s="175" t="s">
        <v>111</v>
      </c>
      <c r="AX1671" s="175" t="s">
        <v>72</v>
      </c>
      <c r="AY1671" s="175" t="s">
        <v>139</v>
      </c>
    </row>
    <row r="1672" spans="2:65" s="6" customFormat="1" ht="15.75" customHeight="1" x14ac:dyDescent="0.3">
      <c r="B1672" s="176"/>
      <c r="C1672" s="177"/>
      <c r="D1672" s="167" t="s">
        <v>152</v>
      </c>
      <c r="E1672" s="177"/>
      <c r="F1672" s="178" t="s">
        <v>1201</v>
      </c>
      <c r="G1672" s="177"/>
      <c r="H1672" s="179">
        <v>372.375</v>
      </c>
      <c r="J1672" s="177"/>
      <c r="K1672" s="177"/>
      <c r="L1672" s="180"/>
      <c r="M1672" s="181"/>
      <c r="N1672" s="177"/>
      <c r="O1672" s="177"/>
      <c r="P1672" s="177"/>
      <c r="Q1672" s="177"/>
      <c r="R1672" s="177"/>
      <c r="S1672" s="177"/>
      <c r="T1672" s="182"/>
      <c r="AT1672" s="183" t="s">
        <v>152</v>
      </c>
      <c r="AU1672" s="183" t="s">
        <v>80</v>
      </c>
      <c r="AV1672" s="183" t="s">
        <v>80</v>
      </c>
      <c r="AW1672" s="183" t="s">
        <v>111</v>
      </c>
      <c r="AX1672" s="183" t="s">
        <v>72</v>
      </c>
      <c r="AY1672" s="183" t="s">
        <v>139</v>
      </c>
    </row>
    <row r="1673" spans="2:65" s="6" customFormat="1" ht="15.75" customHeight="1" x14ac:dyDescent="0.3">
      <c r="B1673" s="176"/>
      <c r="C1673" s="177"/>
      <c r="D1673" s="167" t="s">
        <v>152</v>
      </c>
      <c r="E1673" s="177"/>
      <c r="F1673" s="178" t="s">
        <v>1202</v>
      </c>
      <c r="G1673" s="177"/>
      <c r="H1673" s="179">
        <v>14.752000000000001</v>
      </c>
      <c r="J1673" s="177"/>
      <c r="K1673" s="177"/>
      <c r="L1673" s="180"/>
      <c r="M1673" s="181"/>
      <c r="N1673" s="177"/>
      <c r="O1673" s="177"/>
      <c r="P1673" s="177"/>
      <c r="Q1673" s="177"/>
      <c r="R1673" s="177"/>
      <c r="S1673" s="177"/>
      <c r="T1673" s="182"/>
      <c r="AT1673" s="183" t="s">
        <v>152</v>
      </c>
      <c r="AU1673" s="183" t="s">
        <v>80</v>
      </c>
      <c r="AV1673" s="183" t="s">
        <v>80</v>
      </c>
      <c r="AW1673" s="183" t="s">
        <v>111</v>
      </c>
      <c r="AX1673" s="183" t="s">
        <v>72</v>
      </c>
      <c r="AY1673" s="183" t="s">
        <v>139</v>
      </c>
    </row>
    <row r="1674" spans="2:65" s="6" customFormat="1" ht="15.75" customHeight="1" x14ac:dyDescent="0.3">
      <c r="B1674" s="176"/>
      <c r="C1674" s="177"/>
      <c r="D1674" s="167" t="s">
        <v>152</v>
      </c>
      <c r="E1674" s="177"/>
      <c r="F1674" s="178" t="s">
        <v>1203</v>
      </c>
      <c r="G1674" s="177"/>
      <c r="H1674" s="179">
        <v>125.73399999999999</v>
      </c>
      <c r="J1674" s="177"/>
      <c r="K1674" s="177"/>
      <c r="L1674" s="180"/>
      <c r="M1674" s="181"/>
      <c r="N1674" s="177"/>
      <c r="O1674" s="177"/>
      <c r="P1674" s="177"/>
      <c r="Q1674" s="177"/>
      <c r="R1674" s="177"/>
      <c r="S1674" s="177"/>
      <c r="T1674" s="182"/>
      <c r="AT1674" s="183" t="s">
        <v>152</v>
      </c>
      <c r="AU1674" s="183" t="s">
        <v>80</v>
      </c>
      <c r="AV1674" s="183" t="s">
        <v>80</v>
      </c>
      <c r="AW1674" s="183" t="s">
        <v>111</v>
      </c>
      <c r="AX1674" s="183" t="s">
        <v>72</v>
      </c>
      <c r="AY1674" s="183" t="s">
        <v>139</v>
      </c>
    </row>
    <row r="1675" spans="2:65" s="6" customFormat="1" ht="15.75" customHeight="1" x14ac:dyDescent="0.3">
      <c r="B1675" s="176"/>
      <c r="C1675" s="177"/>
      <c r="D1675" s="167" t="s">
        <v>152</v>
      </c>
      <c r="E1675" s="177"/>
      <c r="F1675" s="178" t="s">
        <v>1204</v>
      </c>
      <c r="G1675" s="177"/>
      <c r="H1675" s="179">
        <v>15.375</v>
      </c>
      <c r="J1675" s="177"/>
      <c r="K1675" s="177"/>
      <c r="L1675" s="180"/>
      <c r="M1675" s="181"/>
      <c r="N1675" s="177"/>
      <c r="O1675" s="177"/>
      <c r="P1675" s="177"/>
      <c r="Q1675" s="177"/>
      <c r="R1675" s="177"/>
      <c r="S1675" s="177"/>
      <c r="T1675" s="182"/>
      <c r="AT1675" s="183" t="s">
        <v>152</v>
      </c>
      <c r="AU1675" s="183" t="s">
        <v>80</v>
      </c>
      <c r="AV1675" s="183" t="s">
        <v>80</v>
      </c>
      <c r="AW1675" s="183" t="s">
        <v>111</v>
      </c>
      <c r="AX1675" s="183" t="s">
        <v>72</v>
      </c>
      <c r="AY1675" s="183" t="s">
        <v>139</v>
      </c>
    </row>
    <row r="1676" spans="2:65" s="6" customFormat="1" ht="15.75" customHeight="1" x14ac:dyDescent="0.3">
      <c r="B1676" s="176"/>
      <c r="C1676" s="177"/>
      <c r="D1676" s="167" t="s">
        <v>152</v>
      </c>
      <c r="E1676" s="177"/>
      <c r="F1676" s="178" t="s">
        <v>1205</v>
      </c>
      <c r="G1676" s="177"/>
      <c r="H1676" s="179">
        <v>499.88099999999997</v>
      </c>
      <c r="J1676" s="177"/>
      <c r="K1676" s="177"/>
      <c r="L1676" s="180"/>
      <c r="M1676" s="181"/>
      <c r="N1676" s="177"/>
      <c r="O1676" s="177"/>
      <c r="P1676" s="177"/>
      <c r="Q1676" s="177"/>
      <c r="R1676" s="177"/>
      <c r="S1676" s="177"/>
      <c r="T1676" s="182"/>
      <c r="AT1676" s="183" t="s">
        <v>152</v>
      </c>
      <c r="AU1676" s="183" t="s">
        <v>80</v>
      </c>
      <c r="AV1676" s="183" t="s">
        <v>80</v>
      </c>
      <c r="AW1676" s="183" t="s">
        <v>111</v>
      </c>
      <c r="AX1676" s="183" t="s">
        <v>72</v>
      </c>
      <c r="AY1676" s="183" t="s">
        <v>139</v>
      </c>
    </row>
    <row r="1677" spans="2:65" s="6" customFormat="1" ht="15.75" customHeight="1" x14ac:dyDescent="0.3">
      <c r="B1677" s="176"/>
      <c r="C1677" s="177"/>
      <c r="D1677" s="167" t="s">
        <v>152</v>
      </c>
      <c r="E1677" s="177"/>
      <c r="F1677" s="178" t="s">
        <v>1206</v>
      </c>
      <c r="G1677" s="177"/>
      <c r="H1677" s="179">
        <v>221.81899999999999</v>
      </c>
      <c r="J1677" s="177"/>
      <c r="K1677" s="177"/>
      <c r="L1677" s="180"/>
      <c r="M1677" s="181"/>
      <c r="N1677" s="177"/>
      <c r="O1677" s="177"/>
      <c r="P1677" s="177"/>
      <c r="Q1677" s="177"/>
      <c r="R1677" s="177"/>
      <c r="S1677" s="177"/>
      <c r="T1677" s="182"/>
      <c r="AT1677" s="183" t="s">
        <v>152</v>
      </c>
      <c r="AU1677" s="183" t="s">
        <v>80</v>
      </c>
      <c r="AV1677" s="183" t="s">
        <v>80</v>
      </c>
      <c r="AW1677" s="183" t="s">
        <v>111</v>
      </c>
      <c r="AX1677" s="183" t="s">
        <v>72</v>
      </c>
      <c r="AY1677" s="183" t="s">
        <v>139</v>
      </c>
    </row>
    <row r="1678" spans="2:65" s="6" customFormat="1" ht="15.75" customHeight="1" x14ac:dyDescent="0.3">
      <c r="B1678" s="176"/>
      <c r="C1678" s="177"/>
      <c r="D1678" s="167" t="s">
        <v>152</v>
      </c>
      <c r="E1678" s="177"/>
      <c r="F1678" s="178" t="s">
        <v>1207</v>
      </c>
      <c r="G1678" s="177"/>
      <c r="H1678" s="179">
        <v>112.911</v>
      </c>
      <c r="J1678" s="177"/>
      <c r="K1678" s="177"/>
      <c r="L1678" s="180"/>
      <c r="M1678" s="181"/>
      <c r="N1678" s="177"/>
      <c r="O1678" s="177"/>
      <c r="P1678" s="177"/>
      <c r="Q1678" s="177"/>
      <c r="R1678" s="177"/>
      <c r="S1678" s="177"/>
      <c r="T1678" s="182"/>
      <c r="AT1678" s="183" t="s">
        <v>152</v>
      </c>
      <c r="AU1678" s="183" t="s">
        <v>80</v>
      </c>
      <c r="AV1678" s="183" t="s">
        <v>80</v>
      </c>
      <c r="AW1678" s="183" t="s">
        <v>111</v>
      </c>
      <c r="AX1678" s="183" t="s">
        <v>72</v>
      </c>
      <c r="AY1678" s="183" t="s">
        <v>139</v>
      </c>
    </row>
    <row r="1679" spans="2:65" s="6" customFormat="1" ht="15.75" customHeight="1" x14ac:dyDescent="0.3">
      <c r="B1679" s="176"/>
      <c r="C1679" s="177"/>
      <c r="D1679" s="167" t="s">
        <v>152</v>
      </c>
      <c r="E1679" s="177"/>
      <c r="F1679" s="178" t="s">
        <v>1208</v>
      </c>
      <c r="G1679" s="177"/>
      <c r="H1679" s="179">
        <v>366.22399999999999</v>
      </c>
      <c r="J1679" s="177"/>
      <c r="K1679" s="177"/>
      <c r="L1679" s="180"/>
      <c r="M1679" s="181"/>
      <c r="N1679" s="177"/>
      <c r="O1679" s="177"/>
      <c r="P1679" s="177"/>
      <c r="Q1679" s="177"/>
      <c r="R1679" s="177"/>
      <c r="S1679" s="177"/>
      <c r="T1679" s="182"/>
      <c r="AT1679" s="183" t="s">
        <v>152</v>
      </c>
      <c r="AU1679" s="183" t="s">
        <v>80</v>
      </c>
      <c r="AV1679" s="183" t="s">
        <v>80</v>
      </c>
      <c r="AW1679" s="183" t="s">
        <v>111</v>
      </c>
      <c r="AX1679" s="183" t="s">
        <v>72</v>
      </c>
      <c r="AY1679" s="183" t="s">
        <v>139</v>
      </c>
    </row>
    <row r="1680" spans="2:65" s="6" customFormat="1" ht="15.75" customHeight="1" x14ac:dyDescent="0.3">
      <c r="B1680" s="176"/>
      <c r="C1680" s="177"/>
      <c r="D1680" s="167" t="s">
        <v>152</v>
      </c>
      <c r="E1680" s="177"/>
      <c r="F1680" s="178" t="s">
        <v>1209</v>
      </c>
      <c r="G1680" s="177"/>
      <c r="H1680" s="179">
        <v>90.134</v>
      </c>
      <c r="J1680" s="177"/>
      <c r="K1680" s="177"/>
      <c r="L1680" s="180"/>
      <c r="M1680" s="181"/>
      <c r="N1680" s="177"/>
      <c r="O1680" s="177"/>
      <c r="P1680" s="177"/>
      <c r="Q1680" s="177"/>
      <c r="R1680" s="177"/>
      <c r="S1680" s="177"/>
      <c r="T1680" s="182"/>
      <c r="AT1680" s="183" t="s">
        <v>152</v>
      </c>
      <c r="AU1680" s="183" t="s">
        <v>80</v>
      </c>
      <c r="AV1680" s="183" t="s">
        <v>80</v>
      </c>
      <c r="AW1680" s="183" t="s">
        <v>111</v>
      </c>
      <c r="AX1680" s="183" t="s">
        <v>72</v>
      </c>
      <c r="AY1680" s="183" t="s">
        <v>139</v>
      </c>
    </row>
    <row r="1681" spans="2:65" s="6" customFormat="1" ht="15.75" customHeight="1" x14ac:dyDescent="0.3">
      <c r="B1681" s="176"/>
      <c r="C1681" s="177"/>
      <c r="D1681" s="167" t="s">
        <v>152</v>
      </c>
      <c r="E1681" s="177"/>
      <c r="F1681" s="178" t="s">
        <v>1210</v>
      </c>
      <c r="G1681" s="177"/>
      <c r="H1681" s="179">
        <v>219.03800000000001</v>
      </c>
      <c r="J1681" s="177"/>
      <c r="K1681" s="177"/>
      <c r="L1681" s="180"/>
      <c r="M1681" s="181"/>
      <c r="N1681" s="177"/>
      <c r="O1681" s="177"/>
      <c r="P1681" s="177"/>
      <c r="Q1681" s="177"/>
      <c r="R1681" s="177"/>
      <c r="S1681" s="177"/>
      <c r="T1681" s="182"/>
      <c r="AT1681" s="183" t="s">
        <v>152</v>
      </c>
      <c r="AU1681" s="183" t="s">
        <v>80</v>
      </c>
      <c r="AV1681" s="183" t="s">
        <v>80</v>
      </c>
      <c r="AW1681" s="183" t="s">
        <v>111</v>
      </c>
      <c r="AX1681" s="183" t="s">
        <v>72</v>
      </c>
      <c r="AY1681" s="183" t="s">
        <v>139</v>
      </c>
    </row>
    <row r="1682" spans="2:65" s="6" customFormat="1" ht="15.75" customHeight="1" x14ac:dyDescent="0.3">
      <c r="B1682" s="176"/>
      <c r="C1682" s="177"/>
      <c r="D1682" s="167" t="s">
        <v>152</v>
      </c>
      <c r="E1682" s="177"/>
      <c r="F1682" s="178" t="s">
        <v>1211</v>
      </c>
      <c r="G1682" s="177"/>
      <c r="H1682" s="179">
        <v>82.058000000000007</v>
      </c>
      <c r="J1682" s="177"/>
      <c r="K1682" s="177"/>
      <c r="L1682" s="180"/>
      <c r="M1682" s="181"/>
      <c r="N1682" s="177"/>
      <c r="O1682" s="177"/>
      <c r="P1682" s="177"/>
      <c r="Q1682" s="177"/>
      <c r="R1682" s="177"/>
      <c r="S1682" s="177"/>
      <c r="T1682" s="182"/>
      <c r="AT1682" s="183" t="s">
        <v>152</v>
      </c>
      <c r="AU1682" s="183" t="s">
        <v>80</v>
      </c>
      <c r="AV1682" s="183" t="s">
        <v>80</v>
      </c>
      <c r="AW1682" s="183" t="s">
        <v>111</v>
      </c>
      <c r="AX1682" s="183" t="s">
        <v>72</v>
      </c>
      <c r="AY1682" s="183" t="s">
        <v>139</v>
      </c>
    </row>
    <row r="1683" spans="2:65" s="6" customFormat="1" ht="15.75" customHeight="1" x14ac:dyDescent="0.3">
      <c r="B1683" s="176"/>
      <c r="C1683" s="177"/>
      <c r="D1683" s="167" t="s">
        <v>152</v>
      </c>
      <c r="E1683" s="177"/>
      <c r="F1683" s="178" t="s">
        <v>1212</v>
      </c>
      <c r="G1683" s="177"/>
      <c r="H1683" s="179">
        <v>46.621000000000002</v>
      </c>
      <c r="J1683" s="177"/>
      <c r="K1683" s="177"/>
      <c r="L1683" s="180"/>
      <c r="M1683" s="181"/>
      <c r="N1683" s="177"/>
      <c r="O1683" s="177"/>
      <c r="P1683" s="177"/>
      <c r="Q1683" s="177"/>
      <c r="R1683" s="177"/>
      <c r="S1683" s="177"/>
      <c r="T1683" s="182"/>
      <c r="AT1683" s="183" t="s">
        <v>152</v>
      </c>
      <c r="AU1683" s="183" t="s">
        <v>80</v>
      </c>
      <c r="AV1683" s="183" t="s">
        <v>80</v>
      </c>
      <c r="AW1683" s="183" t="s">
        <v>111</v>
      </c>
      <c r="AX1683" s="183" t="s">
        <v>72</v>
      </c>
      <c r="AY1683" s="183" t="s">
        <v>139</v>
      </c>
    </row>
    <row r="1684" spans="2:65" s="6" customFormat="1" ht="15.75" customHeight="1" x14ac:dyDescent="0.3">
      <c r="B1684" s="176"/>
      <c r="C1684" s="177"/>
      <c r="D1684" s="167" t="s">
        <v>152</v>
      </c>
      <c r="E1684" s="177"/>
      <c r="F1684" s="178" t="s">
        <v>1213</v>
      </c>
      <c r="G1684" s="177"/>
      <c r="H1684" s="179">
        <v>21.140999999999998</v>
      </c>
      <c r="J1684" s="177"/>
      <c r="K1684" s="177"/>
      <c r="L1684" s="180"/>
      <c r="M1684" s="181"/>
      <c r="N1684" s="177"/>
      <c r="O1684" s="177"/>
      <c r="P1684" s="177"/>
      <c r="Q1684" s="177"/>
      <c r="R1684" s="177"/>
      <c r="S1684" s="177"/>
      <c r="T1684" s="182"/>
      <c r="AT1684" s="183" t="s">
        <v>152</v>
      </c>
      <c r="AU1684" s="183" t="s">
        <v>80</v>
      </c>
      <c r="AV1684" s="183" t="s">
        <v>80</v>
      </c>
      <c r="AW1684" s="183" t="s">
        <v>111</v>
      </c>
      <c r="AX1684" s="183" t="s">
        <v>72</v>
      </c>
      <c r="AY1684" s="183" t="s">
        <v>139</v>
      </c>
    </row>
    <row r="1685" spans="2:65" s="6" customFormat="1" ht="15.75" customHeight="1" x14ac:dyDescent="0.3">
      <c r="B1685" s="176"/>
      <c r="C1685" s="177"/>
      <c r="D1685" s="167" t="s">
        <v>152</v>
      </c>
      <c r="E1685" s="177"/>
      <c r="F1685" s="178" t="s">
        <v>1214</v>
      </c>
      <c r="G1685" s="177"/>
      <c r="H1685" s="179">
        <v>16.135000000000002</v>
      </c>
      <c r="J1685" s="177"/>
      <c r="K1685" s="177"/>
      <c r="L1685" s="180"/>
      <c r="M1685" s="181"/>
      <c r="N1685" s="177"/>
      <c r="O1685" s="177"/>
      <c r="P1685" s="177"/>
      <c r="Q1685" s="177"/>
      <c r="R1685" s="177"/>
      <c r="S1685" s="177"/>
      <c r="T1685" s="182"/>
      <c r="AT1685" s="183" t="s">
        <v>152</v>
      </c>
      <c r="AU1685" s="183" t="s">
        <v>80</v>
      </c>
      <c r="AV1685" s="183" t="s">
        <v>80</v>
      </c>
      <c r="AW1685" s="183" t="s">
        <v>111</v>
      </c>
      <c r="AX1685" s="183" t="s">
        <v>72</v>
      </c>
      <c r="AY1685" s="183" t="s">
        <v>139</v>
      </c>
    </row>
    <row r="1686" spans="2:65" s="6" customFormat="1" ht="15.75" customHeight="1" x14ac:dyDescent="0.3">
      <c r="B1686" s="176"/>
      <c r="C1686" s="177"/>
      <c r="D1686" s="167" t="s">
        <v>152</v>
      </c>
      <c r="E1686" s="177"/>
      <c r="F1686" s="178" t="s">
        <v>1215</v>
      </c>
      <c r="G1686" s="177"/>
      <c r="H1686" s="179">
        <v>19.556000000000001</v>
      </c>
      <c r="J1686" s="177"/>
      <c r="K1686" s="177"/>
      <c r="L1686" s="180"/>
      <c r="M1686" s="181"/>
      <c r="N1686" s="177"/>
      <c r="O1686" s="177"/>
      <c r="P1686" s="177"/>
      <c r="Q1686" s="177"/>
      <c r="R1686" s="177"/>
      <c r="S1686" s="177"/>
      <c r="T1686" s="182"/>
      <c r="AT1686" s="183" t="s">
        <v>152</v>
      </c>
      <c r="AU1686" s="183" t="s">
        <v>80</v>
      </c>
      <c r="AV1686" s="183" t="s">
        <v>80</v>
      </c>
      <c r="AW1686" s="183" t="s">
        <v>111</v>
      </c>
      <c r="AX1686" s="183" t="s">
        <v>72</v>
      </c>
      <c r="AY1686" s="183" t="s">
        <v>139</v>
      </c>
    </row>
    <row r="1687" spans="2:65" s="6" customFormat="1" ht="15.75" customHeight="1" x14ac:dyDescent="0.3">
      <c r="B1687" s="176"/>
      <c r="C1687" s="177"/>
      <c r="D1687" s="167" t="s">
        <v>152</v>
      </c>
      <c r="E1687" s="177"/>
      <c r="F1687" s="178" t="s">
        <v>1216</v>
      </c>
      <c r="G1687" s="177"/>
      <c r="H1687" s="179">
        <v>30.38</v>
      </c>
      <c r="J1687" s="177"/>
      <c r="K1687" s="177"/>
      <c r="L1687" s="180"/>
      <c r="M1687" s="181"/>
      <c r="N1687" s="177"/>
      <c r="O1687" s="177"/>
      <c r="P1687" s="177"/>
      <c r="Q1687" s="177"/>
      <c r="R1687" s="177"/>
      <c r="S1687" s="177"/>
      <c r="T1687" s="182"/>
      <c r="AT1687" s="183" t="s">
        <v>152</v>
      </c>
      <c r="AU1687" s="183" t="s">
        <v>80</v>
      </c>
      <c r="AV1687" s="183" t="s">
        <v>80</v>
      </c>
      <c r="AW1687" s="183" t="s">
        <v>111</v>
      </c>
      <c r="AX1687" s="183" t="s">
        <v>72</v>
      </c>
      <c r="AY1687" s="183" t="s">
        <v>139</v>
      </c>
    </row>
    <row r="1688" spans="2:65" s="6" customFormat="1" ht="15.75" customHeight="1" x14ac:dyDescent="0.3">
      <c r="B1688" s="176"/>
      <c r="C1688" s="177"/>
      <c r="D1688" s="167" t="s">
        <v>152</v>
      </c>
      <c r="E1688" s="177"/>
      <c r="F1688" s="178" t="s">
        <v>1217</v>
      </c>
      <c r="G1688" s="177"/>
      <c r="H1688" s="179">
        <v>50.627000000000002</v>
      </c>
      <c r="J1688" s="177"/>
      <c r="K1688" s="177"/>
      <c r="L1688" s="180"/>
      <c r="M1688" s="181"/>
      <c r="N1688" s="177"/>
      <c r="O1688" s="177"/>
      <c r="P1688" s="177"/>
      <c r="Q1688" s="177"/>
      <c r="R1688" s="177"/>
      <c r="S1688" s="177"/>
      <c r="T1688" s="182"/>
      <c r="AT1688" s="183" t="s">
        <v>152</v>
      </c>
      <c r="AU1688" s="183" t="s">
        <v>80</v>
      </c>
      <c r="AV1688" s="183" t="s">
        <v>80</v>
      </c>
      <c r="AW1688" s="183" t="s">
        <v>111</v>
      </c>
      <c r="AX1688" s="183" t="s">
        <v>72</v>
      </c>
      <c r="AY1688" s="183" t="s">
        <v>139</v>
      </c>
    </row>
    <row r="1689" spans="2:65" s="6" customFormat="1" ht="15.75" customHeight="1" x14ac:dyDescent="0.3">
      <c r="B1689" s="176"/>
      <c r="C1689" s="177"/>
      <c r="D1689" s="167" t="s">
        <v>152</v>
      </c>
      <c r="E1689" s="177"/>
      <c r="F1689" s="178" t="s">
        <v>1218</v>
      </c>
      <c r="G1689" s="177"/>
      <c r="H1689" s="179">
        <v>30.91</v>
      </c>
      <c r="J1689" s="177"/>
      <c r="K1689" s="177"/>
      <c r="L1689" s="180"/>
      <c r="M1689" s="181"/>
      <c r="N1689" s="177"/>
      <c r="O1689" s="177"/>
      <c r="P1689" s="177"/>
      <c r="Q1689" s="177"/>
      <c r="R1689" s="177"/>
      <c r="S1689" s="177"/>
      <c r="T1689" s="182"/>
      <c r="AT1689" s="183" t="s">
        <v>152</v>
      </c>
      <c r="AU1689" s="183" t="s">
        <v>80</v>
      </c>
      <c r="AV1689" s="183" t="s">
        <v>80</v>
      </c>
      <c r="AW1689" s="183" t="s">
        <v>111</v>
      </c>
      <c r="AX1689" s="183" t="s">
        <v>72</v>
      </c>
      <c r="AY1689" s="183" t="s">
        <v>139</v>
      </c>
    </row>
    <row r="1690" spans="2:65" s="6" customFormat="1" ht="15.75" customHeight="1" x14ac:dyDescent="0.3">
      <c r="B1690" s="176"/>
      <c r="C1690" s="177"/>
      <c r="D1690" s="167" t="s">
        <v>152</v>
      </c>
      <c r="E1690" s="177"/>
      <c r="F1690" s="178" t="s">
        <v>1219</v>
      </c>
      <c r="G1690" s="177"/>
      <c r="H1690" s="179">
        <v>65.13</v>
      </c>
      <c r="J1690" s="177"/>
      <c r="K1690" s="177"/>
      <c r="L1690" s="180"/>
      <c r="M1690" s="181"/>
      <c r="N1690" s="177"/>
      <c r="O1690" s="177"/>
      <c r="P1690" s="177"/>
      <c r="Q1690" s="177"/>
      <c r="R1690" s="177"/>
      <c r="S1690" s="177"/>
      <c r="T1690" s="182"/>
      <c r="AT1690" s="183" t="s">
        <v>152</v>
      </c>
      <c r="AU1690" s="183" t="s">
        <v>80</v>
      </c>
      <c r="AV1690" s="183" t="s">
        <v>80</v>
      </c>
      <c r="AW1690" s="183" t="s">
        <v>111</v>
      </c>
      <c r="AX1690" s="183" t="s">
        <v>72</v>
      </c>
      <c r="AY1690" s="183" t="s">
        <v>139</v>
      </c>
    </row>
    <row r="1691" spans="2:65" s="6" customFormat="1" ht="15.75" customHeight="1" x14ac:dyDescent="0.3">
      <c r="B1691" s="176"/>
      <c r="C1691" s="177"/>
      <c r="D1691" s="167" t="s">
        <v>152</v>
      </c>
      <c r="E1691" s="177"/>
      <c r="F1691" s="178" t="s">
        <v>1220</v>
      </c>
      <c r="G1691" s="177"/>
      <c r="H1691" s="179">
        <v>45.177999999999997</v>
      </c>
      <c r="J1691" s="177"/>
      <c r="K1691" s="177"/>
      <c r="L1691" s="180"/>
      <c r="M1691" s="181"/>
      <c r="N1691" s="177"/>
      <c r="O1691" s="177"/>
      <c r="P1691" s="177"/>
      <c r="Q1691" s="177"/>
      <c r="R1691" s="177"/>
      <c r="S1691" s="177"/>
      <c r="T1691" s="182"/>
      <c r="AT1691" s="183" t="s">
        <v>152</v>
      </c>
      <c r="AU1691" s="183" t="s">
        <v>80</v>
      </c>
      <c r="AV1691" s="183" t="s">
        <v>80</v>
      </c>
      <c r="AW1691" s="183" t="s">
        <v>111</v>
      </c>
      <c r="AX1691" s="183" t="s">
        <v>72</v>
      </c>
      <c r="AY1691" s="183" t="s">
        <v>139</v>
      </c>
    </row>
    <row r="1692" spans="2:65" s="6" customFormat="1" ht="15.75" customHeight="1" x14ac:dyDescent="0.3">
      <c r="B1692" s="184"/>
      <c r="C1692" s="185"/>
      <c r="D1692" s="167" t="s">
        <v>152</v>
      </c>
      <c r="E1692" s="185"/>
      <c r="F1692" s="186" t="s">
        <v>179</v>
      </c>
      <c r="G1692" s="185"/>
      <c r="H1692" s="187">
        <v>2445.9789999999998</v>
      </c>
      <c r="J1692" s="185"/>
      <c r="K1692" s="185"/>
      <c r="L1692" s="188"/>
      <c r="M1692" s="189"/>
      <c r="N1692" s="185"/>
      <c r="O1692" s="185"/>
      <c r="P1692" s="185"/>
      <c r="Q1692" s="185"/>
      <c r="R1692" s="185"/>
      <c r="S1692" s="185"/>
      <c r="T1692" s="190"/>
      <c r="AT1692" s="191" t="s">
        <v>152</v>
      </c>
      <c r="AU1692" s="191" t="s">
        <v>80</v>
      </c>
      <c r="AV1692" s="191" t="s">
        <v>146</v>
      </c>
      <c r="AW1692" s="191" t="s">
        <v>111</v>
      </c>
      <c r="AX1692" s="191" t="s">
        <v>72</v>
      </c>
      <c r="AY1692" s="191" t="s">
        <v>139</v>
      </c>
    </row>
    <row r="1693" spans="2:65" s="6" customFormat="1" ht="15.75" customHeight="1" x14ac:dyDescent="0.3">
      <c r="B1693" s="169"/>
      <c r="C1693" s="170"/>
      <c r="D1693" s="167" t="s">
        <v>152</v>
      </c>
      <c r="E1693" s="170"/>
      <c r="F1693" s="171" t="s">
        <v>1231</v>
      </c>
      <c r="G1693" s="170"/>
      <c r="H1693" s="170"/>
      <c r="J1693" s="170"/>
      <c r="K1693" s="170"/>
      <c r="L1693" s="172"/>
      <c r="M1693" s="173"/>
      <c r="N1693" s="170"/>
      <c r="O1693" s="170"/>
      <c r="P1693" s="170"/>
      <c r="Q1693" s="170"/>
      <c r="R1693" s="170"/>
      <c r="S1693" s="170"/>
      <c r="T1693" s="174"/>
      <c r="AT1693" s="175" t="s">
        <v>152</v>
      </c>
      <c r="AU1693" s="175" t="s">
        <v>80</v>
      </c>
      <c r="AV1693" s="175" t="s">
        <v>76</v>
      </c>
      <c r="AW1693" s="175" t="s">
        <v>111</v>
      </c>
      <c r="AX1693" s="175" t="s">
        <v>72</v>
      </c>
      <c r="AY1693" s="175" t="s">
        <v>139</v>
      </c>
    </row>
    <row r="1694" spans="2:65" s="6" customFormat="1" ht="15.75" customHeight="1" x14ac:dyDescent="0.3">
      <c r="B1694" s="176"/>
      <c r="C1694" s="177"/>
      <c r="D1694" s="167" t="s">
        <v>152</v>
      </c>
      <c r="E1694" s="177"/>
      <c r="F1694" s="178" t="s">
        <v>1232</v>
      </c>
      <c r="G1694" s="177"/>
      <c r="H1694" s="179">
        <v>5014.2569999999996</v>
      </c>
      <c r="J1694" s="177"/>
      <c r="K1694" s="177"/>
      <c r="L1694" s="180"/>
      <c r="M1694" s="181"/>
      <c r="N1694" s="177"/>
      <c r="O1694" s="177"/>
      <c r="P1694" s="177"/>
      <c r="Q1694" s="177"/>
      <c r="R1694" s="177"/>
      <c r="S1694" s="177"/>
      <c r="T1694" s="182"/>
      <c r="AT1694" s="183" t="s">
        <v>152</v>
      </c>
      <c r="AU1694" s="183" t="s">
        <v>80</v>
      </c>
      <c r="AV1694" s="183" t="s">
        <v>80</v>
      </c>
      <c r="AW1694" s="183" t="s">
        <v>111</v>
      </c>
      <c r="AX1694" s="183" t="s">
        <v>76</v>
      </c>
      <c r="AY1694" s="183" t="s">
        <v>139</v>
      </c>
    </row>
    <row r="1695" spans="2:65" s="6" customFormat="1" ht="15.75" customHeight="1" x14ac:dyDescent="0.3">
      <c r="B1695" s="23"/>
      <c r="C1695" s="200" t="s">
        <v>1233</v>
      </c>
      <c r="D1695" s="200" t="s">
        <v>1184</v>
      </c>
      <c r="E1695" s="201" t="s">
        <v>1234</v>
      </c>
      <c r="F1695" s="202" t="s">
        <v>1235</v>
      </c>
      <c r="G1695" s="203" t="s">
        <v>1187</v>
      </c>
      <c r="H1695" s="204">
        <v>1029.623</v>
      </c>
      <c r="I1695" s="205">
        <v>275</v>
      </c>
      <c r="J1695" s="206">
        <f>ROUND($I$1695*$H$1695,2)</f>
        <v>283146.33</v>
      </c>
      <c r="K1695" s="202" t="s">
        <v>145</v>
      </c>
      <c r="L1695" s="207"/>
      <c r="M1695" s="208"/>
      <c r="N1695" s="209" t="s">
        <v>43</v>
      </c>
      <c r="O1695" s="24"/>
      <c r="P1695" s="162">
        <f>$O$1695*$H$1695</f>
        <v>0</v>
      </c>
      <c r="Q1695" s="162">
        <v>1</v>
      </c>
      <c r="R1695" s="162">
        <f>$Q$1695*$H$1695</f>
        <v>1029.623</v>
      </c>
      <c r="S1695" s="162">
        <v>0</v>
      </c>
      <c r="T1695" s="163">
        <f>$S$1695*$H$1695</f>
        <v>0</v>
      </c>
      <c r="AR1695" s="97" t="s">
        <v>214</v>
      </c>
      <c r="AT1695" s="97" t="s">
        <v>1184</v>
      </c>
      <c r="AU1695" s="97" t="s">
        <v>80</v>
      </c>
      <c r="AY1695" s="6" t="s">
        <v>139</v>
      </c>
      <c r="BE1695" s="164">
        <f>IF($N$1695="základní",$J$1695,0)</f>
        <v>283146.33</v>
      </c>
      <c r="BF1695" s="164">
        <f>IF($N$1695="snížená",$J$1695,0)</f>
        <v>0</v>
      </c>
      <c r="BG1695" s="164">
        <f>IF($N$1695="zákl. přenesená",$J$1695,0)</f>
        <v>0</v>
      </c>
      <c r="BH1695" s="164">
        <f>IF($N$1695="sníž. přenesená",$J$1695,0)</f>
        <v>0</v>
      </c>
      <c r="BI1695" s="164">
        <f>IF($N$1695="nulová",$J$1695,0)</f>
        <v>0</v>
      </c>
      <c r="BJ1695" s="97" t="s">
        <v>76</v>
      </c>
      <c r="BK1695" s="164">
        <f>ROUND($I$1695*$H$1695,2)</f>
        <v>283146.33</v>
      </c>
      <c r="BL1695" s="97" t="s">
        <v>146</v>
      </c>
      <c r="BM1695" s="97" t="s">
        <v>1236</v>
      </c>
    </row>
    <row r="1696" spans="2:65" s="6" customFormat="1" ht="16.5" customHeight="1" x14ac:dyDescent="0.3">
      <c r="B1696" s="23"/>
      <c r="C1696" s="24"/>
      <c r="D1696" s="165" t="s">
        <v>148</v>
      </c>
      <c r="E1696" s="24"/>
      <c r="F1696" s="166" t="s">
        <v>1237</v>
      </c>
      <c r="G1696" s="24"/>
      <c r="H1696" s="24"/>
      <c r="J1696" s="24"/>
      <c r="K1696" s="24"/>
      <c r="L1696" s="43"/>
      <c r="M1696" s="56"/>
      <c r="N1696" s="24"/>
      <c r="O1696" s="24"/>
      <c r="P1696" s="24"/>
      <c r="Q1696" s="24"/>
      <c r="R1696" s="24"/>
      <c r="S1696" s="24"/>
      <c r="T1696" s="57"/>
      <c r="AT1696" s="6" t="s">
        <v>148</v>
      </c>
      <c r="AU1696" s="6" t="s">
        <v>80</v>
      </c>
    </row>
    <row r="1697" spans="2:65" s="6" customFormat="1" ht="15.75" customHeight="1" x14ac:dyDescent="0.3">
      <c r="B1697" s="169"/>
      <c r="C1697" s="170"/>
      <c r="D1697" s="167" t="s">
        <v>152</v>
      </c>
      <c r="E1697" s="170"/>
      <c r="F1697" s="171" t="s">
        <v>1238</v>
      </c>
      <c r="G1697" s="170"/>
      <c r="H1697" s="170"/>
      <c r="J1697" s="170"/>
      <c r="K1697" s="170"/>
      <c r="L1697" s="172"/>
      <c r="M1697" s="173"/>
      <c r="N1697" s="170"/>
      <c r="O1697" s="170"/>
      <c r="P1697" s="170"/>
      <c r="Q1697" s="170"/>
      <c r="R1697" s="170"/>
      <c r="S1697" s="170"/>
      <c r="T1697" s="174"/>
      <c r="AT1697" s="175" t="s">
        <v>152</v>
      </c>
      <c r="AU1697" s="175" t="s">
        <v>80</v>
      </c>
      <c r="AV1697" s="175" t="s">
        <v>76</v>
      </c>
      <c r="AW1697" s="175" t="s">
        <v>111</v>
      </c>
      <c r="AX1697" s="175" t="s">
        <v>72</v>
      </c>
      <c r="AY1697" s="175" t="s">
        <v>139</v>
      </c>
    </row>
    <row r="1698" spans="2:65" s="6" customFormat="1" ht="15.75" customHeight="1" x14ac:dyDescent="0.3">
      <c r="B1698" s="169"/>
      <c r="C1698" s="170"/>
      <c r="D1698" s="167" t="s">
        <v>152</v>
      </c>
      <c r="E1698" s="170"/>
      <c r="F1698" s="171" t="s">
        <v>1239</v>
      </c>
      <c r="G1698" s="170"/>
      <c r="H1698" s="170"/>
      <c r="J1698" s="170"/>
      <c r="K1698" s="170"/>
      <c r="L1698" s="172"/>
      <c r="M1698" s="173"/>
      <c r="N1698" s="170"/>
      <c r="O1698" s="170"/>
      <c r="P1698" s="170"/>
      <c r="Q1698" s="170"/>
      <c r="R1698" s="170"/>
      <c r="S1698" s="170"/>
      <c r="T1698" s="174"/>
      <c r="AT1698" s="175" t="s">
        <v>152</v>
      </c>
      <c r="AU1698" s="175" t="s">
        <v>80</v>
      </c>
      <c r="AV1698" s="175" t="s">
        <v>76</v>
      </c>
      <c r="AW1698" s="175" t="s">
        <v>111</v>
      </c>
      <c r="AX1698" s="175" t="s">
        <v>72</v>
      </c>
      <c r="AY1698" s="175" t="s">
        <v>139</v>
      </c>
    </row>
    <row r="1699" spans="2:65" s="6" customFormat="1" ht="15.75" customHeight="1" x14ac:dyDescent="0.3">
      <c r="B1699" s="176"/>
      <c r="C1699" s="177"/>
      <c r="D1699" s="167" t="s">
        <v>152</v>
      </c>
      <c r="E1699" s="177"/>
      <c r="F1699" s="178" t="s">
        <v>1221</v>
      </c>
      <c r="G1699" s="177"/>
      <c r="H1699" s="179">
        <v>5.718</v>
      </c>
      <c r="J1699" s="177"/>
      <c r="K1699" s="177"/>
      <c r="L1699" s="180"/>
      <c r="M1699" s="181"/>
      <c r="N1699" s="177"/>
      <c r="O1699" s="177"/>
      <c r="P1699" s="177"/>
      <c r="Q1699" s="177"/>
      <c r="R1699" s="177"/>
      <c r="S1699" s="177"/>
      <c r="T1699" s="182"/>
      <c r="AT1699" s="183" t="s">
        <v>152</v>
      </c>
      <c r="AU1699" s="183" t="s">
        <v>80</v>
      </c>
      <c r="AV1699" s="183" t="s">
        <v>80</v>
      </c>
      <c r="AW1699" s="183" t="s">
        <v>111</v>
      </c>
      <c r="AX1699" s="183" t="s">
        <v>72</v>
      </c>
      <c r="AY1699" s="183" t="s">
        <v>139</v>
      </c>
    </row>
    <row r="1700" spans="2:65" s="6" customFormat="1" ht="15.75" customHeight="1" x14ac:dyDescent="0.3">
      <c r="B1700" s="176"/>
      <c r="C1700" s="177"/>
      <c r="D1700" s="167" t="s">
        <v>152</v>
      </c>
      <c r="E1700" s="177"/>
      <c r="F1700" s="178" t="s">
        <v>1222</v>
      </c>
      <c r="G1700" s="177"/>
      <c r="H1700" s="179">
        <v>0.216</v>
      </c>
      <c r="J1700" s="177"/>
      <c r="K1700" s="177"/>
      <c r="L1700" s="180"/>
      <c r="M1700" s="181"/>
      <c r="N1700" s="177"/>
      <c r="O1700" s="177"/>
      <c r="P1700" s="177"/>
      <c r="Q1700" s="177"/>
      <c r="R1700" s="177"/>
      <c r="S1700" s="177"/>
      <c r="T1700" s="182"/>
      <c r="AT1700" s="183" t="s">
        <v>152</v>
      </c>
      <c r="AU1700" s="183" t="s">
        <v>80</v>
      </c>
      <c r="AV1700" s="183" t="s">
        <v>80</v>
      </c>
      <c r="AW1700" s="183" t="s">
        <v>111</v>
      </c>
      <c r="AX1700" s="183" t="s">
        <v>72</v>
      </c>
      <c r="AY1700" s="183" t="s">
        <v>139</v>
      </c>
    </row>
    <row r="1701" spans="2:65" s="6" customFormat="1" ht="15.75" customHeight="1" x14ac:dyDescent="0.3">
      <c r="B1701" s="176"/>
      <c r="C1701" s="177"/>
      <c r="D1701" s="167" t="s">
        <v>152</v>
      </c>
      <c r="E1701" s="177"/>
      <c r="F1701" s="178" t="s">
        <v>1223</v>
      </c>
      <c r="G1701" s="177"/>
      <c r="H1701" s="179">
        <v>496.32100000000003</v>
      </c>
      <c r="J1701" s="177"/>
      <c r="K1701" s="177"/>
      <c r="L1701" s="180"/>
      <c r="M1701" s="181"/>
      <c r="N1701" s="177"/>
      <c r="O1701" s="177"/>
      <c r="P1701" s="177"/>
      <c r="Q1701" s="177"/>
      <c r="R1701" s="177"/>
      <c r="S1701" s="177"/>
      <c r="T1701" s="182"/>
      <c r="AT1701" s="183" t="s">
        <v>152</v>
      </c>
      <c r="AU1701" s="183" t="s">
        <v>80</v>
      </c>
      <c r="AV1701" s="183" t="s">
        <v>80</v>
      </c>
      <c r="AW1701" s="183" t="s">
        <v>111</v>
      </c>
      <c r="AX1701" s="183" t="s">
        <v>72</v>
      </c>
      <c r="AY1701" s="183" t="s">
        <v>139</v>
      </c>
    </row>
    <row r="1702" spans="2:65" s="6" customFormat="1" ht="15.75" customHeight="1" x14ac:dyDescent="0.3">
      <c r="B1702" s="184"/>
      <c r="C1702" s="185"/>
      <c r="D1702" s="167" t="s">
        <v>152</v>
      </c>
      <c r="E1702" s="185"/>
      <c r="F1702" s="186" t="s">
        <v>179</v>
      </c>
      <c r="G1702" s="185"/>
      <c r="H1702" s="187">
        <v>502.255</v>
      </c>
      <c r="J1702" s="185"/>
      <c r="K1702" s="185"/>
      <c r="L1702" s="188"/>
      <c r="M1702" s="189"/>
      <c r="N1702" s="185"/>
      <c r="O1702" s="185"/>
      <c r="P1702" s="185"/>
      <c r="Q1702" s="185"/>
      <c r="R1702" s="185"/>
      <c r="S1702" s="185"/>
      <c r="T1702" s="190"/>
      <c r="AT1702" s="191" t="s">
        <v>152</v>
      </c>
      <c r="AU1702" s="191" t="s">
        <v>80</v>
      </c>
      <c r="AV1702" s="191" t="s">
        <v>146</v>
      </c>
      <c r="AW1702" s="191" t="s">
        <v>111</v>
      </c>
      <c r="AX1702" s="191" t="s">
        <v>72</v>
      </c>
      <c r="AY1702" s="191" t="s">
        <v>139</v>
      </c>
    </row>
    <row r="1703" spans="2:65" s="6" customFormat="1" ht="15.75" customHeight="1" x14ac:dyDescent="0.3">
      <c r="B1703" s="169"/>
      <c r="C1703" s="170"/>
      <c r="D1703" s="167" t="s">
        <v>152</v>
      </c>
      <c r="E1703" s="170"/>
      <c r="F1703" s="171" t="s">
        <v>1160</v>
      </c>
      <c r="G1703" s="170"/>
      <c r="H1703" s="170"/>
      <c r="J1703" s="170"/>
      <c r="K1703" s="170"/>
      <c r="L1703" s="172"/>
      <c r="M1703" s="173"/>
      <c r="N1703" s="170"/>
      <c r="O1703" s="170"/>
      <c r="P1703" s="170"/>
      <c r="Q1703" s="170"/>
      <c r="R1703" s="170"/>
      <c r="S1703" s="170"/>
      <c r="T1703" s="174"/>
      <c r="AT1703" s="175" t="s">
        <v>152</v>
      </c>
      <c r="AU1703" s="175" t="s">
        <v>80</v>
      </c>
      <c r="AV1703" s="175" t="s">
        <v>76</v>
      </c>
      <c r="AW1703" s="175" t="s">
        <v>111</v>
      </c>
      <c r="AX1703" s="175" t="s">
        <v>72</v>
      </c>
      <c r="AY1703" s="175" t="s">
        <v>139</v>
      </c>
    </row>
    <row r="1704" spans="2:65" s="6" customFormat="1" ht="15.75" customHeight="1" x14ac:dyDescent="0.3">
      <c r="B1704" s="176"/>
      <c r="C1704" s="177"/>
      <c r="D1704" s="167" t="s">
        <v>152</v>
      </c>
      <c r="E1704" s="177"/>
      <c r="F1704" s="178" t="s">
        <v>1240</v>
      </c>
      <c r="G1704" s="177"/>
      <c r="H1704" s="179">
        <v>1029.623</v>
      </c>
      <c r="J1704" s="177"/>
      <c r="K1704" s="177"/>
      <c r="L1704" s="180"/>
      <c r="M1704" s="181"/>
      <c r="N1704" s="177"/>
      <c r="O1704" s="177"/>
      <c r="P1704" s="177"/>
      <c r="Q1704" s="177"/>
      <c r="R1704" s="177"/>
      <c r="S1704" s="177"/>
      <c r="T1704" s="182"/>
      <c r="AT1704" s="183" t="s">
        <v>152</v>
      </c>
      <c r="AU1704" s="183" t="s">
        <v>80</v>
      </c>
      <c r="AV1704" s="183" t="s">
        <v>80</v>
      </c>
      <c r="AW1704" s="183" t="s">
        <v>111</v>
      </c>
      <c r="AX1704" s="183" t="s">
        <v>76</v>
      </c>
      <c r="AY1704" s="183" t="s">
        <v>139</v>
      </c>
    </row>
    <row r="1705" spans="2:65" s="6" customFormat="1" ht="15.75" customHeight="1" x14ac:dyDescent="0.3">
      <c r="B1705" s="23"/>
      <c r="C1705" s="153" t="s">
        <v>1241</v>
      </c>
      <c r="D1705" s="153" t="s">
        <v>141</v>
      </c>
      <c r="E1705" s="154" t="s">
        <v>1242</v>
      </c>
      <c r="F1705" s="155" t="s">
        <v>1243</v>
      </c>
      <c r="G1705" s="156" t="s">
        <v>164</v>
      </c>
      <c r="H1705" s="157">
        <v>2405.1410000000001</v>
      </c>
      <c r="I1705" s="158">
        <v>7.5</v>
      </c>
      <c r="J1705" s="159">
        <f>ROUND($I$1705*$H$1705,2)</f>
        <v>18038.560000000001</v>
      </c>
      <c r="K1705" s="155" t="s">
        <v>145</v>
      </c>
      <c r="L1705" s="43"/>
      <c r="M1705" s="160"/>
      <c r="N1705" s="161" t="s">
        <v>43</v>
      </c>
      <c r="O1705" s="24"/>
      <c r="P1705" s="162">
        <f>$O$1705*$H$1705</f>
        <v>0</v>
      </c>
      <c r="Q1705" s="162">
        <v>0</v>
      </c>
      <c r="R1705" s="162">
        <f>$Q$1705*$H$1705</f>
        <v>0</v>
      </c>
      <c r="S1705" s="162">
        <v>0</v>
      </c>
      <c r="T1705" s="163">
        <f>$S$1705*$H$1705</f>
        <v>0</v>
      </c>
      <c r="AR1705" s="97" t="s">
        <v>146</v>
      </c>
      <c r="AT1705" s="97" t="s">
        <v>141</v>
      </c>
      <c r="AU1705" s="97" t="s">
        <v>80</v>
      </c>
      <c r="AY1705" s="6" t="s">
        <v>139</v>
      </c>
      <c r="BE1705" s="164">
        <f>IF($N$1705="základní",$J$1705,0)</f>
        <v>18038.560000000001</v>
      </c>
      <c r="BF1705" s="164">
        <f>IF($N$1705="snížená",$J$1705,0)</f>
        <v>0</v>
      </c>
      <c r="BG1705" s="164">
        <f>IF($N$1705="zákl. přenesená",$J$1705,0)</f>
        <v>0</v>
      </c>
      <c r="BH1705" s="164">
        <f>IF($N$1705="sníž. přenesená",$J$1705,0)</f>
        <v>0</v>
      </c>
      <c r="BI1705" s="164">
        <f>IF($N$1705="nulová",$J$1705,0)</f>
        <v>0</v>
      </c>
      <c r="BJ1705" s="97" t="s">
        <v>76</v>
      </c>
      <c r="BK1705" s="164">
        <f>ROUND($I$1705*$H$1705,2)</f>
        <v>18038.560000000001</v>
      </c>
      <c r="BL1705" s="97" t="s">
        <v>146</v>
      </c>
      <c r="BM1705" s="97" t="s">
        <v>1244</v>
      </c>
    </row>
    <row r="1706" spans="2:65" s="6" customFormat="1" ht="27" customHeight="1" x14ac:dyDescent="0.3">
      <c r="B1706" s="23"/>
      <c r="C1706" s="24"/>
      <c r="D1706" s="165" t="s">
        <v>148</v>
      </c>
      <c r="E1706" s="24"/>
      <c r="F1706" s="166" t="s">
        <v>1245</v>
      </c>
      <c r="G1706" s="24"/>
      <c r="H1706" s="24"/>
      <c r="J1706" s="24"/>
      <c r="K1706" s="24"/>
      <c r="L1706" s="43"/>
      <c r="M1706" s="56"/>
      <c r="N1706" s="24"/>
      <c r="O1706" s="24"/>
      <c r="P1706" s="24"/>
      <c r="Q1706" s="24"/>
      <c r="R1706" s="24"/>
      <c r="S1706" s="24"/>
      <c r="T1706" s="57"/>
      <c r="AT1706" s="6" t="s">
        <v>148</v>
      </c>
      <c r="AU1706" s="6" t="s">
        <v>80</v>
      </c>
    </row>
    <row r="1707" spans="2:65" s="6" customFormat="1" ht="98.25" customHeight="1" x14ac:dyDescent="0.3">
      <c r="B1707" s="23"/>
      <c r="C1707" s="24"/>
      <c r="D1707" s="167" t="s">
        <v>150</v>
      </c>
      <c r="E1707" s="24"/>
      <c r="F1707" s="168" t="s">
        <v>1246</v>
      </c>
      <c r="G1707" s="24"/>
      <c r="H1707" s="24"/>
      <c r="J1707" s="24"/>
      <c r="K1707" s="24"/>
      <c r="L1707" s="43"/>
      <c r="M1707" s="56"/>
      <c r="N1707" s="24"/>
      <c r="O1707" s="24"/>
      <c r="P1707" s="24"/>
      <c r="Q1707" s="24"/>
      <c r="R1707" s="24"/>
      <c r="S1707" s="24"/>
      <c r="T1707" s="57"/>
      <c r="AT1707" s="6" t="s">
        <v>150</v>
      </c>
      <c r="AU1707" s="6" t="s">
        <v>80</v>
      </c>
    </row>
    <row r="1708" spans="2:65" s="6" customFormat="1" ht="15.75" customHeight="1" x14ac:dyDescent="0.3">
      <c r="B1708" s="169"/>
      <c r="C1708" s="170"/>
      <c r="D1708" s="167" t="s">
        <v>152</v>
      </c>
      <c r="E1708" s="170"/>
      <c r="F1708" s="171" t="s">
        <v>425</v>
      </c>
      <c r="G1708" s="170"/>
      <c r="H1708" s="170"/>
      <c r="J1708" s="170"/>
      <c r="K1708" s="170"/>
      <c r="L1708" s="172"/>
      <c r="M1708" s="173"/>
      <c r="N1708" s="170"/>
      <c r="O1708" s="170"/>
      <c r="P1708" s="170"/>
      <c r="Q1708" s="170"/>
      <c r="R1708" s="170"/>
      <c r="S1708" s="170"/>
      <c r="T1708" s="174"/>
      <c r="AT1708" s="175" t="s">
        <v>152</v>
      </c>
      <c r="AU1708" s="175" t="s">
        <v>80</v>
      </c>
      <c r="AV1708" s="175" t="s">
        <v>76</v>
      </c>
      <c r="AW1708" s="175" t="s">
        <v>111</v>
      </c>
      <c r="AX1708" s="175" t="s">
        <v>72</v>
      </c>
      <c r="AY1708" s="175" t="s">
        <v>139</v>
      </c>
    </row>
    <row r="1709" spans="2:65" s="6" customFormat="1" ht="15.75" customHeight="1" x14ac:dyDescent="0.3">
      <c r="B1709" s="169"/>
      <c r="C1709" s="170"/>
      <c r="D1709" s="167" t="s">
        <v>152</v>
      </c>
      <c r="E1709" s="170"/>
      <c r="F1709" s="171" t="s">
        <v>385</v>
      </c>
      <c r="G1709" s="170"/>
      <c r="H1709" s="170"/>
      <c r="J1709" s="170"/>
      <c r="K1709" s="170"/>
      <c r="L1709" s="172"/>
      <c r="M1709" s="173"/>
      <c r="N1709" s="170"/>
      <c r="O1709" s="170"/>
      <c r="P1709" s="170"/>
      <c r="Q1709" s="170"/>
      <c r="R1709" s="170"/>
      <c r="S1709" s="170"/>
      <c r="T1709" s="174"/>
      <c r="AT1709" s="175" t="s">
        <v>152</v>
      </c>
      <c r="AU1709" s="175" t="s">
        <v>80</v>
      </c>
      <c r="AV1709" s="175" t="s">
        <v>76</v>
      </c>
      <c r="AW1709" s="175" t="s">
        <v>111</v>
      </c>
      <c r="AX1709" s="175" t="s">
        <v>72</v>
      </c>
      <c r="AY1709" s="175" t="s">
        <v>139</v>
      </c>
    </row>
    <row r="1710" spans="2:65" s="6" customFormat="1" ht="15.75" customHeight="1" x14ac:dyDescent="0.3">
      <c r="B1710" s="169"/>
      <c r="C1710" s="170"/>
      <c r="D1710" s="167" t="s">
        <v>152</v>
      </c>
      <c r="E1710" s="170"/>
      <c r="F1710" s="171" t="s">
        <v>185</v>
      </c>
      <c r="G1710" s="170"/>
      <c r="H1710" s="170"/>
      <c r="J1710" s="170"/>
      <c r="K1710" s="170"/>
      <c r="L1710" s="172"/>
      <c r="M1710" s="173"/>
      <c r="N1710" s="170"/>
      <c r="O1710" s="170"/>
      <c r="P1710" s="170"/>
      <c r="Q1710" s="170"/>
      <c r="R1710" s="170"/>
      <c r="S1710" s="170"/>
      <c r="T1710" s="174"/>
      <c r="AT1710" s="175" t="s">
        <v>152</v>
      </c>
      <c r="AU1710" s="175" t="s">
        <v>80</v>
      </c>
      <c r="AV1710" s="175" t="s">
        <v>76</v>
      </c>
      <c r="AW1710" s="175" t="s">
        <v>111</v>
      </c>
      <c r="AX1710" s="175" t="s">
        <v>72</v>
      </c>
      <c r="AY1710" s="175" t="s">
        <v>139</v>
      </c>
    </row>
    <row r="1711" spans="2:65" s="6" customFormat="1" ht="15.75" customHeight="1" x14ac:dyDescent="0.3">
      <c r="B1711" s="176"/>
      <c r="C1711" s="177"/>
      <c r="D1711" s="167" t="s">
        <v>152</v>
      </c>
      <c r="E1711" s="177"/>
      <c r="F1711" s="178" t="s">
        <v>1247</v>
      </c>
      <c r="G1711" s="177"/>
      <c r="H1711" s="179">
        <v>101.88</v>
      </c>
      <c r="J1711" s="177"/>
      <c r="K1711" s="177"/>
      <c r="L1711" s="180"/>
      <c r="M1711" s="181"/>
      <c r="N1711" s="177"/>
      <c r="O1711" s="177"/>
      <c r="P1711" s="177"/>
      <c r="Q1711" s="177"/>
      <c r="R1711" s="177"/>
      <c r="S1711" s="177"/>
      <c r="T1711" s="182"/>
      <c r="AT1711" s="183" t="s">
        <v>152</v>
      </c>
      <c r="AU1711" s="183" t="s">
        <v>80</v>
      </c>
      <c r="AV1711" s="183" t="s">
        <v>80</v>
      </c>
      <c r="AW1711" s="183" t="s">
        <v>111</v>
      </c>
      <c r="AX1711" s="183" t="s">
        <v>72</v>
      </c>
      <c r="AY1711" s="183" t="s">
        <v>139</v>
      </c>
    </row>
    <row r="1712" spans="2:65" s="6" customFormat="1" ht="15.75" customHeight="1" x14ac:dyDescent="0.3">
      <c r="B1712" s="176"/>
      <c r="C1712" s="177"/>
      <c r="D1712" s="167" t="s">
        <v>152</v>
      </c>
      <c r="E1712" s="177"/>
      <c r="F1712" s="178" t="s">
        <v>1248</v>
      </c>
      <c r="G1712" s="177"/>
      <c r="H1712" s="179">
        <v>5.92</v>
      </c>
      <c r="J1712" s="177"/>
      <c r="K1712" s="177"/>
      <c r="L1712" s="180"/>
      <c r="M1712" s="181"/>
      <c r="N1712" s="177"/>
      <c r="O1712" s="177"/>
      <c r="P1712" s="177"/>
      <c r="Q1712" s="177"/>
      <c r="R1712" s="177"/>
      <c r="S1712" s="177"/>
      <c r="T1712" s="182"/>
      <c r="AT1712" s="183" t="s">
        <v>152</v>
      </c>
      <c r="AU1712" s="183" t="s">
        <v>80</v>
      </c>
      <c r="AV1712" s="183" t="s">
        <v>80</v>
      </c>
      <c r="AW1712" s="183" t="s">
        <v>111</v>
      </c>
      <c r="AX1712" s="183" t="s">
        <v>72</v>
      </c>
      <c r="AY1712" s="183" t="s">
        <v>139</v>
      </c>
    </row>
    <row r="1713" spans="2:51" s="6" customFormat="1" ht="15.75" customHeight="1" x14ac:dyDescent="0.3">
      <c r="B1713" s="176"/>
      <c r="C1713" s="177"/>
      <c r="D1713" s="167" t="s">
        <v>152</v>
      </c>
      <c r="E1713" s="177"/>
      <c r="F1713" s="178" t="s">
        <v>1249</v>
      </c>
      <c r="G1713" s="177"/>
      <c r="H1713" s="179">
        <v>13.6</v>
      </c>
      <c r="J1713" s="177"/>
      <c r="K1713" s="177"/>
      <c r="L1713" s="180"/>
      <c r="M1713" s="181"/>
      <c r="N1713" s="177"/>
      <c r="O1713" s="177"/>
      <c r="P1713" s="177"/>
      <c r="Q1713" s="177"/>
      <c r="R1713" s="177"/>
      <c r="S1713" s="177"/>
      <c r="T1713" s="182"/>
      <c r="AT1713" s="183" t="s">
        <v>152</v>
      </c>
      <c r="AU1713" s="183" t="s">
        <v>80</v>
      </c>
      <c r="AV1713" s="183" t="s">
        <v>80</v>
      </c>
      <c r="AW1713" s="183" t="s">
        <v>111</v>
      </c>
      <c r="AX1713" s="183" t="s">
        <v>72</v>
      </c>
      <c r="AY1713" s="183" t="s">
        <v>139</v>
      </c>
    </row>
    <row r="1714" spans="2:51" s="6" customFormat="1" ht="15.75" customHeight="1" x14ac:dyDescent="0.3">
      <c r="B1714" s="169"/>
      <c r="C1714" s="170"/>
      <c r="D1714" s="167" t="s">
        <v>152</v>
      </c>
      <c r="E1714" s="170"/>
      <c r="F1714" s="171" t="s">
        <v>237</v>
      </c>
      <c r="G1714" s="170"/>
      <c r="H1714" s="170"/>
      <c r="J1714" s="170"/>
      <c r="K1714" s="170"/>
      <c r="L1714" s="172"/>
      <c r="M1714" s="173"/>
      <c r="N1714" s="170"/>
      <c r="O1714" s="170"/>
      <c r="P1714" s="170"/>
      <c r="Q1714" s="170"/>
      <c r="R1714" s="170"/>
      <c r="S1714" s="170"/>
      <c r="T1714" s="174"/>
      <c r="AT1714" s="175" t="s">
        <v>152</v>
      </c>
      <c r="AU1714" s="175" t="s">
        <v>80</v>
      </c>
      <c r="AV1714" s="175" t="s">
        <v>76</v>
      </c>
      <c r="AW1714" s="175" t="s">
        <v>111</v>
      </c>
      <c r="AX1714" s="175" t="s">
        <v>72</v>
      </c>
      <c r="AY1714" s="175" t="s">
        <v>139</v>
      </c>
    </row>
    <row r="1715" spans="2:51" s="6" customFormat="1" ht="15.75" customHeight="1" x14ac:dyDescent="0.3">
      <c r="B1715" s="176"/>
      <c r="C1715" s="177"/>
      <c r="D1715" s="167" t="s">
        <v>152</v>
      </c>
      <c r="E1715" s="177"/>
      <c r="F1715" s="178" t="s">
        <v>1250</v>
      </c>
      <c r="G1715" s="177"/>
      <c r="H1715" s="179">
        <v>28.48</v>
      </c>
      <c r="J1715" s="177"/>
      <c r="K1715" s="177"/>
      <c r="L1715" s="180"/>
      <c r="M1715" s="181"/>
      <c r="N1715" s="177"/>
      <c r="O1715" s="177"/>
      <c r="P1715" s="177"/>
      <c r="Q1715" s="177"/>
      <c r="R1715" s="177"/>
      <c r="S1715" s="177"/>
      <c r="T1715" s="182"/>
      <c r="AT1715" s="183" t="s">
        <v>152</v>
      </c>
      <c r="AU1715" s="183" t="s">
        <v>80</v>
      </c>
      <c r="AV1715" s="183" t="s">
        <v>80</v>
      </c>
      <c r="AW1715" s="183" t="s">
        <v>111</v>
      </c>
      <c r="AX1715" s="183" t="s">
        <v>72</v>
      </c>
      <c r="AY1715" s="183" t="s">
        <v>139</v>
      </c>
    </row>
    <row r="1716" spans="2:51" s="6" customFormat="1" ht="15.75" customHeight="1" x14ac:dyDescent="0.3">
      <c r="B1716" s="169"/>
      <c r="C1716" s="170"/>
      <c r="D1716" s="167" t="s">
        <v>152</v>
      </c>
      <c r="E1716" s="170"/>
      <c r="F1716" s="171" t="s">
        <v>211</v>
      </c>
      <c r="G1716" s="170"/>
      <c r="H1716" s="170"/>
      <c r="J1716" s="170"/>
      <c r="K1716" s="170"/>
      <c r="L1716" s="172"/>
      <c r="M1716" s="173"/>
      <c r="N1716" s="170"/>
      <c r="O1716" s="170"/>
      <c r="P1716" s="170"/>
      <c r="Q1716" s="170"/>
      <c r="R1716" s="170"/>
      <c r="S1716" s="170"/>
      <c r="T1716" s="174"/>
      <c r="AT1716" s="175" t="s">
        <v>152</v>
      </c>
      <c r="AU1716" s="175" t="s">
        <v>80</v>
      </c>
      <c r="AV1716" s="175" t="s">
        <v>76</v>
      </c>
      <c r="AW1716" s="175" t="s">
        <v>111</v>
      </c>
      <c r="AX1716" s="175" t="s">
        <v>72</v>
      </c>
      <c r="AY1716" s="175" t="s">
        <v>139</v>
      </c>
    </row>
    <row r="1717" spans="2:51" s="6" customFormat="1" ht="15.75" customHeight="1" x14ac:dyDescent="0.3">
      <c r="B1717" s="176"/>
      <c r="C1717" s="177"/>
      <c r="D1717" s="167" t="s">
        <v>152</v>
      </c>
      <c r="E1717" s="177"/>
      <c r="F1717" s="178" t="s">
        <v>1251</v>
      </c>
      <c r="G1717" s="177"/>
      <c r="H1717" s="179">
        <v>35.799999999999997</v>
      </c>
      <c r="J1717" s="177"/>
      <c r="K1717" s="177"/>
      <c r="L1717" s="180"/>
      <c r="M1717" s="181"/>
      <c r="N1717" s="177"/>
      <c r="O1717" s="177"/>
      <c r="P1717" s="177"/>
      <c r="Q1717" s="177"/>
      <c r="R1717" s="177"/>
      <c r="S1717" s="177"/>
      <c r="T1717" s="182"/>
      <c r="AT1717" s="183" t="s">
        <v>152</v>
      </c>
      <c r="AU1717" s="183" t="s">
        <v>80</v>
      </c>
      <c r="AV1717" s="183" t="s">
        <v>80</v>
      </c>
      <c r="AW1717" s="183" t="s">
        <v>111</v>
      </c>
      <c r="AX1717" s="183" t="s">
        <v>72</v>
      </c>
      <c r="AY1717" s="183" t="s">
        <v>139</v>
      </c>
    </row>
    <row r="1718" spans="2:51" s="6" customFormat="1" ht="15.75" customHeight="1" x14ac:dyDescent="0.3">
      <c r="B1718" s="176"/>
      <c r="C1718" s="177"/>
      <c r="D1718" s="167" t="s">
        <v>152</v>
      </c>
      <c r="E1718" s="177"/>
      <c r="F1718" s="178" t="s">
        <v>1252</v>
      </c>
      <c r="G1718" s="177"/>
      <c r="H1718" s="179">
        <v>22.32</v>
      </c>
      <c r="J1718" s="177"/>
      <c r="K1718" s="177"/>
      <c r="L1718" s="180"/>
      <c r="M1718" s="181"/>
      <c r="N1718" s="177"/>
      <c r="O1718" s="177"/>
      <c r="P1718" s="177"/>
      <c r="Q1718" s="177"/>
      <c r="R1718" s="177"/>
      <c r="S1718" s="177"/>
      <c r="T1718" s="182"/>
      <c r="AT1718" s="183" t="s">
        <v>152</v>
      </c>
      <c r="AU1718" s="183" t="s">
        <v>80</v>
      </c>
      <c r="AV1718" s="183" t="s">
        <v>80</v>
      </c>
      <c r="AW1718" s="183" t="s">
        <v>111</v>
      </c>
      <c r="AX1718" s="183" t="s">
        <v>72</v>
      </c>
      <c r="AY1718" s="183" t="s">
        <v>139</v>
      </c>
    </row>
    <row r="1719" spans="2:51" s="6" customFormat="1" ht="15.75" customHeight="1" x14ac:dyDescent="0.3">
      <c r="B1719" s="176"/>
      <c r="C1719" s="177"/>
      <c r="D1719" s="167" t="s">
        <v>152</v>
      </c>
      <c r="E1719" s="177"/>
      <c r="F1719" s="178" t="s">
        <v>1253</v>
      </c>
      <c r="G1719" s="177"/>
      <c r="H1719" s="179">
        <v>100.4</v>
      </c>
      <c r="J1719" s="177"/>
      <c r="K1719" s="177"/>
      <c r="L1719" s="180"/>
      <c r="M1719" s="181"/>
      <c r="N1719" s="177"/>
      <c r="O1719" s="177"/>
      <c r="P1719" s="177"/>
      <c r="Q1719" s="177"/>
      <c r="R1719" s="177"/>
      <c r="S1719" s="177"/>
      <c r="T1719" s="182"/>
      <c r="AT1719" s="183" t="s">
        <v>152</v>
      </c>
      <c r="AU1719" s="183" t="s">
        <v>80</v>
      </c>
      <c r="AV1719" s="183" t="s">
        <v>80</v>
      </c>
      <c r="AW1719" s="183" t="s">
        <v>111</v>
      </c>
      <c r="AX1719" s="183" t="s">
        <v>72</v>
      </c>
      <c r="AY1719" s="183" t="s">
        <v>139</v>
      </c>
    </row>
    <row r="1720" spans="2:51" s="6" customFormat="1" ht="15.75" customHeight="1" x14ac:dyDescent="0.3">
      <c r="B1720" s="176"/>
      <c r="C1720" s="177"/>
      <c r="D1720" s="167" t="s">
        <v>152</v>
      </c>
      <c r="E1720" s="177"/>
      <c r="F1720" s="178" t="s">
        <v>1254</v>
      </c>
      <c r="G1720" s="177"/>
      <c r="H1720" s="179">
        <v>30.16</v>
      </c>
      <c r="J1720" s="177"/>
      <c r="K1720" s="177"/>
      <c r="L1720" s="180"/>
      <c r="M1720" s="181"/>
      <c r="N1720" s="177"/>
      <c r="O1720" s="177"/>
      <c r="P1720" s="177"/>
      <c r="Q1720" s="177"/>
      <c r="R1720" s="177"/>
      <c r="S1720" s="177"/>
      <c r="T1720" s="182"/>
      <c r="AT1720" s="183" t="s">
        <v>152</v>
      </c>
      <c r="AU1720" s="183" t="s">
        <v>80</v>
      </c>
      <c r="AV1720" s="183" t="s">
        <v>80</v>
      </c>
      <c r="AW1720" s="183" t="s">
        <v>111</v>
      </c>
      <c r="AX1720" s="183" t="s">
        <v>72</v>
      </c>
      <c r="AY1720" s="183" t="s">
        <v>139</v>
      </c>
    </row>
    <row r="1721" spans="2:51" s="6" customFormat="1" ht="15.75" customHeight="1" x14ac:dyDescent="0.3">
      <c r="B1721" s="176"/>
      <c r="C1721" s="177"/>
      <c r="D1721" s="167" t="s">
        <v>152</v>
      </c>
      <c r="E1721" s="177"/>
      <c r="F1721" s="178" t="s">
        <v>1255</v>
      </c>
      <c r="G1721" s="177"/>
      <c r="H1721" s="179">
        <v>20.2</v>
      </c>
      <c r="J1721" s="177"/>
      <c r="K1721" s="177"/>
      <c r="L1721" s="180"/>
      <c r="M1721" s="181"/>
      <c r="N1721" s="177"/>
      <c r="O1721" s="177"/>
      <c r="P1721" s="177"/>
      <c r="Q1721" s="177"/>
      <c r="R1721" s="177"/>
      <c r="S1721" s="177"/>
      <c r="T1721" s="182"/>
      <c r="AT1721" s="183" t="s">
        <v>152</v>
      </c>
      <c r="AU1721" s="183" t="s">
        <v>80</v>
      </c>
      <c r="AV1721" s="183" t="s">
        <v>80</v>
      </c>
      <c r="AW1721" s="183" t="s">
        <v>111</v>
      </c>
      <c r="AX1721" s="183" t="s">
        <v>72</v>
      </c>
      <c r="AY1721" s="183" t="s">
        <v>139</v>
      </c>
    </row>
    <row r="1722" spans="2:51" s="6" customFormat="1" ht="15.75" customHeight="1" x14ac:dyDescent="0.3">
      <c r="B1722" s="176"/>
      <c r="C1722" s="177"/>
      <c r="D1722" s="167" t="s">
        <v>152</v>
      </c>
      <c r="E1722" s="177"/>
      <c r="F1722" s="178" t="s">
        <v>1256</v>
      </c>
      <c r="G1722" s="177"/>
      <c r="H1722" s="179">
        <v>140.58000000000001</v>
      </c>
      <c r="J1722" s="177"/>
      <c r="K1722" s="177"/>
      <c r="L1722" s="180"/>
      <c r="M1722" s="181"/>
      <c r="N1722" s="177"/>
      <c r="O1722" s="177"/>
      <c r="P1722" s="177"/>
      <c r="Q1722" s="177"/>
      <c r="R1722" s="177"/>
      <c r="S1722" s="177"/>
      <c r="T1722" s="182"/>
      <c r="AT1722" s="183" t="s">
        <v>152</v>
      </c>
      <c r="AU1722" s="183" t="s">
        <v>80</v>
      </c>
      <c r="AV1722" s="183" t="s">
        <v>80</v>
      </c>
      <c r="AW1722" s="183" t="s">
        <v>111</v>
      </c>
      <c r="AX1722" s="183" t="s">
        <v>72</v>
      </c>
      <c r="AY1722" s="183" t="s">
        <v>139</v>
      </c>
    </row>
    <row r="1723" spans="2:51" s="6" customFormat="1" ht="15.75" customHeight="1" x14ac:dyDescent="0.3">
      <c r="B1723" s="169"/>
      <c r="C1723" s="170"/>
      <c r="D1723" s="167" t="s">
        <v>152</v>
      </c>
      <c r="E1723" s="170"/>
      <c r="F1723" s="171" t="s">
        <v>169</v>
      </c>
      <c r="G1723" s="170"/>
      <c r="H1723" s="170"/>
      <c r="J1723" s="170"/>
      <c r="K1723" s="170"/>
      <c r="L1723" s="172"/>
      <c r="M1723" s="173"/>
      <c r="N1723" s="170"/>
      <c r="O1723" s="170"/>
      <c r="P1723" s="170"/>
      <c r="Q1723" s="170"/>
      <c r="R1723" s="170"/>
      <c r="S1723" s="170"/>
      <c r="T1723" s="174"/>
      <c r="AT1723" s="175" t="s">
        <v>152</v>
      </c>
      <c r="AU1723" s="175" t="s">
        <v>80</v>
      </c>
      <c r="AV1723" s="175" t="s">
        <v>76</v>
      </c>
      <c r="AW1723" s="175" t="s">
        <v>111</v>
      </c>
      <c r="AX1723" s="175" t="s">
        <v>72</v>
      </c>
      <c r="AY1723" s="175" t="s">
        <v>139</v>
      </c>
    </row>
    <row r="1724" spans="2:51" s="6" customFormat="1" ht="15.75" customHeight="1" x14ac:dyDescent="0.3">
      <c r="B1724" s="176"/>
      <c r="C1724" s="177"/>
      <c r="D1724" s="167" t="s">
        <v>152</v>
      </c>
      <c r="E1724" s="177"/>
      <c r="F1724" s="178" t="s">
        <v>1257</v>
      </c>
      <c r="G1724" s="177"/>
      <c r="H1724" s="179">
        <v>18.760000000000002</v>
      </c>
      <c r="J1724" s="177"/>
      <c r="K1724" s="177"/>
      <c r="L1724" s="180"/>
      <c r="M1724" s="181"/>
      <c r="N1724" s="177"/>
      <c r="O1724" s="177"/>
      <c r="P1724" s="177"/>
      <c r="Q1724" s="177"/>
      <c r="R1724" s="177"/>
      <c r="S1724" s="177"/>
      <c r="T1724" s="182"/>
      <c r="AT1724" s="183" t="s">
        <v>152</v>
      </c>
      <c r="AU1724" s="183" t="s">
        <v>80</v>
      </c>
      <c r="AV1724" s="183" t="s">
        <v>80</v>
      </c>
      <c r="AW1724" s="183" t="s">
        <v>111</v>
      </c>
      <c r="AX1724" s="183" t="s">
        <v>72</v>
      </c>
      <c r="AY1724" s="183" t="s">
        <v>139</v>
      </c>
    </row>
    <row r="1725" spans="2:51" s="6" customFormat="1" ht="15.75" customHeight="1" x14ac:dyDescent="0.3">
      <c r="B1725" s="176"/>
      <c r="C1725" s="177"/>
      <c r="D1725" s="167" t="s">
        <v>152</v>
      </c>
      <c r="E1725" s="177"/>
      <c r="F1725" s="178" t="s">
        <v>1258</v>
      </c>
      <c r="G1725" s="177"/>
      <c r="H1725" s="179">
        <v>12.64</v>
      </c>
      <c r="J1725" s="177"/>
      <c r="K1725" s="177"/>
      <c r="L1725" s="180"/>
      <c r="M1725" s="181"/>
      <c r="N1725" s="177"/>
      <c r="O1725" s="177"/>
      <c r="P1725" s="177"/>
      <c r="Q1725" s="177"/>
      <c r="R1725" s="177"/>
      <c r="S1725" s="177"/>
      <c r="T1725" s="182"/>
      <c r="AT1725" s="183" t="s">
        <v>152</v>
      </c>
      <c r="AU1725" s="183" t="s">
        <v>80</v>
      </c>
      <c r="AV1725" s="183" t="s">
        <v>80</v>
      </c>
      <c r="AW1725" s="183" t="s">
        <v>111</v>
      </c>
      <c r="AX1725" s="183" t="s">
        <v>72</v>
      </c>
      <c r="AY1725" s="183" t="s">
        <v>139</v>
      </c>
    </row>
    <row r="1726" spans="2:51" s="6" customFormat="1" ht="15.75" customHeight="1" x14ac:dyDescent="0.3">
      <c r="B1726" s="176"/>
      <c r="C1726" s="177"/>
      <c r="D1726" s="167" t="s">
        <v>152</v>
      </c>
      <c r="E1726" s="177"/>
      <c r="F1726" s="178" t="s">
        <v>1259</v>
      </c>
      <c r="G1726" s="177"/>
      <c r="H1726" s="179">
        <v>38.56</v>
      </c>
      <c r="J1726" s="177"/>
      <c r="K1726" s="177"/>
      <c r="L1726" s="180"/>
      <c r="M1726" s="181"/>
      <c r="N1726" s="177"/>
      <c r="O1726" s="177"/>
      <c r="P1726" s="177"/>
      <c r="Q1726" s="177"/>
      <c r="R1726" s="177"/>
      <c r="S1726" s="177"/>
      <c r="T1726" s="182"/>
      <c r="AT1726" s="183" t="s">
        <v>152</v>
      </c>
      <c r="AU1726" s="183" t="s">
        <v>80</v>
      </c>
      <c r="AV1726" s="183" t="s">
        <v>80</v>
      </c>
      <c r="AW1726" s="183" t="s">
        <v>111</v>
      </c>
      <c r="AX1726" s="183" t="s">
        <v>72</v>
      </c>
      <c r="AY1726" s="183" t="s">
        <v>139</v>
      </c>
    </row>
    <row r="1727" spans="2:51" s="6" customFormat="1" ht="15.75" customHeight="1" x14ac:dyDescent="0.3">
      <c r="B1727" s="176"/>
      <c r="C1727" s="177"/>
      <c r="D1727" s="167" t="s">
        <v>152</v>
      </c>
      <c r="E1727" s="177"/>
      <c r="F1727" s="178" t="s">
        <v>1260</v>
      </c>
      <c r="G1727" s="177"/>
      <c r="H1727" s="179">
        <v>143.232</v>
      </c>
      <c r="J1727" s="177"/>
      <c r="K1727" s="177"/>
      <c r="L1727" s="180"/>
      <c r="M1727" s="181"/>
      <c r="N1727" s="177"/>
      <c r="O1727" s="177"/>
      <c r="P1727" s="177"/>
      <c r="Q1727" s="177"/>
      <c r="R1727" s="177"/>
      <c r="S1727" s="177"/>
      <c r="T1727" s="182"/>
      <c r="AT1727" s="183" t="s">
        <v>152</v>
      </c>
      <c r="AU1727" s="183" t="s">
        <v>80</v>
      </c>
      <c r="AV1727" s="183" t="s">
        <v>80</v>
      </c>
      <c r="AW1727" s="183" t="s">
        <v>111</v>
      </c>
      <c r="AX1727" s="183" t="s">
        <v>72</v>
      </c>
      <c r="AY1727" s="183" t="s">
        <v>139</v>
      </c>
    </row>
    <row r="1728" spans="2:51" s="6" customFormat="1" ht="15.75" customHeight="1" x14ac:dyDescent="0.3">
      <c r="B1728" s="176"/>
      <c r="C1728" s="177"/>
      <c r="D1728" s="167" t="s">
        <v>152</v>
      </c>
      <c r="E1728" s="177"/>
      <c r="F1728" s="178" t="s">
        <v>1261</v>
      </c>
      <c r="G1728" s="177"/>
      <c r="H1728" s="179">
        <v>47.84</v>
      </c>
      <c r="J1728" s="177"/>
      <c r="K1728" s="177"/>
      <c r="L1728" s="180"/>
      <c r="M1728" s="181"/>
      <c r="N1728" s="177"/>
      <c r="O1728" s="177"/>
      <c r="P1728" s="177"/>
      <c r="Q1728" s="177"/>
      <c r="R1728" s="177"/>
      <c r="S1728" s="177"/>
      <c r="T1728" s="182"/>
      <c r="AT1728" s="183" t="s">
        <v>152</v>
      </c>
      <c r="AU1728" s="183" t="s">
        <v>80</v>
      </c>
      <c r="AV1728" s="183" t="s">
        <v>80</v>
      </c>
      <c r="AW1728" s="183" t="s">
        <v>111</v>
      </c>
      <c r="AX1728" s="183" t="s">
        <v>72</v>
      </c>
      <c r="AY1728" s="183" t="s">
        <v>139</v>
      </c>
    </row>
    <row r="1729" spans="2:51" s="6" customFormat="1" ht="15.75" customHeight="1" x14ac:dyDescent="0.3">
      <c r="B1729" s="176"/>
      <c r="C1729" s="177"/>
      <c r="D1729" s="167" t="s">
        <v>152</v>
      </c>
      <c r="E1729" s="177"/>
      <c r="F1729" s="178" t="s">
        <v>1262</v>
      </c>
      <c r="G1729" s="177"/>
      <c r="H1729" s="179">
        <v>56.32</v>
      </c>
      <c r="J1729" s="177"/>
      <c r="K1729" s="177"/>
      <c r="L1729" s="180"/>
      <c r="M1729" s="181"/>
      <c r="N1729" s="177"/>
      <c r="O1729" s="177"/>
      <c r="P1729" s="177"/>
      <c r="Q1729" s="177"/>
      <c r="R1729" s="177"/>
      <c r="S1729" s="177"/>
      <c r="T1729" s="182"/>
      <c r="AT1729" s="183" t="s">
        <v>152</v>
      </c>
      <c r="AU1729" s="183" t="s">
        <v>80</v>
      </c>
      <c r="AV1729" s="183" t="s">
        <v>80</v>
      </c>
      <c r="AW1729" s="183" t="s">
        <v>111</v>
      </c>
      <c r="AX1729" s="183" t="s">
        <v>72</v>
      </c>
      <c r="AY1729" s="183" t="s">
        <v>139</v>
      </c>
    </row>
    <row r="1730" spans="2:51" s="6" customFormat="1" ht="15.75" customHeight="1" x14ac:dyDescent="0.3">
      <c r="B1730" s="169"/>
      <c r="C1730" s="170"/>
      <c r="D1730" s="167" t="s">
        <v>152</v>
      </c>
      <c r="E1730" s="170"/>
      <c r="F1730" s="171" t="s">
        <v>251</v>
      </c>
      <c r="G1730" s="170"/>
      <c r="H1730" s="170"/>
      <c r="J1730" s="170"/>
      <c r="K1730" s="170"/>
      <c r="L1730" s="172"/>
      <c r="M1730" s="173"/>
      <c r="N1730" s="170"/>
      <c r="O1730" s="170"/>
      <c r="P1730" s="170"/>
      <c r="Q1730" s="170"/>
      <c r="R1730" s="170"/>
      <c r="S1730" s="170"/>
      <c r="T1730" s="174"/>
      <c r="AT1730" s="175" t="s">
        <v>152</v>
      </c>
      <c r="AU1730" s="175" t="s">
        <v>80</v>
      </c>
      <c r="AV1730" s="175" t="s">
        <v>76</v>
      </c>
      <c r="AW1730" s="175" t="s">
        <v>111</v>
      </c>
      <c r="AX1730" s="175" t="s">
        <v>72</v>
      </c>
      <c r="AY1730" s="175" t="s">
        <v>139</v>
      </c>
    </row>
    <row r="1731" spans="2:51" s="6" customFormat="1" ht="15.75" customHeight="1" x14ac:dyDescent="0.3">
      <c r="B1731" s="176"/>
      <c r="C1731" s="177"/>
      <c r="D1731" s="167" t="s">
        <v>152</v>
      </c>
      <c r="E1731" s="177"/>
      <c r="F1731" s="178" t="s">
        <v>1263</v>
      </c>
      <c r="G1731" s="177"/>
      <c r="H1731" s="179">
        <v>7.65</v>
      </c>
      <c r="J1731" s="177"/>
      <c r="K1731" s="177"/>
      <c r="L1731" s="180"/>
      <c r="M1731" s="181"/>
      <c r="N1731" s="177"/>
      <c r="O1731" s="177"/>
      <c r="P1731" s="177"/>
      <c r="Q1731" s="177"/>
      <c r="R1731" s="177"/>
      <c r="S1731" s="177"/>
      <c r="T1731" s="182"/>
      <c r="AT1731" s="183" t="s">
        <v>152</v>
      </c>
      <c r="AU1731" s="183" t="s">
        <v>80</v>
      </c>
      <c r="AV1731" s="183" t="s">
        <v>80</v>
      </c>
      <c r="AW1731" s="183" t="s">
        <v>111</v>
      </c>
      <c r="AX1731" s="183" t="s">
        <v>72</v>
      </c>
      <c r="AY1731" s="183" t="s">
        <v>139</v>
      </c>
    </row>
    <row r="1732" spans="2:51" s="6" customFormat="1" ht="15.75" customHeight="1" x14ac:dyDescent="0.3">
      <c r="B1732" s="176"/>
      <c r="C1732" s="177"/>
      <c r="D1732" s="167" t="s">
        <v>152</v>
      </c>
      <c r="E1732" s="177"/>
      <c r="F1732" s="178" t="s">
        <v>1264</v>
      </c>
      <c r="G1732" s="177"/>
      <c r="H1732" s="179">
        <v>7.2629999999999999</v>
      </c>
      <c r="J1732" s="177"/>
      <c r="K1732" s="177"/>
      <c r="L1732" s="180"/>
      <c r="M1732" s="181"/>
      <c r="N1732" s="177"/>
      <c r="O1732" s="177"/>
      <c r="P1732" s="177"/>
      <c r="Q1732" s="177"/>
      <c r="R1732" s="177"/>
      <c r="S1732" s="177"/>
      <c r="T1732" s="182"/>
      <c r="AT1732" s="183" t="s">
        <v>152</v>
      </c>
      <c r="AU1732" s="183" t="s">
        <v>80</v>
      </c>
      <c r="AV1732" s="183" t="s">
        <v>80</v>
      </c>
      <c r="AW1732" s="183" t="s">
        <v>111</v>
      </c>
      <c r="AX1732" s="183" t="s">
        <v>72</v>
      </c>
      <c r="AY1732" s="183" t="s">
        <v>139</v>
      </c>
    </row>
    <row r="1733" spans="2:51" s="6" customFormat="1" ht="15.75" customHeight="1" x14ac:dyDescent="0.3">
      <c r="B1733" s="169"/>
      <c r="C1733" s="170"/>
      <c r="D1733" s="167" t="s">
        <v>152</v>
      </c>
      <c r="E1733" s="170"/>
      <c r="F1733" s="171" t="s">
        <v>253</v>
      </c>
      <c r="G1733" s="170"/>
      <c r="H1733" s="170"/>
      <c r="J1733" s="170"/>
      <c r="K1733" s="170"/>
      <c r="L1733" s="172"/>
      <c r="M1733" s="173"/>
      <c r="N1733" s="170"/>
      <c r="O1733" s="170"/>
      <c r="P1733" s="170"/>
      <c r="Q1733" s="170"/>
      <c r="R1733" s="170"/>
      <c r="S1733" s="170"/>
      <c r="T1733" s="174"/>
      <c r="AT1733" s="175" t="s">
        <v>152</v>
      </c>
      <c r="AU1733" s="175" t="s">
        <v>80</v>
      </c>
      <c r="AV1733" s="175" t="s">
        <v>76</v>
      </c>
      <c r="AW1733" s="175" t="s">
        <v>111</v>
      </c>
      <c r="AX1733" s="175" t="s">
        <v>72</v>
      </c>
      <c r="AY1733" s="175" t="s">
        <v>139</v>
      </c>
    </row>
    <row r="1734" spans="2:51" s="6" customFormat="1" ht="15.75" customHeight="1" x14ac:dyDescent="0.3">
      <c r="B1734" s="176"/>
      <c r="C1734" s="177"/>
      <c r="D1734" s="167" t="s">
        <v>152</v>
      </c>
      <c r="E1734" s="177"/>
      <c r="F1734" s="178" t="s">
        <v>1265</v>
      </c>
      <c r="G1734" s="177"/>
      <c r="H1734" s="179">
        <v>24.916</v>
      </c>
      <c r="J1734" s="177"/>
      <c r="K1734" s="177"/>
      <c r="L1734" s="180"/>
      <c r="M1734" s="181"/>
      <c r="N1734" s="177"/>
      <c r="O1734" s="177"/>
      <c r="P1734" s="177"/>
      <c r="Q1734" s="177"/>
      <c r="R1734" s="177"/>
      <c r="S1734" s="177"/>
      <c r="T1734" s="182"/>
      <c r="AT1734" s="183" t="s">
        <v>152</v>
      </c>
      <c r="AU1734" s="183" t="s">
        <v>80</v>
      </c>
      <c r="AV1734" s="183" t="s">
        <v>80</v>
      </c>
      <c r="AW1734" s="183" t="s">
        <v>111</v>
      </c>
      <c r="AX1734" s="183" t="s">
        <v>72</v>
      </c>
      <c r="AY1734" s="183" t="s">
        <v>139</v>
      </c>
    </row>
    <row r="1735" spans="2:51" s="6" customFormat="1" ht="15.75" customHeight="1" x14ac:dyDescent="0.3">
      <c r="B1735" s="169"/>
      <c r="C1735" s="170"/>
      <c r="D1735" s="167" t="s">
        <v>152</v>
      </c>
      <c r="E1735" s="170"/>
      <c r="F1735" s="171" t="s">
        <v>230</v>
      </c>
      <c r="G1735" s="170"/>
      <c r="H1735" s="170"/>
      <c r="J1735" s="170"/>
      <c r="K1735" s="170"/>
      <c r="L1735" s="172"/>
      <c r="M1735" s="173"/>
      <c r="N1735" s="170"/>
      <c r="O1735" s="170"/>
      <c r="P1735" s="170"/>
      <c r="Q1735" s="170"/>
      <c r="R1735" s="170"/>
      <c r="S1735" s="170"/>
      <c r="T1735" s="174"/>
      <c r="AT1735" s="175" t="s">
        <v>152</v>
      </c>
      <c r="AU1735" s="175" t="s">
        <v>80</v>
      </c>
      <c r="AV1735" s="175" t="s">
        <v>76</v>
      </c>
      <c r="AW1735" s="175" t="s">
        <v>111</v>
      </c>
      <c r="AX1735" s="175" t="s">
        <v>72</v>
      </c>
      <c r="AY1735" s="175" t="s">
        <v>139</v>
      </c>
    </row>
    <row r="1736" spans="2:51" s="6" customFormat="1" ht="15.75" customHeight="1" x14ac:dyDescent="0.3">
      <c r="B1736" s="176"/>
      <c r="C1736" s="177"/>
      <c r="D1736" s="167" t="s">
        <v>152</v>
      </c>
      <c r="E1736" s="177"/>
      <c r="F1736" s="178" t="s">
        <v>1266</v>
      </c>
      <c r="G1736" s="177"/>
      <c r="H1736" s="179">
        <v>133.28</v>
      </c>
      <c r="J1736" s="177"/>
      <c r="K1736" s="177"/>
      <c r="L1736" s="180"/>
      <c r="M1736" s="181"/>
      <c r="N1736" s="177"/>
      <c r="O1736" s="177"/>
      <c r="P1736" s="177"/>
      <c r="Q1736" s="177"/>
      <c r="R1736" s="177"/>
      <c r="S1736" s="177"/>
      <c r="T1736" s="182"/>
      <c r="AT1736" s="183" t="s">
        <v>152</v>
      </c>
      <c r="AU1736" s="183" t="s">
        <v>80</v>
      </c>
      <c r="AV1736" s="183" t="s">
        <v>80</v>
      </c>
      <c r="AW1736" s="183" t="s">
        <v>111</v>
      </c>
      <c r="AX1736" s="183" t="s">
        <v>72</v>
      </c>
      <c r="AY1736" s="183" t="s">
        <v>139</v>
      </c>
    </row>
    <row r="1737" spans="2:51" s="6" customFormat="1" ht="15.75" customHeight="1" x14ac:dyDescent="0.3">
      <c r="B1737" s="169"/>
      <c r="C1737" s="170"/>
      <c r="D1737" s="167" t="s">
        <v>152</v>
      </c>
      <c r="E1737" s="170"/>
      <c r="F1737" s="171" t="s">
        <v>196</v>
      </c>
      <c r="G1737" s="170"/>
      <c r="H1737" s="170"/>
      <c r="J1737" s="170"/>
      <c r="K1737" s="170"/>
      <c r="L1737" s="172"/>
      <c r="M1737" s="173"/>
      <c r="N1737" s="170"/>
      <c r="O1737" s="170"/>
      <c r="P1737" s="170"/>
      <c r="Q1737" s="170"/>
      <c r="R1737" s="170"/>
      <c r="S1737" s="170"/>
      <c r="T1737" s="174"/>
      <c r="AT1737" s="175" t="s">
        <v>152</v>
      </c>
      <c r="AU1737" s="175" t="s">
        <v>80</v>
      </c>
      <c r="AV1737" s="175" t="s">
        <v>76</v>
      </c>
      <c r="AW1737" s="175" t="s">
        <v>111</v>
      </c>
      <c r="AX1737" s="175" t="s">
        <v>72</v>
      </c>
      <c r="AY1737" s="175" t="s">
        <v>139</v>
      </c>
    </row>
    <row r="1738" spans="2:51" s="6" customFormat="1" ht="15.75" customHeight="1" x14ac:dyDescent="0.3">
      <c r="B1738" s="176"/>
      <c r="C1738" s="177"/>
      <c r="D1738" s="167" t="s">
        <v>152</v>
      </c>
      <c r="E1738" s="177"/>
      <c r="F1738" s="178" t="s">
        <v>1267</v>
      </c>
      <c r="G1738" s="177"/>
      <c r="H1738" s="179">
        <v>113.504</v>
      </c>
      <c r="J1738" s="177"/>
      <c r="K1738" s="177"/>
      <c r="L1738" s="180"/>
      <c r="M1738" s="181"/>
      <c r="N1738" s="177"/>
      <c r="O1738" s="177"/>
      <c r="P1738" s="177"/>
      <c r="Q1738" s="177"/>
      <c r="R1738" s="177"/>
      <c r="S1738" s="177"/>
      <c r="T1738" s="182"/>
      <c r="AT1738" s="183" t="s">
        <v>152</v>
      </c>
      <c r="AU1738" s="183" t="s">
        <v>80</v>
      </c>
      <c r="AV1738" s="183" t="s">
        <v>80</v>
      </c>
      <c r="AW1738" s="183" t="s">
        <v>111</v>
      </c>
      <c r="AX1738" s="183" t="s">
        <v>72</v>
      </c>
      <c r="AY1738" s="183" t="s">
        <v>139</v>
      </c>
    </row>
    <row r="1739" spans="2:51" s="6" customFormat="1" ht="15.75" customHeight="1" x14ac:dyDescent="0.3">
      <c r="B1739" s="176"/>
      <c r="C1739" s="177"/>
      <c r="D1739" s="167" t="s">
        <v>152</v>
      </c>
      <c r="E1739" s="177"/>
      <c r="F1739" s="178" t="s">
        <v>1268</v>
      </c>
      <c r="G1739" s="177"/>
      <c r="H1739" s="179">
        <v>43.616</v>
      </c>
      <c r="J1739" s="177"/>
      <c r="K1739" s="177"/>
      <c r="L1739" s="180"/>
      <c r="M1739" s="181"/>
      <c r="N1739" s="177"/>
      <c r="O1739" s="177"/>
      <c r="P1739" s="177"/>
      <c r="Q1739" s="177"/>
      <c r="R1739" s="177"/>
      <c r="S1739" s="177"/>
      <c r="T1739" s="182"/>
      <c r="AT1739" s="183" t="s">
        <v>152</v>
      </c>
      <c r="AU1739" s="183" t="s">
        <v>80</v>
      </c>
      <c r="AV1739" s="183" t="s">
        <v>80</v>
      </c>
      <c r="AW1739" s="183" t="s">
        <v>111</v>
      </c>
      <c r="AX1739" s="183" t="s">
        <v>72</v>
      </c>
      <c r="AY1739" s="183" t="s">
        <v>139</v>
      </c>
    </row>
    <row r="1740" spans="2:51" s="6" customFormat="1" ht="15.75" customHeight="1" x14ac:dyDescent="0.3">
      <c r="B1740" s="176"/>
      <c r="C1740" s="177"/>
      <c r="D1740" s="167" t="s">
        <v>152</v>
      </c>
      <c r="E1740" s="177"/>
      <c r="F1740" s="178" t="s">
        <v>1269</v>
      </c>
      <c r="G1740" s="177"/>
      <c r="H1740" s="179">
        <v>27.283999999999999</v>
      </c>
      <c r="J1740" s="177"/>
      <c r="K1740" s="177"/>
      <c r="L1740" s="180"/>
      <c r="M1740" s="181"/>
      <c r="N1740" s="177"/>
      <c r="O1740" s="177"/>
      <c r="P1740" s="177"/>
      <c r="Q1740" s="177"/>
      <c r="R1740" s="177"/>
      <c r="S1740" s="177"/>
      <c r="T1740" s="182"/>
      <c r="AT1740" s="183" t="s">
        <v>152</v>
      </c>
      <c r="AU1740" s="183" t="s">
        <v>80</v>
      </c>
      <c r="AV1740" s="183" t="s">
        <v>80</v>
      </c>
      <c r="AW1740" s="183" t="s">
        <v>111</v>
      </c>
      <c r="AX1740" s="183" t="s">
        <v>72</v>
      </c>
      <c r="AY1740" s="183" t="s">
        <v>139</v>
      </c>
    </row>
    <row r="1741" spans="2:51" s="6" customFormat="1" ht="15.75" customHeight="1" x14ac:dyDescent="0.3">
      <c r="B1741" s="169"/>
      <c r="C1741" s="170"/>
      <c r="D1741" s="167" t="s">
        <v>152</v>
      </c>
      <c r="E1741" s="170"/>
      <c r="F1741" s="171" t="s">
        <v>259</v>
      </c>
      <c r="G1741" s="170"/>
      <c r="H1741" s="170"/>
      <c r="J1741" s="170"/>
      <c r="K1741" s="170"/>
      <c r="L1741" s="172"/>
      <c r="M1741" s="173"/>
      <c r="N1741" s="170"/>
      <c r="O1741" s="170"/>
      <c r="P1741" s="170"/>
      <c r="Q1741" s="170"/>
      <c r="R1741" s="170"/>
      <c r="S1741" s="170"/>
      <c r="T1741" s="174"/>
      <c r="AT1741" s="175" t="s">
        <v>152</v>
      </c>
      <c r="AU1741" s="175" t="s">
        <v>80</v>
      </c>
      <c r="AV1741" s="175" t="s">
        <v>76</v>
      </c>
      <c r="AW1741" s="175" t="s">
        <v>111</v>
      </c>
      <c r="AX1741" s="175" t="s">
        <v>72</v>
      </c>
      <c r="AY1741" s="175" t="s">
        <v>139</v>
      </c>
    </row>
    <row r="1742" spans="2:51" s="6" customFormat="1" ht="15.75" customHeight="1" x14ac:dyDescent="0.3">
      <c r="B1742" s="176"/>
      <c r="C1742" s="177"/>
      <c r="D1742" s="167" t="s">
        <v>152</v>
      </c>
      <c r="E1742" s="177"/>
      <c r="F1742" s="178" t="s">
        <v>1270</v>
      </c>
      <c r="G1742" s="177"/>
      <c r="H1742" s="179">
        <v>25.8</v>
      </c>
      <c r="J1742" s="177"/>
      <c r="K1742" s="177"/>
      <c r="L1742" s="180"/>
      <c r="M1742" s="181"/>
      <c r="N1742" s="177"/>
      <c r="O1742" s="177"/>
      <c r="P1742" s="177"/>
      <c r="Q1742" s="177"/>
      <c r="R1742" s="177"/>
      <c r="S1742" s="177"/>
      <c r="T1742" s="182"/>
      <c r="AT1742" s="183" t="s">
        <v>152</v>
      </c>
      <c r="AU1742" s="183" t="s">
        <v>80</v>
      </c>
      <c r="AV1742" s="183" t="s">
        <v>80</v>
      </c>
      <c r="AW1742" s="183" t="s">
        <v>111</v>
      </c>
      <c r="AX1742" s="183" t="s">
        <v>72</v>
      </c>
      <c r="AY1742" s="183" t="s">
        <v>139</v>
      </c>
    </row>
    <row r="1743" spans="2:51" s="6" customFormat="1" ht="15.75" customHeight="1" x14ac:dyDescent="0.3">
      <c r="B1743" s="169"/>
      <c r="C1743" s="170"/>
      <c r="D1743" s="167" t="s">
        <v>152</v>
      </c>
      <c r="E1743" s="170"/>
      <c r="F1743" s="171" t="s">
        <v>263</v>
      </c>
      <c r="G1743" s="170"/>
      <c r="H1743" s="170"/>
      <c r="J1743" s="170"/>
      <c r="K1743" s="170"/>
      <c r="L1743" s="172"/>
      <c r="M1743" s="173"/>
      <c r="N1743" s="170"/>
      <c r="O1743" s="170"/>
      <c r="P1743" s="170"/>
      <c r="Q1743" s="170"/>
      <c r="R1743" s="170"/>
      <c r="S1743" s="170"/>
      <c r="T1743" s="174"/>
      <c r="AT1743" s="175" t="s">
        <v>152</v>
      </c>
      <c r="AU1743" s="175" t="s">
        <v>80</v>
      </c>
      <c r="AV1743" s="175" t="s">
        <v>76</v>
      </c>
      <c r="AW1743" s="175" t="s">
        <v>111</v>
      </c>
      <c r="AX1743" s="175" t="s">
        <v>72</v>
      </c>
      <c r="AY1743" s="175" t="s">
        <v>139</v>
      </c>
    </row>
    <row r="1744" spans="2:51" s="6" customFormat="1" ht="15.75" customHeight="1" x14ac:dyDescent="0.3">
      <c r="B1744" s="176"/>
      <c r="C1744" s="177"/>
      <c r="D1744" s="167" t="s">
        <v>152</v>
      </c>
      <c r="E1744" s="177"/>
      <c r="F1744" s="178" t="s">
        <v>1271</v>
      </c>
      <c r="G1744" s="177"/>
      <c r="H1744" s="179">
        <v>55.112000000000002</v>
      </c>
      <c r="J1744" s="177"/>
      <c r="K1744" s="177"/>
      <c r="L1744" s="180"/>
      <c r="M1744" s="181"/>
      <c r="N1744" s="177"/>
      <c r="O1744" s="177"/>
      <c r="P1744" s="177"/>
      <c r="Q1744" s="177"/>
      <c r="R1744" s="177"/>
      <c r="S1744" s="177"/>
      <c r="T1744" s="182"/>
      <c r="AT1744" s="183" t="s">
        <v>152</v>
      </c>
      <c r="AU1744" s="183" t="s">
        <v>80</v>
      </c>
      <c r="AV1744" s="183" t="s">
        <v>80</v>
      </c>
      <c r="AW1744" s="183" t="s">
        <v>111</v>
      </c>
      <c r="AX1744" s="183" t="s">
        <v>72</v>
      </c>
      <c r="AY1744" s="183" t="s">
        <v>139</v>
      </c>
    </row>
    <row r="1745" spans="2:65" s="6" customFormat="1" ht="15.75" customHeight="1" x14ac:dyDescent="0.3">
      <c r="B1745" s="169"/>
      <c r="C1745" s="170"/>
      <c r="D1745" s="167" t="s">
        <v>152</v>
      </c>
      <c r="E1745" s="170"/>
      <c r="F1745" s="171" t="s">
        <v>265</v>
      </c>
      <c r="G1745" s="170"/>
      <c r="H1745" s="170"/>
      <c r="J1745" s="170"/>
      <c r="K1745" s="170"/>
      <c r="L1745" s="172"/>
      <c r="M1745" s="173"/>
      <c r="N1745" s="170"/>
      <c r="O1745" s="170"/>
      <c r="P1745" s="170"/>
      <c r="Q1745" s="170"/>
      <c r="R1745" s="170"/>
      <c r="S1745" s="170"/>
      <c r="T1745" s="174"/>
      <c r="AT1745" s="175" t="s">
        <v>152</v>
      </c>
      <c r="AU1745" s="175" t="s">
        <v>80</v>
      </c>
      <c r="AV1745" s="175" t="s">
        <v>76</v>
      </c>
      <c r="AW1745" s="175" t="s">
        <v>111</v>
      </c>
      <c r="AX1745" s="175" t="s">
        <v>72</v>
      </c>
      <c r="AY1745" s="175" t="s">
        <v>139</v>
      </c>
    </row>
    <row r="1746" spans="2:65" s="6" customFormat="1" ht="15.75" customHeight="1" x14ac:dyDescent="0.3">
      <c r="B1746" s="176"/>
      <c r="C1746" s="177"/>
      <c r="D1746" s="167" t="s">
        <v>152</v>
      </c>
      <c r="E1746" s="177"/>
      <c r="F1746" s="178" t="s">
        <v>1272</v>
      </c>
      <c r="G1746" s="177"/>
      <c r="H1746" s="179">
        <v>24.16</v>
      </c>
      <c r="J1746" s="177"/>
      <c r="K1746" s="177"/>
      <c r="L1746" s="180"/>
      <c r="M1746" s="181"/>
      <c r="N1746" s="177"/>
      <c r="O1746" s="177"/>
      <c r="P1746" s="177"/>
      <c r="Q1746" s="177"/>
      <c r="R1746" s="177"/>
      <c r="S1746" s="177"/>
      <c r="T1746" s="182"/>
      <c r="AT1746" s="183" t="s">
        <v>152</v>
      </c>
      <c r="AU1746" s="183" t="s">
        <v>80</v>
      </c>
      <c r="AV1746" s="183" t="s">
        <v>80</v>
      </c>
      <c r="AW1746" s="183" t="s">
        <v>111</v>
      </c>
      <c r="AX1746" s="183" t="s">
        <v>72</v>
      </c>
      <c r="AY1746" s="183" t="s">
        <v>139</v>
      </c>
    </row>
    <row r="1747" spans="2:65" s="6" customFormat="1" ht="15.75" customHeight="1" x14ac:dyDescent="0.3">
      <c r="B1747" s="169"/>
      <c r="C1747" s="170"/>
      <c r="D1747" s="167" t="s">
        <v>152</v>
      </c>
      <c r="E1747" s="170"/>
      <c r="F1747" s="171" t="s">
        <v>175</v>
      </c>
      <c r="G1747" s="170"/>
      <c r="H1747" s="170"/>
      <c r="J1747" s="170"/>
      <c r="K1747" s="170"/>
      <c r="L1747" s="172"/>
      <c r="M1747" s="173"/>
      <c r="N1747" s="170"/>
      <c r="O1747" s="170"/>
      <c r="P1747" s="170"/>
      <c r="Q1747" s="170"/>
      <c r="R1747" s="170"/>
      <c r="S1747" s="170"/>
      <c r="T1747" s="174"/>
      <c r="AT1747" s="175" t="s">
        <v>152</v>
      </c>
      <c r="AU1747" s="175" t="s">
        <v>80</v>
      </c>
      <c r="AV1747" s="175" t="s">
        <v>76</v>
      </c>
      <c r="AW1747" s="175" t="s">
        <v>111</v>
      </c>
      <c r="AX1747" s="175" t="s">
        <v>72</v>
      </c>
      <c r="AY1747" s="175" t="s">
        <v>139</v>
      </c>
    </row>
    <row r="1748" spans="2:65" s="6" customFormat="1" ht="15.75" customHeight="1" x14ac:dyDescent="0.3">
      <c r="B1748" s="176"/>
      <c r="C1748" s="177"/>
      <c r="D1748" s="167" t="s">
        <v>152</v>
      </c>
      <c r="E1748" s="177"/>
      <c r="F1748" s="178" t="s">
        <v>1273</v>
      </c>
      <c r="G1748" s="177"/>
      <c r="H1748" s="179">
        <v>94.48</v>
      </c>
      <c r="J1748" s="177"/>
      <c r="K1748" s="177"/>
      <c r="L1748" s="180"/>
      <c r="M1748" s="181"/>
      <c r="N1748" s="177"/>
      <c r="O1748" s="177"/>
      <c r="P1748" s="177"/>
      <c r="Q1748" s="177"/>
      <c r="R1748" s="177"/>
      <c r="S1748" s="177"/>
      <c r="T1748" s="182"/>
      <c r="AT1748" s="183" t="s">
        <v>152</v>
      </c>
      <c r="AU1748" s="183" t="s">
        <v>80</v>
      </c>
      <c r="AV1748" s="183" t="s">
        <v>80</v>
      </c>
      <c r="AW1748" s="183" t="s">
        <v>111</v>
      </c>
      <c r="AX1748" s="183" t="s">
        <v>72</v>
      </c>
      <c r="AY1748" s="183" t="s">
        <v>139</v>
      </c>
    </row>
    <row r="1749" spans="2:65" s="6" customFormat="1" ht="15.75" customHeight="1" x14ac:dyDescent="0.3">
      <c r="B1749" s="169"/>
      <c r="C1749" s="170"/>
      <c r="D1749" s="167" t="s">
        <v>152</v>
      </c>
      <c r="E1749" s="170"/>
      <c r="F1749" s="171" t="s">
        <v>177</v>
      </c>
      <c r="G1749" s="170"/>
      <c r="H1749" s="170"/>
      <c r="J1749" s="170"/>
      <c r="K1749" s="170"/>
      <c r="L1749" s="172"/>
      <c r="M1749" s="173"/>
      <c r="N1749" s="170"/>
      <c r="O1749" s="170"/>
      <c r="P1749" s="170"/>
      <c r="Q1749" s="170"/>
      <c r="R1749" s="170"/>
      <c r="S1749" s="170"/>
      <c r="T1749" s="174"/>
      <c r="AT1749" s="175" t="s">
        <v>152</v>
      </c>
      <c r="AU1749" s="175" t="s">
        <v>80</v>
      </c>
      <c r="AV1749" s="175" t="s">
        <v>76</v>
      </c>
      <c r="AW1749" s="175" t="s">
        <v>111</v>
      </c>
      <c r="AX1749" s="175" t="s">
        <v>72</v>
      </c>
      <c r="AY1749" s="175" t="s">
        <v>139</v>
      </c>
    </row>
    <row r="1750" spans="2:65" s="6" customFormat="1" ht="15.75" customHeight="1" x14ac:dyDescent="0.3">
      <c r="B1750" s="176"/>
      <c r="C1750" s="177"/>
      <c r="D1750" s="167" t="s">
        <v>152</v>
      </c>
      <c r="E1750" s="177"/>
      <c r="F1750" s="178" t="s">
        <v>1274</v>
      </c>
      <c r="G1750" s="177"/>
      <c r="H1750" s="179">
        <v>1012.9</v>
      </c>
      <c r="J1750" s="177"/>
      <c r="K1750" s="177"/>
      <c r="L1750" s="180"/>
      <c r="M1750" s="181"/>
      <c r="N1750" s="177"/>
      <c r="O1750" s="177"/>
      <c r="P1750" s="177"/>
      <c r="Q1750" s="177"/>
      <c r="R1750" s="177"/>
      <c r="S1750" s="177"/>
      <c r="T1750" s="182"/>
      <c r="AT1750" s="183" t="s">
        <v>152</v>
      </c>
      <c r="AU1750" s="183" t="s">
        <v>80</v>
      </c>
      <c r="AV1750" s="183" t="s">
        <v>80</v>
      </c>
      <c r="AW1750" s="183" t="s">
        <v>111</v>
      </c>
      <c r="AX1750" s="183" t="s">
        <v>72</v>
      </c>
      <c r="AY1750" s="183" t="s">
        <v>139</v>
      </c>
    </row>
    <row r="1751" spans="2:65" s="6" customFormat="1" ht="15.75" customHeight="1" x14ac:dyDescent="0.3">
      <c r="B1751" s="169"/>
      <c r="C1751" s="170"/>
      <c r="D1751" s="167" t="s">
        <v>152</v>
      </c>
      <c r="E1751" s="170"/>
      <c r="F1751" s="171" t="s">
        <v>416</v>
      </c>
      <c r="G1751" s="170"/>
      <c r="H1751" s="170"/>
      <c r="J1751" s="170"/>
      <c r="K1751" s="170"/>
      <c r="L1751" s="172"/>
      <c r="M1751" s="173"/>
      <c r="N1751" s="170"/>
      <c r="O1751" s="170"/>
      <c r="P1751" s="170"/>
      <c r="Q1751" s="170"/>
      <c r="R1751" s="170"/>
      <c r="S1751" s="170"/>
      <c r="T1751" s="174"/>
      <c r="AT1751" s="175" t="s">
        <v>152</v>
      </c>
      <c r="AU1751" s="175" t="s">
        <v>80</v>
      </c>
      <c r="AV1751" s="175" t="s">
        <v>76</v>
      </c>
      <c r="AW1751" s="175" t="s">
        <v>111</v>
      </c>
      <c r="AX1751" s="175" t="s">
        <v>72</v>
      </c>
      <c r="AY1751" s="175" t="s">
        <v>139</v>
      </c>
    </row>
    <row r="1752" spans="2:65" s="6" customFormat="1" ht="15.75" customHeight="1" x14ac:dyDescent="0.3">
      <c r="B1752" s="176"/>
      <c r="C1752" s="177"/>
      <c r="D1752" s="167" t="s">
        <v>152</v>
      </c>
      <c r="E1752" s="177"/>
      <c r="F1752" s="178" t="s">
        <v>1275</v>
      </c>
      <c r="G1752" s="177"/>
      <c r="H1752" s="179">
        <v>9.2420000000000009</v>
      </c>
      <c r="J1752" s="177"/>
      <c r="K1752" s="177"/>
      <c r="L1752" s="180"/>
      <c r="M1752" s="181"/>
      <c r="N1752" s="177"/>
      <c r="O1752" s="177"/>
      <c r="P1752" s="177"/>
      <c r="Q1752" s="177"/>
      <c r="R1752" s="177"/>
      <c r="S1752" s="177"/>
      <c r="T1752" s="182"/>
      <c r="AT1752" s="183" t="s">
        <v>152</v>
      </c>
      <c r="AU1752" s="183" t="s">
        <v>80</v>
      </c>
      <c r="AV1752" s="183" t="s">
        <v>80</v>
      </c>
      <c r="AW1752" s="183" t="s">
        <v>111</v>
      </c>
      <c r="AX1752" s="183" t="s">
        <v>72</v>
      </c>
      <c r="AY1752" s="183" t="s">
        <v>139</v>
      </c>
    </row>
    <row r="1753" spans="2:65" s="6" customFormat="1" ht="15.75" customHeight="1" x14ac:dyDescent="0.3">
      <c r="B1753" s="169"/>
      <c r="C1753" s="170"/>
      <c r="D1753" s="167" t="s">
        <v>152</v>
      </c>
      <c r="E1753" s="170"/>
      <c r="F1753" s="171" t="s">
        <v>418</v>
      </c>
      <c r="G1753" s="170"/>
      <c r="H1753" s="170"/>
      <c r="J1753" s="170"/>
      <c r="K1753" s="170"/>
      <c r="L1753" s="172"/>
      <c r="M1753" s="173"/>
      <c r="N1753" s="170"/>
      <c r="O1753" s="170"/>
      <c r="P1753" s="170"/>
      <c r="Q1753" s="170"/>
      <c r="R1753" s="170"/>
      <c r="S1753" s="170"/>
      <c r="T1753" s="174"/>
      <c r="AT1753" s="175" t="s">
        <v>152</v>
      </c>
      <c r="AU1753" s="175" t="s">
        <v>80</v>
      </c>
      <c r="AV1753" s="175" t="s">
        <v>76</v>
      </c>
      <c r="AW1753" s="175" t="s">
        <v>111</v>
      </c>
      <c r="AX1753" s="175" t="s">
        <v>72</v>
      </c>
      <c r="AY1753" s="175" t="s">
        <v>139</v>
      </c>
    </row>
    <row r="1754" spans="2:65" s="6" customFormat="1" ht="15.75" customHeight="1" x14ac:dyDescent="0.3">
      <c r="B1754" s="176"/>
      <c r="C1754" s="177"/>
      <c r="D1754" s="167" t="s">
        <v>152</v>
      </c>
      <c r="E1754" s="177"/>
      <c r="F1754" s="178" t="s">
        <v>1275</v>
      </c>
      <c r="G1754" s="177"/>
      <c r="H1754" s="179">
        <v>9.2420000000000009</v>
      </c>
      <c r="J1754" s="177"/>
      <c r="K1754" s="177"/>
      <c r="L1754" s="180"/>
      <c r="M1754" s="181"/>
      <c r="N1754" s="177"/>
      <c r="O1754" s="177"/>
      <c r="P1754" s="177"/>
      <c r="Q1754" s="177"/>
      <c r="R1754" s="177"/>
      <c r="S1754" s="177"/>
      <c r="T1754" s="182"/>
      <c r="AT1754" s="183" t="s">
        <v>152</v>
      </c>
      <c r="AU1754" s="183" t="s">
        <v>80</v>
      </c>
      <c r="AV1754" s="183" t="s">
        <v>80</v>
      </c>
      <c r="AW1754" s="183" t="s">
        <v>111</v>
      </c>
      <c r="AX1754" s="183" t="s">
        <v>72</v>
      </c>
      <c r="AY1754" s="183" t="s">
        <v>139</v>
      </c>
    </row>
    <row r="1755" spans="2:65" s="6" customFormat="1" ht="15.75" customHeight="1" x14ac:dyDescent="0.3">
      <c r="B1755" s="184"/>
      <c r="C1755" s="185"/>
      <c r="D1755" s="167" t="s">
        <v>152</v>
      </c>
      <c r="E1755" s="185"/>
      <c r="F1755" s="186" t="s">
        <v>179</v>
      </c>
      <c r="G1755" s="185"/>
      <c r="H1755" s="187">
        <v>2405.1410000000001</v>
      </c>
      <c r="J1755" s="185"/>
      <c r="K1755" s="185"/>
      <c r="L1755" s="188"/>
      <c r="M1755" s="189"/>
      <c r="N1755" s="185"/>
      <c r="O1755" s="185"/>
      <c r="P1755" s="185"/>
      <c r="Q1755" s="185"/>
      <c r="R1755" s="185"/>
      <c r="S1755" s="185"/>
      <c r="T1755" s="190"/>
      <c r="AT1755" s="191" t="s">
        <v>152</v>
      </c>
      <c r="AU1755" s="191" t="s">
        <v>80</v>
      </c>
      <c r="AV1755" s="191" t="s">
        <v>146</v>
      </c>
      <c r="AW1755" s="191" t="s">
        <v>111</v>
      </c>
      <c r="AX1755" s="191" t="s">
        <v>76</v>
      </c>
      <c r="AY1755" s="191" t="s">
        <v>139</v>
      </c>
    </row>
    <row r="1756" spans="2:65" s="6" customFormat="1" ht="15.75" customHeight="1" x14ac:dyDescent="0.3">
      <c r="B1756" s="23"/>
      <c r="C1756" s="153" t="s">
        <v>1276</v>
      </c>
      <c r="D1756" s="153" t="s">
        <v>141</v>
      </c>
      <c r="E1756" s="154" t="s">
        <v>1277</v>
      </c>
      <c r="F1756" s="155" t="s">
        <v>1278</v>
      </c>
      <c r="G1756" s="156" t="s">
        <v>164</v>
      </c>
      <c r="H1756" s="157">
        <v>268.08</v>
      </c>
      <c r="I1756" s="158">
        <v>11.5</v>
      </c>
      <c r="J1756" s="159">
        <f>ROUND($I$1756*$H$1756,2)</f>
        <v>3082.92</v>
      </c>
      <c r="K1756" s="155" t="s">
        <v>145</v>
      </c>
      <c r="L1756" s="43"/>
      <c r="M1756" s="160"/>
      <c r="N1756" s="161" t="s">
        <v>43</v>
      </c>
      <c r="O1756" s="24"/>
      <c r="P1756" s="162">
        <f>$O$1756*$H$1756</f>
        <v>0</v>
      </c>
      <c r="Q1756" s="162">
        <v>0</v>
      </c>
      <c r="R1756" s="162">
        <f>$Q$1756*$H$1756</f>
        <v>0</v>
      </c>
      <c r="S1756" s="162">
        <v>0</v>
      </c>
      <c r="T1756" s="163">
        <f>$S$1756*$H$1756</f>
        <v>0</v>
      </c>
      <c r="AR1756" s="97" t="s">
        <v>146</v>
      </c>
      <c r="AT1756" s="97" t="s">
        <v>141</v>
      </c>
      <c r="AU1756" s="97" t="s">
        <v>80</v>
      </c>
      <c r="AY1756" s="6" t="s">
        <v>139</v>
      </c>
      <c r="BE1756" s="164">
        <f>IF($N$1756="základní",$J$1756,0)</f>
        <v>3082.92</v>
      </c>
      <c r="BF1756" s="164">
        <f>IF($N$1756="snížená",$J$1756,0)</f>
        <v>0</v>
      </c>
      <c r="BG1756" s="164">
        <f>IF($N$1756="zákl. přenesená",$J$1756,0)</f>
        <v>0</v>
      </c>
      <c r="BH1756" s="164">
        <f>IF($N$1756="sníž. přenesená",$J$1756,0)</f>
        <v>0</v>
      </c>
      <c r="BI1756" s="164">
        <f>IF($N$1756="nulová",$J$1756,0)</f>
        <v>0</v>
      </c>
      <c r="BJ1756" s="97" t="s">
        <v>76</v>
      </c>
      <c r="BK1756" s="164">
        <f>ROUND($I$1756*$H$1756,2)</f>
        <v>3082.92</v>
      </c>
      <c r="BL1756" s="97" t="s">
        <v>146</v>
      </c>
      <c r="BM1756" s="97" t="s">
        <v>1279</v>
      </c>
    </row>
    <row r="1757" spans="2:65" s="6" customFormat="1" ht="15.75" customHeight="1" x14ac:dyDescent="0.3">
      <c r="B1757" s="169"/>
      <c r="C1757" s="170"/>
      <c r="D1757" s="165" t="s">
        <v>152</v>
      </c>
      <c r="E1757" s="171"/>
      <c r="F1757" s="171" t="s">
        <v>425</v>
      </c>
      <c r="G1757" s="170"/>
      <c r="H1757" s="170"/>
      <c r="J1757" s="170"/>
      <c r="K1757" s="170"/>
      <c r="L1757" s="172"/>
      <c r="M1757" s="173"/>
      <c r="N1757" s="170"/>
      <c r="O1757" s="170"/>
      <c r="P1757" s="170"/>
      <c r="Q1757" s="170"/>
      <c r="R1757" s="170"/>
      <c r="S1757" s="170"/>
      <c r="T1757" s="174"/>
      <c r="AT1757" s="175" t="s">
        <v>152</v>
      </c>
      <c r="AU1757" s="175" t="s">
        <v>80</v>
      </c>
      <c r="AV1757" s="175" t="s">
        <v>76</v>
      </c>
      <c r="AW1757" s="175" t="s">
        <v>111</v>
      </c>
      <c r="AX1757" s="175" t="s">
        <v>72</v>
      </c>
      <c r="AY1757" s="175" t="s">
        <v>139</v>
      </c>
    </row>
    <row r="1758" spans="2:65" s="6" customFormat="1" ht="15.75" customHeight="1" x14ac:dyDescent="0.3">
      <c r="B1758" s="169"/>
      <c r="C1758" s="170"/>
      <c r="D1758" s="167" t="s">
        <v>152</v>
      </c>
      <c r="E1758" s="170"/>
      <c r="F1758" s="171" t="s">
        <v>385</v>
      </c>
      <c r="G1758" s="170"/>
      <c r="H1758" s="170"/>
      <c r="J1758" s="170"/>
      <c r="K1758" s="170"/>
      <c r="L1758" s="172"/>
      <c r="M1758" s="173"/>
      <c r="N1758" s="170"/>
      <c r="O1758" s="170"/>
      <c r="P1758" s="170"/>
      <c r="Q1758" s="170"/>
      <c r="R1758" s="170"/>
      <c r="S1758" s="170"/>
      <c r="T1758" s="174"/>
      <c r="AT1758" s="175" t="s">
        <v>152</v>
      </c>
      <c r="AU1758" s="175" t="s">
        <v>80</v>
      </c>
      <c r="AV1758" s="175" t="s">
        <v>76</v>
      </c>
      <c r="AW1758" s="175" t="s">
        <v>111</v>
      </c>
      <c r="AX1758" s="175" t="s">
        <v>72</v>
      </c>
      <c r="AY1758" s="175" t="s">
        <v>139</v>
      </c>
    </row>
    <row r="1759" spans="2:65" s="6" customFormat="1" ht="15.75" customHeight="1" x14ac:dyDescent="0.3">
      <c r="B1759" s="169"/>
      <c r="C1759" s="170"/>
      <c r="D1759" s="167" t="s">
        <v>152</v>
      </c>
      <c r="E1759" s="170"/>
      <c r="F1759" s="171" t="s">
        <v>211</v>
      </c>
      <c r="G1759" s="170"/>
      <c r="H1759" s="170"/>
      <c r="J1759" s="170"/>
      <c r="K1759" s="170"/>
      <c r="L1759" s="172"/>
      <c r="M1759" s="173"/>
      <c r="N1759" s="170"/>
      <c r="O1759" s="170"/>
      <c r="P1759" s="170"/>
      <c r="Q1759" s="170"/>
      <c r="R1759" s="170"/>
      <c r="S1759" s="170"/>
      <c r="T1759" s="174"/>
      <c r="AT1759" s="175" t="s">
        <v>152</v>
      </c>
      <c r="AU1759" s="175" t="s">
        <v>80</v>
      </c>
      <c r="AV1759" s="175" t="s">
        <v>76</v>
      </c>
      <c r="AW1759" s="175" t="s">
        <v>111</v>
      </c>
      <c r="AX1759" s="175" t="s">
        <v>72</v>
      </c>
      <c r="AY1759" s="175" t="s">
        <v>139</v>
      </c>
    </row>
    <row r="1760" spans="2:65" s="6" customFormat="1" ht="15.75" customHeight="1" x14ac:dyDescent="0.3">
      <c r="B1760" s="176"/>
      <c r="C1760" s="177"/>
      <c r="D1760" s="167" t="s">
        <v>152</v>
      </c>
      <c r="E1760" s="177"/>
      <c r="F1760" s="178" t="s">
        <v>1280</v>
      </c>
      <c r="G1760" s="177"/>
      <c r="H1760" s="179">
        <v>234.08</v>
      </c>
      <c r="J1760" s="177"/>
      <c r="K1760" s="177"/>
      <c r="L1760" s="180"/>
      <c r="M1760" s="181"/>
      <c r="N1760" s="177"/>
      <c r="O1760" s="177"/>
      <c r="P1760" s="177"/>
      <c r="Q1760" s="177"/>
      <c r="R1760" s="177"/>
      <c r="S1760" s="177"/>
      <c r="T1760" s="182"/>
      <c r="AT1760" s="183" t="s">
        <v>152</v>
      </c>
      <c r="AU1760" s="183" t="s">
        <v>80</v>
      </c>
      <c r="AV1760" s="183" t="s">
        <v>80</v>
      </c>
      <c r="AW1760" s="183" t="s">
        <v>111</v>
      </c>
      <c r="AX1760" s="183" t="s">
        <v>72</v>
      </c>
      <c r="AY1760" s="183" t="s">
        <v>139</v>
      </c>
    </row>
    <row r="1761" spans="2:65" s="6" customFormat="1" ht="15.75" customHeight="1" x14ac:dyDescent="0.3">
      <c r="B1761" s="169"/>
      <c r="C1761" s="170"/>
      <c r="D1761" s="167" t="s">
        <v>152</v>
      </c>
      <c r="E1761" s="170"/>
      <c r="F1761" s="171" t="s">
        <v>259</v>
      </c>
      <c r="G1761" s="170"/>
      <c r="H1761" s="170"/>
      <c r="J1761" s="170"/>
      <c r="K1761" s="170"/>
      <c r="L1761" s="172"/>
      <c r="M1761" s="173"/>
      <c r="N1761" s="170"/>
      <c r="O1761" s="170"/>
      <c r="P1761" s="170"/>
      <c r="Q1761" s="170"/>
      <c r="R1761" s="170"/>
      <c r="S1761" s="170"/>
      <c r="T1761" s="174"/>
      <c r="AT1761" s="175" t="s">
        <v>152</v>
      </c>
      <c r="AU1761" s="175" t="s">
        <v>80</v>
      </c>
      <c r="AV1761" s="175" t="s">
        <v>76</v>
      </c>
      <c r="AW1761" s="175" t="s">
        <v>111</v>
      </c>
      <c r="AX1761" s="175" t="s">
        <v>72</v>
      </c>
      <c r="AY1761" s="175" t="s">
        <v>139</v>
      </c>
    </row>
    <row r="1762" spans="2:65" s="6" customFormat="1" ht="15.75" customHeight="1" x14ac:dyDescent="0.3">
      <c r="B1762" s="176"/>
      <c r="C1762" s="177"/>
      <c r="D1762" s="167" t="s">
        <v>152</v>
      </c>
      <c r="E1762" s="177"/>
      <c r="F1762" s="178" t="s">
        <v>1281</v>
      </c>
      <c r="G1762" s="177"/>
      <c r="H1762" s="179">
        <v>34</v>
      </c>
      <c r="J1762" s="177"/>
      <c r="K1762" s="177"/>
      <c r="L1762" s="180"/>
      <c r="M1762" s="181"/>
      <c r="N1762" s="177"/>
      <c r="O1762" s="177"/>
      <c r="P1762" s="177"/>
      <c r="Q1762" s="177"/>
      <c r="R1762" s="177"/>
      <c r="S1762" s="177"/>
      <c r="T1762" s="182"/>
      <c r="AT1762" s="183" t="s">
        <v>152</v>
      </c>
      <c r="AU1762" s="183" t="s">
        <v>80</v>
      </c>
      <c r="AV1762" s="183" t="s">
        <v>80</v>
      </c>
      <c r="AW1762" s="183" t="s">
        <v>111</v>
      </c>
      <c r="AX1762" s="183" t="s">
        <v>72</v>
      </c>
      <c r="AY1762" s="183" t="s">
        <v>139</v>
      </c>
    </row>
    <row r="1763" spans="2:65" s="6" customFormat="1" ht="15.75" customHeight="1" x14ac:dyDescent="0.3">
      <c r="B1763" s="184"/>
      <c r="C1763" s="185"/>
      <c r="D1763" s="167" t="s">
        <v>152</v>
      </c>
      <c r="E1763" s="185"/>
      <c r="F1763" s="186" t="s">
        <v>179</v>
      </c>
      <c r="G1763" s="185"/>
      <c r="H1763" s="187">
        <v>268.08</v>
      </c>
      <c r="J1763" s="185"/>
      <c r="K1763" s="185"/>
      <c r="L1763" s="188"/>
      <c r="M1763" s="189"/>
      <c r="N1763" s="185"/>
      <c r="O1763" s="185"/>
      <c r="P1763" s="185"/>
      <c r="Q1763" s="185"/>
      <c r="R1763" s="185"/>
      <c r="S1763" s="185"/>
      <c r="T1763" s="190"/>
      <c r="AT1763" s="191" t="s">
        <v>152</v>
      </c>
      <c r="AU1763" s="191" t="s">
        <v>80</v>
      </c>
      <c r="AV1763" s="191" t="s">
        <v>146</v>
      </c>
      <c r="AW1763" s="191" t="s">
        <v>111</v>
      </c>
      <c r="AX1763" s="191" t="s">
        <v>76</v>
      </c>
      <c r="AY1763" s="191" t="s">
        <v>139</v>
      </c>
    </row>
    <row r="1764" spans="2:65" s="6" customFormat="1" ht="15.75" customHeight="1" x14ac:dyDescent="0.3">
      <c r="B1764" s="23"/>
      <c r="C1764" s="153" t="s">
        <v>1282</v>
      </c>
      <c r="D1764" s="153" t="s">
        <v>141</v>
      </c>
      <c r="E1764" s="154" t="s">
        <v>1283</v>
      </c>
      <c r="F1764" s="155" t="s">
        <v>1284</v>
      </c>
      <c r="G1764" s="156" t="s">
        <v>164</v>
      </c>
      <c r="H1764" s="157">
        <v>2405.1410000000001</v>
      </c>
      <c r="I1764" s="158">
        <v>9.5</v>
      </c>
      <c r="J1764" s="159">
        <f>ROUND($I$1764*$H$1764,2)</f>
        <v>22848.84</v>
      </c>
      <c r="K1764" s="155" t="s">
        <v>145</v>
      </c>
      <c r="L1764" s="43"/>
      <c r="M1764" s="160"/>
      <c r="N1764" s="161" t="s">
        <v>43</v>
      </c>
      <c r="O1764" s="24"/>
      <c r="P1764" s="162">
        <f>$O$1764*$H$1764</f>
        <v>0</v>
      </c>
      <c r="Q1764" s="162">
        <v>0</v>
      </c>
      <c r="R1764" s="162">
        <f>$Q$1764*$H$1764</f>
        <v>0</v>
      </c>
      <c r="S1764" s="162">
        <v>0</v>
      </c>
      <c r="T1764" s="163">
        <f>$S$1764*$H$1764</f>
        <v>0</v>
      </c>
      <c r="AR1764" s="97" t="s">
        <v>146</v>
      </c>
      <c r="AT1764" s="97" t="s">
        <v>141</v>
      </c>
      <c r="AU1764" s="97" t="s">
        <v>80</v>
      </c>
      <c r="AY1764" s="6" t="s">
        <v>139</v>
      </c>
      <c r="BE1764" s="164">
        <f>IF($N$1764="základní",$J$1764,0)</f>
        <v>22848.84</v>
      </c>
      <c r="BF1764" s="164">
        <f>IF($N$1764="snížená",$J$1764,0)</f>
        <v>0</v>
      </c>
      <c r="BG1764" s="164">
        <f>IF($N$1764="zákl. přenesená",$J$1764,0)</f>
        <v>0</v>
      </c>
      <c r="BH1764" s="164">
        <f>IF($N$1764="sníž. přenesená",$J$1764,0)</f>
        <v>0</v>
      </c>
      <c r="BI1764" s="164">
        <f>IF($N$1764="nulová",$J$1764,0)</f>
        <v>0</v>
      </c>
      <c r="BJ1764" s="97" t="s">
        <v>76</v>
      </c>
      <c r="BK1764" s="164">
        <f>ROUND($I$1764*$H$1764,2)</f>
        <v>22848.84</v>
      </c>
      <c r="BL1764" s="97" t="s">
        <v>146</v>
      </c>
      <c r="BM1764" s="97" t="s">
        <v>1285</v>
      </c>
    </row>
    <row r="1765" spans="2:65" s="6" customFormat="1" ht="27" customHeight="1" x14ac:dyDescent="0.3">
      <c r="B1765" s="23"/>
      <c r="C1765" s="24"/>
      <c r="D1765" s="165" t="s">
        <v>148</v>
      </c>
      <c r="E1765" s="24"/>
      <c r="F1765" s="166" t="s">
        <v>1286</v>
      </c>
      <c r="G1765" s="24"/>
      <c r="H1765" s="24"/>
      <c r="J1765" s="24"/>
      <c r="K1765" s="24"/>
      <c r="L1765" s="43"/>
      <c r="M1765" s="56"/>
      <c r="N1765" s="24"/>
      <c r="O1765" s="24"/>
      <c r="P1765" s="24"/>
      <c r="Q1765" s="24"/>
      <c r="R1765" s="24"/>
      <c r="S1765" s="24"/>
      <c r="T1765" s="57"/>
      <c r="AT1765" s="6" t="s">
        <v>148</v>
      </c>
      <c r="AU1765" s="6" t="s">
        <v>80</v>
      </c>
    </row>
    <row r="1766" spans="2:65" s="6" customFormat="1" ht="98.25" customHeight="1" x14ac:dyDescent="0.3">
      <c r="B1766" s="23"/>
      <c r="C1766" s="24"/>
      <c r="D1766" s="167" t="s">
        <v>150</v>
      </c>
      <c r="E1766" s="24"/>
      <c r="F1766" s="168" t="s">
        <v>1287</v>
      </c>
      <c r="G1766" s="24"/>
      <c r="H1766" s="24"/>
      <c r="J1766" s="24"/>
      <c r="K1766" s="24"/>
      <c r="L1766" s="43"/>
      <c r="M1766" s="56"/>
      <c r="N1766" s="24"/>
      <c r="O1766" s="24"/>
      <c r="P1766" s="24"/>
      <c r="Q1766" s="24"/>
      <c r="R1766" s="24"/>
      <c r="S1766" s="24"/>
      <c r="T1766" s="57"/>
      <c r="AT1766" s="6" t="s">
        <v>150</v>
      </c>
      <c r="AU1766" s="6" t="s">
        <v>80</v>
      </c>
    </row>
    <row r="1767" spans="2:65" s="6" customFormat="1" ht="15.75" customHeight="1" x14ac:dyDescent="0.3">
      <c r="B1767" s="169"/>
      <c r="C1767" s="170"/>
      <c r="D1767" s="167" t="s">
        <v>152</v>
      </c>
      <c r="E1767" s="170"/>
      <c r="F1767" s="171" t="s">
        <v>1288</v>
      </c>
      <c r="G1767" s="170"/>
      <c r="H1767" s="170"/>
      <c r="J1767" s="170"/>
      <c r="K1767" s="170"/>
      <c r="L1767" s="172"/>
      <c r="M1767" s="173"/>
      <c r="N1767" s="170"/>
      <c r="O1767" s="170"/>
      <c r="P1767" s="170"/>
      <c r="Q1767" s="170"/>
      <c r="R1767" s="170"/>
      <c r="S1767" s="170"/>
      <c r="T1767" s="174"/>
      <c r="AT1767" s="175" t="s">
        <v>152</v>
      </c>
      <c r="AU1767" s="175" t="s">
        <v>80</v>
      </c>
      <c r="AV1767" s="175" t="s">
        <v>76</v>
      </c>
      <c r="AW1767" s="175" t="s">
        <v>111</v>
      </c>
      <c r="AX1767" s="175" t="s">
        <v>72</v>
      </c>
      <c r="AY1767" s="175" t="s">
        <v>139</v>
      </c>
    </row>
    <row r="1768" spans="2:65" s="6" customFormat="1" ht="15.75" customHeight="1" x14ac:dyDescent="0.3">
      <c r="B1768" s="176"/>
      <c r="C1768" s="177"/>
      <c r="D1768" s="167" t="s">
        <v>152</v>
      </c>
      <c r="E1768" s="177"/>
      <c r="F1768" s="178" t="s">
        <v>1289</v>
      </c>
      <c r="G1768" s="177"/>
      <c r="H1768" s="179">
        <v>2405.1410000000001</v>
      </c>
      <c r="J1768" s="177"/>
      <c r="K1768" s="177"/>
      <c r="L1768" s="180"/>
      <c r="M1768" s="181"/>
      <c r="N1768" s="177"/>
      <c r="O1768" s="177"/>
      <c r="P1768" s="177"/>
      <c r="Q1768" s="177"/>
      <c r="R1768" s="177"/>
      <c r="S1768" s="177"/>
      <c r="T1768" s="182"/>
      <c r="AT1768" s="183" t="s">
        <v>152</v>
      </c>
      <c r="AU1768" s="183" t="s">
        <v>80</v>
      </c>
      <c r="AV1768" s="183" t="s">
        <v>80</v>
      </c>
      <c r="AW1768" s="183" t="s">
        <v>111</v>
      </c>
      <c r="AX1768" s="183" t="s">
        <v>76</v>
      </c>
      <c r="AY1768" s="183" t="s">
        <v>139</v>
      </c>
    </row>
    <row r="1769" spans="2:65" s="6" customFormat="1" ht="15.75" customHeight="1" x14ac:dyDescent="0.3">
      <c r="B1769" s="23"/>
      <c r="C1769" s="200" t="s">
        <v>1290</v>
      </c>
      <c r="D1769" s="200" t="s">
        <v>1184</v>
      </c>
      <c r="E1769" s="201" t="s">
        <v>1291</v>
      </c>
      <c r="F1769" s="202" t="s">
        <v>1292</v>
      </c>
      <c r="G1769" s="203" t="s">
        <v>1293</v>
      </c>
      <c r="H1769" s="204">
        <v>60.128999999999998</v>
      </c>
      <c r="I1769" s="205">
        <v>91</v>
      </c>
      <c r="J1769" s="206">
        <f>ROUND($I$1769*$H$1769,2)</f>
        <v>5471.74</v>
      </c>
      <c r="K1769" s="202" t="s">
        <v>145</v>
      </c>
      <c r="L1769" s="207"/>
      <c r="M1769" s="208"/>
      <c r="N1769" s="209" t="s">
        <v>43</v>
      </c>
      <c r="O1769" s="24"/>
      <c r="P1769" s="162">
        <f>$O$1769*$H$1769</f>
        <v>0</v>
      </c>
      <c r="Q1769" s="162">
        <v>1E-3</v>
      </c>
      <c r="R1769" s="162">
        <f>$Q$1769*$H$1769</f>
        <v>6.0129000000000002E-2</v>
      </c>
      <c r="S1769" s="162">
        <v>0</v>
      </c>
      <c r="T1769" s="163">
        <f>$S$1769*$H$1769</f>
        <v>0</v>
      </c>
      <c r="AR1769" s="97" t="s">
        <v>214</v>
      </c>
      <c r="AT1769" s="97" t="s">
        <v>1184</v>
      </c>
      <c r="AU1769" s="97" t="s">
        <v>80</v>
      </c>
      <c r="AY1769" s="6" t="s">
        <v>139</v>
      </c>
      <c r="BE1769" s="164">
        <f>IF($N$1769="základní",$J$1769,0)</f>
        <v>5471.74</v>
      </c>
      <c r="BF1769" s="164">
        <f>IF($N$1769="snížená",$J$1769,0)</f>
        <v>0</v>
      </c>
      <c r="BG1769" s="164">
        <f>IF($N$1769="zákl. přenesená",$J$1769,0)</f>
        <v>0</v>
      </c>
      <c r="BH1769" s="164">
        <f>IF($N$1769="sníž. přenesená",$J$1769,0)</f>
        <v>0</v>
      </c>
      <c r="BI1769" s="164">
        <f>IF($N$1769="nulová",$J$1769,0)</f>
        <v>0</v>
      </c>
      <c r="BJ1769" s="97" t="s">
        <v>76</v>
      </c>
      <c r="BK1769" s="164">
        <f>ROUND($I$1769*$H$1769,2)</f>
        <v>5471.74</v>
      </c>
      <c r="BL1769" s="97" t="s">
        <v>146</v>
      </c>
      <c r="BM1769" s="97" t="s">
        <v>1294</v>
      </c>
    </row>
    <row r="1770" spans="2:65" s="6" customFormat="1" ht="16.5" customHeight="1" x14ac:dyDescent="0.3">
      <c r="B1770" s="23"/>
      <c r="C1770" s="24"/>
      <c r="D1770" s="165" t="s">
        <v>148</v>
      </c>
      <c r="E1770" s="24"/>
      <c r="F1770" s="166" t="s">
        <v>1295</v>
      </c>
      <c r="G1770" s="24"/>
      <c r="H1770" s="24"/>
      <c r="J1770" s="24"/>
      <c r="K1770" s="24"/>
      <c r="L1770" s="43"/>
      <c r="M1770" s="56"/>
      <c r="N1770" s="24"/>
      <c r="O1770" s="24"/>
      <c r="P1770" s="24"/>
      <c r="Q1770" s="24"/>
      <c r="R1770" s="24"/>
      <c r="S1770" s="24"/>
      <c r="T1770" s="57"/>
      <c r="AT1770" s="6" t="s">
        <v>148</v>
      </c>
      <c r="AU1770" s="6" t="s">
        <v>80</v>
      </c>
    </row>
    <row r="1771" spans="2:65" s="6" customFormat="1" ht="15.75" customHeight="1" x14ac:dyDescent="0.3">
      <c r="B1771" s="169"/>
      <c r="C1771" s="170"/>
      <c r="D1771" s="167" t="s">
        <v>152</v>
      </c>
      <c r="E1771" s="170"/>
      <c r="F1771" s="171" t="s">
        <v>1296</v>
      </c>
      <c r="G1771" s="170"/>
      <c r="H1771" s="170"/>
      <c r="J1771" s="170"/>
      <c r="K1771" s="170"/>
      <c r="L1771" s="172"/>
      <c r="M1771" s="173"/>
      <c r="N1771" s="170"/>
      <c r="O1771" s="170"/>
      <c r="P1771" s="170"/>
      <c r="Q1771" s="170"/>
      <c r="R1771" s="170"/>
      <c r="S1771" s="170"/>
      <c r="T1771" s="174"/>
      <c r="AT1771" s="175" t="s">
        <v>152</v>
      </c>
      <c r="AU1771" s="175" t="s">
        <v>80</v>
      </c>
      <c r="AV1771" s="175" t="s">
        <v>76</v>
      </c>
      <c r="AW1771" s="175" t="s">
        <v>111</v>
      </c>
      <c r="AX1771" s="175" t="s">
        <v>72</v>
      </c>
      <c r="AY1771" s="175" t="s">
        <v>139</v>
      </c>
    </row>
    <row r="1772" spans="2:65" s="6" customFormat="1" ht="15.75" customHeight="1" x14ac:dyDescent="0.3">
      <c r="B1772" s="169"/>
      <c r="C1772" s="170"/>
      <c r="D1772" s="167" t="s">
        <v>152</v>
      </c>
      <c r="E1772" s="170"/>
      <c r="F1772" s="171" t="s">
        <v>1297</v>
      </c>
      <c r="G1772" s="170"/>
      <c r="H1772" s="170"/>
      <c r="J1772" s="170"/>
      <c r="K1772" s="170"/>
      <c r="L1772" s="172"/>
      <c r="M1772" s="173"/>
      <c r="N1772" s="170"/>
      <c r="O1772" s="170"/>
      <c r="P1772" s="170"/>
      <c r="Q1772" s="170"/>
      <c r="R1772" s="170"/>
      <c r="S1772" s="170"/>
      <c r="T1772" s="174"/>
      <c r="AT1772" s="175" t="s">
        <v>152</v>
      </c>
      <c r="AU1772" s="175" t="s">
        <v>80</v>
      </c>
      <c r="AV1772" s="175" t="s">
        <v>76</v>
      </c>
      <c r="AW1772" s="175" t="s">
        <v>111</v>
      </c>
      <c r="AX1772" s="175" t="s">
        <v>72</v>
      </c>
      <c r="AY1772" s="175" t="s">
        <v>139</v>
      </c>
    </row>
    <row r="1773" spans="2:65" s="6" customFormat="1" ht="15.75" customHeight="1" x14ac:dyDescent="0.3">
      <c r="B1773" s="176"/>
      <c r="C1773" s="177"/>
      <c r="D1773" s="167" t="s">
        <v>152</v>
      </c>
      <c r="E1773" s="177"/>
      <c r="F1773" s="178" t="s">
        <v>1298</v>
      </c>
      <c r="G1773" s="177"/>
      <c r="H1773" s="179">
        <v>60.128999999999998</v>
      </c>
      <c r="J1773" s="177"/>
      <c r="K1773" s="177"/>
      <c r="L1773" s="180"/>
      <c r="M1773" s="181"/>
      <c r="N1773" s="177"/>
      <c r="O1773" s="177"/>
      <c r="P1773" s="177"/>
      <c r="Q1773" s="177"/>
      <c r="R1773" s="177"/>
      <c r="S1773" s="177"/>
      <c r="T1773" s="182"/>
      <c r="AT1773" s="183" t="s">
        <v>152</v>
      </c>
      <c r="AU1773" s="183" t="s">
        <v>80</v>
      </c>
      <c r="AV1773" s="183" t="s">
        <v>80</v>
      </c>
      <c r="AW1773" s="183" t="s">
        <v>111</v>
      </c>
      <c r="AX1773" s="183" t="s">
        <v>76</v>
      </c>
      <c r="AY1773" s="183" t="s">
        <v>139</v>
      </c>
    </row>
    <row r="1774" spans="2:65" s="6" customFormat="1" ht="15.75" customHeight="1" x14ac:dyDescent="0.3">
      <c r="B1774" s="23"/>
      <c r="C1774" s="153" t="s">
        <v>1299</v>
      </c>
      <c r="D1774" s="153" t="s">
        <v>141</v>
      </c>
      <c r="E1774" s="154" t="s">
        <v>1300</v>
      </c>
      <c r="F1774" s="155" t="s">
        <v>1301</v>
      </c>
      <c r="G1774" s="156" t="s">
        <v>164</v>
      </c>
      <c r="H1774" s="157">
        <v>2673.221</v>
      </c>
      <c r="I1774" s="158">
        <v>20</v>
      </c>
      <c r="J1774" s="159">
        <f>ROUND($I$1774*$H$1774,2)</f>
        <v>53464.42</v>
      </c>
      <c r="K1774" s="155" t="s">
        <v>145</v>
      </c>
      <c r="L1774" s="43"/>
      <c r="M1774" s="160"/>
      <c r="N1774" s="161" t="s">
        <v>43</v>
      </c>
      <c r="O1774" s="24"/>
      <c r="P1774" s="162">
        <f>$O$1774*$H$1774</f>
        <v>0</v>
      </c>
      <c r="Q1774" s="162">
        <v>0</v>
      </c>
      <c r="R1774" s="162">
        <f>$Q$1774*$H$1774</f>
        <v>0</v>
      </c>
      <c r="S1774" s="162">
        <v>0</v>
      </c>
      <c r="T1774" s="163">
        <f>$S$1774*$H$1774</f>
        <v>0</v>
      </c>
      <c r="AR1774" s="97" t="s">
        <v>146</v>
      </c>
      <c r="AT1774" s="97" t="s">
        <v>141</v>
      </c>
      <c r="AU1774" s="97" t="s">
        <v>80</v>
      </c>
      <c r="AY1774" s="6" t="s">
        <v>139</v>
      </c>
      <c r="BE1774" s="164">
        <f>IF($N$1774="základní",$J$1774,0)</f>
        <v>53464.42</v>
      </c>
      <c r="BF1774" s="164">
        <f>IF($N$1774="snížená",$J$1774,0)</f>
        <v>0</v>
      </c>
      <c r="BG1774" s="164">
        <f>IF($N$1774="zákl. přenesená",$J$1774,0)</f>
        <v>0</v>
      </c>
      <c r="BH1774" s="164">
        <f>IF($N$1774="sníž. přenesená",$J$1774,0)</f>
        <v>0</v>
      </c>
      <c r="BI1774" s="164">
        <f>IF($N$1774="nulová",$J$1774,0)</f>
        <v>0</v>
      </c>
      <c r="BJ1774" s="97" t="s">
        <v>76</v>
      </c>
      <c r="BK1774" s="164">
        <f>ROUND($I$1774*$H$1774,2)</f>
        <v>53464.42</v>
      </c>
      <c r="BL1774" s="97" t="s">
        <v>146</v>
      </c>
      <c r="BM1774" s="97" t="s">
        <v>1302</v>
      </c>
    </row>
    <row r="1775" spans="2:65" s="6" customFormat="1" ht="27" customHeight="1" x14ac:dyDescent="0.3">
      <c r="B1775" s="23"/>
      <c r="C1775" s="24"/>
      <c r="D1775" s="165" t="s">
        <v>148</v>
      </c>
      <c r="E1775" s="24"/>
      <c r="F1775" s="166" t="s">
        <v>1303</v>
      </c>
      <c r="G1775" s="24"/>
      <c r="H1775" s="24"/>
      <c r="J1775" s="24"/>
      <c r="K1775" s="24"/>
      <c r="L1775" s="43"/>
      <c r="M1775" s="56"/>
      <c r="N1775" s="24"/>
      <c r="O1775" s="24"/>
      <c r="P1775" s="24"/>
      <c r="Q1775" s="24"/>
      <c r="R1775" s="24"/>
      <c r="S1775" s="24"/>
      <c r="T1775" s="57"/>
      <c r="AT1775" s="6" t="s">
        <v>148</v>
      </c>
      <c r="AU1775" s="6" t="s">
        <v>80</v>
      </c>
    </row>
    <row r="1776" spans="2:65" s="6" customFormat="1" ht="111.75" customHeight="1" x14ac:dyDescent="0.3">
      <c r="B1776" s="23"/>
      <c r="C1776" s="24"/>
      <c r="D1776" s="167" t="s">
        <v>150</v>
      </c>
      <c r="E1776" s="24"/>
      <c r="F1776" s="168" t="s">
        <v>1304</v>
      </c>
      <c r="G1776" s="24"/>
      <c r="H1776" s="24"/>
      <c r="J1776" s="24"/>
      <c r="K1776" s="24"/>
      <c r="L1776" s="43"/>
      <c r="M1776" s="56"/>
      <c r="N1776" s="24"/>
      <c r="O1776" s="24"/>
      <c r="P1776" s="24"/>
      <c r="Q1776" s="24"/>
      <c r="R1776" s="24"/>
      <c r="S1776" s="24"/>
      <c r="T1776" s="57"/>
      <c r="AT1776" s="6" t="s">
        <v>150</v>
      </c>
      <c r="AU1776" s="6" t="s">
        <v>80</v>
      </c>
    </row>
    <row r="1777" spans="2:65" s="6" customFormat="1" ht="15.75" customHeight="1" x14ac:dyDescent="0.3">
      <c r="B1777" s="169"/>
      <c r="C1777" s="170"/>
      <c r="D1777" s="167" t="s">
        <v>152</v>
      </c>
      <c r="E1777" s="170"/>
      <c r="F1777" s="171" t="s">
        <v>1305</v>
      </c>
      <c r="G1777" s="170"/>
      <c r="H1777" s="170"/>
      <c r="J1777" s="170"/>
      <c r="K1777" s="170"/>
      <c r="L1777" s="172"/>
      <c r="M1777" s="173"/>
      <c r="N1777" s="170"/>
      <c r="O1777" s="170"/>
      <c r="P1777" s="170"/>
      <c r="Q1777" s="170"/>
      <c r="R1777" s="170"/>
      <c r="S1777" s="170"/>
      <c r="T1777" s="174"/>
      <c r="AT1777" s="175" t="s">
        <v>152</v>
      </c>
      <c r="AU1777" s="175" t="s">
        <v>80</v>
      </c>
      <c r="AV1777" s="175" t="s">
        <v>76</v>
      </c>
      <c r="AW1777" s="175" t="s">
        <v>111</v>
      </c>
      <c r="AX1777" s="175" t="s">
        <v>72</v>
      </c>
      <c r="AY1777" s="175" t="s">
        <v>139</v>
      </c>
    </row>
    <row r="1778" spans="2:65" s="6" customFormat="1" ht="15.75" customHeight="1" x14ac:dyDescent="0.3">
      <c r="B1778" s="176"/>
      <c r="C1778" s="177"/>
      <c r="D1778" s="167" t="s">
        <v>152</v>
      </c>
      <c r="E1778" s="177"/>
      <c r="F1778" s="178" t="s">
        <v>1289</v>
      </c>
      <c r="G1778" s="177"/>
      <c r="H1778" s="179">
        <v>2405.1410000000001</v>
      </c>
      <c r="J1778" s="177"/>
      <c r="K1778" s="177"/>
      <c r="L1778" s="180"/>
      <c r="M1778" s="181"/>
      <c r="N1778" s="177"/>
      <c r="O1778" s="177"/>
      <c r="P1778" s="177"/>
      <c r="Q1778" s="177"/>
      <c r="R1778" s="177"/>
      <c r="S1778" s="177"/>
      <c r="T1778" s="182"/>
      <c r="AT1778" s="183" t="s">
        <v>152</v>
      </c>
      <c r="AU1778" s="183" t="s">
        <v>80</v>
      </c>
      <c r="AV1778" s="183" t="s">
        <v>80</v>
      </c>
      <c r="AW1778" s="183" t="s">
        <v>111</v>
      </c>
      <c r="AX1778" s="183" t="s">
        <v>72</v>
      </c>
      <c r="AY1778" s="183" t="s">
        <v>139</v>
      </c>
    </row>
    <row r="1779" spans="2:65" s="6" customFormat="1" ht="15.75" customHeight="1" x14ac:dyDescent="0.3">
      <c r="B1779" s="169"/>
      <c r="C1779" s="170"/>
      <c r="D1779" s="167" t="s">
        <v>152</v>
      </c>
      <c r="E1779" s="170"/>
      <c r="F1779" s="171" t="s">
        <v>1306</v>
      </c>
      <c r="G1779" s="170"/>
      <c r="H1779" s="170"/>
      <c r="J1779" s="170"/>
      <c r="K1779" s="170"/>
      <c r="L1779" s="172"/>
      <c r="M1779" s="173"/>
      <c r="N1779" s="170"/>
      <c r="O1779" s="170"/>
      <c r="P1779" s="170"/>
      <c r="Q1779" s="170"/>
      <c r="R1779" s="170"/>
      <c r="S1779" s="170"/>
      <c r="T1779" s="174"/>
      <c r="AT1779" s="175" t="s">
        <v>152</v>
      </c>
      <c r="AU1779" s="175" t="s">
        <v>80</v>
      </c>
      <c r="AV1779" s="175" t="s">
        <v>76</v>
      </c>
      <c r="AW1779" s="175" t="s">
        <v>111</v>
      </c>
      <c r="AX1779" s="175" t="s">
        <v>72</v>
      </c>
      <c r="AY1779" s="175" t="s">
        <v>139</v>
      </c>
    </row>
    <row r="1780" spans="2:65" s="6" customFormat="1" ht="15.75" customHeight="1" x14ac:dyDescent="0.3">
      <c r="B1780" s="176"/>
      <c r="C1780" s="177"/>
      <c r="D1780" s="167" t="s">
        <v>152</v>
      </c>
      <c r="E1780" s="177"/>
      <c r="F1780" s="178" t="s">
        <v>1307</v>
      </c>
      <c r="G1780" s="177"/>
      <c r="H1780" s="179">
        <v>268.08</v>
      </c>
      <c r="J1780" s="177"/>
      <c r="K1780" s="177"/>
      <c r="L1780" s="180"/>
      <c r="M1780" s="181"/>
      <c r="N1780" s="177"/>
      <c r="O1780" s="177"/>
      <c r="P1780" s="177"/>
      <c r="Q1780" s="177"/>
      <c r="R1780" s="177"/>
      <c r="S1780" s="177"/>
      <c r="T1780" s="182"/>
      <c r="AT1780" s="183" t="s">
        <v>152</v>
      </c>
      <c r="AU1780" s="183" t="s">
        <v>80</v>
      </c>
      <c r="AV1780" s="183" t="s">
        <v>80</v>
      </c>
      <c r="AW1780" s="183" t="s">
        <v>111</v>
      </c>
      <c r="AX1780" s="183" t="s">
        <v>72</v>
      </c>
      <c r="AY1780" s="183" t="s">
        <v>139</v>
      </c>
    </row>
    <row r="1781" spans="2:65" s="6" customFormat="1" ht="15.75" customHeight="1" x14ac:dyDescent="0.3">
      <c r="B1781" s="184"/>
      <c r="C1781" s="185"/>
      <c r="D1781" s="167" t="s">
        <v>152</v>
      </c>
      <c r="E1781" s="185"/>
      <c r="F1781" s="186" t="s">
        <v>179</v>
      </c>
      <c r="G1781" s="185"/>
      <c r="H1781" s="187">
        <v>2673.221</v>
      </c>
      <c r="J1781" s="185"/>
      <c r="K1781" s="185"/>
      <c r="L1781" s="188"/>
      <c r="M1781" s="189"/>
      <c r="N1781" s="185"/>
      <c r="O1781" s="185"/>
      <c r="P1781" s="185"/>
      <c r="Q1781" s="185"/>
      <c r="R1781" s="185"/>
      <c r="S1781" s="185"/>
      <c r="T1781" s="190"/>
      <c r="AT1781" s="191" t="s">
        <v>152</v>
      </c>
      <c r="AU1781" s="191" t="s">
        <v>80</v>
      </c>
      <c r="AV1781" s="191" t="s">
        <v>146</v>
      </c>
      <c r="AW1781" s="191" t="s">
        <v>111</v>
      </c>
      <c r="AX1781" s="191" t="s">
        <v>76</v>
      </c>
      <c r="AY1781" s="191" t="s">
        <v>139</v>
      </c>
    </row>
    <row r="1782" spans="2:65" s="6" customFormat="1" ht="15.75" customHeight="1" x14ac:dyDescent="0.3">
      <c r="B1782" s="23"/>
      <c r="C1782" s="153" t="s">
        <v>1308</v>
      </c>
      <c r="D1782" s="153" t="s">
        <v>141</v>
      </c>
      <c r="E1782" s="154" t="s">
        <v>1309</v>
      </c>
      <c r="F1782" s="155" t="s">
        <v>1310</v>
      </c>
      <c r="G1782" s="156" t="s">
        <v>164</v>
      </c>
      <c r="H1782" s="157">
        <v>160</v>
      </c>
      <c r="I1782" s="158">
        <v>220</v>
      </c>
      <c r="J1782" s="159">
        <f>ROUND($I$1782*$H$1782,2)</f>
        <v>35200</v>
      </c>
      <c r="K1782" s="155" t="s">
        <v>145</v>
      </c>
      <c r="L1782" s="43"/>
      <c r="M1782" s="160"/>
      <c r="N1782" s="161" t="s">
        <v>43</v>
      </c>
      <c r="O1782" s="24"/>
      <c r="P1782" s="162">
        <f>$O$1782*$H$1782</f>
        <v>0</v>
      </c>
      <c r="Q1782" s="162">
        <v>9.4024E-3</v>
      </c>
      <c r="R1782" s="162">
        <f>$Q$1782*$H$1782</f>
        <v>1.5043839999999999</v>
      </c>
      <c r="S1782" s="162">
        <v>0</v>
      </c>
      <c r="T1782" s="163">
        <f>$S$1782*$H$1782</f>
        <v>0</v>
      </c>
      <c r="AR1782" s="97" t="s">
        <v>146</v>
      </c>
      <c r="AT1782" s="97" t="s">
        <v>141</v>
      </c>
      <c r="AU1782" s="97" t="s">
        <v>80</v>
      </c>
      <c r="AY1782" s="6" t="s">
        <v>139</v>
      </c>
      <c r="BE1782" s="164">
        <f>IF($N$1782="základní",$J$1782,0)</f>
        <v>35200</v>
      </c>
      <c r="BF1782" s="164">
        <f>IF($N$1782="snížená",$J$1782,0)</f>
        <v>0</v>
      </c>
      <c r="BG1782" s="164">
        <f>IF($N$1782="zákl. přenesená",$J$1782,0)</f>
        <v>0</v>
      </c>
      <c r="BH1782" s="164">
        <f>IF($N$1782="sníž. přenesená",$J$1782,0)</f>
        <v>0</v>
      </c>
      <c r="BI1782" s="164">
        <f>IF($N$1782="nulová",$J$1782,0)</f>
        <v>0</v>
      </c>
      <c r="BJ1782" s="97" t="s">
        <v>76</v>
      </c>
      <c r="BK1782" s="164">
        <f>ROUND($I$1782*$H$1782,2)</f>
        <v>35200</v>
      </c>
      <c r="BL1782" s="97" t="s">
        <v>146</v>
      </c>
      <c r="BM1782" s="97" t="s">
        <v>1311</v>
      </c>
    </row>
    <row r="1783" spans="2:65" s="6" customFormat="1" ht="16.5" customHeight="1" x14ac:dyDescent="0.3">
      <c r="B1783" s="23"/>
      <c r="C1783" s="24"/>
      <c r="D1783" s="165" t="s">
        <v>148</v>
      </c>
      <c r="E1783" s="24"/>
      <c r="F1783" s="166" t="s">
        <v>1312</v>
      </c>
      <c r="G1783" s="24"/>
      <c r="H1783" s="24"/>
      <c r="J1783" s="24"/>
      <c r="K1783" s="24"/>
      <c r="L1783" s="43"/>
      <c r="M1783" s="56"/>
      <c r="N1783" s="24"/>
      <c r="O1783" s="24"/>
      <c r="P1783" s="24"/>
      <c r="Q1783" s="24"/>
      <c r="R1783" s="24"/>
      <c r="S1783" s="24"/>
      <c r="T1783" s="57"/>
      <c r="AT1783" s="6" t="s">
        <v>148</v>
      </c>
      <c r="AU1783" s="6" t="s">
        <v>80</v>
      </c>
    </row>
    <row r="1784" spans="2:65" s="6" customFormat="1" ht="30.75" customHeight="1" x14ac:dyDescent="0.3">
      <c r="B1784" s="23"/>
      <c r="C1784" s="24"/>
      <c r="D1784" s="167" t="s">
        <v>150</v>
      </c>
      <c r="E1784" s="24"/>
      <c r="F1784" s="168" t="s">
        <v>1313</v>
      </c>
      <c r="G1784" s="24"/>
      <c r="H1784" s="24"/>
      <c r="J1784" s="24"/>
      <c r="K1784" s="24"/>
      <c r="L1784" s="43"/>
      <c r="M1784" s="56"/>
      <c r="N1784" s="24"/>
      <c r="O1784" s="24"/>
      <c r="P1784" s="24"/>
      <c r="Q1784" s="24"/>
      <c r="R1784" s="24"/>
      <c r="S1784" s="24"/>
      <c r="T1784" s="57"/>
      <c r="AT1784" s="6" t="s">
        <v>150</v>
      </c>
      <c r="AU1784" s="6" t="s">
        <v>80</v>
      </c>
    </row>
    <row r="1785" spans="2:65" s="6" customFormat="1" ht="15.75" customHeight="1" x14ac:dyDescent="0.3">
      <c r="B1785" s="169"/>
      <c r="C1785" s="170"/>
      <c r="D1785" s="167" t="s">
        <v>152</v>
      </c>
      <c r="E1785" s="170"/>
      <c r="F1785" s="171" t="s">
        <v>1314</v>
      </c>
      <c r="G1785" s="170"/>
      <c r="H1785" s="170"/>
      <c r="J1785" s="170"/>
      <c r="K1785" s="170"/>
      <c r="L1785" s="172"/>
      <c r="M1785" s="173"/>
      <c r="N1785" s="170"/>
      <c r="O1785" s="170"/>
      <c r="P1785" s="170"/>
      <c r="Q1785" s="170"/>
      <c r="R1785" s="170"/>
      <c r="S1785" s="170"/>
      <c r="T1785" s="174"/>
      <c r="AT1785" s="175" t="s">
        <v>152</v>
      </c>
      <c r="AU1785" s="175" t="s">
        <v>80</v>
      </c>
      <c r="AV1785" s="175" t="s">
        <v>76</v>
      </c>
      <c r="AW1785" s="175" t="s">
        <v>111</v>
      </c>
      <c r="AX1785" s="175" t="s">
        <v>72</v>
      </c>
      <c r="AY1785" s="175" t="s">
        <v>139</v>
      </c>
    </row>
    <row r="1786" spans="2:65" s="6" customFormat="1" ht="15.75" customHeight="1" x14ac:dyDescent="0.3">
      <c r="B1786" s="176"/>
      <c r="C1786" s="177"/>
      <c r="D1786" s="167" t="s">
        <v>152</v>
      </c>
      <c r="E1786" s="177"/>
      <c r="F1786" s="178" t="s">
        <v>1315</v>
      </c>
      <c r="G1786" s="177"/>
      <c r="H1786" s="179">
        <v>160</v>
      </c>
      <c r="J1786" s="177"/>
      <c r="K1786" s="177"/>
      <c r="L1786" s="180"/>
      <c r="M1786" s="181"/>
      <c r="N1786" s="177"/>
      <c r="O1786" s="177"/>
      <c r="P1786" s="177"/>
      <c r="Q1786" s="177"/>
      <c r="R1786" s="177"/>
      <c r="S1786" s="177"/>
      <c r="T1786" s="182"/>
      <c r="AT1786" s="183" t="s">
        <v>152</v>
      </c>
      <c r="AU1786" s="183" t="s">
        <v>80</v>
      </c>
      <c r="AV1786" s="183" t="s">
        <v>80</v>
      </c>
      <c r="AW1786" s="183" t="s">
        <v>111</v>
      </c>
      <c r="AX1786" s="183" t="s">
        <v>76</v>
      </c>
      <c r="AY1786" s="183" t="s">
        <v>139</v>
      </c>
    </row>
    <row r="1787" spans="2:65" s="6" customFormat="1" ht="15.75" customHeight="1" x14ac:dyDescent="0.3">
      <c r="B1787" s="23"/>
      <c r="C1787" s="153" t="s">
        <v>1316</v>
      </c>
      <c r="D1787" s="153" t="s">
        <v>141</v>
      </c>
      <c r="E1787" s="154" t="s">
        <v>1317</v>
      </c>
      <c r="F1787" s="155" t="s">
        <v>1318</v>
      </c>
      <c r="G1787" s="156" t="s">
        <v>164</v>
      </c>
      <c r="H1787" s="157">
        <v>160</v>
      </c>
      <c r="I1787" s="158">
        <v>55.5</v>
      </c>
      <c r="J1787" s="159">
        <f>ROUND($I$1787*$H$1787,2)</f>
        <v>8880</v>
      </c>
      <c r="K1787" s="155" t="s">
        <v>145</v>
      </c>
      <c r="L1787" s="43"/>
      <c r="M1787" s="160"/>
      <c r="N1787" s="161" t="s">
        <v>43</v>
      </c>
      <c r="O1787" s="24"/>
      <c r="P1787" s="162">
        <f>$O$1787*$H$1787</f>
        <v>0</v>
      </c>
      <c r="Q1787" s="162">
        <v>0</v>
      </c>
      <c r="R1787" s="162">
        <f>$Q$1787*$H$1787</f>
        <v>0</v>
      </c>
      <c r="S1787" s="162">
        <v>0</v>
      </c>
      <c r="T1787" s="163">
        <f>$S$1787*$H$1787</f>
        <v>0</v>
      </c>
      <c r="AR1787" s="97" t="s">
        <v>146</v>
      </c>
      <c r="AT1787" s="97" t="s">
        <v>141</v>
      </c>
      <c r="AU1787" s="97" t="s">
        <v>80</v>
      </c>
      <c r="AY1787" s="6" t="s">
        <v>139</v>
      </c>
      <c r="BE1787" s="164">
        <f>IF($N$1787="základní",$J$1787,0)</f>
        <v>8880</v>
      </c>
      <c r="BF1787" s="164">
        <f>IF($N$1787="snížená",$J$1787,0)</f>
        <v>0</v>
      </c>
      <c r="BG1787" s="164">
        <f>IF($N$1787="zákl. přenesená",$J$1787,0)</f>
        <v>0</v>
      </c>
      <c r="BH1787" s="164">
        <f>IF($N$1787="sníž. přenesená",$J$1787,0)</f>
        <v>0</v>
      </c>
      <c r="BI1787" s="164">
        <f>IF($N$1787="nulová",$J$1787,0)</f>
        <v>0</v>
      </c>
      <c r="BJ1787" s="97" t="s">
        <v>76</v>
      </c>
      <c r="BK1787" s="164">
        <f>ROUND($I$1787*$H$1787,2)</f>
        <v>8880</v>
      </c>
      <c r="BL1787" s="97" t="s">
        <v>146</v>
      </c>
      <c r="BM1787" s="97" t="s">
        <v>1319</v>
      </c>
    </row>
    <row r="1788" spans="2:65" s="6" customFormat="1" ht="16.5" customHeight="1" x14ac:dyDescent="0.3">
      <c r="B1788" s="23"/>
      <c r="C1788" s="24"/>
      <c r="D1788" s="165" t="s">
        <v>148</v>
      </c>
      <c r="E1788" s="24"/>
      <c r="F1788" s="166" t="s">
        <v>1320</v>
      </c>
      <c r="G1788" s="24"/>
      <c r="H1788" s="24"/>
      <c r="J1788" s="24"/>
      <c r="K1788" s="24"/>
      <c r="L1788" s="43"/>
      <c r="M1788" s="56"/>
      <c r="N1788" s="24"/>
      <c r="O1788" s="24"/>
      <c r="P1788" s="24"/>
      <c r="Q1788" s="24"/>
      <c r="R1788" s="24"/>
      <c r="S1788" s="24"/>
      <c r="T1788" s="57"/>
      <c r="AT1788" s="6" t="s">
        <v>148</v>
      </c>
      <c r="AU1788" s="6" t="s">
        <v>80</v>
      </c>
    </row>
    <row r="1789" spans="2:65" s="6" customFormat="1" ht="30.75" customHeight="1" x14ac:dyDescent="0.3">
      <c r="B1789" s="23"/>
      <c r="C1789" s="24"/>
      <c r="D1789" s="167" t="s">
        <v>150</v>
      </c>
      <c r="E1789" s="24"/>
      <c r="F1789" s="168" t="s">
        <v>1313</v>
      </c>
      <c r="G1789" s="24"/>
      <c r="H1789" s="24"/>
      <c r="J1789" s="24"/>
      <c r="K1789" s="24"/>
      <c r="L1789" s="43"/>
      <c r="M1789" s="56"/>
      <c r="N1789" s="24"/>
      <c r="O1789" s="24"/>
      <c r="P1789" s="24"/>
      <c r="Q1789" s="24"/>
      <c r="R1789" s="24"/>
      <c r="S1789" s="24"/>
      <c r="T1789" s="57"/>
      <c r="AT1789" s="6" t="s">
        <v>150</v>
      </c>
      <c r="AU1789" s="6" t="s">
        <v>80</v>
      </c>
    </row>
    <row r="1790" spans="2:65" s="6" customFormat="1" ht="15.75" customHeight="1" x14ac:dyDescent="0.3">
      <c r="B1790" s="176"/>
      <c r="C1790" s="177"/>
      <c r="D1790" s="167" t="s">
        <v>152</v>
      </c>
      <c r="E1790" s="177"/>
      <c r="F1790" s="178" t="s">
        <v>1321</v>
      </c>
      <c r="G1790" s="177"/>
      <c r="H1790" s="179">
        <v>160</v>
      </c>
      <c r="J1790" s="177"/>
      <c r="K1790" s="177"/>
      <c r="L1790" s="180"/>
      <c r="M1790" s="181"/>
      <c r="N1790" s="177"/>
      <c r="O1790" s="177"/>
      <c r="P1790" s="177"/>
      <c r="Q1790" s="177"/>
      <c r="R1790" s="177"/>
      <c r="S1790" s="177"/>
      <c r="T1790" s="182"/>
      <c r="AT1790" s="183" t="s">
        <v>152</v>
      </c>
      <c r="AU1790" s="183" t="s">
        <v>80</v>
      </c>
      <c r="AV1790" s="183" t="s">
        <v>80</v>
      </c>
      <c r="AW1790" s="183" t="s">
        <v>111</v>
      </c>
      <c r="AX1790" s="183" t="s">
        <v>76</v>
      </c>
      <c r="AY1790" s="183" t="s">
        <v>139</v>
      </c>
    </row>
    <row r="1791" spans="2:65" s="6" customFormat="1" ht="15.75" customHeight="1" x14ac:dyDescent="0.3">
      <c r="B1791" s="23"/>
      <c r="C1791" s="153" t="s">
        <v>1322</v>
      </c>
      <c r="D1791" s="153" t="s">
        <v>141</v>
      </c>
      <c r="E1791" s="154" t="s">
        <v>1323</v>
      </c>
      <c r="F1791" s="155" t="s">
        <v>1324</v>
      </c>
      <c r="G1791" s="156" t="s">
        <v>380</v>
      </c>
      <c r="H1791" s="157">
        <v>26.731999999999999</v>
      </c>
      <c r="I1791" s="158">
        <v>50</v>
      </c>
      <c r="J1791" s="159">
        <f>ROUND($I$1791*$H$1791,2)</f>
        <v>1336.6</v>
      </c>
      <c r="K1791" s="155" t="s">
        <v>145</v>
      </c>
      <c r="L1791" s="43"/>
      <c r="M1791" s="160"/>
      <c r="N1791" s="161" t="s">
        <v>43</v>
      </c>
      <c r="O1791" s="24"/>
      <c r="P1791" s="162">
        <f>$O$1791*$H$1791</f>
        <v>0</v>
      </c>
      <c r="Q1791" s="162">
        <v>0</v>
      </c>
      <c r="R1791" s="162">
        <f>$Q$1791*$H$1791</f>
        <v>0</v>
      </c>
      <c r="S1791" s="162">
        <v>0</v>
      </c>
      <c r="T1791" s="163">
        <f>$S$1791*$H$1791</f>
        <v>0</v>
      </c>
      <c r="AR1791" s="97" t="s">
        <v>146</v>
      </c>
      <c r="AT1791" s="97" t="s">
        <v>141</v>
      </c>
      <c r="AU1791" s="97" t="s">
        <v>80</v>
      </c>
      <c r="AY1791" s="6" t="s">
        <v>139</v>
      </c>
      <c r="BE1791" s="164">
        <f>IF($N$1791="základní",$J$1791,0)</f>
        <v>1336.6</v>
      </c>
      <c r="BF1791" s="164">
        <f>IF($N$1791="snížená",$J$1791,0)</f>
        <v>0</v>
      </c>
      <c r="BG1791" s="164">
        <f>IF($N$1791="zákl. přenesená",$J$1791,0)</f>
        <v>0</v>
      </c>
      <c r="BH1791" s="164">
        <f>IF($N$1791="sníž. přenesená",$J$1791,0)</f>
        <v>0</v>
      </c>
      <c r="BI1791" s="164">
        <f>IF($N$1791="nulová",$J$1791,0)</f>
        <v>0</v>
      </c>
      <c r="BJ1791" s="97" t="s">
        <v>76</v>
      </c>
      <c r="BK1791" s="164">
        <f>ROUND($I$1791*$H$1791,2)</f>
        <v>1336.6</v>
      </c>
      <c r="BL1791" s="97" t="s">
        <v>146</v>
      </c>
      <c r="BM1791" s="97" t="s">
        <v>1325</v>
      </c>
    </row>
    <row r="1792" spans="2:65" s="6" customFormat="1" ht="16.5" customHeight="1" x14ac:dyDescent="0.3">
      <c r="B1792" s="23"/>
      <c r="C1792" s="24"/>
      <c r="D1792" s="165" t="s">
        <v>148</v>
      </c>
      <c r="E1792" s="24"/>
      <c r="F1792" s="166" t="s">
        <v>1326</v>
      </c>
      <c r="G1792" s="24"/>
      <c r="H1792" s="24"/>
      <c r="J1792" s="24"/>
      <c r="K1792" s="24"/>
      <c r="L1792" s="43"/>
      <c r="M1792" s="56"/>
      <c r="N1792" s="24"/>
      <c r="O1792" s="24"/>
      <c r="P1792" s="24"/>
      <c r="Q1792" s="24"/>
      <c r="R1792" s="24"/>
      <c r="S1792" s="24"/>
      <c r="T1792" s="57"/>
      <c r="AT1792" s="6" t="s">
        <v>148</v>
      </c>
      <c r="AU1792" s="6" t="s">
        <v>80</v>
      </c>
    </row>
    <row r="1793" spans="2:65" s="6" customFormat="1" ht="15.75" customHeight="1" x14ac:dyDescent="0.3">
      <c r="B1793" s="169"/>
      <c r="C1793" s="170"/>
      <c r="D1793" s="167" t="s">
        <v>152</v>
      </c>
      <c r="E1793" s="170"/>
      <c r="F1793" s="171" t="s">
        <v>1327</v>
      </c>
      <c r="G1793" s="170"/>
      <c r="H1793" s="170"/>
      <c r="J1793" s="170"/>
      <c r="K1793" s="170"/>
      <c r="L1793" s="172"/>
      <c r="M1793" s="173"/>
      <c r="N1793" s="170"/>
      <c r="O1793" s="170"/>
      <c r="P1793" s="170"/>
      <c r="Q1793" s="170"/>
      <c r="R1793" s="170"/>
      <c r="S1793" s="170"/>
      <c r="T1793" s="174"/>
      <c r="AT1793" s="175" t="s">
        <v>152</v>
      </c>
      <c r="AU1793" s="175" t="s">
        <v>80</v>
      </c>
      <c r="AV1793" s="175" t="s">
        <v>76</v>
      </c>
      <c r="AW1793" s="175" t="s">
        <v>111</v>
      </c>
      <c r="AX1793" s="175" t="s">
        <v>72</v>
      </c>
      <c r="AY1793" s="175" t="s">
        <v>139</v>
      </c>
    </row>
    <row r="1794" spans="2:65" s="6" customFormat="1" ht="15.75" customHeight="1" x14ac:dyDescent="0.3">
      <c r="B1794" s="169"/>
      <c r="C1794" s="170"/>
      <c r="D1794" s="167" t="s">
        <v>152</v>
      </c>
      <c r="E1794" s="170"/>
      <c r="F1794" s="171" t="s">
        <v>1328</v>
      </c>
      <c r="G1794" s="170"/>
      <c r="H1794" s="170"/>
      <c r="J1794" s="170"/>
      <c r="K1794" s="170"/>
      <c r="L1794" s="172"/>
      <c r="M1794" s="173"/>
      <c r="N1794" s="170"/>
      <c r="O1794" s="170"/>
      <c r="P1794" s="170"/>
      <c r="Q1794" s="170"/>
      <c r="R1794" s="170"/>
      <c r="S1794" s="170"/>
      <c r="T1794" s="174"/>
      <c r="AT1794" s="175" t="s">
        <v>152</v>
      </c>
      <c r="AU1794" s="175" t="s">
        <v>80</v>
      </c>
      <c r="AV1794" s="175" t="s">
        <v>76</v>
      </c>
      <c r="AW1794" s="175" t="s">
        <v>111</v>
      </c>
      <c r="AX1794" s="175" t="s">
        <v>72</v>
      </c>
      <c r="AY1794" s="175" t="s">
        <v>139</v>
      </c>
    </row>
    <row r="1795" spans="2:65" s="6" customFormat="1" ht="15.75" customHeight="1" x14ac:dyDescent="0.3">
      <c r="B1795" s="176"/>
      <c r="C1795" s="177"/>
      <c r="D1795" s="167" t="s">
        <v>152</v>
      </c>
      <c r="E1795" s="177"/>
      <c r="F1795" s="178" t="s">
        <v>1329</v>
      </c>
      <c r="G1795" s="177"/>
      <c r="H1795" s="179">
        <v>26.731999999999999</v>
      </c>
      <c r="J1795" s="177"/>
      <c r="K1795" s="177"/>
      <c r="L1795" s="180"/>
      <c r="M1795" s="181"/>
      <c r="N1795" s="177"/>
      <c r="O1795" s="177"/>
      <c r="P1795" s="177"/>
      <c r="Q1795" s="177"/>
      <c r="R1795" s="177"/>
      <c r="S1795" s="177"/>
      <c r="T1795" s="182"/>
      <c r="AT1795" s="183" t="s">
        <v>152</v>
      </c>
      <c r="AU1795" s="183" t="s">
        <v>80</v>
      </c>
      <c r="AV1795" s="183" t="s">
        <v>80</v>
      </c>
      <c r="AW1795" s="183" t="s">
        <v>111</v>
      </c>
      <c r="AX1795" s="183" t="s">
        <v>76</v>
      </c>
      <c r="AY1795" s="183" t="s">
        <v>139</v>
      </c>
    </row>
    <row r="1796" spans="2:65" s="6" customFormat="1" ht="15.75" customHeight="1" x14ac:dyDescent="0.3">
      <c r="B1796" s="23"/>
      <c r="C1796" s="153" t="s">
        <v>1330</v>
      </c>
      <c r="D1796" s="153" t="s">
        <v>141</v>
      </c>
      <c r="E1796" s="154" t="s">
        <v>1331</v>
      </c>
      <c r="F1796" s="155" t="s">
        <v>1332</v>
      </c>
      <c r="G1796" s="156" t="s">
        <v>380</v>
      </c>
      <c r="H1796" s="157">
        <v>26.731999999999999</v>
      </c>
      <c r="I1796" s="158">
        <v>84.2</v>
      </c>
      <c r="J1796" s="159">
        <f>ROUND($I$1796*$H$1796,2)</f>
        <v>2250.83</v>
      </c>
      <c r="K1796" s="155" t="s">
        <v>145</v>
      </c>
      <c r="L1796" s="43"/>
      <c r="M1796" s="160"/>
      <c r="N1796" s="161" t="s">
        <v>43</v>
      </c>
      <c r="O1796" s="24"/>
      <c r="P1796" s="162">
        <f>$O$1796*$H$1796</f>
        <v>0</v>
      </c>
      <c r="Q1796" s="162">
        <v>0</v>
      </c>
      <c r="R1796" s="162">
        <f>$Q$1796*$H$1796</f>
        <v>0</v>
      </c>
      <c r="S1796" s="162">
        <v>0</v>
      </c>
      <c r="T1796" s="163">
        <f>$S$1796*$H$1796</f>
        <v>0</v>
      </c>
      <c r="AR1796" s="97" t="s">
        <v>146</v>
      </c>
      <c r="AT1796" s="97" t="s">
        <v>141</v>
      </c>
      <c r="AU1796" s="97" t="s">
        <v>80</v>
      </c>
      <c r="AY1796" s="6" t="s">
        <v>139</v>
      </c>
      <c r="BE1796" s="164">
        <f>IF($N$1796="základní",$J$1796,0)</f>
        <v>2250.83</v>
      </c>
      <c r="BF1796" s="164">
        <f>IF($N$1796="snížená",$J$1796,0)</f>
        <v>0</v>
      </c>
      <c r="BG1796" s="164">
        <f>IF($N$1796="zákl. přenesená",$J$1796,0)</f>
        <v>0</v>
      </c>
      <c r="BH1796" s="164">
        <f>IF($N$1796="sníž. přenesená",$J$1796,0)</f>
        <v>0</v>
      </c>
      <c r="BI1796" s="164">
        <f>IF($N$1796="nulová",$J$1796,0)</f>
        <v>0</v>
      </c>
      <c r="BJ1796" s="97" t="s">
        <v>76</v>
      </c>
      <c r="BK1796" s="164">
        <f>ROUND($I$1796*$H$1796,2)</f>
        <v>2250.83</v>
      </c>
      <c r="BL1796" s="97" t="s">
        <v>146</v>
      </c>
      <c r="BM1796" s="97" t="s">
        <v>1333</v>
      </c>
    </row>
    <row r="1797" spans="2:65" s="6" customFormat="1" ht="16.5" customHeight="1" x14ac:dyDescent="0.3">
      <c r="B1797" s="23"/>
      <c r="C1797" s="24"/>
      <c r="D1797" s="165" t="s">
        <v>148</v>
      </c>
      <c r="E1797" s="24"/>
      <c r="F1797" s="166" t="s">
        <v>1334</v>
      </c>
      <c r="G1797" s="24"/>
      <c r="H1797" s="24"/>
      <c r="J1797" s="24"/>
      <c r="K1797" s="24"/>
      <c r="L1797" s="43"/>
      <c r="M1797" s="56"/>
      <c r="N1797" s="24"/>
      <c r="O1797" s="24"/>
      <c r="P1797" s="24"/>
      <c r="Q1797" s="24"/>
      <c r="R1797" s="24"/>
      <c r="S1797" s="24"/>
      <c r="T1797" s="57"/>
      <c r="AT1797" s="6" t="s">
        <v>148</v>
      </c>
      <c r="AU1797" s="6" t="s">
        <v>80</v>
      </c>
    </row>
    <row r="1798" spans="2:65" s="6" customFormat="1" ht="44.25" customHeight="1" x14ac:dyDescent="0.3">
      <c r="B1798" s="23"/>
      <c r="C1798" s="24"/>
      <c r="D1798" s="167" t="s">
        <v>150</v>
      </c>
      <c r="E1798" s="24"/>
      <c r="F1798" s="168" t="s">
        <v>1335</v>
      </c>
      <c r="G1798" s="24"/>
      <c r="H1798" s="24"/>
      <c r="J1798" s="24"/>
      <c r="K1798" s="24"/>
      <c r="L1798" s="43"/>
      <c r="M1798" s="56"/>
      <c r="N1798" s="24"/>
      <c r="O1798" s="24"/>
      <c r="P1798" s="24"/>
      <c r="Q1798" s="24"/>
      <c r="R1798" s="24"/>
      <c r="S1798" s="24"/>
      <c r="T1798" s="57"/>
      <c r="AT1798" s="6" t="s">
        <v>150</v>
      </c>
      <c r="AU1798" s="6" t="s">
        <v>80</v>
      </c>
    </row>
    <row r="1799" spans="2:65" s="6" customFormat="1" ht="15.75" customHeight="1" x14ac:dyDescent="0.3">
      <c r="B1799" s="176"/>
      <c r="C1799" s="177"/>
      <c r="D1799" s="167" t="s">
        <v>152</v>
      </c>
      <c r="E1799" s="177"/>
      <c r="F1799" s="178" t="s">
        <v>1336</v>
      </c>
      <c r="G1799" s="177"/>
      <c r="H1799" s="179">
        <v>26.731999999999999</v>
      </c>
      <c r="J1799" s="177"/>
      <c r="K1799" s="177"/>
      <c r="L1799" s="180"/>
      <c r="M1799" s="181"/>
      <c r="N1799" s="177"/>
      <c r="O1799" s="177"/>
      <c r="P1799" s="177"/>
      <c r="Q1799" s="177"/>
      <c r="R1799" s="177"/>
      <c r="S1799" s="177"/>
      <c r="T1799" s="182"/>
      <c r="AT1799" s="183" t="s">
        <v>152</v>
      </c>
      <c r="AU1799" s="183" t="s">
        <v>80</v>
      </c>
      <c r="AV1799" s="183" t="s">
        <v>80</v>
      </c>
      <c r="AW1799" s="183" t="s">
        <v>111</v>
      </c>
      <c r="AX1799" s="183" t="s">
        <v>76</v>
      </c>
      <c r="AY1799" s="183" t="s">
        <v>139</v>
      </c>
    </row>
    <row r="1800" spans="2:65" s="6" customFormat="1" ht="15.75" customHeight="1" x14ac:dyDescent="0.3">
      <c r="B1800" s="23"/>
      <c r="C1800" s="153" t="s">
        <v>1337</v>
      </c>
      <c r="D1800" s="153" t="s">
        <v>141</v>
      </c>
      <c r="E1800" s="154" t="s">
        <v>1338</v>
      </c>
      <c r="F1800" s="155" t="s">
        <v>1339</v>
      </c>
      <c r="G1800" s="156" t="s">
        <v>380</v>
      </c>
      <c r="H1800" s="157">
        <v>26.731999999999999</v>
      </c>
      <c r="I1800" s="158">
        <v>10.7</v>
      </c>
      <c r="J1800" s="159">
        <f>ROUND($I$1800*$H$1800,2)</f>
        <v>286.02999999999997</v>
      </c>
      <c r="K1800" s="155" t="s">
        <v>145</v>
      </c>
      <c r="L1800" s="43"/>
      <c r="M1800" s="160"/>
      <c r="N1800" s="161" t="s">
        <v>43</v>
      </c>
      <c r="O1800" s="24"/>
      <c r="P1800" s="162">
        <f>$O$1800*$H$1800</f>
        <v>0</v>
      </c>
      <c r="Q1800" s="162">
        <v>0</v>
      </c>
      <c r="R1800" s="162">
        <f>$Q$1800*$H$1800</f>
        <v>0</v>
      </c>
      <c r="S1800" s="162">
        <v>0</v>
      </c>
      <c r="T1800" s="163">
        <f>$S$1800*$H$1800</f>
        <v>0</v>
      </c>
      <c r="AR1800" s="97" t="s">
        <v>146</v>
      </c>
      <c r="AT1800" s="97" t="s">
        <v>141</v>
      </c>
      <c r="AU1800" s="97" t="s">
        <v>80</v>
      </c>
      <c r="AY1800" s="6" t="s">
        <v>139</v>
      </c>
      <c r="BE1800" s="164">
        <f>IF($N$1800="základní",$J$1800,0)</f>
        <v>286.02999999999997</v>
      </c>
      <c r="BF1800" s="164">
        <f>IF($N$1800="snížená",$J$1800,0)</f>
        <v>0</v>
      </c>
      <c r="BG1800" s="164">
        <f>IF($N$1800="zákl. přenesená",$J$1800,0)</f>
        <v>0</v>
      </c>
      <c r="BH1800" s="164">
        <f>IF($N$1800="sníž. přenesená",$J$1800,0)</f>
        <v>0</v>
      </c>
      <c r="BI1800" s="164">
        <f>IF($N$1800="nulová",$J$1800,0)</f>
        <v>0</v>
      </c>
      <c r="BJ1800" s="97" t="s">
        <v>76</v>
      </c>
      <c r="BK1800" s="164">
        <f>ROUND($I$1800*$H$1800,2)</f>
        <v>286.02999999999997</v>
      </c>
      <c r="BL1800" s="97" t="s">
        <v>146</v>
      </c>
      <c r="BM1800" s="97" t="s">
        <v>1340</v>
      </c>
    </row>
    <row r="1801" spans="2:65" s="6" customFormat="1" ht="16.5" customHeight="1" x14ac:dyDescent="0.3">
      <c r="B1801" s="23"/>
      <c r="C1801" s="24"/>
      <c r="D1801" s="165" t="s">
        <v>148</v>
      </c>
      <c r="E1801" s="24"/>
      <c r="F1801" s="166" t="s">
        <v>1341</v>
      </c>
      <c r="G1801" s="24"/>
      <c r="H1801" s="24"/>
      <c r="J1801" s="24"/>
      <c r="K1801" s="24"/>
      <c r="L1801" s="43"/>
      <c r="M1801" s="56"/>
      <c r="N1801" s="24"/>
      <c r="O1801" s="24"/>
      <c r="P1801" s="24"/>
      <c r="Q1801" s="24"/>
      <c r="R1801" s="24"/>
      <c r="S1801" s="24"/>
      <c r="T1801" s="57"/>
      <c r="AT1801" s="6" t="s">
        <v>148</v>
      </c>
      <c r="AU1801" s="6" t="s">
        <v>80</v>
      </c>
    </row>
    <row r="1802" spans="2:65" s="6" customFormat="1" ht="44.25" customHeight="1" x14ac:dyDescent="0.3">
      <c r="B1802" s="23"/>
      <c r="C1802" s="24"/>
      <c r="D1802" s="167" t="s">
        <v>150</v>
      </c>
      <c r="E1802" s="24"/>
      <c r="F1802" s="168" t="s">
        <v>1335</v>
      </c>
      <c r="G1802" s="24"/>
      <c r="H1802" s="24"/>
      <c r="J1802" s="24"/>
      <c r="K1802" s="24"/>
      <c r="L1802" s="43"/>
      <c r="M1802" s="56"/>
      <c r="N1802" s="24"/>
      <c r="O1802" s="24"/>
      <c r="P1802" s="24"/>
      <c r="Q1802" s="24"/>
      <c r="R1802" s="24"/>
      <c r="S1802" s="24"/>
      <c r="T1802" s="57"/>
      <c r="AT1802" s="6" t="s">
        <v>150</v>
      </c>
      <c r="AU1802" s="6" t="s">
        <v>80</v>
      </c>
    </row>
    <row r="1803" spans="2:65" s="6" customFormat="1" ht="15.75" customHeight="1" x14ac:dyDescent="0.3">
      <c r="B1803" s="176"/>
      <c r="C1803" s="177"/>
      <c r="D1803" s="167" t="s">
        <v>152</v>
      </c>
      <c r="E1803" s="177"/>
      <c r="F1803" s="178" t="s">
        <v>1342</v>
      </c>
      <c r="G1803" s="177"/>
      <c r="H1803" s="179">
        <v>26.731999999999999</v>
      </c>
      <c r="J1803" s="177"/>
      <c r="K1803" s="177"/>
      <c r="L1803" s="180"/>
      <c r="M1803" s="181"/>
      <c r="N1803" s="177"/>
      <c r="O1803" s="177"/>
      <c r="P1803" s="177"/>
      <c r="Q1803" s="177"/>
      <c r="R1803" s="177"/>
      <c r="S1803" s="177"/>
      <c r="T1803" s="182"/>
      <c r="AT1803" s="183" t="s">
        <v>152</v>
      </c>
      <c r="AU1803" s="183" t="s">
        <v>80</v>
      </c>
      <c r="AV1803" s="183" t="s">
        <v>80</v>
      </c>
      <c r="AW1803" s="183" t="s">
        <v>111</v>
      </c>
      <c r="AX1803" s="183" t="s">
        <v>76</v>
      </c>
      <c r="AY1803" s="183" t="s">
        <v>139</v>
      </c>
    </row>
    <row r="1804" spans="2:65" s="140" customFormat="1" ht="30.75" customHeight="1" x14ac:dyDescent="0.3">
      <c r="B1804" s="141"/>
      <c r="C1804" s="142"/>
      <c r="D1804" s="142" t="s">
        <v>71</v>
      </c>
      <c r="E1804" s="151" t="s">
        <v>80</v>
      </c>
      <c r="F1804" s="151" t="s">
        <v>1343</v>
      </c>
      <c r="G1804" s="142"/>
      <c r="H1804" s="142"/>
      <c r="J1804" s="152">
        <f>$BK$1804</f>
        <v>461474.72</v>
      </c>
      <c r="K1804" s="142"/>
      <c r="L1804" s="145"/>
      <c r="M1804" s="146"/>
      <c r="N1804" s="142"/>
      <c r="O1804" s="142"/>
      <c r="P1804" s="147">
        <f>SUM($P$1805:$P$1834)</f>
        <v>0</v>
      </c>
      <c r="Q1804" s="142"/>
      <c r="R1804" s="147">
        <f>SUM($R$1805:$R$1834)</f>
        <v>1154.0413203840001</v>
      </c>
      <c r="S1804" s="142"/>
      <c r="T1804" s="148">
        <f>SUM($T$1805:$T$1834)</f>
        <v>0</v>
      </c>
      <c r="AR1804" s="149" t="s">
        <v>76</v>
      </c>
      <c r="AT1804" s="149" t="s">
        <v>71</v>
      </c>
      <c r="AU1804" s="149" t="s">
        <v>76</v>
      </c>
      <c r="AY1804" s="149" t="s">
        <v>139</v>
      </c>
      <c r="BK1804" s="150">
        <f>SUM($BK$1805:$BK$1834)</f>
        <v>461474.72</v>
      </c>
    </row>
    <row r="1805" spans="2:65" s="6" customFormat="1" ht="15.75" customHeight="1" x14ac:dyDescent="0.3">
      <c r="B1805" s="23"/>
      <c r="C1805" s="153" t="s">
        <v>1344</v>
      </c>
      <c r="D1805" s="153" t="s">
        <v>141</v>
      </c>
      <c r="E1805" s="154" t="s">
        <v>1345</v>
      </c>
      <c r="F1805" s="155" t="s">
        <v>1346</v>
      </c>
      <c r="G1805" s="156" t="s">
        <v>294</v>
      </c>
      <c r="H1805" s="157">
        <v>5093.54</v>
      </c>
      <c r="I1805" s="158">
        <v>90.6</v>
      </c>
      <c r="J1805" s="159">
        <f>ROUND($I$1805*$H$1805,2)</f>
        <v>461474.72</v>
      </c>
      <c r="K1805" s="155" t="s">
        <v>145</v>
      </c>
      <c r="L1805" s="43"/>
      <c r="M1805" s="160"/>
      <c r="N1805" s="161" t="s">
        <v>43</v>
      </c>
      <c r="O1805" s="24"/>
      <c r="P1805" s="162">
        <f>$O$1805*$H$1805</f>
        <v>0</v>
      </c>
      <c r="Q1805" s="162">
        <v>0.22656960000000001</v>
      </c>
      <c r="R1805" s="162">
        <f>$Q$1805*$H$1805</f>
        <v>1154.0413203840001</v>
      </c>
      <c r="S1805" s="162">
        <v>0</v>
      </c>
      <c r="T1805" s="163">
        <f>$S$1805*$H$1805</f>
        <v>0</v>
      </c>
      <c r="AR1805" s="97" t="s">
        <v>146</v>
      </c>
      <c r="AT1805" s="97" t="s">
        <v>141</v>
      </c>
      <c r="AU1805" s="97" t="s">
        <v>80</v>
      </c>
      <c r="AY1805" s="6" t="s">
        <v>139</v>
      </c>
      <c r="BE1805" s="164">
        <f>IF($N$1805="základní",$J$1805,0)</f>
        <v>461474.72</v>
      </c>
      <c r="BF1805" s="164">
        <f>IF($N$1805="snížená",$J$1805,0)</f>
        <v>0</v>
      </c>
      <c r="BG1805" s="164">
        <f>IF($N$1805="zákl. přenesená",$J$1805,0)</f>
        <v>0</v>
      </c>
      <c r="BH1805" s="164">
        <f>IF($N$1805="sníž. přenesená",$J$1805,0)</f>
        <v>0</v>
      </c>
      <c r="BI1805" s="164">
        <f>IF($N$1805="nulová",$J$1805,0)</f>
        <v>0</v>
      </c>
      <c r="BJ1805" s="97" t="s">
        <v>76</v>
      </c>
      <c r="BK1805" s="164">
        <f>ROUND($I$1805*$H$1805,2)</f>
        <v>461474.72</v>
      </c>
      <c r="BL1805" s="97" t="s">
        <v>146</v>
      </c>
      <c r="BM1805" s="97" t="s">
        <v>1347</v>
      </c>
    </row>
    <row r="1806" spans="2:65" s="6" customFormat="1" ht="27" customHeight="1" x14ac:dyDescent="0.3">
      <c r="B1806" s="23"/>
      <c r="C1806" s="24"/>
      <c r="D1806" s="165" t="s">
        <v>148</v>
      </c>
      <c r="E1806" s="24"/>
      <c r="F1806" s="166" t="s">
        <v>1348</v>
      </c>
      <c r="G1806" s="24"/>
      <c r="H1806" s="24"/>
      <c r="J1806" s="24"/>
      <c r="K1806" s="24"/>
      <c r="L1806" s="43"/>
      <c r="M1806" s="56"/>
      <c r="N1806" s="24"/>
      <c r="O1806" s="24"/>
      <c r="P1806" s="24"/>
      <c r="Q1806" s="24"/>
      <c r="R1806" s="24"/>
      <c r="S1806" s="24"/>
      <c r="T1806" s="57"/>
      <c r="AT1806" s="6" t="s">
        <v>148</v>
      </c>
      <c r="AU1806" s="6" t="s">
        <v>80</v>
      </c>
    </row>
    <row r="1807" spans="2:65" s="6" customFormat="1" ht="15.75" customHeight="1" x14ac:dyDescent="0.3">
      <c r="B1807" s="169"/>
      <c r="C1807" s="170"/>
      <c r="D1807" s="167" t="s">
        <v>152</v>
      </c>
      <c r="E1807" s="170"/>
      <c r="F1807" s="171" t="s">
        <v>1349</v>
      </c>
      <c r="G1807" s="170"/>
      <c r="H1807" s="170"/>
      <c r="J1807" s="170"/>
      <c r="K1807" s="170"/>
      <c r="L1807" s="172"/>
      <c r="M1807" s="173"/>
      <c r="N1807" s="170"/>
      <c r="O1807" s="170"/>
      <c r="P1807" s="170"/>
      <c r="Q1807" s="170"/>
      <c r="R1807" s="170"/>
      <c r="S1807" s="170"/>
      <c r="T1807" s="174"/>
      <c r="AT1807" s="175" t="s">
        <v>152</v>
      </c>
      <c r="AU1807" s="175" t="s">
        <v>80</v>
      </c>
      <c r="AV1807" s="175" t="s">
        <v>76</v>
      </c>
      <c r="AW1807" s="175" t="s">
        <v>111</v>
      </c>
      <c r="AX1807" s="175" t="s">
        <v>72</v>
      </c>
      <c r="AY1807" s="175" t="s">
        <v>139</v>
      </c>
    </row>
    <row r="1808" spans="2:65" s="6" customFormat="1" ht="15.75" customHeight="1" x14ac:dyDescent="0.3">
      <c r="B1808" s="169"/>
      <c r="C1808" s="170"/>
      <c r="D1808" s="167" t="s">
        <v>152</v>
      </c>
      <c r="E1808" s="170"/>
      <c r="F1808" s="171" t="s">
        <v>1200</v>
      </c>
      <c r="G1808" s="170"/>
      <c r="H1808" s="170"/>
      <c r="J1808" s="170"/>
      <c r="K1808" s="170"/>
      <c r="L1808" s="172"/>
      <c r="M1808" s="173"/>
      <c r="N1808" s="170"/>
      <c r="O1808" s="170"/>
      <c r="P1808" s="170"/>
      <c r="Q1808" s="170"/>
      <c r="R1808" s="170"/>
      <c r="S1808" s="170"/>
      <c r="T1808" s="174"/>
      <c r="AT1808" s="175" t="s">
        <v>152</v>
      </c>
      <c r="AU1808" s="175" t="s">
        <v>80</v>
      </c>
      <c r="AV1808" s="175" t="s">
        <v>76</v>
      </c>
      <c r="AW1808" s="175" t="s">
        <v>111</v>
      </c>
      <c r="AX1808" s="175" t="s">
        <v>72</v>
      </c>
      <c r="AY1808" s="175" t="s">
        <v>139</v>
      </c>
    </row>
    <row r="1809" spans="2:51" s="6" customFormat="1" ht="15.75" customHeight="1" x14ac:dyDescent="0.3">
      <c r="B1809" s="176"/>
      <c r="C1809" s="177"/>
      <c r="D1809" s="167" t="s">
        <v>152</v>
      </c>
      <c r="E1809" s="177"/>
      <c r="F1809" s="178" t="s">
        <v>1350</v>
      </c>
      <c r="G1809" s="177"/>
      <c r="H1809" s="179">
        <v>764.63</v>
      </c>
      <c r="J1809" s="177"/>
      <c r="K1809" s="177"/>
      <c r="L1809" s="180"/>
      <c r="M1809" s="181"/>
      <c r="N1809" s="177"/>
      <c r="O1809" s="177"/>
      <c r="P1809" s="177"/>
      <c r="Q1809" s="177"/>
      <c r="R1809" s="177"/>
      <c r="S1809" s="177"/>
      <c r="T1809" s="182"/>
      <c r="AT1809" s="183" t="s">
        <v>152</v>
      </c>
      <c r="AU1809" s="183" t="s">
        <v>80</v>
      </c>
      <c r="AV1809" s="183" t="s">
        <v>80</v>
      </c>
      <c r="AW1809" s="183" t="s">
        <v>111</v>
      </c>
      <c r="AX1809" s="183" t="s">
        <v>72</v>
      </c>
      <c r="AY1809" s="183" t="s">
        <v>139</v>
      </c>
    </row>
    <row r="1810" spans="2:51" s="6" customFormat="1" ht="15.75" customHeight="1" x14ac:dyDescent="0.3">
      <c r="B1810" s="176"/>
      <c r="C1810" s="177"/>
      <c r="D1810" s="167" t="s">
        <v>152</v>
      </c>
      <c r="E1810" s="177"/>
      <c r="F1810" s="178" t="s">
        <v>1351</v>
      </c>
      <c r="G1810" s="177"/>
      <c r="H1810" s="179">
        <v>32</v>
      </c>
      <c r="J1810" s="177"/>
      <c r="K1810" s="177"/>
      <c r="L1810" s="180"/>
      <c r="M1810" s="181"/>
      <c r="N1810" s="177"/>
      <c r="O1810" s="177"/>
      <c r="P1810" s="177"/>
      <c r="Q1810" s="177"/>
      <c r="R1810" s="177"/>
      <c r="S1810" s="177"/>
      <c r="T1810" s="182"/>
      <c r="AT1810" s="183" t="s">
        <v>152</v>
      </c>
      <c r="AU1810" s="183" t="s">
        <v>80</v>
      </c>
      <c r="AV1810" s="183" t="s">
        <v>80</v>
      </c>
      <c r="AW1810" s="183" t="s">
        <v>111</v>
      </c>
      <c r="AX1810" s="183" t="s">
        <v>72</v>
      </c>
      <c r="AY1810" s="183" t="s">
        <v>139</v>
      </c>
    </row>
    <row r="1811" spans="2:51" s="6" customFormat="1" ht="15.75" customHeight="1" x14ac:dyDescent="0.3">
      <c r="B1811" s="176"/>
      <c r="C1811" s="177"/>
      <c r="D1811" s="167" t="s">
        <v>152</v>
      </c>
      <c r="E1811" s="177"/>
      <c r="F1811" s="178" t="s">
        <v>1352</v>
      </c>
      <c r="G1811" s="177"/>
      <c r="H1811" s="179">
        <v>258.18</v>
      </c>
      <c r="J1811" s="177"/>
      <c r="K1811" s="177"/>
      <c r="L1811" s="180"/>
      <c r="M1811" s="181"/>
      <c r="N1811" s="177"/>
      <c r="O1811" s="177"/>
      <c r="P1811" s="177"/>
      <c r="Q1811" s="177"/>
      <c r="R1811" s="177"/>
      <c r="S1811" s="177"/>
      <c r="T1811" s="182"/>
      <c r="AT1811" s="183" t="s">
        <v>152</v>
      </c>
      <c r="AU1811" s="183" t="s">
        <v>80</v>
      </c>
      <c r="AV1811" s="183" t="s">
        <v>80</v>
      </c>
      <c r="AW1811" s="183" t="s">
        <v>111</v>
      </c>
      <c r="AX1811" s="183" t="s">
        <v>72</v>
      </c>
      <c r="AY1811" s="183" t="s">
        <v>139</v>
      </c>
    </row>
    <row r="1812" spans="2:51" s="6" customFormat="1" ht="15.75" customHeight="1" x14ac:dyDescent="0.3">
      <c r="B1812" s="176"/>
      <c r="C1812" s="177"/>
      <c r="D1812" s="167" t="s">
        <v>152</v>
      </c>
      <c r="E1812" s="177"/>
      <c r="F1812" s="178" t="s">
        <v>1353</v>
      </c>
      <c r="G1812" s="177"/>
      <c r="H1812" s="179">
        <v>31.57</v>
      </c>
      <c r="J1812" s="177"/>
      <c r="K1812" s="177"/>
      <c r="L1812" s="180"/>
      <c r="M1812" s="181"/>
      <c r="N1812" s="177"/>
      <c r="O1812" s="177"/>
      <c r="P1812" s="177"/>
      <c r="Q1812" s="177"/>
      <c r="R1812" s="177"/>
      <c r="S1812" s="177"/>
      <c r="T1812" s="182"/>
      <c r="AT1812" s="183" t="s">
        <v>152</v>
      </c>
      <c r="AU1812" s="183" t="s">
        <v>80</v>
      </c>
      <c r="AV1812" s="183" t="s">
        <v>80</v>
      </c>
      <c r="AW1812" s="183" t="s">
        <v>111</v>
      </c>
      <c r="AX1812" s="183" t="s">
        <v>72</v>
      </c>
      <c r="AY1812" s="183" t="s">
        <v>139</v>
      </c>
    </row>
    <row r="1813" spans="2:51" s="6" customFormat="1" ht="15.75" customHeight="1" x14ac:dyDescent="0.3">
      <c r="B1813" s="176"/>
      <c r="C1813" s="177"/>
      <c r="D1813" s="167" t="s">
        <v>152</v>
      </c>
      <c r="E1813" s="177"/>
      <c r="F1813" s="178" t="s">
        <v>1354</v>
      </c>
      <c r="G1813" s="177"/>
      <c r="H1813" s="179">
        <v>1026.45</v>
      </c>
      <c r="J1813" s="177"/>
      <c r="K1813" s="177"/>
      <c r="L1813" s="180"/>
      <c r="M1813" s="181"/>
      <c r="N1813" s="177"/>
      <c r="O1813" s="177"/>
      <c r="P1813" s="177"/>
      <c r="Q1813" s="177"/>
      <c r="R1813" s="177"/>
      <c r="S1813" s="177"/>
      <c r="T1813" s="182"/>
      <c r="AT1813" s="183" t="s">
        <v>152</v>
      </c>
      <c r="AU1813" s="183" t="s">
        <v>80</v>
      </c>
      <c r="AV1813" s="183" t="s">
        <v>80</v>
      </c>
      <c r="AW1813" s="183" t="s">
        <v>111</v>
      </c>
      <c r="AX1813" s="183" t="s">
        <v>72</v>
      </c>
      <c r="AY1813" s="183" t="s">
        <v>139</v>
      </c>
    </row>
    <row r="1814" spans="2:51" s="6" customFormat="1" ht="15.75" customHeight="1" x14ac:dyDescent="0.3">
      <c r="B1814" s="176"/>
      <c r="C1814" s="177"/>
      <c r="D1814" s="167" t="s">
        <v>152</v>
      </c>
      <c r="E1814" s="177"/>
      <c r="F1814" s="178" t="s">
        <v>1355</v>
      </c>
      <c r="G1814" s="177"/>
      <c r="H1814" s="179">
        <v>455.48</v>
      </c>
      <c r="J1814" s="177"/>
      <c r="K1814" s="177"/>
      <c r="L1814" s="180"/>
      <c r="M1814" s="181"/>
      <c r="N1814" s="177"/>
      <c r="O1814" s="177"/>
      <c r="P1814" s="177"/>
      <c r="Q1814" s="177"/>
      <c r="R1814" s="177"/>
      <c r="S1814" s="177"/>
      <c r="T1814" s="182"/>
      <c r="AT1814" s="183" t="s">
        <v>152</v>
      </c>
      <c r="AU1814" s="183" t="s">
        <v>80</v>
      </c>
      <c r="AV1814" s="183" t="s">
        <v>80</v>
      </c>
      <c r="AW1814" s="183" t="s">
        <v>111</v>
      </c>
      <c r="AX1814" s="183" t="s">
        <v>72</v>
      </c>
      <c r="AY1814" s="183" t="s">
        <v>139</v>
      </c>
    </row>
    <row r="1815" spans="2:51" s="6" customFormat="1" ht="15.75" customHeight="1" x14ac:dyDescent="0.3">
      <c r="B1815" s="176"/>
      <c r="C1815" s="177"/>
      <c r="D1815" s="167" t="s">
        <v>152</v>
      </c>
      <c r="E1815" s="177"/>
      <c r="F1815" s="178" t="s">
        <v>1356</v>
      </c>
      <c r="G1815" s="177"/>
      <c r="H1815" s="179">
        <v>231.85</v>
      </c>
      <c r="J1815" s="177"/>
      <c r="K1815" s="177"/>
      <c r="L1815" s="180"/>
      <c r="M1815" s="181"/>
      <c r="N1815" s="177"/>
      <c r="O1815" s="177"/>
      <c r="P1815" s="177"/>
      <c r="Q1815" s="177"/>
      <c r="R1815" s="177"/>
      <c r="S1815" s="177"/>
      <c r="T1815" s="182"/>
      <c r="AT1815" s="183" t="s">
        <v>152</v>
      </c>
      <c r="AU1815" s="183" t="s">
        <v>80</v>
      </c>
      <c r="AV1815" s="183" t="s">
        <v>80</v>
      </c>
      <c r="AW1815" s="183" t="s">
        <v>111</v>
      </c>
      <c r="AX1815" s="183" t="s">
        <v>72</v>
      </c>
      <c r="AY1815" s="183" t="s">
        <v>139</v>
      </c>
    </row>
    <row r="1816" spans="2:51" s="6" customFormat="1" ht="15.75" customHeight="1" x14ac:dyDescent="0.3">
      <c r="B1816" s="176"/>
      <c r="C1816" s="177"/>
      <c r="D1816" s="167" t="s">
        <v>152</v>
      </c>
      <c r="E1816" s="177"/>
      <c r="F1816" s="178" t="s">
        <v>1357</v>
      </c>
      <c r="G1816" s="177"/>
      <c r="H1816" s="179">
        <v>752</v>
      </c>
      <c r="J1816" s="177"/>
      <c r="K1816" s="177"/>
      <c r="L1816" s="180"/>
      <c r="M1816" s="181"/>
      <c r="N1816" s="177"/>
      <c r="O1816" s="177"/>
      <c r="P1816" s="177"/>
      <c r="Q1816" s="177"/>
      <c r="R1816" s="177"/>
      <c r="S1816" s="177"/>
      <c r="T1816" s="182"/>
      <c r="AT1816" s="183" t="s">
        <v>152</v>
      </c>
      <c r="AU1816" s="183" t="s">
        <v>80</v>
      </c>
      <c r="AV1816" s="183" t="s">
        <v>80</v>
      </c>
      <c r="AW1816" s="183" t="s">
        <v>111</v>
      </c>
      <c r="AX1816" s="183" t="s">
        <v>72</v>
      </c>
      <c r="AY1816" s="183" t="s">
        <v>139</v>
      </c>
    </row>
    <row r="1817" spans="2:51" s="6" customFormat="1" ht="15.75" customHeight="1" x14ac:dyDescent="0.3">
      <c r="B1817" s="176"/>
      <c r="C1817" s="177"/>
      <c r="D1817" s="167" t="s">
        <v>152</v>
      </c>
      <c r="E1817" s="177"/>
      <c r="F1817" s="178" t="s">
        <v>1358</v>
      </c>
      <c r="G1817" s="177"/>
      <c r="H1817" s="179">
        <v>185.08</v>
      </c>
      <c r="J1817" s="177"/>
      <c r="K1817" s="177"/>
      <c r="L1817" s="180"/>
      <c r="M1817" s="181"/>
      <c r="N1817" s="177"/>
      <c r="O1817" s="177"/>
      <c r="P1817" s="177"/>
      <c r="Q1817" s="177"/>
      <c r="R1817" s="177"/>
      <c r="S1817" s="177"/>
      <c r="T1817" s="182"/>
      <c r="AT1817" s="183" t="s">
        <v>152</v>
      </c>
      <c r="AU1817" s="183" t="s">
        <v>80</v>
      </c>
      <c r="AV1817" s="183" t="s">
        <v>80</v>
      </c>
      <c r="AW1817" s="183" t="s">
        <v>111</v>
      </c>
      <c r="AX1817" s="183" t="s">
        <v>72</v>
      </c>
      <c r="AY1817" s="183" t="s">
        <v>139</v>
      </c>
    </row>
    <row r="1818" spans="2:51" s="6" customFormat="1" ht="15.75" customHeight="1" x14ac:dyDescent="0.3">
      <c r="B1818" s="176"/>
      <c r="C1818" s="177"/>
      <c r="D1818" s="167" t="s">
        <v>152</v>
      </c>
      <c r="E1818" s="177"/>
      <c r="F1818" s="178" t="s">
        <v>1359</v>
      </c>
      <c r="G1818" s="177"/>
      <c r="H1818" s="179">
        <v>449.77</v>
      </c>
      <c r="J1818" s="177"/>
      <c r="K1818" s="177"/>
      <c r="L1818" s="180"/>
      <c r="M1818" s="181"/>
      <c r="N1818" s="177"/>
      <c r="O1818" s="177"/>
      <c r="P1818" s="177"/>
      <c r="Q1818" s="177"/>
      <c r="R1818" s="177"/>
      <c r="S1818" s="177"/>
      <c r="T1818" s="182"/>
      <c r="AT1818" s="183" t="s">
        <v>152</v>
      </c>
      <c r="AU1818" s="183" t="s">
        <v>80</v>
      </c>
      <c r="AV1818" s="183" t="s">
        <v>80</v>
      </c>
      <c r="AW1818" s="183" t="s">
        <v>111</v>
      </c>
      <c r="AX1818" s="183" t="s">
        <v>72</v>
      </c>
      <c r="AY1818" s="183" t="s">
        <v>139</v>
      </c>
    </row>
    <row r="1819" spans="2:51" s="6" customFormat="1" ht="15.75" customHeight="1" x14ac:dyDescent="0.3">
      <c r="B1819" s="176"/>
      <c r="C1819" s="177"/>
      <c r="D1819" s="167" t="s">
        <v>152</v>
      </c>
      <c r="E1819" s="177"/>
      <c r="F1819" s="178" t="s">
        <v>1360</v>
      </c>
      <c r="G1819" s="177"/>
      <c r="H1819" s="179">
        <v>178</v>
      </c>
      <c r="J1819" s="177"/>
      <c r="K1819" s="177"/>
      <c r="L1819" s="180"/>
      <c r="M1819" s="181"/>
      <c r="N1819" s="177"/>
      <c r="O1819" s="177"/>
      <c r="P1819" s="177"/>
      <c r="Q1819" s="177"/>
      <c r="R1819" s="177"/>
      <c r="S1819" s="177"/>
      <c r="T1819" s="182"/>
      <c r="AT1819" s="183" t="s">
        <v>152</v>
      </c>
      <c r="AU1819" s="183" t="s">
        <v>80</v>
      </c>
      <c r="AV1819" s="183" t="s">
        <v>80</v>
      </c>
      <c r="AW1819" s="183" t="s">
        <v>111</v>
      </c>
      <c r="AX1819" s="183" t="s">
        <v>72</v>
      </c>
      <c r="AY1819" s="183" t="s">
        <v>139</v>
      </c>
    </row>
    <row r="1820" spans="2:51" s="6" customFormat="1" ht="15.75" customHeight="1" x14ac:dyDescent="0.3">
      <c r="B1820" s="176"/>
      <c r="C1820" s="177"/>
      <c r="D1820" s="167" t="s">
        <v>152</v>
      </c>
      <c r="E1820" s="177"/>
      <c r="F1820" s="178" t="s">
        <v>1361</v>
      </c>
      <c r="G1820" s="177"/>
      <c r="H1820" s="179">
        <v>95.73</v>
      </c>
      <c r="J1820" s="177"/>
      <c r="K1820" s="177"/>
      <c r="L1820" s="180"/>
      <c r="M1820" s="181"/>
      <c r="N1820" s="177"/>
      <c r="O1820" s="177"/>
      <c r="P1820" s="177"/>
      <c r="Q1820" s="177"/>
      <c r="R1820" s="177"/>
      <c r="S1820" s="177"/>
      <c r="T1820" s="182"/>
      <c r="AT1820" s="183" t="s">
        <v>152</v>
      </c>
      <c r="AU1820" s="183" t="s">
        <v>80</v>
      </c>
      <c r="AV1820" s="183" t="s">
        <v>80</v>
      </c>
      <c r="AW1820" s="183" t="s">
        <v>111</v>
      </c>
      <c r="AX1820" s="183" t="s">
        <v>72</v>
      </c>
      <c r="AY1820" s="183" t="s">
        <v>139</v>
      </c>
    </row>
    <row r="1821" spans="2:51" s="6" customFormat="1" ht="15.75" customHeight="1" x14ac:dyDescent="0.3">
      <c r="B1821" s="176"/>
      <c r="C1821" s="177"/>
      <c r="D1821" s="167" t="s">
        <v>152</v>
      </c>
      <c r="E1821" s="177"/>
      <c r="F1821" s="178" t="s">
        <v>1362</v>
      </c>
      <c r="G1821" s="177"/>
      <c r="H1821" s="179">
        <v>45.86</v>
      </c>
      <c r="J1821" s="177"/>
      <c r="K1821" s="177"/>
      <c r="L1821" s="180"/>
      <c r="M1821" s="181"/>
      <c r="N1821" s="177"/>
      <c r="O1821" s="177"/>
      <c r="P1821" s="177"/>
      <c r="Q1821" s="177"/>
      <c r="R1821" s="177"/>
      <c r="S1821" s="177"/>
      <c r="T1821" s="182"/>
      <c r="AT1821" s="183" t="s">
        <v>152</v>
      </c>
      <c r="AU1821" s="183" t="s">
        <v>80</v>
      </c>
      <c r="AV1821" s="183" t="s">
        <v>80</v>
      </c>
      <c r="AW1821" s="183" t="s">
        <v>111</v>
      </c>
      <c r="AX1821" s="183" t="s">
        <v>72</v>
      </c>
      <c r="AY1821" s="183" t="s">
        <v>139</v>
      </c>
    </row>
    <row r="1822" spans="2:51" s="6" customFormat="1" ht="15.75" customHeight="1" x14ac:dyDescent="0.3">
      <c r="B1822" s="176"/>
      <c r="C1822" s="177"/>
      <c r="D1822" s="167" t="s">
        <v>152</v>
      </c>
      <c r="E1822" s="177"/>
      <c r="F1822" s="178" t="s">
        <v>1363</v>
      </c>
      <c r="G1822" s="177"/>
      <c r="H1822" s="179">
        <v>35</v>
      </c>
      <c r="J1822" s="177"/>
      <c r="K1822" s="177"/>
      <c r="L1822" s="180"/>
      <c r="M1822" s="181"/>
      <c r="N1822" s="177"/>
      <c r="O1822" s="177"/>
      <c r="P1822" s="177"/>
      <c r="Q1822" s="177"/>
      <c r="R1822" s="177"/>
      <c r="S1822" s="177"/>
      <c r="T1822" s="182"/>
      <c r="AT1822" s="183" t="s">
        <v>152</v>
      </c>
      <c r="AU1822" s="183" t="s">
        <v>80</v>
      </c>
      <c r="AV1822" s="183" t="s">
        <v>80</v>
      </c>
      <c r="AW1822" s="183" t="s">
        <v>111</v>
      </c>
      <c r="AX1822" s="183" t="s">
        <v>72</v>
      </c>
      <c r="AY1822" s="183" t="s">
        <v>139</v>
      </c>
    </row>
    <row r="1823" spans="2:51" s="6" customFormat="1" ht="15.75" customHeight="1" x14ac:dyDescent="0.3">
      <c r="B1823" s="176"/>
      <c r="C1823" s="177"/>
      <c r="D1823" s="167" t="s">
        <v>152</v>
      </c>
      <c r="E1823" s="177"/>
      <c r="F1823" s="178" t="s">
        <v>1364</v>
      </c>
      <c r="G1823" s="177"/>
      <c r="H1823" s="179">
        <v>42.42</v>
      </c>
      <c r="J1823" s="177"/>
      <c r="K1823" s="177"/>
      <c r="L1823" s="180"/>
      <c r="M1823" s="181"/>
      <c r="N1823" s="177"/>
      <c r="O1823" s="177"/>
      <c r="P1823" s="177"/>
      <c r="Q1823" s="177"/>
      <c r="R1823" s="177"/>
      <c r="S1823" s="177"/>
      <c r="T1823" s="182"/>
      <c r="AT1823" s="183" t="s">
        <v>152</v>
      </c>
      <c r="AU1823" s="183" t="s">
        <v>80</v>
      </c>
      <c r="AV1823" s="183" t="s">
        <v>80</v>
      </c>
      <c r="AW1823" s="183" t="s">
        <v>111</v>
      </c>
      <c r="AX1823" s="183" t="s">
        <v>72</v>
      </c>
      <c r="AY1823" s="183" t="s">
        <v>139</v>
      </c>
    </row>
    <row r="1824" spans="2:51" s="6" customFormat="1" ht="15.75" customHeight="1" x14ac:dyDescent="0.3">
      <c r="B1824" s="192"/>
      <c r="C1824" s="193"/>
      <c r="D1824" s="167" t="s">
        <v>152</v>
      </c>
      <c r="E1824" s="193"/>
      <c r="F1824" s="194" t="s">
        <v>208</v>
      </c>
      <c r="G1824" s="193"/>
      <c r="H1824" s="195">
        <v>4584.0200000000004</v>
      </c>
      <c r="J1824" s="193"/>
      <c r="K1824" s="193"/>
      <c r="L1824" s="196"/>
      <c r="M1824" s="197"/>
      <c r="N1824" s="193"/>
      <c r="O1824" s="193"/>
      <c r="P1824" s="193"/>
      <c r="Q1824" s="193"/>
      <c r="R1824" s="193"/>
      <c r="S1824" s="193"/>
      <c r="T1824" s="198"/>
      <c r="AT1824" s="199" t="s">
        <v>152</v>
      </c>
      <c r="AU1824" s="199" t="s">
        <v>80</v>
      </c>
      <c r="AV1824" s="199" t="s">
        <v>161</v>
      </c>
      <c r="AW1824" s="199" t="s">
        <v>111</v>
      </c>
      <c r="AX1824" s="199" t="s">
        <v>72</v>
      </c>
      <c r="AY1824" s="199" t="s">
        <v>139</v>
      </c>
    </row>
    <row r="1825" spans="2:65" s="6" customFormat="1" ht="15.75" customHeight="1" x14ac:dyDescent="0.3">
      <c r="B1825" s="176"/>
      <c r="C1825" s="177"/>
      <c r="D1825" s="167" t="s">
        <v>152</v>
      </c>
      <c r="E1825" s="177"/>
      <c r="F1825" s="178" t="s">
        <v>1365</v>
      </c>
      <c r="G1825" s="177"/>
      <c r="H1825" s="179">
        <v>65.900000000000006</v>
      </c>
      <c r="J1825" s="177"/>
      <c r="K1825" s="177"/>
      <c r="L1825" s="180"/>
      <c r="M1825" s="181"/>
      <c r="N1825" s="177"/>
      <c r="O1825" s="177"/>
      <c r="P1825" s="177"/>
      <c r="Q1825" s="177"/>
      <c r="R1825" s="177"/>
      <c r="S1825" s="177"/>
      <c r="T1825" s="182"/>
      <c r="AT1825" s="183" t="s">
        <v>152</v>
      </c>
      <c r="AU1825" s="183" t="s">
        <v>80</v>
      </c>
      <c r="AV1825" s="183" t="s">
        <v>80</v>
      </c>
      <c r="AW1825" s="183" t="s">
        <v>111</v>
      </c>
      <c r="AX1825" s="183" t="s">
        <v>72</v>
      </c>
      <c r="AY1825" s="183" t="s">
        <v>139</v>
      </c>
    </row>
    <row r="1826" spans="2:65" s="6" customFormat="1" ht="15.75" customHeight="1" x14ac:dyDescent="0.3">
      <c r="B1826" s="176"/>
      <c r="C1826" s="177"/>
      <c r="D1826" s="167" t="s">
        <v>152</v>
      </c>
      <c r="E1826" s="177"/>
      <c r="F1826" s="178" t="s">
        <v>1366</v>
      </c>
      <c r="G1826" s="177"/>
      <c r="H1826" s="179">
        <v>109.82</v>
      </c>
      <c r="J1826" s="177"/>
      <c r="K1826" s="177"/>
      <c r="L1826" s="180"/>
      <c r="M1826" s="181"/>
      <c r="N1826" s="177"/>
      <c r="O1826" s="177"/>
      <c r="P1826" s="177"/>
      <c r="Q1826" s="177"/>
      <c r="R1826" s="177"/>
      <c r="S1826" s="177"/>
      <c r="T1826" s="182"/>
      <c r="AT1826" s="183" t="s">
        <v>152</v>
      </c>
      <c r="AU1826" s="183" t="s">
        <v>80</v>
      </c>
      <c r="AV1826" s="183" t="s">
        <v>80</v>
      </c>
      <c r="AW1826" s="183" t="s">
        <v>111</v>
      </c>
      <c r="AX1826" s="183" t="s">
        <v>72</v>
      </c>
      <c r="AY1826" s="183" t="s">
        <v>139</v>
      </c>
    </row>
    <row r="1827" spans="2:65" s="6" customFormat="1" ht="15.75" customHeight="1" x14ac:dyDescent="0.3">
      <c r="B1827" s="176"/>
      <c r="C1827" s="177"/>
      <c r="D1827" s="167" t="s">
        <v>152</v>
      </c>
      <c r="E1827" s="177"/>
      <c r="F1827" s="178" t="s">
        <v>1367</v>
      </c>
      <c r="G1827" s="177"/>
      <c r="H1827" s="179">
        <v>67.05</v>
      </c>
      <c r="J1827" s="177"/>
      <c r="K1827" s="177"/>
      <c r="L1827" s="180"/>
      <c r="M1827" s="181"/>
      <c r="N1827" s="177"/>
      <c r="O1827" s="177"/>
      <c r="P1827" s="177"/>
      <c r="Q1827" s="177"/>
      <c r="R1827" s="177"/>
      <c r="S1827" s="177"/>
      <c r="T1827" s="182"/>
      <c r="AT1827" s="183" t="s">
        <v>152</v>
      </c>
      <c r="AU1827" s="183" t="s">
        <v>80</v>
      </c>
      <c r="AV1827" s="183" t="s">
        <v>80</v>
      </c>
      <c r="AW1827" s="183" t="s">
        <v>111</v>
      </c>
      <c r="AX1827" s="183" t="s">
        <v>72</v>
      </c>
      <c r="AY1827" s="183" t="s">
        <v>139</v>
      </c>
    </row>
    <row r="1828" spans="2:65" s="6" customFormat="1" ht="15.75" customHeight="1" x14ac:dyDescent="0.3">
      <c r="B1828" s="176"/>
      <c r="C1828" s="177"/>
      <c r="D1828" s="167" t="s">
        <v>152</v>
      </c>
      <c r="E1828" s="177"/>
      <c r="F1828" s="178" t="s">
        <v>1368</v>
      </c>
      <c r="G1828" s="177"/>
      <c r="H1828" s="179">
        <v>141.28</v>
      </c>
      <c r="J1828" s="177"/>
      <c r="K1828" s="177"/>
      <c r="L1828" s="180"/>
      <c r="M1828" s="181"/>
      <c r="N1828" s="177"/>
      <c r="O1828" s="177"/>
      <c r="P1828" s="177"/>
      <c r="Q1828" s="177"/>
      <c r="R1828" s="177"/>
      <c r="S1828" s="177"/>
      <c r="T1828" s="182"/>
      <c r="AT1828" s="183" t="s">
        <v>152</v>
      </c>
      <c r="AU1828" s="183" t="s">
        <v>80</v>
      </c>
      <c r="AV1828" s="183" t="s">
        <v>80</v>
      </c>
      <c r="AW1828" s="183" t="s">
        <v>111</v>
      </c>
      <c r="AX1828" s="183" t="s">
        <v>72</v>
      </c>
      <c r="AY1828" s="183" t="s">
        <v>139</v>
      </c>
    </row>
    <row r="1829" spans="2:65" s="6" customFormat="1" ht="15.75" customHeight="1" x14ac:dyDescent="0.3">
      <c r="B1829" s="176"/>
      <c r="C1829" s="177"/>
      <c r="D1829" s="167" t="s">
        <v>152</v>
      </c>
      <c r="E1829" s="177"/>
      <c r="F1829" s="178" t="s">
        <v>1369</v>
      </c>
      <c r="G1829" s="177"/>
      <c r="H1829" s="179">
        <v>98</v>
      </c>
      <c r="J1829" s="177"/>
      <c r="K1829" s="177"/>
      <c r="L1829" s="180"/>
      <c r="M1829" s="181"/>
      <c r="N1829" s="177"/>
      <c r="O1829" s="177"/>
      <c r="P1829" s="177"/>
      <c r="Q1829" s="177"/>
      <c r="R1829" s="177"/>
      <c r="S1829" s="177"/>
      <c r="T1829" s="182"/>
      <c r="AT1829" s="183" t="s">
        <v>152</v>
      </c>
      <c r="AU1829" s="183" t="s">
        <v>80</v>
      </c>
      <c r="AV1829" s="183" t="s">
        <v>80</v>
      </c>
      <c r="AW1829" s="183" t="s">
        <v>111</v>
      </c>
      <c r="AX1829" s="183" t="s">
        <v>72</v>
      </c>
      <c r="AY1829" s="183" t="s">
        <v>139</v>
      </c>
    </row>
    <row r="1830" spans="2:65" s="6" customFormat="1" ht="15.75" customHeight="1" x14ac:dyDescent="0.3">
      <c r="B1830" s="192"/>
      <c r="C1830" s="193"/>
      <c r="D1830" s="167" t="s">
        <v>152</v>
      </c>
      <c r="E1830" s="193"/>
      <c r="F1830" s="194" t="s">
        <v>208</v>
      </c>
      <c r="G1830" s="193"/>
      <c r="H1830" s="195">
        <v>482.05</v>
      </c>
      <c r="J1830" s="193"/>
      <c r="K1830" s="193"/>
      <c r="L1830" s="196"/>
      <c r="M1830" s="197"/>
      <c r="N1830" s="193"/>
      <c r="O1830" s="193"/>
      <c r="P1830" s="193"/>
      <c r="Q1830" s="193"/>
      <c r="R1830" s="193"/>
      <c r="S1830" s="193"/>
      <c r="T1830" s="198"/>
      <c r="AT1830" s="199" t="s">
        <v>152</v>
      </c>
      <c r="AU1830" s="199" t="s">
        <v>80</v>
      </c>
      <c r="AV1830" s="199" t="s">
        <v>161</v>
      </c>
      <c r="AW1830" s="199" t="s">
        <v>111</v>
      </c>
      <c r="AX1830" s="199" t="s">
        <v>72</v>
      </c>
      <c r="AY1830" s="199" t="s">
        <v>139</v>
      </c>
    </row>
    <row r="1831" spans="2:65" s="6" customFormat="1" ht="15.75" customHeight="1" x14ac:dyDescent="0.3">
      <c r="B1831" s="176"/>
      <c r="C1831" s="177"/>
      <c r="D1831" s="167" t="s">
        <v>152</v>
      </c>
      <c r="E1831" s="177"/>
      <c r="F1831" s="178" t="s">
        <v>1370</v>
      </c>
      <c r="G1831" s="177"/>
      <c r="H1831" s="179">
        <v>26.47</v>
      </c>
      <c r="J1831" s="177"/>
      <c r="K1831" s="177"/>
      <c r="L1831" s="180"/>
      <c r="M1831" s="181"/>
      <c r="N1831" s="177"/>
      <c r="O1831" s="177"/>
      <c r="P1831" s="177"/>
      <c r="Q1831" s="177"/>
      <c r="R1831" s="177"/>
      <c r="S1831" s="177"/>
      <c r="T1831" s="182"/>
      <c r="AT1831" s="183" t="s">
        <v>152</v>
      </c>
      <c r="AU1831" s="183" t="s">
        <v>80</v>
      </c>
      <c r="AV1831" s="183" t="s">
        <v>80</v>
      </c>
      <c r="AW1831" s="183" t="s">
        <v>111</v>
      </c>
      <c r="AX1831" s="183" t="s">
        <v>72</v>
      </c>
      <c r="AY1831" s="183" t="s">
        <v>139</v>
      </c>
    </row>
    <row r="1832" spans="2:65" s="6" customFormat="1" ht="15.75" customHeight="1" x14ac:dyDescent="0.3">
      <c r="B1832" s="176"/>
      <c r="C1832" s="177"/>
      <c r="D1832" s="167" t="s">
        <v>152</v>
      </c>
      <c r="E1832" s="177"/>
      <c r="F1832" s="178" t="s">
        <v>1371</v>
      </c>
      <c r="G1832" s="177"/>
      <c r="H1832" s="179">
        <v>1</v>
      </c>
      <c r="J1832" s="177"/>
      <c r="K1832" s="177"/>
      <c r="L1832" s="180"/>
      <c r="M1832" s="181"/>
      <c r="N1832" s="177"/>
      <c r="O1832" s="177"/>
      <c r="P1832" s="177"/>
      <c r="Q1832" s="177"/>
      <c r="R1832" s="177"/>
      <c r="S1832" s="177"/>
      <c r="T1832" s="182"/>
      <c r="AT1832" s="183" t="s">
        <v>152</v>
      </c>
      <c r="AU1832" s="183" t="s">
        <v>80</v>
      </c>
      <c r="AV1832" s="183" t="s">
        <v>80</v>
      </c>
      <c r="AW1832" s="183" t="s">
        <v>111</v>
      </c>
      <c r="AX1832" s="183" t="s">
        <v>72</v>
      </c>
      <c r="AY1832" s="183" t="s">
        <v>139</v>
      </c>
    </row>
    <row r="1833" spans="2:65" s="6" customFormat="1" ht="15.75" customHeight="1" x14ac:dyDescent="0.3">
      <c r="B1833" s="192"/>
      <c r="C1833" s="193"/>
      <c r="D1833" s="167" t="s">
        <v>152</v>
      </c>
      <c r="E1833" s="193"/>
      <c r="F1833" s="194" t="s">
        <v>208</v>
      </c>
      <c r="G1833" s="193"/>
      <c r="H1833" s="195">
        <v>27.47</v>
      </c>
      <c r="J1833" s="193"/>
      <c r="K1833" s="193"/>
      <c r="L1833" s="196"/>
      <c r="M1833" s="197"/>
      <c r="N1833" s="193"/>
      <c r="O1833" s="193"/>
      <c r="P1833" s="193"/>
      <c r="Q1833" s="193"/>
      <c r="R1833" s="193"/>
      <c r="S1833" s="193"/>
      <c r="T1833" s="198"/>
      <c r="AT1833" s="199" t="s">
        <v>152</v>
      </c>
      <c r="AU1833" s="199" t="s">
        <v>80</v>
      </c>
      <c r="AV1833" s="199" t="s">
        <v>161</v>
      </c>
      <c r="AW1833" s="199" t="s">
        <v>111</v>
      </c>
      <c r="AX1833" s="199" t="s">
        <v>72</v>
      </c>
      <c r="AY1833" s="199" t="s">
        <v>139</v>
      </c>
    </row>
    <row r="1834" spans="2:65" s="6" customFormat="1" ht="15.75" customHeight="1" x14ac:dyDescent="0.3">
      <c r="B1834" s="184"/>
      <c r="C1834" s="185"/>
      <c r="D1834" s="167" t="s">
        <v>152</v>
      </c>
      <c r="E1834" s="185"/>
      <c r="F1834" s="186" t="s">
        <v>179</v>
      </c>
      <c r="G1834" s="185"/>
      <c r="H1834" s="187">
        <v>5093.54</v>
      </c>
      <c r="J1834" s="185"/>
      <c r="K1834" s="185"/>
      <c r="L1834" s="188"/>
      <c r="M1834" s="189"/>
      <c r="N1834" s="185"/>
      <c r="O1834" s="185"/>
      <c r="P1834" s="185"/>
      <c r="Q1834" s="185"/>
      <c r="R1834" s="185"/>
      <c r="S1834" s="185"/>
      <c r="T1834" s="190"/>
      <c r="AT1834" s="191" t="s">
        <v>152</v>
      </c>
      <c r="AU1834" s="191" t="s">
        <v>80</v>
      </c>
      <c r="AV1834" s="191" t="s">
        <v>146</v>
      </c>
      <c r="AW1834" s="191" t="s">
        <v>111</v>
      </c>
      <c r="AX1834" s="191" t="s">
        <v>76</v>
      </c>
      <c r="AY1834" s="191" t="s">
        <v>139</v>
      </c>
    </row>
    <row r="1835" spans="2:65" s="140" customFormat="1" ht="30.75" customHeight="1" x14ac:dyDescent="0.3">
      <c r="B1835" s="141"/>
      <c r="C1835" s="142"/>
      <c r="D1835" s="142" t="s">
        <v>71</v>
      </c>
      <c r="E1835" s="151" t="s">
        <v>146</v>
      </c>
      <c r="F1835" s="151" t="s">
        <v>1372</v>
      </c>
      <c r="G1835" s="142"/>
      <c r="H1835" s="142"/>
      <c r="J1835" s="152">
        <f>$BK$1835</f>
        <v>733806.07</v>
      </c>
      <c r="K1835" s="142"/>
      <c r="L1835" s="145"/>
      <c r="M1835" s="146"/>
      <c r="N1835" s="142"/>
      <c r="O1835" s="142"/>
      <c r="P1835" s="147">
        <f>SUM($P$1836:$P$1888)</f>
        <v>0</v>
      </c>
      <c r="Q1835" s="142"/>
      <c r="R1835" s="147">
        <f>SUM($R$1836:$R$1888)</f>
        <v>26.6112</v>
      </c>
      <c r="S1835" s="142"/>
      <c r="T1835" s="148">
        <f>SUM($T$1836:$T$1888)</f>
        <v>0</v>
      </c>
      <c r="AR1835" s="149" t="s">
        <v>76</v>
      </c>
      <c r="AT1835" s="149" t="s">
        <v>71</v>
      </c>
      <c r="AU1835" s="149" t="s">
        <v>76</v>
      </c>
      <c r="AY1835" s="149" t="s">
        <v>139</v>
      </c>
      <c r="BK1835" s="150">
        <f>SUM($BK$1836:$BK$1888)</f>
        <v>733806.07</v>
      </c>
    </row>
    <row r="1836" spans="2:65" s="6" customFormat="1" ht="15.75" customHeight="1" x14ac:dyDescent="0.3">
      <c r="B1836" s="23"/>
      <c r="C1836" s="153" t="s">
        <v>1373</v>
      </c>
      <c r="D1836" s="153" t="s">
        <v>141</v>
      </c>
      <c r="E1836" s="154" t="s">
        <v>1374</v>
      </c>
      <c r="F1836" s="155" t="s">
        <v>1375</v>
      </c>
      <c r="G1836" s="156" t="s">
        <v>380</v>
      </c>
      <c r="H1836" s="157">
        <v>989.92700000000002</v>
      </c>
      <c r="I1836" s="158">
        <v>716</v>
      </c>
      <c r="J1836" s="159">
        <f>ROUND($I$1836*$H$1836,2)</f>
        <v>708787.73</v>
      </c>
      <c r="K1836" s="155" t="s">
        <v>145</v>
      </c>
      <c r="L1836" s="43"/>
      <c r="M1836" s="160"/>
      <c r="N1836" s="161" t="s">
        <v>43</v>
      </c>
      <c r="O1836" s="24"/>
      <c r="P1836" s="162">
        <f>$O$1836*$H$1836</f>
        <v>0</v>
      </c>
      <c r="Q1836" s="162">
        <v>0</v>
      </c>
      <c r="R1836" s="162">
        <f>$Q$1836*$H$1836</f>
        <v>0</v>
      </c>
      <c r="S1836" s="162">
        <v>0</v>
      </c>
      <c r="T1836" s="163">
        <f>$S$1836*$H$1836</f>
        <v>0</v>
      </c>
      <c r="AR1836" s="97" t="s">
        <v>146</v>
      </c>
      <c r="AT1836" s="97" t="s">
        <v>141</v>
      </c>
      <c r="AU1836" s="97" t="s">
        <v>80</v>
      </c>
      <c r="AY1836" s="6" t="s">
        <v>139</v>
      </c>
      <c r="BE1836" s="164">
        <f>IF($N$1836="základní",$J$1836,0)</f>
        <v>708787.73</v>
      </c>
      <c r="BF1836" s="164">
        <f>IF($N$1836="snížená",$J$1836,0)</f>
        <v>0</v>
      </c>
      <c r="BG1836" s="164">
        <f>IF($N$1836="zákl. přenesená",$J$1836,0)</f>
        <v>0</v>
      </c>
      <c r="BH1836" s="164">
        <f>IF($N$1836="sníž. přenesená",$J$1836,0)</f>
        <v>0</v>
      </c>
      <c r="BI1836" s="164">
        <f>IF($N$1836="nulová",$J$1836,0)</f>
        <v>0</v>
      </c>
      <c r="BJ1836" s="97" t="s">
        <v>76</v>
      </c>
      <c r="BK1836" s="164">
        <f>ROUND($I$1836*$H$1836,2)</f>
        <v>708787.73</v>
      </c>
      <c r="BL1836" s="97" t="s">
        <v>146</v>
      </c>
      <c r="BM1836" s="97" t="s">
        <v>1376</v>
      </c>
    </row>
    <row r="1837" spans="2:65" s="6" customFormat="1" ht="16.5" customHeight="1" x14ac:dyDescent="0.3">
      <c r="B1837" s="23"/>
      <c r="C1837" s="24"/>
      <c r="D1837" s="165" t="s">
        <v>148</v>
      </c>
      <c r="E1837" s="24"/>
      <c r="F1837" s="166" t="s">
        <v>1377</v>
      </c>
      <c r="G1837" s="24"/>
      <c r="H1837" s="24"/>
      <c r="J1837" s="24"/>
      <c r="K1837" s="24"/>
      <c r="L1837" s="43"/>
      <c r="M1837" s="56"/>
      <c r="N1837" s="24"/>
      <c r="O1837" s="24"/>
      <c r="P1837" s="24"/>
      <c r="Q1837" s="24"/>
      <c r="R1837" s="24"/>
      <c r="S1837" s="24"/>
      <c r="T1837" s="57"/>
      <c r="AT1837" s="6" t="s">
        <v>148</v>
      </c>
      <c r="AU1837" s="6" t="s">
        <v>80</v>
      </c>
    </row>
    <row r="1838" spans="2:65" s="6" customFormat="1" ht="44.25" customHeight="1" x14ac:dyDescent="0.3">
      <c r="B1838" s="23"/>
      <c r="C1838" s="24"/>
      <c r="D1838" s="167" t="s">
        <v>150</v>
      </c>
      <c r="E1838" s="24"/>
      <c r="F1838" s="168" t="s">
        <v>1378</v>
      </c>
      <c r="G1838" s="24"/>
      <c r="H1838" s="24"/>
      <c r="J1838" s="24"/>
      <c r="K1838" s="24"/>
      <c r="L1838" s="43"/>
      <c r="M1838" s="56"/>
      <c r="N1838" s="24"/>
      <c r="O1838" s="24"/>
      <c r="P1838" s="24"/>
      <c r="Q1838" s="24"/>
      <c r="R1838" s="24"/>
      <c r="S1838" s="24"/>
      <c r="T1838" s="57"/>
      <c r="AT1838" s="6" t="s">
        <v>150</v>
      </c>
      <c r="AU1838" s="6" t="s">
        <v>80</v>
      </c>
    </row>
    <row r="1839" spans="2:65" s="6" customFormat="1" ht="15.75" customHeight="1" x14ac:dyDescent="0.3">
      <c r="B1839" s="169"/>
      <c r="C1839" s="170"/>
      <c r="D1839" s="167" t="s">
        <v>152</v>
      </c>
      <c r="E1839" s="170"/>
      <c r="F1839" s="171" t="s">
        <v>1349</v>
      </c>
      <c r="G1839" s="170"/>
      <c r="H1839" s="170"/>
      <c r="J1839" s="170"/>
      <c r="K1839" s="170"/>
      <c r="L1839" s="172"/>
      <c r="M1839" s="173"/>
      <c r="N1839" s="170"/>
      <c r="O1839" s="170"/>
      <c r="P1839" s="170"/>
      <c r="Q1839" s="170"/>
      <c r="R1839" s="170"/>
      <c r="S1839" s="170"/>
      <c r="T1839" s="174"/>
      <c r="AT1839" s="175" t="s">
        <v>152</v>
      </c>
      <c r="AU1839" s="175" t="s">
        <v>80</v>
      </c>
      <c r="AV1839" s="175" t="s">
        <v>76</v>
      </c>
      <c r="AW1839" s="175" t="s">
        <v>111</v>
      </c>
      <c r="AX1839" s="175" t="s">
        <v>72</v>
      </c>
      <c r="AY1839" s="175" t="s">
        <v>139</v>
      </c>
    </row>
    <row r="1840" spans="2:65" s="6" customFormat="1" ht="27" customHeight="1" x14ac:dyDescent="0.3">
      <c r="B1840" s="169"/>
      <c r="C1840" s="170"/>
      <c r="D1840" s="167" t="s">
        <v>152</v>
      </c>
      <c r="E1840" s="170"/>
      <c r="F1840" s="171" t="s">
        <v>1379</v>
      </c>
      <c r="G1840" s="170"/>
      <c r="H1840" s="170"/>
      <c r="J1840" s="170"/>
      <c r="K1840" s="170"/>
      <c r="L1840" s="172"/>
      <c r="M1840" s="173"/>
      <c r="N1840" s="170"/>
      <c r="O1840" s="170"/>
      <c r="P1840" s="170"/>
      <c r="Q1840" s="170"/>
      <c r="R1840" s="170"/>
      <c r="S1840" s="170"/>
      <c r="T1840" s="174"/>
      <c r="AT1840" s="175" t="s">
        <v>152</v>
      </c>
      <c r="AU1840" s="175" t="s">
        <v>80</v>
      </c>
      <c r="AV1840" s="175" t="s">
        <v>76</v>
      </c>
      <c r="AW1840" s="175" t="s">
        <v>111</v>
      </c>
      <c r="AX1840" s="175" t="s">
        <v>72</v>
      </c>
      <c r="AY1840" s="175" t="s">
        <v>139</v>
      </c>
    </row>
    <row r="1841" spans="2:51" s="6" customFormat="1" ht="27" customHeight="1" x14ac:dyDescent="0.3">
      <c r="B1841" s="169"/>
      <c r="C1841" s="170"/>
      <c r="D1841" s="167" t="s">
        <v>152</v>
      </c>
      <c r="E1841" s="170"/>
      <c r="F1841" s="171" t="s">
        <v>1198</v>
      </c>
      <c r="G1841" s="170"/>
      <c r="H1841" s="170"/>
      <c r="J1841" s="170"/>
      <c r="K1841" s="170"/>
      <c r="L1841" s="172"/>
      <c r="M1841" s="173"/>
      <c r="N1841" s="170"/>
      <c r="O1841" s="170"/>
      <c r="P1841" s="170"/>
      <c r="Q1841" s="170"/>
      <c r="R1841" s="170"/>
      <c r="S1841" s="170"/>
      <c r="T1841" s="174"/>
      <c r="AT1841" s="175" t="s">
        <v>152</v>
      </c>
      <c r="AU1841" s="175" t="s">
        <v>80</v>
      </c>
      <c r="AV1841" s="175" t="s">
        <v>76</v>
      </c>
      <c r="AW1841" s="175" t="s">
        <v>111</v>
      </c>
      <c r="AX1841" s="175" t="s">
        <v>72</v>
      </c>
      <c r="AY1841" s="175" t="s">
        <v>139</v>
      </c>
    </row>
    <row r="1842" spans="2:51" s="6" customFormat="1" ht="15.75" customHeight="1" x14ac:dyDescent="0.3">
      <c r="B1842" s="169"/>
      <c r="C1842" s="170"/>
      <c r="D1842" s="167" t="s">
        <v>152</v>
      </c>
      <c r="E1842" s="170"/>
      <c r="F1842" s="171" t="s">
        <v>1200</v>
      </c>
      <c r="G1842" s="170"/>
      <c r="H1842" s="170"/>
      <c r="J1842" s="170"/>
      <c r="K1842" s="170"/>
      <c r="L1842" s="172"/>
      <c r="M1842" s="173"/>
      <c r="N1842" s="170"/>
      <c r="O1842" s="170"/>
      <c r="P1842" s="170"/>
      <c r="Q1842" s="170"/>
      <c r="R1842" s="170"/>
      <c r="S1842" s="170"/>
      <c r="T1842" s="174"/>
      <c r="AT1842" s="175" t="s">
        <v>152</v>
      </c>
      <c r="AU1842" s="175" t="s">
        <v>80</v>
      </c>
      <c r="AV1842" s="175" t="s">
        <v>76</v>
      </c>
      <c r="AW1842" s="175" t="s">
        <v>111</v>
      </c>
      <c r="AX1842" s="175" t="s">
        <v>72</v>
      </c>
      <c r="AY1842" s="175" t="s">
        <v>139</v>
      </c>
    </row>
    <row r="1843" spans="2:51" s="6" customFormat="1" ht="15.75" customHeight="1" x14ac:dyDescent="0.3">
      <c r="B1843" s="176"/>
      <c r="C1843" s="177"/>
      <c r="D1843" s="167" t="s">
        <v>152</v>
      </c>
      <c r="E1843" s="177"/>
      <c r="F1843" s="178" t="s">
        <v>1380</v>
      </c>
      <c r="G1843" s="177"/>
      <c r="H1843" s="179">
        <v>119.282</v>
      </c>
      <c r="J1843" s="177"/>
      <c r="K1843" s="177"/>
      <c r="L1843" s="180"/>
      <c r="M1843" s="181"/>
      <c r="N1843" s="177"/>
      <c r="O1843" s="177"/>
      <c r="P1843" s="177"/>
      <c r="Q1843" s="177"/>
      <c r="R1843" s="177"/>
      <c r="S1843" s="177"/>
      <c r="T1843" s="182"/>
      <c r="AT1843" s="183" t="s">
        <v>152</v>
      </c>
      <c r="AU1843" s="183" t="s">
        <v>80</v>
      </c>
      <c r="AV1843" s="183" t="s">
        <v>80</v>
      </c>
      <c r="AW1843" s="183" t="s">
        <v>111</v>
      </c>
      <c r="AX1843" s="183" t="s">
        <v>72</v>
      </c>
      <c r="AY1843" s="183" t="s">
        <v>139</v>
      </c>
    </row>
    <row r="1844" spans="2:51" s="6" customFormat="1" ht="15.75" customHeight="1" x14ac:dyDescent="0.3">
      <c r="B1844" s="176"/>
      <c r="C1844" s="177"/>
      <c r="D1844" s="167" t="s">
        <v>152</v>
      </c>
      <c r="E1844" s="177"/>
      <c r="F1844" s="178" t="s">
        <v>1381</v>
      </c>
      <c r="G1844" s="177"/>
      <c r="H1844" s="179">
        <v>4.6079999999999997</v>
      </c>
      <c r="J1844" s="177"/>
      <c r="K1844" s="177"/>
      <c r="L1844" s="180"/>
      <c r="M1844" s="181"/>
      <c r="N1844" s="177"/>
      <c r="O1844" s="177"/>
      <c r="P1844" s="177"/>
      <c r="Q1844" s="177"/>
      <c r="R1844" s="177"/>
      <c r="S1844" s="177"/>
      <c r="T1844" s="182"/>
      <c r="AT1844" s="183" t="s">
        <v>152</v>
      </c>
      <c r="AU1844" s="183" t="s">
        <v>80</v>
      </c>
      <c r="AV1844" s="183" t="s">
        <v>80</v>
      </c>
      <c r="AW1844" s="183" t="s">
        <v>111</v>
      </c>
      <c r="AX1844" s="183" t="s">
        <v>72</v>
      </c>
      <c r="AY1844" s="183" t="s">
        <v>139</v>
      </c>
    </row>
    <row r="1845" spans="2:51" s="6" customFormat="1" ht="15.75" customHeight="1" x14ac:dyDescent="0.3">
      <c r="B1845" s="176"/>
      <c r="C1845" s="177"/>
      <c r="D1845" s="167" t="s">
        <v>152</v>
      </c>
      <c r="E1845" s="177"/>
      <c r="F1845" s="178" t="s">
        <v>1382</v>
      </c>
      <c r="G1845" s="177"/>
      <c r="H1845" s="179">
        <v>40.276000000000003</v>
      </c>
      <c r="J1845" s="177"/>
      <c r="K1845" s="177"/>
      <c r="L1845" s="180"/>
      <c r="M1845" s="181"/>
      <c r="N1845" s="177"/>
      <c r="O1845" s="177"/>
      <c r="P1845" s="177"/>
      <c r="Q1845" s="177"/>
      <c r="R1845" s="177"/>
      <c r="S1845" s="177"/>
      <c r="T1845" s="182"/>
      <c r="AT1845" s="183" t="s">
        <v>152</v>
      </c>
      <c r="AU1845" s="183" t="s">
        <v>80</v>
      </c>
      <c r="AV1845" s="183" t="s">
        <v>80</v>
      </c>
      <c r="AW1845" s="183" t="s">
        <v>111</v>
      </c>
      <c r="AX1845" s="183" t="s">
        <v>72</v>
      </c>
      <c r="AY1845" s="183" t="s">
        <v>139</v>
      </c>
    </row>
    <row r="1846" spans="2:51" s="6" customFormat="1" ht="15.75" customHeight="1" x14ac:dyDescent="0.3">
      <c r="B1846" s="176"/>
      <c r="C1846" s="177"/>
      <c r="D1846" s="167" t="s">
        <v>152</v>
      </c>
      <c r="E1846" s="177"/>
      <c r="F1846" s="178" t="s">
        <v>1383</v>
      </c>
      <c r="G1846" s="177"/>
      <c r="H1846" s="179">
        <v>4.9249999999999998</v>
      </c>
      <c r="J1846" s="177"/>
      <c r="K1846" s="177"/>
      <c r="L1846" s="180"/>
      <c r="M1846" s="181"/>
      <c r="N1846" s="177"/>
      <c r="O1846" s="177"/>
      <c r="P1846" s="177"/>
      <c r="Q1846" s="177"/>
      <c r="R1846" s="177"/>
      <c r="S1846" s="177"/>
      <c r="T1846" s="182"/>
      <c r="AT1846" s="183" t="s">
        <v>152</v>
      </c>
      <c r="AU1846" s="183" t="s">
        <v>80</v>
      </c>
      <c r="AV1846" s="183" t="s">
        <v>80</v>
      </c>
      <c r="AW1846" s="183" t="s">
        <v>111</v>
      </c>
      <c r="AX1846" s="183" t="s">
        <v>72</v>
      </c>
      <c r="AY1846" s="183" t="s">
        <v>139</v>
      </c>
    </row>
    <row r="1847" spans="2:51" s="6" customFormat="1" ht="15.75" customHeight="1" x14ac:dyDescent="0.3">
      <c r="B1847" s="176"/>
      <c r="C1847" s="177"/>
      <c r="D1847" s="167" t="s">
        <v>152</v>
      </c>
      <c r="E1847" s="177"/>
      <c r="F1847" s="178" t="s">
        <v>1384</v>
      </c>
      <c r="G1847" s="177"/>
      <c r="H1847" s="179">
        <v>160.126</v>
      </c>
      <c r="J1847" s="177"/>
      <c r="K1847" s="177"/>
      <c r="L1847" s="180"/>
      <c r="M1847" s="181"/>
      <c r="N1847" s="177"/>
      <c r="O1847" s="177"/>
      <c r="P1847" s="177"/>
      <c r="Q1847" s="177"/>
      <c r="R1847" s="177"/>
      <c r="S1847" s="177"/>
      <c r="T1847" s="182"/>
      <c r="AT1847" s="183" t="s">
        <v>152</v>
      </c>
      <c r="AU1847" s="183" t="s">
        <v>80</v>
      </c>
      <c r="AV1847" s="183" t="s">
        <v>80</v>
      </c>
      <c r="AW1847" s="183" t="s">
        <v>111</v>
      </c>
      <c r="AX1847" s="183" t="s">
        <v>72</v>
      </c>
      <c r="AY1847" s="183" t="s">
        <v>139</v>
      </c>
    </row>
    <row r="1848" spans="2:51" s="6" customFormat="1" ht="15.75" customHeight="1" x14ac:dyDescent="0.3">
      <c r="B1848" s="176"/>
      <c r="C1848" s="177"/>
      <c r="D1848" s="167" t="s">
        <v>152</v>
      </c>
      <c r="E1848" s="177"/>
      <c r="F1848" s="178" t="s">
        <v>1385</v>
      </c>
      <c r="G1848" s="177"/>
      <c r="H1848" s="179">
        <v>71.055000000000007</v>
      </c>
      <c r="J1848" s="177"/>
      <c r="K1848" s="177"/>
      <c r="L1848" s="180"/>
      <c r="M1848" s="181"/>
      <c r="N1848" s="177"/>
      <c r="O1848" s="177"/>
      <c r="P1848" s="177"/>
      <c r="Q1848" s="177"/>
      <c r="R1848" s="177"/>
      <c r="S1848" s="177"/>
      <c r="T1848" s="182"/>
      <c r="AT1848" s="183" t="s">
        <v>152</v>
      </c>
      <c r="AU1848" s="183" t="s">
        <v>80</v>
      </c>
      <c r="AV1848" s="183" t="s">
        <v>80</v>
      </c>
      <c r="AW1848" s="183" t="s">
        <v>111</v>
      </c>
      <c r="AX1848" s="183" t="s">
        <v>72</v>
      </c>
      <c r="AY1848" s="183" t="s">
        <v>139</v>
      </c>
    </row>
    <row r="1849" spans="2:51" s="6" customFormat="1" ht="15.75" customHeight="1" x14ac:dyDescent="0.3">
      <c r="B1849" s="176"/>
      <c r="C1849" s="177"/>
      <c r="D1849" s="167" t="s">
        <v>152</v>
      </c>
      <c r="E1849" s="177"/>
      <c r="F1849" s="178" t="s">
        <v>1386</v>
      </c>
      <c r="G1849" s="177"/>
      <c r="H1849" s="179">
        <v>36.168999999999997</v>
      </c>
      <c r="J1849" s="177"/>
      <c r="K1849" s="177"/>
      <c r="L1849" s="180"/>
      <c r="M1849" s="181"/>
      <c r="N1849" s="177"/>
      <c r="O1849" s="177"/>
      <c r="P1849" s="177"/>
      <c r="Q1849" s="177"/>
      <c r="R1849" s="177"/>
      <c r="S1849" s="177"/>
      <c r="T1849" s="182"/>
      <c r="AT1849" s="183" t="s">
        <v>152</v>
      </c>
      <c r="AU1849" s="183" t="s">
        <v>80</v>
      </c>
      <c r="AV1849" s="183" t="s">
        <v>80</v>
      </c>
      <c r="AW1849" s="183" t="s">
        <v>111</v>
      </c>
      <c r="AX1849" s="183" t="s">
        <v>72</v>
      </c>
      <c r="AY1849" s="183" t="s">
        <v>139</v>
      </c>
    </row>
    <row r="1850" spans="2:51" s="6" customFormat="1" ht="15.75" customHeight="1" x14ac:dyDescent="0.3">
      <c r="B1850" s="176"/>
      <c r="C1850" s="177"/>
      <c r="D1850" s="167" t="s">
        <v>152</v>
      </c>
      <c r="E1850" s="177"/>
      <c r="F1850" s="178" t="s">
        <v>1387</v>
      </c>
      <c r="G1850" s="177"/>
      <c r="H1850" s="179">
        <v>117.312</v>
      </c>
      <c r="J1850" s="177"/>
      <c r="K1850" s="177"/>
      <c r="L1850" s="180"/>
      <c r="M1850" s="181"/>
      <c r="N1850" s="177"/>
      <c r="O1850" s="177"/>
      <c r="P1850" s="177"/>
      <c r="Q1850" s="177"/>
      <c r="R1850" s="177"/>
      <c r="S1850" s="177"/>
      <c r="T1850" s="182"/>
      <c r="AT1850" s="183" t="s">
        <v>152</v>
      </c>
      <c r="AU1850" s="183" t="s">
        <v>80</v>
      </c>
      <c r="AV1850" s="183" t="s">
        <v>80</v>
      </c>
      <c r="AW1850" s="183" t="s">
        <v>111</v>
      </c>
      <c r="AX1850" s="183" t="s">
        <v>72</v>
      </c>
      <c r="AY1850" s="183" t="s">
        <v>139</v>
      </c>
    </row>
    <row r="1851" spans="2:51" s="6" customFormat="1" ht="15.75" customHeight="1" x14ac:dyDescent="0.3">
      <c r="B1851" s="176"/>
      <c r="C1851" s="177"/>
      <c r="D1851" s="167" t="s">
        <v>152</v>
      </c>
      <c r="E1851" s="177"/>
      <c r="F1851" s="178" t="s">
        <v>1388</v>
      </c>
      <c r="G1851" s="177"/>
      <c r="H1851" s="179">
        <v>28.872</v>
      </c>
      <c r="J1851" s="177"/>
      <c r="K1851" s="177"/>
      <c r="L1851" s="180"/>
      <c r="M1851" s="181"/>
      <c r="N1851" s="177"/>
      <c r="O1851" s="177"/>
      <c r="P1851" s="177"/>
      <c r="Q1851" s="177"/>
      <c r="R1851" s="177"/>
      <c r="S1851" s="177"/>
      <c r="T1851" s="182"/>
      <c r="AT1851" s="183" t="s">
        <v>152</v>
      </c>
      <c r="AU1851" s="183" t="s">
        <v>80</v>
      </c>
      <c r="AV1851" s="183" t="s">
        <v>80</v>
      </c>
      <c r="AW1851" s="183" t="s">
        <v>111</v>
      </c>
      <c r="AX1851" s="183" t="s">
        <v>72</v>
      </c>
      <c r="AY1851" s="183" t="s">
        <v>139</v>
      </c>
    </row>
    <row r="1852" spans="2:51" s="6" customFormat="1" ht="15.75" customHeight="1" x14ac:dyDescent="0.3">
      <c r="B1852" s="176"/>
      <c r="C1852" s="177"/>
      <c r="D1852" s="167" t="s">
        <v>152</v>
      </c>
      <c r="E1852" s="177"/>
      <c r="F1852" s="178" t="s">
        <v>1389</v>
      </c>
      <c r="G1852" s="177"/>
      <c r="H1852" s="179">
        <v>70.164000000000001</v>
      </c>
      <c r="J1852" s="177"/>
      <c r="K1852" s="177"/>
      <c r="L1852" s="180"/>
      <c r="M1852" s="181"/>
      <c r="N1852" s="177"/>
      <c r="O1852" s="177"/>
      <c r="P1852" s="177"/>
      <c r="Q1852" s="177"/>
      <c r="R1852" s="177"/>
      <c r="S1852" s="177"/>
      <c r="T1852" s="182"/>
      <c r="AT1852" s="183" t="s">
        <v>152</v>
      </c>
      <c r="AU1852" s="183" t="s">
        <v>80</v>
      </c>
      <c r="AV1852" s="183" t="s">
        <v>80</v>
      </c>
      <c r="AW1852" s="183" t="s">
        <v>111</v>
      </c>
      <c r="AX1852" s="183" t="s">
        <v>72</v>
      </c>
      <c r="AY1852" s="183" t="s">
        <v>139</v>
      </c>
    </row>
    <row r="1853" spans="2:51" s="6" customFormat="1" ht="15.75" customHeight="1" x14ac:dyDescent="0.3">
      <c r="B1853" s="176"/>
      <c r="C1853" s="177"/>
      <c r="D1853" s="167" t="s">
        <v>152</v>
      </c>
      <c r="E1853" s="177"/>
      <c r="F1853" s="178" t="s">
        <v>1390</v>
      </c>
      <c r="G1853" s="177"/>
      <c r="H1853" s="179">
        <v>25.632000000000001</v>
      </c>
      <c r="J1853" s="177"/>
      <c r="K1853" s="177"/>
      <c r="L1853" s="180"/>
      <c r="M1853" s="181"/>
      <c r="N1853" s="177"/>
      <c r="O1853" s="177"/>
      <c r="P1853" s="177"/>
      <c r="Q1853" s="177"/>
      <c r="R1853" s="177"/>
      <c r="S1853" s="177"/>
      <c r="T1853" s="182"/>
      <c r="AT1853" s="183" t="s">
        <v>152</v>
      </c>
      <c r="AU1853" s="183" t="s">
        <v>80</v>
      </c>
      <c r="AV1853" s="183" t="s">
        <v>80</v>
      </c>
      <c r="AW1853" s="183" t="s">
        <v>111</v>
      </c>
      <c r="AX1853" s="183" t="s">
        <v>72</v>
      </c>
      <c r="AY1853" s="183" t="s">
        <v>139</v>
      </c>
    </row>
    <row r="1854" spans="2:51" s="6" customFormat="1" ht="15.75" customHeight="1" x14ac:dyDescent="0.3">
      <c r="B1854" s="176"/>
      <c r="C1854" s="177"/>
      <c r="D1854" s="167" t="s">
        <v>152</v>
      </c>
      <c r="E1854" s="177"/>
      <c r="F1854" s="178" t="s">
        <v>1391</v>
      </c>
      <c r="G1854" s="177"/>
      <c r="H1854" s="179">
        <v>14.933999999999999</v>
      </c>
      <c r="J1854" s="177"/>
      <c r="K1854" s="177"/>
      <c r="L1854" s="180"/>
      <c r="M1854" s="181"/>
      <c r="N1854" s="177"/>
      <c r="O1854" s="177"/>
      <c r="P1854" s="177"/>
      <c r="Q1854" s="177"/>
      <c r="R1854" s="177"/>
      <c r="S1854" s="177"/>
      <c r="T1854" s="182"/>
      <c r="AT1854" s="183" t="s">
        <v>152</v>
      </c>
      <c r="AU1854" s="183" t="s">
        <v>80</v>
      </c>
      <c r="AV1854" s="183" t="s">
        <v>80</v>
      </c>
      <c r="AW1854" s="183" t="s">
        <v>111</v>
      </c>
      <c r="AX1854" s="183" t="s">
        <v>72</v>
      </c>
      <c r="AY1854" s="183" t="s">
        <v>139</v>
      </c>
    </row>
    <row r="1855" spans="2:51" s="6" customFormat="1" ht="15.75" customHeight="1" x14ac:dyDescent="0.3">
      <c r="B1855" s="176"/>
      <c r="C1855" s="177"/>
      <c r="D1855" s="167" t="s">
        <v>152</v>
      </c>
      <c r="E1855" s="177"/>
      <c r="F1855" s="178" t="s">
        <v>1392</v>
      </c>
      <c r="G1855" s="177"/>
      <c r="H1855" s="179">
        <v>6.6040000000000001</v>
      </c>
      <c r="J1855" s="177"/>
      <c r="K1855" s="177"/>
      <c r="L1855" s="180"/>
      <c r="M1855" s="181"/>
      <c r="N1855" s="177"/>
      <c r="O1855" s="177"/>
      <c r="P1855" s="177"/>
      <c r="Q1855" s="177"/>
      <c r="R1855" s="177"/>
      <c r="S1855" s="177"/>
      <c r="T1855" s="182"/>
      <c r="AT1855" s="183" t="s">
        <v>152</v>
      </c>
      <c r="AU1855" s="183" t="s">
        <v>80</v>
      </c>
      <c r="AV1855" s="183" t="s">
        <v>80</v>
      </c>
      <c r="AW1855" s="183" t="s">
        <v>111</v>
      </c>
      <c r="AX1855" s="183" t="s">
        <v>72</v>
      </c>
      <c r="AY1855" s="183" t="s">
        <v>139</v>
      </c>
    </row>
    <row r="1856" spans="2:51" s="6" customFormat="1" ht="15.75" customHeight="1" x14ac:dyDescent="0.3">
      <c r="B1856" s="176"/>
      <c r="C1856" s="177"/>
      <c r="D1856" s="167" t="s">
        <v>152</v>
      </c>
      <c r="E1856" s="177"/>
      <c r="F1856" s="178" t="s">
        <v>1393</v>
      </c>
      <c r="G1856" s="177"/>
      <c r="H1856" s="179">
        <v>5.04</v>
      </c>
      <c r="J1856" s="177"/>
      <c r="K1856" s="177"/>
      <c r="L1856" s="180"/>
      <c r="M1856" s="181"/>
      <c r="N1856" s="177"/>
      <c r="O1856" s="177"/>
      <c r="P1856" s="177"/>
      <c r="Q1856" s="177"/>
      <c r="R1856" s="177"/>
      <c r="S1856" s="177"/>
      <c r="T1856" s="182"/>
      <c r="AT1856" s="183" t="s">
        <v>152</v>
      </c>
      <c r="AU1856" s="183" t="s">
        <v>80</v>
      </c>
      <c r="AV1856" s="183" t="s">
        <v>80</v>
      </c>
      <c r="AW1856" s="183" t="s">
        <v>111</v>
      </c>
      <c r="AX1856" s="183" t="s">
        <v>72</v>
      </c>
      <c r="AY1856" s="183" t="s">
        <v>139</v>
      </c>
    </row>
    <row r="1857" spans="2:65" s="6" customFormat="1" ht="15.75" customHeight="1" x14ac:dyDescent="0.3">
      <c r="B1857" s="176"/>
      <c r="C1857" s="177"/>
      <c r="D1857" s="167" t="s">
        <v>152</v>
      </c>
      <c r="E1857" s="177"/>
      <c r="F1857" s="178" t="s">
        <v>1394</v>
      </c>
      <c r="G1857" s="177"/>
      <c r="H1857" s="179">
        <v>6.1079999999999997</v>
      </c>
      <c r="J1857" s="177"/>
      <c r="K1857" s="177"/>
      <c r="L1857" s="180"/>
      <c r="M1857" s="181"/>
      <c r="N1857" s="177"/>
      <c r="O1857" s="177"/>
      <c r="P1857" s="177"/>
      <c r="Q1857" s="177"/>
      <c r="R1857" s="177"/>
      <c r="S1857" s="177"/>
      <c r="T1857" s="182"/>
      <c r="AT1857" s="183" t="s">
        <v>152</v>
      </c>
      <c r="AU1857" s="183" t="s">
        <v>80</v>
      </c>
      <c r="AV1857" s="183" t="s">
        <v>80</v>
      </c>
      <c r="AW1857" s="183" t="s">
        <v>111</v>
      </c>
      <c r="AX1857" s="183" t="s">
        <v>72</v>
      </c>
      <c r="AY1857" s="183" t="s">
        <v>139</v>
      </c>
    </row>
    <row r="1858" spans="2:65" s="6" customFormat="1" ht="15.75" customHeight="1" x14ac:dyDescent="0.3">
      <c r="B1858" s="176"/>
      <c r="C1858" s="177"/>
      <c r="D1858" s="167" t="s">
        <v>152</v>
      </c>
      <c r="E1858" s="177"/>
      <c r="F1858" s="178" t="s">
        <v>1395</v>
      </c>
      <c r="G1858" s="177"/>
      <c r="H1858" s="179">
        <v>9.49</v>
      </c>
      <c r="J1858" s="177"/>
      <c r="K1858" s="177"/>
      <c r="L1858" s="180"/>
      <c r="M1858" s="181"/>
      <c r="N1858" s="177"/>
      <c r="O1858" s="177"/>
      <c r="P1858" s="177"/>
      <c r="Q1858" s="177"/>
      <c r="R1858" s="177"/>
      <c r="S1858" s="177"/>
      <c r="T1858" s="182"/>
      <c r="AT1858" s="183" t="s">
        <v>152</v>
      </c>
      <c r="AU1858" s="183" t="s">
        <v>80</v>
      </c>
      <c r="AV1858" s="183" t="s">
        <v>80</v>
      </c>
      <c r="AW1858" s="183" t="s">
        <v>111</v>
      </c>
      <c r="AX1858" s="183" t="s">
        <v>72</v>
      </c>
      <c r="AY1858" s="183" t="s">
        <v>139</v>
      </c>
    </row>
    <row r="1859" spans="2:65" s="6" customFormat="1" ht="15.75" customHeight="1" x14ac:dyDescent="0.3">
      <c r="B1859" s="176"/>
      <c r="C1859" s="177"/>
      <c r="D1859" s="167" t="s">
        <v>152</v>
      </c>
      <c r="E1859" s="177"/>
      <c r="F1859" s="178" t="s">
        <v>1396</v>
      </c>
      <c r="G1859" s="177"/>
      <c r="H1859" s="179">
        <v>15.814</v>
      </c>
      <c r="J1859" s="177"/>
      <c r="K1859" s="177"/>
      <c r="L1859" s="180"/>
      <c r="M1859" s="181"/>
      <c r="N1859" s="177"/>
      <c r="O1859" s="177"/>
      <c r="P1859" s="177"/>
      <c r="Q1859" s="177"/>
      <c r="R1859" s="177"/>
      <c r="S1859" s="177"/>
      <c r="T1859" s="182"/>
      <c r="AT1859" s="183" t="s">
        <v>152</v>
      </c>
      <c r="AU1859" s="183" t="s">
        <v>80</v>
      </c>
      <c r="AV1859" s="183" t="s">
        <v>80</v>
      </c>
      <c r="AW1859" s="183" t="s">
        <v>111</v>
      </c>
      <c r="AX1859" s="183" t="s">
        <v>72</v>
      </c>
      <c r="AY1859" s="183" t="s">
        <v>139</v>
      </c>
    </row>
    <row r="1860" spans="2:65" s="6" customFormat="1" ht="15.75" customHeight="1" x14ac:dyDescent="0.3">
      <c r="B1860" s="176"/>
      <c r="C1860" s="177"/>
      <c r="D1860" s="167" t="s">
        <v>152</v>
      </c>
      <c r="E1860" s="177"/>
      <c r="F1860" s="178" t="s">
        <v>1397</v>
      </c>
      <c r="G1860" s="177"/>
      <c r="H1860" s="179">
        <v>9.6549999999999994</v>
      </c>
      <c r="J1860" s="177"/>
      <c r="K1860" s="177"/>
      <c r="L1860" s="180"/>
      <c r="M1860" s="181"/>
      <c r="N1860" s="177"/>
      <c r="O1860" s="177"/>
      <c r="P1860" s="177"/>
      <c r="Q1860" s="177"/>
      <c r="R1860" s="177"/>
      <c r="S1860" s="177"/>
      <c r="T1860" s="182"/>
      <c r="AT1860" s="183" t="s">
        <v>152</v>
      </c>
      <c r="AU1860" s="183" t="s">
        <v>80</v>
      </c>
      <c r="AV1860" s="183" t="s">
        <v>80</v>
      </c>
      <c r="AW1860" s="183" t="s">
        <v>111</v>
      </c>
      <c r="AX1860" s="183" t="s">
        <v>72</v>
      </c>
      <c r="AY1860" s="183" t="s">
        <v>139</v>
      </c>
    </row>
    <row r="1861" spans="2:65" s="6" customFormat="1" ht="15.75" customHeight="1" x14ac:dyDescent="0.3">
      <c r="B1861" s="176"/>
      <c r="C1861" s="177"/>
      <c r="D1861" s="167" t="s">
        <v>152</v>
      </c>
      <c r="E1861" s="177"/>
      <c r="F1861" s="178" t="s">
        <v>1398</v>
      </c>
      <c r="G1861" s="177"/>
      <c r="H1861" s="179">
        <v>20.344000000000001</v>
      </c>
      <c r="J1861" s="177"/>
      <c r="K1861" s="177"/>
      <c r="L1861" s="180"/>
      <c r="M1861" s="181"/>
      <c r="N1861" s="177"/>
      <c r="O1861" s="177"/>
      <c r="P1861" s="177"/>
      <c r="Q1861" s="177"/>
      <c r="R1861" s="177"/>
      <c r="S1861" s="177"/>
      <c r="T1861" s="182"/>
      <c r="AT1861" s="183" t="s">
        <v>152</v>
      </c>
      <c r="AU1861" s="183" t="s">
        <v>80</v>
      </c>
      <c r="AV1861" s="183" t="s">
        <v>80</v>
      </c>
      <c r="AW1861" s="183" t="s">
        <v>111</v>
      </c>
      <c r="AX1861" s="183" t="s">
        <v>72</v>
      </c>
      <c r="AY1861" s="183" t="s">
        <v>139</v>
      </c>
    </row>
    <row r="1862" spans="2:65" s="6" customFormat="1" ht="15.75" customHeight="1" x14ac:dyDescent="0.3">
      <c r="B1862" s="176"/>
      <c r="C1862" s="177"/>
      <c r="D1862" s="167" t="s">
        <v>152</v>
      </c>
      <c r="E1862" s="177"/>
      <c r="F1862" s="178" t="s">
        <v>1399</v>
      </c>
      <c r="G1862" s="177"/>
      <c r="H1862" s="179">
        <v>14.112</v>
      </c>
      <c r="J1862" s="177"/>
      <c r="K1862" s="177"/>
      <c r="L1862" s="180"/>
      <c r="M1862" s="181"/>
      <c r="N1862" s="177"/>
      <c r="O1862" s="177"/>
      <c r="P1862" s="177"/>
      <c r="Q1862" s="177"/>
      <c r="R1862" s="177"/>
      <c r="S1862" s="177"/>
      <c r="T1862" s="182"/>
      <c r="AT1862" s="183" t="s">
        <v>152</v>
      </c>
      <c r="AU1862" s="183" t="s">
        <v>80</v>
      </c>
      <c r="AV1862" s="183" t="s">
        <v>80</v>
      </c>
      <c r="AW1862" s="183" t="s">
        <v>111</v>
      </c>
      <c r="AX1862" s="183" t="s">
        <v>72</v>
      </c>
      <c r="AY1862" s="183" t="s">
        <v>139</v>
      </c>
    </row>
    <row r="1863" spans="2:65" s="6" customFormat="1" ht="15.75" customHeight="1" x14ac:dyDescent="0.3">
      <c r="B1863" s="176"/>
      <c r="C1863" s="177"/>
      <c r="D1863" s="167" t="s">
        <v>152</v>
      </c>
      <c r="E1863" s="177"/>
      <c r="F1863" s="178" t="s">
        <v>1400</v>
      </c>
      <c r="G1863" s="177"/>
      <c r="H1863" s="179">
        <v>2.3820000000000001</v>
      </c>
      <c r="J1863" s="177"/>
      <c r="K1863" s="177"/>
      <c r="L1863" s="180"/>
      <c r="M1863" s="181"/>
      <c r="N1863" s="177"/>
      <c r="O1863" s="177"/>
      <c r="P1863" s="177"/>
      <c r="Q1863" s="177"/>
      <c r="R1863" s="177"/>
      <c r="S1863" s="177"/>
      <c r="T1863" s="182"/>
      <c r="AT1863" s="183" t="s">
        <v>152</v>
      </c>
      <c r="AU1863" s="183" t="s">
        <v>80</v>
      </c>
      <c r="AV1863" s="183" t="s">
        <v>80</v>
      </c>
      <c r="AW1863" s="183" t="s">
        <v>111</v>
      </c>
      <c r="AX1863" s="183" t="s">
        <v>72</v>
      </c>
      <c r="AY1863" s="183" t="s">
        <v>139</v>
      </c>
    </row>
    <row r="1864" spans="2:65" s="6" customFormat="1" ht="15.75" customHeight="1" x14ac:dyDescent="0.3">
      <c r="B1864" s="176"/>
      <c r="C1864" s="177"/>
      <c r="D1864" s="167" t="s">
        <v>152</v>
      </c>
      <c r="E1864" s="177"/>
      <c r="F1864" s="178" t="s">
        <v>1401</v>
      </c>
      <c r="G1864" s="177"/>
      <c r="H1864" s="179">
        <v>0.09</v>
      </c>
      <c r="J1864" s="177"/>
      <c r="K1864" s="177"/>
      <c r="L1864" s="180"/>
      <c r="M1864" s="181"/>
      <c r="N1864" s="177"/>
      <c r="O1864" s="177"/>
      <c r="P1864" s="177"/>
      <c r="Q1864" s="177"/>
      <c r="R1864" s="177"/>
      <c r="S1864" s="177"/>
      <c r="T1864" s="182"/>
      <c r="AT1864" s="183" t="s">
        <v>152</v>
      </c>
      <c r="AU1864" s="183" t="s">
        <v>80</v>
      </c>
      <c r="AV1864" s="183" t="s">
        <v>80</v>
      </c>
      <c r="AW1864" s="183" t="s">
        <v>111</v>
      </c>
      <c r="AX1864" s="183" t="s">
        <v>72</v>
      </c>
      <c r="AY1864" s="183" t="s">
        <v>139</v>
      </c>
    </row>
    <row r="1865" spans="2:65" s="6" customFormat="1" ht="15.75" customHeight="1" x14ac:dyDescent="0.3">
      <c r="B1865" s="176"/>
      <c r="C1865" s="177"/>
      <c r="D1865" s="167" t="s">
        <v>152</v>
      </c>
      <c r="E1865" s="177"/>
      <c r="F1865" s="178" t="s">
        <v>1402</v>
      </c>
      <c r="G1865" s="177"/>
      <c r="H1865" s="179">
        <v>202.58</v>
      </c>
      <c r="J1865" s="177"/>
      <c r="K1865" s="177"/>
      <c r="L1865" s="180"/>
      <c r="M1865" s="181"/>
      <c r="N1865" s="177"/>
      <c r="O1865" s="177"/>
      <c r="P1865" s="177"/>
      <c r="Q1865" s="177"/>
      <c r="R1865" s="177"/>
      <c r="S1865" s="177"/>
      <c r="T1865" s="182"/>
      <c r="AT1865" s="183" t="s">
        <v>152</v>
      </c>
      <c r="AU1865" s="183" t="s">
        <v>80</v>
      </c>
      <c r="AV1865" s="183" t="s">
        <v>80</v>
      </c>
      <c r="AW1865" s="183" t="s">
        <v>111</v>
      </c>
      <c r="AX1865" s="183" t="s">
        <v>72</v>
      </c>
      <c r="AY1865" s="183" t="s">
        <v>139</v>
      </c>
    </row>
    <row r="1866" spans="2:65" s="6" customFormat="1" ht="15.75" customHeight="1" x14ac:dyDescent="0.3">
      <c r="B1866" s="169"/>
      <c r="C1866" s="170"/>
      <c r="D1866" s="167" t="s">
        <v>152</v>
      </c>
      <c r="E1866" s="170"/>
      <c r="F1866" s="171" t="s">
        <v>1403</v>
      </c>
      <c r="G1866" s="170"/>
      <c r="H1866" s="170"/>
      <c r="J1866" s="170"/>
      <c r="K1866" s="170"/>
      <c r="L1866" s="172"/>
      <c r="M1866" s="173"/>
      <c r="N1866" s="170"/>
      <c r="O1866" s="170"/>
      <c r="P1866" s="170"/>
      <c r="Q1866" s="170"/>
      <c r="R1866" s="170"/>
      <c r="S1866" s="170"/>
      <c r="T1866" s="174"/>
      <c r="AT1866" s="175" t="s">
        <v>152</v>
      </c>
      <c r="AU1866" s="175" t="s">
        <v>80</v>
      </c>
      <c r="AV1866" s="175" t="s">
        <v>76</v>
      </c>
      <c r="AW1866" s="175" t="s">
        <v>111</v>
      </c>
      <c r="AX1866" s="175" t="s">
        <v>72</v>
      </c>
      <c r="AY1866" s="175" t="s">
        <v>139</v>
      </c>
    </row>
    <row r="1867" spans="2:65" s="6" customFormat="1" ht="15.75" customHeight="1" x14ac:dyDescent="0.3">
      <c r="B1867" s="176"/>
      <c r="C1867" s="177"/>
      <c r="D1867" s="167" t="s">
        <v>152</v>
      </c>
      <c r="E1867" s="177"/>
      <c r="F1867" s="178" t="s">
        <v>1404</v>
      </c>
      <c r="G1867" s="177"/>
      <c r="H1867" s="179">
        <v>4.3529999999999998</v>
      </c>
      <c r="J1867" s="177"/>
      <c r="K1867" s="177"/>
      <c r="L1867" s="180"/>
      <c r="M1867" s="181"/>
      <c r="N1867" s="177"/>
      <c r="O1867" s="177"/>
      <c r="P1867" s="177"/>
      <c r="Q1867" s="177"/>
      <c r="R1867" s="177"/>
      <c r="S1867" s="177"/>
      <c r="T1867" s="182"/>
      <c r="AT1867" s="183" t="s">
        <v>152</v>
      </c>
      <c r="AU1867" s="183" t="s">
        <v>80</v>
      </c>
      <c r="AV1867" s="183" t="s">
        <v>80</v>
      </c>
      <c r="AW1867" s="183" t="s">
        <v>111</v>
      </c>
      <c r="AX1867" s="183" t="s">
        <v>72</v>
      </c>
      <c r="AY1867" s="183" t="s">
        <v>139</v>
      </c>
    </row>
    <row r="1868" spans="2:65" s="6" customFormat="1" ht="15.75" customHeight="1" x14ac:dyDescent="0.3">
      <c r="B1868" s="184"/>
      <c r="C1868" s="185"/>
      <c r="D1868" s="167" t="s">
        <v>152</v>
      </c>
      <c r="E1868" s="185"/>
      <c r="F1868" s="186" t="s">
        <v>179</v>
      </c>
      <c r="G1868" s="185"/>
      <c r="H1868" s="187">
        <v>989.92700000000002</v>
      </c>
      <c r="J1868" s="185"/>
      <c r="K1868" s="185"/>
      <c r="L1868" s="188"/>
      <c r="M1868" s="189"/>
      <c r="N1868" s="185"/>
      <c r="O1868" s="185"/>
      <c r="P1868" s="185"/>
      <c r="Q1868" s="185"/>
      <c r="R1868" s="185"/>
      <c r="S1868" s="185"/>
      <c r="T1868" s="190"/>
      <c r="AT1868" s="191" t="s">
        <v>152</v>
      </c>
      <c r="AU1868" s="191" t="s">
        <v>80</v>
      </c>
      <c r="AV1868" s="191" t="s">
        <v>146</v>
      </c>
      <c r="AW1868" s="191" t="s">
        <v>111</v>
      </c>
      <c r="AX1868" s="191" t="s">
        <v>76</v>
      </c>
      <c r="AY1868" s="191" t="s">
        <v>139</v>
      </c>
    </row>
    <row r="1869" spans="2:65" s="6" customFormat="1" ht="15.75" customHeight="1" x14ac:dyDescent="0.3">
      <c r="B1869" s="23"/>
      <c r="C1869" s="153" t="s">
        <v>1405</v>
      </c>
      <c r="D1869" s="153" t="s">
        <v>141</v>
      </c>
      <c r="E1869" s="154" t="s">
        <v>1406</v>
      </c>
      <c r="F1869" s="155" t="s">
        <v>1407</v>
      </c>
      <c r="G1869" s="156" t="s">
        <v>380</v>
      </c>
      <c r="H1869" s="157">
        <v>1.45</v>
      </c>
      <c r="I1869" s="158">
        <v>2030</v>
      </c>
      <c r="J1869" s="159">
        <f>ROUND($I$1869*$H$1869,2)</f>
        <v>2943.5</v>
      </c>
      <c r="K1869" s="155" t="s">
        <v>145</v>
      </c>
      <c r="L1869" s="43"/>
      <c r="M1869" s="160"/>
      <c r="N1869" s="161" t="s">
        <v>43</v>
      </c>
      <c r="O1869" s="24"/>
      <c r="P1869" s="162">
        <f>$O$1869*$H$1869</f>
        <v>0</v>
      </c>
      <c r="Q1869" s="162">
        <v>0</v>
      </c>
      <c r="R1869" s="162">
        <f>$Q$1869*$H$1869</f>
        <v>0</v>
      </c>
      <c r="S1869" s="162">
        <v>0</v>
      </c>
      <c r="T1869" s="163">
        <f>$S$1869*$H$1869</f>
        <v>0</v>
      </c>
      <c r="AR1869" s="97" t="s">
        <v>146</v>
      </c>
      <c r="AT1869" s="97" t="s">
        <v>141</v>
      </c>
      <c r="AU1869" s="97" t="s">
        <v>80</v>
      </c>
      <c r="AY1869" s="6" t="s">
        <v>139</v>
      </c>
      <c r="BE1869" s="164">
        <f>IF($N$1869="základní",$J$1869,0)</f>
        <v>2943.5</v>
      </c>
      <c r="BF1869" s="164">
        <f>IF($N$1869="snížená",$J$1869,0)</f>
        <v>0</v>
      </c>
      <c r="BG1869" s="164">
        <f>IF($N$1869="zákl. přenesená",$J$1869,0)</f>
        <v>0</v>
      </c>
      <c r="BH1869" s="164">
        <f>IF($N$1869="sníž. přenesená",$J$1869,0)</f>
        <v>0</v>
      </c>
      <c r="BI1869" s="164">
        <f>IF($N$1869="nulová",$J$1869,0)</f>
        <v>0</v>
      </c>
      <c r="BJ1869" s="97" t="s">
        <v>76</v>
      </c>
      <c r="BK1869" s="164">
        <f>ROUND($I$1869*$H$1869,2)</f>
        <v>2943.5</v>
      </c>
      <c r="BL1869" s="97" t="s">
        <v>146</v>
      </c>
      <c r="BM1869" s="97" t="s">
        <v>1408</v>
      </c>
    </row>
    <row r="1870" spans="2:65" s="6" customFormat="1" ht="27" customHeight="1" x14ac:dyDescent="0.3">
      <c r="B1870" s="23"/>
      <c r="C1870" s="24"/>
      <c r="D1870" s="165" t="s">
        <v>148</v>
      </c>
      <c r="E1870" s="24"/>
      <c r="F1870" s="166" t="s">
        <v>1409</v>
      </c>
      <c r="G1870" s="24"/>
      <c r="H1870" s="24"/>
      <c r="J1870" s="24"/>
      <c r="K1870" s="24"/>
      <c r="L1870" s="43"/>
      <c r="M1870" s="56"/>
      <c r="N1870" s="24"/>
      <c r="O1870" s="24"/>
      <c r="P1870" s="24"/>
      <c r="Q1870" s="24"/>
      <c r="R1870" s="24"/>
      <c r="S1870" s="24"/>
      <c r="T1870" s="57"/>
      <c r="AT1870" s="6" t="s">
        <v>148</v>
      </c>
      <c r="AU1870" s="6" t="s">
        <v>80</v>
      </c>
    </row>
    <row r="1871" spans="2:65" s="6" customFormat="1" ht="44.25" customHeight="1" x14ac:dyDescent="0.3">
      <c r="B1871" s="23"/>
      <c r="C1871" s="24"/>
      <c r="D1871" s="167" t="s">
        <v>150</v>
      </c>
      <c r="E1871" s="24"/>
      <c r="F1871" s="168" t="s">
        <v>1410</v>
      </c>
      <c r="G1871" s="24"/>
      <c r="H1871" s="24"/>
      <c r="J1871" s="24"/>
      <c r="K1871" s="24"/>
      <c r="L1871" s="43"/>
      <c r="M1871" s="56"/>
      <c r="N1871" s="24"/>
      <c r="O1871" s="24"/>
      <c r="P1871" s="24"/>
      <c r="Q1871" s="24"/>
      <c r="R1871" s="24"/>
      <c r="S1871" s="24"/>
      <c r="T1871" s="57"/>
      <c r="AT1871" s="6" t="s">
        <v>150</v>
      </c>
      <c r="AU1871" s="6" t="s">
        <v>80</v>
      </c>
    </row>
    <row r="1872" spans="2:65" s="6" customFormat="1" ht="15.75" customHeight="1" x14ac:dyDescent="0.3">
      <c r="B1872" s="169"/>
      <c r="C1872" s="170"/>
      <c r="D1872" s="167" t="s">
        <v>152</v>
      </c>
      <c r="E1872" s="170"/>
      <c r="F1872" s="171" t="s">
        <v>1411</v>
      </c>
      <c r="G1872" s="170"/>
      <c r="H1872" s="170"/>
      <c r="J1872" s="170"/>
      <c r="K1872" s="170"/>
      <c r="L1872" s="172"/>
      <c r="M1872" s="173"/>
      <c r="N1872" s="170"/>
      <c r="O1872" s="170"/>
      <c r="P1872" s="170"/>
      <c r="Q1872" s="170"/>
      <c r="R1872" s="170"/>
      <c r="S1872" s="170"/>
      <c r="T1872" s="174"/>
      <c r="AT1872" s="175" t="s">
        <v>152</v>
      </c>
      <c r="AU1872" s="175" t="s">
        <v>80</v>
      </c>
      <c r="AV1872" s="175" t="s">
        <v>76</v>
      </c>
      <c r="AW1872" s="175" t="s">
        <v>111</v>
      </c>
      <c r="AX1872" s="175" t="s">
        <v>72</v>
      </c>
      <c r="AY1872" s="175" t="s">
        <v>139</v>
      </c>
    </row>
    <row r="1873" spans="2:65" s="6" customFormat="1" ht="15.75" customHeight="1" x14ac:dyDescent="0.3">
      <c r="B1873" s="169"/>
      <c r="C1873" s="170"/>
      <c r="D1873" s="167" t="s">
        <v>152</v>
      </c>
      <c r="E1873" s="170"/>
      <c r="F1873" s="171" t="s">
        <v>1412</v>
      </c>
      <c r="G1873" s="170"/>
      <c r="H1873" s="170"/>
      <c r="J1873" s="170"/>
      <c r="K1873" s="170"/>
      <c r="L1873" s="172"/>
      <c r="M1873" s="173"/>
      <c r="N1873" s="170"/>
      <c r="O1873" s="170"/>
      <c r="P1873" s="170"/>
      <c r="Q1873" s="170"/>
      <c r="R1873" s="170"/>
      <c r="S1873" s="170"/>
      <c r="T1873" s="174"/>
      <c r="AT1873" s="175" t="s">
        <v>152</v>
      </c>
      <c r="AU1873" s="175" t="s">
        <v>80</v>
      </c>
      <c r="AV1873" s="175" t="s">
        <v>76</v>
      </c>
      <c r="AW1873" s="175" t="s">
        <v>111</v>
      </c>
      <c r="AX1873" s="175" t="s">
        <v>72</v>
      </c>
      <c r="AY1873" s="175" t="s">
        <v>139</v>
      </c>
    </row>
    <row r="1874" spans="2:65" s="6" customFormat="1" ht="15.75" customHeight="1" x14ac:dyDescent="0.3">
      <c r="B1874" s="176"/>
      <c r="C1874" s="177"/>
      <c r="D1874" s="167" t="s">
        <v>152</v>
      </c>
      <c r="E1874" s="177"/>
      <c r="F1874" s="178" t="s">
        <v>1413</v>
      </c>
      <c r="G1874" s="177"/>
      <c r="H1874" s="179">
        <v>0.72499999999999998</v>
      </c>
      <c r="J1874" s="177"/>
      <c r="K1874" s="177"/>
      <c r="L1874" s="180"/>
      <c r="M1874" s="181"/>
      <c r="N1874" s="177"/>
      <c r="O1874" s="177"/>
      <c r="P1874" s="177"/>
      <c r="Q1874" s="177"/>
      <c r="R1874" s="177"/>
      <c r="S1874" s="177"/>
      <c r="T1874" s="182"/>
      <c r="AT1874" s="183" t="s">
        <v>152</v>
      </c>
      <c r="AU1874" s="183" t="s">
        <v>80</v>
      </c>
      <c r="AV1874" s="183" t="s">
        <v>80</v>
      </c>
      <c r="AW1874" s="183" t="s">
        <v>111</v>
      </c>
      <c r="AX1874" s="183" t="s">
        <v>72</v>
      </c>
      <c r="AY1874" s="183" t="s">
        <v>139</v>
      </c>
    </row>
    <row r="1875" spans="2:65" s="6" customFormat="1" ht="15.75" customHeight="1" x14ac:dyDescent="0.3">
      <c r="B1875" s="176"/>
      <c r="C1875" s="177"/>
      <c r="D1875" s="167" t="s">
        <v>152</v>
      </c>
      <c r="E1875" s="177"/>
      <c r="F1875" s="178" t="s">
        <v>1413</v>
      </c>
      <c r="G1875" s="177"/>
      <c r="H1875" s="179">
        <v>0.72499999999999998</v>
      </c>
      <c r="J1875" s="177"/>
      <c r="K1875" s="177"/>
      <c r="L1875" s="180"/>
      <c r="M1875" s="181"/>
      <c r="N1875" s="177"/>
      <c r="O1875" s="177"/>
      <c r="P1875" s="177"/>
      <c r="Q1875" s="177"/>
      <c r="R1875" s="177"/>
      <c r="S1875" s="177"/>
      <c r="T1875" s="182"/>
      <c r="AT1875" s="183" t="s">
        <v>152</v>
      </c>
      <c r="AU1875" s="183" t="s">
        <v>80</v>
      </c>
      <c r="AV1875" s="183" t="s">
        <v>80</v>
      </c>
      <c r="AW1875" s="183" t="s">
        <v>111</v>
      </c>
      <c r="AX1875" s="183" t="s">
        <v>72</v>
      </c>
      <c r="AY1875" s="183" t="s">
        <v>139</v>
      </c>
    </row>
    <row r="1876" spans="2:65" s="6" customFormat="1" ht="15.75" customHeight="1" x14ac:dyDescent="0.3">
      <c r="B1876" s="184"/>
      <c r="C1876" s="185"/>
      <c r="D1876" s="167" t="s">
        <v>152</v>
      </c>
      <c r="E1876" s="185"/>
      <c r="F1876" s="186" t="s">
        <v>179</v>
      </c>
      <c r="G1876" s="185"/>
      <c r="H1876" s="187">
        <v>1.45</v>
      </c>
      <c r="J1876" s="185"/>
      <c r="K1876" s="185"/>
      <c r="L1876" s="188"/>
      <c r="M1876" s="189"/>
      <c r="N1876" s="185"/>
      <c r="O1876" s="185"/>
      <c r="P1876" s="185"/>
      <c r="Q1876" s="185"/>
      <c r="R1876" s="185"/>
      <c r="S1876" s="185"/>
      <c r="T1876" s="190"/>
      <c r="AT1876" s="191" t="s">
        <v>152</v>
      </c>
      <c r="AU1876" s="191" t="s">
        <v>80</v>
      </c>
      <c r="AV1876" s="191" t="s">
        <v>146</v>
      </c>
      <c r="AW1876" s="191" t="s">
        <v>111</v>
      </c>
      <c r="AX1876" s="191" t="s">
        <v>76</v>
      </c>
      <c r="AY1876" s="191" t="s">
        <v>139</v>
      </c>
    </row>
    <row r="1877" spans="2:65" s="6" customFormat="1" ht="15.75" customHeight="1" x14ac:dyDescent="0.3">
      <c r="B1877" s="23"/>
      <c r="C1877" s="153" t="s">
        <v>1414</v>
      </c>
      <c r="D1877" s="153" t="s">
        <v>141</v>
      </c>
      <c r="E1877" s="154" t="s">
        <v>1415</v>
      </c>
      <c r="F1877" s="155" t="s">
        <v>1416</v>
      </c>
      <c r="G1877" s="156" t="s">
        <v>380</v>
      </c>
      <c r="H1877" s="157">
        <v>1.8839999999999999</v>
      </c>
      <c r="I1877" s="158">
        <v>2010</v>
      </c>
      <c r="J1877" s="159">
        <f>ROUND($I$1877*$H$1877,2)</f>
        <v>3786.84</v>
      </c>
      <c r="K1877" s="155" t="s">
        <v>145</v>
      </c>
      <c r="L1877" s="43"/>
      <c r="M1877" s="160"/>
      <c r="N1877" s="161" t="s">
        <v>43</v>
      </c>
      <c r="O1877" s="24"/>
      <c r="P1877" s="162">
        <f>$O$1877*$H$1877</f>
        <v>0</v>
      </c>
      <c r="Q1877" s="162">
        <v>0</v>
      </c>
      <c r="R1877" s="162">
        <f>$Q$1877*$H$1877</f>
        <v>0</v>
      </c>
      <c r="S1877" s="162">
        <v>0</v>
      </c>
      <c r="T1877" s="163">
        <f>$S$1877*$H$1877</f>
        <v>0</v>
      </c>
      <c r="AR1877" s="97" t="s">
        <v>146</v>
      </c>
      <c r="AT1877" s="97" t="s">
        <v>141</v>
      </c>
      <c r="AU1877" s="97" t="s">
        <v>80</v>
      </c>
      <c r="AY1877" s="6" t="s">
        <v>139</v>
      </c>
      <c r="BE1877" s="164">
        <f>IF($N$1877="základní",$J$1877,0)</f>
        <v>3786.84</v>
      </c>
      <c r="BF1877" s="164">
        <f>IF($N$1877="snížená",$J$1877,0)</f>
        <v>0</v>
      </c>
      <c r="BG1877" s="164">
        <f>IF($N$1877="zákl. přenesená",$J$1877,0)</f>
        <v>0</v>
      </c>
      <c r="BH1877" s="164">
        <f>IF($N$1877="sníž. přenesená",$J$1877,0)</f>
        <v>0</v>
      </c>
      <c r="BI1877" s="164">
        <f>IF($N$1877="nulová",$J$1877,0)</f>
        <v>0</v>
      </c>
      <c r="BJ1877" s="97" t="s">
        <v>76</v>
      </c>
      <c r="BK1877" s="164">
        <f>ROUND($I$1877*$H$1877,2)</f>
        <v>3786.84</v>
      </c>
      <c r="BL1877" s="97" t="s">
        <v>146</v>
      </c>
      <c r="BM1877" s="97" t="s">
        <v>1417</v>
      </c>
    </row>
    <row r="1878" spans="2:65" s="6" customFormat="1" ht="16.5" customHeight="1" x14ac:dyDescent="0.3">
      <c r="B1878" s="23"/>
      <c r="C1878" s="24"/>
      <c r="D1878" s="165" t="s">
        <v>148</v>
      </c>
      <c r="E1878" s="24"/>
      <c r="F1878" s="166" t="s">
        <v>1418</v>
      </c>
      <c r="G1878" s="24"/>
      <c r="H1878" s="24"/>
      <c r="J1878" s="24"/>
      <c r="K1878" s="24"/>
      <c r="L1878" s="43"/>
      <c r="M1878" s="56"/>
      <c r="N1878" s="24"/>
      <c r="O1878" s="24"/>
      <c r="P1878" s="24"/>
      <c r="Q1878" s="24"/>
      <c r="R1878" s="24"/>
      <c r="S1878" s="24"/>
      <c r="T1878" s="57"/>
      <c r="AT1878" s="6" t="s">
        <v>148</v>
      </c>
      <c r="AU1878" s="6" t="s">
        <v>80</v>
      </c>
    </row>
    <row r="1879" spans="2:65" s="6" customFormat="1" ht="44.25" customHeight="1" x14ac:dyDescent="0.3">
      <c r="B1879" s="23"/>
      <c r="C1879" s="24"/>
      <c r="D1879" s="167" t="s">
        <v>150</v>
      </c>
      <c r="E1879" s="24"/>
      <c r="F1879" s="168" t="s">
        <v>1410</v>
      </c>
      <c r="G1879" s="24"/>
      <c r="H1879" s="24"/>
      <c r="J1879" s="24"/>
      <c r="K1879" s="24"/>
      <c r="L1879" s="43"/>
      <c r="M1879" s="56"/>
      <c r="N1879" s="24"/>
      <c r="O1879" s="24"/>
      <c r="P1879" s="24"/>
      <c r="Q1879" s="24"/>
      <c r="R1879" s="24"/>
      <c r="S1879" s="24"/>
      <c r="T1879" s="57"/>
      <c r="AT1879" s="6" t="s">
        <v>150</v>
      </c>
      <c r="AU1879" s="6" t="s">
        <v>80</v>
      </c>
    </row>
    <row r="1880" spans="2:65" s="6" customFormat="1" ht="15.75" customHeight="1" x14ac:dyDescent="0.3">
      <c r="B1880" s="169"/>
      <c r="C1880" s="170"/>
      <c r="D1880" s="167" t="s">
        <v>152</v>
      </c>
      <c r="E1880" s="170"/>
      <c r="F1880" s="171" t="s">
        <v>1411</v>
      </c>
      <c r="G1880" s="170"/>
      <c r="H1880" s="170"/>
      <c r="J1880" s="170"/>
      <c r="K1880" s="170"/>
      <c r="L1880" s="172"/>
      <c r="M1880" s="173"/>
      <c r="N1880" s="170"/>
      <c r="O1880" s="170"/>
      <c r="P1880" s="170"/>
      <c r="Q1880" s="170"/>
      <c r="R1880" s="170"/>
      <c r="S1880" s="170"/>
      <c r="T1880" s="174"/>
      <c r="AT1880" s="175" t="s">
        <v>152</v>
      </c>
      <c r="AU1880" s="175" t="s">
        <v>80</v>
      </c>
      <c r="AV1880" s="175" t="s">
        <v>76</v>
      </c>
      <c r="AW1880" s="175" t="s">
        <v>111</v>
      </c>
      <c r="AX1880" s="175" t="s">
        <v>72</v>
      </c>
      <c r="AY1880" s="175" t="s">
        <v>139</v>
      </c>
    </row>
    <row r="1881" spans="2:65" s="6" customFormat="1" ht="15.75" customHeight="1" x14ac:dyDescent="0.3">
      <c r="B1881" s="169"/>
      <c r="C1881" s="170"/>
      <c r="D1881" s="167" t="s">
        <v>152</v>
      </c>
      <c r="E1881" s="170"/>
      <c r="F1881" s="171" t="s">
        <v>1412</v>
      </c>
      <c r="G1881" s="170"/>
      <c r="H1881" s="170"/>
      <c r="J1881" s="170"/>
      <c r="K1881" s="170"/>
      <c r="L1881" s="172"/>
      <c r="M1881" s="173"/>
      <c r="N1881" s="170"/>
      <c r="O1881" s="170"/>
      <c r="P1881" s="170"/>
      <c r="Q1881" s="170"/>
      <c r="R1881" s="170"/>
      <c r="S1881" s="170"/>
      <c r="T1881" s="174"/>
      <c r="AT1881" s="175" t="s">
        <v>152</v>
      </c>
      <c r="AU1881" s="175" t="s">
        <v>80</v>
      </c>
      <c r="AV1881" s="175" t="s">
        <v>76</v>
      </c>
      <c r="AW1881" s="175" t="s">
        <v>111</v>
      </c>
      <c r="AX1881" s="175" t="s">
        <v>72</v>
      </c>
      <c r="AY1881" s="175" t="s">
        <v>139</v>
      </c>
    </row>
    <row r="1882" spans="2:65" s="6" customFormat="1" ht="15.75" customHeight="1" x14ac:dyDescent="0.3">
      <c r="B1882" s="176"/>
      <c r="C1882" s="177"/>
      <c r="D1882" s="167" t="s">
        <v>152</v>
      </c>
      <c r="E1882" s="177"/>
      <c r="F1882" s="178" t="s">
        <v>1419</v>
      </c>
      <c r="G1882" s="177"/>
      <c r="H1882" s="179">
        <v>1.8839999999999999</v>
      </c>
      <c r="J1882" s="177"/>
      <c r="K1882" s="177"/>
      <c r="L1882" s="180"/>
      <c r="M1882" s="181"/>
      <c r="N1882" s="177"/>
      <c r="O1882" s="177"/>
      <c r="P1882" s="177"/>
      <c r="Q1882" s="177"/>
      <c r="R1882" s="177"/>
      <c r="S1882" s="177"/>
      <c r="T1882" s="182"/>
      <c r="AT1882" s="183" t="s">
        <v>152</v>
      </c>
      <c r="AU1882" s="183" t="s">
        <v>80</v>
      </c>
      <c r="AV1882" s="183" t="s">
        <v>80</v>
      </c>
      <c r="AW1882" s="183" t="s">
        <v>111</v>
      </c>
      <c r="AX1882" s="183" t="s">
        <v>76</v>
      </c>
      <c r="AY1882" s="183" t="s">
        <v>139</v>
      </c>
    </row>
    <row r="1883" spans="2:65" s="6" customFormat="1" ht="15.75" customHeight="1" x14ac:dyDescent="0.3">
      <c r="B1883" s="23"/>
      <c r="C1883" s="153" t="s">
        <v>1420</v>
      </c>
      <c r="D1883" s="153" t="s">
        <v>141</v>
      </c>
      <c r="E1883" s="154" t="s">
        <v>1421</v>
      </c>
      <c r="F1883" s="155" t="s">
        <v>1422</v>
      </c>
      <c r="G1883" s="156" t="s">
        <v>380</v>
      </c>
      <c r="H1883" s="157">
        <v>14.4</v>
      </c>
      <c r="I1883" s="158">
        <v>1270</v>
      </c>
      <c r="J1883" s="159">
        <f>ROUND($I$1883*$H$1883,2)</f>
        <v>18288</v>
      </c>
      <c r="K1883" s="155" t="s">
        <v>145</v>
      </c>
      <c r="L1883" s="43"/>
      <c r="M1883" s="160"/>
      <c r="N1883" s="161" t="s">
        <v>43</v>
      </c>
      <c r="O1883" s="24"/>
      <c r="P1883" s="162">
        <f>$O$1883*$H$1883</f>
        <v>0</v>
      </c>
      <c r="Q1883" s="162">
        <v>1.8480000000000001</v>
      </c>
      <c r="R1883" s="162">
        <f>$Q$1883*$H$1883</f>
        <v>26.6112</v>
      </c>
      <c r="S1883" s="162">
        <v>0</v>
      </c>
      <c r="T1883" s="163">
        <f>$S$1883*$H$1883</f>
        <v>0</v>
      </c>
      <c r="AR1883" s="97" t="s">
        <v>146</v>
      </c>
      <c r="AT1883" s="97" t="s">
        <v>141</v>
      </c>
      <c r="AU1883" s="97" t="s">
        <v>80</v>
      </c>
      <c r="AY1883" s="6" t="s">
        <v>139</v>
      </c>
      <c r="BE1883" s="164">
        <f>IF($N$1883="základní",$J$1883,0)</f>
        <v>18288</v>
      </c>
      <c r="BF1883" s="164">
        <f>IF($N$1883="snížená",$J$1883,0)</f>
        <v>0</v>
      </c>
      <c r="BG1883" s="164">
        <f>IF($N$1883="zákl. přenesená",$J$1883,0)</f>
        <v>0</v>
      </c>
      <c r="BH1883" s="164">
        <f>IF($N$1883="sníž. přenesená",$J$1883,0)</f>
        <v>0</v>
      </c>
      <c r="BI1883" s="164">
        <f>IF($N$1883="nulová",$J$1883,0)</f>
        <v>0</v>
      </c>
      <c r="BJ1883" s="97" t="s">
        <v>76</v>
      </c>
      <c r="BK1883" s="164">
        <f>ROUND($I$1883*$H$1883,2)</f>
        <v>18288</v>
      </c>
      <c r="BL1883" s="97" t="s">
        <v>146</v>
      </c>
      <c r="BM1883" s="97" t="s">
        <v>1423</v>
      </c>
    </row>
    <row r="1884" spans="2:65" s="6" customFormat="1" ht="27" customHeight="1" x14ac:dyDescent="0.3">
      <c r="B1884" s="23"/>
      <c r="C1884" s="24"/>
      <c r="D1884" s="165" t="s">
        <v>148</v>
      </c>
      <c r="E1884" s="24"/>
      <c r="F1884" s="166" t="s">
        <v>1424</v>
      </c>
      <c r="G1884" s="24"/>
      <c r="H1884" s="24"/>
      <c r="J1884" s="24"/>
      <c r="K1884" s="24"/>
      <c r="L1884" s="43"/>
      <c r="M1884" s="56"/>
      <c r="N1884" s="24"/>
      <c r="O1884" s="24"/>
      <c r="P1884" s="24"/>
      <c r="Q1884" s="24"/>
      <c r="R1884" s="24"/>
      <c r="S1884" s="24"/>
      <c r="T1884" s="57"/>
      <c r="AT1884" s="6" t="s">
        <v>148</v>
      </c>
      <c r="AU1884" s="6" t="s">
        <v>80</v>
      </c>
    </row>
    <row r="1885" spans="2:65" s="6" customFormat="1" ht="44.25" customHeight="1" x14ac:dyDescent="0.3">
      <c r="B1885" s="23"/>
      <c r="C1885" s="24"/>
      <c r="D1885" s="167" t="s">
        <v>150</v>
      </c>
      <c r="E1885" s="24"/>
      <c r="F1885" s="168" t="s">
        <v>1425</v>
      </c>
      <c r="G1885" s="24"/>
      <c r="H1885" s="24"/>
      <c r="J1885" s="24"/>
      <c r="K1885" s="24"/>
      <c r="L1885" s="43"/>
      <c r="M1885" s="56"/>
      <c r="N1885" s="24"/>
      <c r="O1885" s="24"/>
      <c r="P1885" s="24"/>
      <c r="Q1885" s="24"/>
      <c r="R1885" s="24"/>
      <c r="S1885" s="24"/>
      <c r="T1885" s="57"/>
      <c r="AT1885" s="6" t="s">
        <v>150</v>
      </c>
      <c r="AU1885" s="6" t="s">
        <v>80</v>
      </c>
    </row>
    <row r="1886" spans="2:65" s="6" customFormat="1" ht="15.75" customHeight="1" x14ac:dyDescent="0.3">
      <c r="B1886" s="176"/>
      <c r="C1886" s="177"/>
      <c r="D1886" s="167" t="s">
        <v>152</v>
      </c>
      <c r="E1886" s="177"/>
      <c r="F1886" s="178" t="s">
        <v>1426</v>
      </c>
      <c r="G1886" s="177"/>
      <c r="H1886" s="179">
        <v>9</v>
      </c>
      <c r="J1886" s="177"/>
      <c r="K1886" s="177"/>
      <c r="L1886" s="180"/>
      <c r="M1886" s="181"/>
      <c r="N1886" s="177"/>
      <c r="O1886" s="177"/>
      <c r="P1886" s="177"/>
      <c r="Q1886" s="177"/>
      <c r="R1886" s="177"/>
      <c r="S1886" s="177"/>
      <c r="T1886" s="182"/>
      <c r="AT1886" s="183" t="s">
        <v>152</v>
      </c>
      <c r="AU1886" s="183" t="s">
        <v>80</v>
      </c>
      <c r="AV1886" s="183" t="s">
        <v>80</v>
      </c>
      <c r="AW1886" s="183" t="s">
        <v>111</v>
      </c>
      <c r="AX1886" s="183" t="s">
        <v>72</v>
      </c>
      <c r="AY1886" s="183" t="s">
        <v>139</v>
      </c>
    </row>
    <row r="1887" spans="2:65" s="6" customFormat="1" ht="15.75" customHeight="1" x14ac:dyDescent="0.3">
      <c r="B1887" s="176"/>
      <c r="C1887" s="177"/>
      <c r="D1887" s="167" t="s">
        <v>152</v>
      </c>
      <c r="E1887" s="177"/>
      <c r="F1887" s="178" t="s">
        <v>1427</v>
      </c>
      <c r="G1887" s="177"/>
      <c r="H1887" s="179">
        <v>5.4</v>
      </c>
      <c r="J1887" s="177"/>
      <c r="K1887" s="177"/>
      <c r="L1887" s="180"/>
      <c r="M1887" s="181"/>
      <c r="N1887" s="177"/>
      <c r="O1887" s="177"/>
      <c r="P1887" s="177"/>
      <c r="Q1887" s="177"/>
      <c r="R1887" s="177"/>
      <c r="S1887" s="177"/>
      <c r="T1887" s="182"/>
      <c r="AT1887" s="183" t="s">
        <v>152</v>
      </c>
      <c r="AU1887" s="183" t="s">
        <v>80</v>
      </c>
      <c r="AV1887" s="183" t="s">
        <v>80</v>
      </c>
      <c r="AW1887" s="183" t="s">
        <v>111</v>
      </c>
      <c r="AX1887" s="183" t="s">
        <v>72</v>
      </c>
      <c r="AY1887" s="183" t="s">
        <v>139</v>
      </c>
    </row>
    <row r="1888" spans="2:65" s="6" customFormat="1" ht="15.75" customHeight="1" x14ac:dyDescent="0.3">
      <c r="B1888" s="184"/>
      <c r="C1888" s="185"/>
      <c r="D1888" s="167" t="s">
        <v>152</v>
      </c>
      <c r="E1888" s="185"/>
      <c r="F1888" s="186" t="s">
        <v>179</v>
      </c>
      <c r="G1888" s="185"/>
      <c r="H1888" s="187">
        <v>14.4</v>
      </c>
      <c r="J1888" s="185"/>
      <c r="K1888" s="185"/>
      <c r="L1888" s="188"/>
      <c r="M1888" s="189"/>
      <c r="N1888" s="185"/>
      <c r="O1888" s="185"/>
      <c r="P1888" s="185"/>
      <c r="Q1888" s="185"/>
      <c r="R1888" s="185"/>
      <c r="S1888" s="185"/>
      <c r="T1888" s="190"/>
      <c r="AT1888" s="191" t="s">
        <v>152</v>
      </c>
      <c r="AU1888" s="191" t="s">
        <v>80</v>
      </c>
      <c r="AV1888" s="191" t="s">
        <v>146</v>
      </c>
      <c r="AW1888" s="191" t="s">
        <v>111</v>
      </c>
      <c r="AX1888" s="191" t="s">
        <v>76</v>
      </c>
      <c r="AY1888" s="191" t="s">
        <v>139</v>
      </c>
    </row>
    <row r="1889" spans="2:65" s="140" customFormat="1" ht="30.75" customHeight="1" x14ac:dyDescent="0.3">
      <c r="B1889" s="141"/>
      <c r="C1889" s="142"/>
      <c r="D1889" s="142" t="s">
        <v>71</v>
      </c>
      <c r="E1889" s="151" t="s">
        <v>180</v>
      </c>
      <c r="F1889" s="151" t="s">
        <v>1428</v>
      </c>
      <c r="G1889" s="142"/>
      <c r="H1889" s="142"/>
      <c r="J1889" s="152">
        <f>$BK$1889</f>
        <v>3260126.97</v>
      </c>
      <c r="K1889" s="142"/>
      <c r="L1889" s="145"/>
      <c r="M1889" s="146"/>
      <c r="N1889" s="142"/>
      <c r="O1889" s="142"/>
      <c r="P1889" s="147">
        <f>SUM($P$1890:$P$1961)</f>
        <v>0</v>
      </c>
      <c r="Q1889" s="142"/>
      <c r="R1889" s="147">
        <f>SUM($R$1890:$R$1961)</f>
        <v>61.85880014</v>
      </c>
      <c r="S1889" s="142"/>
      <c r="T1889" s="148">
        <f>SUM($T$1890:$T$1961)</f>
        <v>0</v>
      </c>
      <c r="AR1889" s="149" t="s">
        <v>76</v>
      </c>
      <c r="AT1889" s="149" t="s">
        <v>71</v>
      </c>
      <c r="AU1889" s="149" t="s">
        <v>76</v>
      </c>
      <c r="AY1889" s="149" t="s">
        <v>139</v>
      </c>
      <c r="BK1889" s="150">
        <f>SUM($BK$1890:$BK$1961)</f>
        <v>3260126.97</v>
      </c>
    </row>
    <row r="1890" spans="2:65" s="6" customFormat="1" ht="15.75" customHeight="1" x14ac:dyDescent="0.3">
      <c r="B1890" s="23"/>
      <c r="C1890" s="153" t="s">
        <v>1429</v>
      </c>
      <c r="D1890" s="153" t="s">
        <v>141</v>
      </c>
      <c r="E1890" s="154" t="s">
        <v>1430</v>
      </c>
      <c r="F1890" s="155" t="s">
        <v>1431</v>
      </c>
      <c r="G1890" s="156" t="s">
        <v>164</v>
      </c>
      <c r="H1890" s="157">
        <v>4729.4719999999998</v>
      </c>
      <c r="I1890" s="158">
        <v>47.2</v>
      </c>
      <c r="J1890" s="159">
        <f>ROUND($I$1890*$H$1890,2)</f>
        <v>223231.08</v>
      </c>
      <c r="K1890" s="155" t="s">
        <v>145</v>
      </c>
      <c r="L1890" s="43"/>
      <c r="M1890" s="160"/>
      <c r="N1890" s="161" t="s">
        <v>43</v>
      </c>
      <c r="O1890" s="24"/>
      <c r="P1890" s="162">
        <f>$O$1890*$H$1890</f>
        <v>0</v>
      </c>
      <c r="Q1890" s="162">
        <v>0</v>
      </c>
      <c r="R1890" s="162">
        <f>$Q$1890*$H$1890</f>
        <v>0</v>
      </c>
      <c r="S1890" s="162">
        <v>0</v>
      </c>
      <c r="T1890" s="163">
        <f>$S$1890*$H$1890</f>
        <v>0</v>
      </c>
      <c r="AR1890" s="97" t="s">
        <v>146</v>
      </c>
      <c r="AT1890" s="97" t="s">
        <v>141</v>
      </c>
      <c r="AU1890" s="97" t="s">
        <v>80</v>
      </c>
      <c r="AY1890" s="6" t="s">
        <v>139</v>
      </c>
      <c r="BE1890" s="164">
        <f>IF($N$1890="základní",$J$1890,0)</f>
        <v>223231.08</v>
      </c>
      <c r="BF1890" s="164">
        <f>IF($N$1890="snížená",$J$1890,0)</f>
        <v>0</v>
      </c>
      <c r="BG1890" s="164">
        <f>IF($N$1890="zákl. přenesená",$J$1890,0)</f>
        <v>0</v>
      </c>
      <c r="BH1890" s="164">
        <f>IF($N$1890="sníž. přenesená",$J$1890,0)</f>
        <v>0</v>
      </c>
      <c r="BI1890" s="164">
        <f>IF($N$1890="nulová",$J$1890,0)</f>
        <v>0</v>
      </c>
      <c r="BJ1890" s="97" t="s">
        <v>76</v>
      </c>
      <c r="BK1890" s="164">
        <f>ROUND($I$1890*$H$1890,2)</f>
        <v>223231.08</v>
      </c>
      <c r="BL1890" s="97" t="s">
        <v>146</v>
      </c>
      <c r="BM1890" s="97" t="s">
        <v>1432</v>
      </c>
    </row>
    <row r="1891" spans="2:65" s="6" customFormat="1" ht="16.5" customHeight="1" x14ac:dyDescent="0.3">
      <c r="B1891" s="23"/>
      <c r="C1891" s="24"/>
      <c r="D1891" s="165" t="s">
        <v>148</v>
      </c>
      <c r="E1891" s="24"/>
      <c r="F1891" s="166" t="s">
        <v>1433</v>
      </c>
      <c r="G1891" s="24"/>
      <c r="H1891" s="24"/>
      <c r="J1891" s="24"/>
      <c r="K1891" s="24"/>
      <c r="L1891" s="43"/>
      <c r="M1891" s="56"/>
      <c r="N1891" s="24"/>
      <c r="O1891" s="24"/>
      <c r="P1891" s="24"/>
      <c r="Q1891" s="24"/>
      <c r="R1891" s="24"/>
      <c r="S1891" s="24"/>
      <c r="T1891" s="57"/>
      <c r="AT1891" s="6" t="s">
        <v>148</v>
      </c>
      <c r="AU1891" s="6" t="s">
        <v>80</v>
      </c>
    </row>
    <row r="1892" spans="2:65" s="6" customFormat="1" ht="15.75" customHeight="1" x14ac:dyDescent="0.3">
      <c r="B1892" s="176"/>
      <c r="C1892" s="177"/>
      <c r="D1892" s="167" t="s">
        <v>152</v>
      </c>
      <c r="E1892" s="177"/>
      <c r="F1892" s="178" t="s">
        <v>219</v>
      </c>
      <c r="G1892" s="177"/>
      <c r="H1892" s="179">
        <v>1569.396</v>
      </c>
      <c r="J1892" s="177"/>
      <c r="K1892" s="177"/>
      <c r="L1892" s="180"/>
      <c r="M1892" s="181"/>
      <c r="N1892" s="177"/>
      <c r="O1892" s="177"/>
      <c r="P1892" s="177"/>
      <c r="Q1892" s="177"/>
      <c r="R1892" s="177"/>
      <c r="S1892" s="177"/>
      <c r="T1892" s="182"/>
      <c r="AT1892" s="183" t="s">
        <v>152</v>
      </c>
      <c r="AU1892" s="183" t="s">
        <v>80</v>
      </c>
      <c r="AV1892" s="183" t="s">
        <v>80</v>
      </c>
      <c r="AW1892" s="183" t="s">
        <v>111</v>
      </c>
      <c r="AX1892" s="183" t="s">
        <v>72</v>
      </c>
      <c r="AY1892" s="183" t="s">
        <v>139</v>
      </c>
    </row>
    <row r="1893" spans="2:65" s="6" customFormat="1" ht="15.75" customHeight="1" x14ac:dyDescent="0.3">
      <c r="B1893" s="176"/>
      <c r="C1893" s="177"/>
      <c r="D1893" s="167" t="s">
        <v>152</v>
      </c>
      <c r="E1893" s="177"/>
      <c r="F1893" s="178" t="s">
        <v>220</v>
      </c>
      <c r="G1893" s="177"/>
      <c r="H1893" s="179">
        <v>3151.0360000000001</v>
      </c>
      <c r="J1893" s="177"/>
      <c r="K1893" s="177"/>
      <c r="L1893" s="180"/>
      <c r="M1893" s="181"/>
      <c r="N1893" s="177"/>
      <c r="O1893" s="177"/>
      <c r="P1893" s="177"/>
      <c r="Q1893" s="177"/>
      <c r="R1893" s="177"/>
      <c r="S1893" s="177"/>
      <c r="T1893" s="182"/>
      <c r="AT1893" s="183" t="s">
        <v>152</v>
      </c>
      <c r="AU1893" s="183" t="s">
        <v>80</v>
      </c>
      <c r="AV1893" s="183" t="s">
        <v>80</v>
      </c>
      <c r="AW1893" s="183" t="s">
        <v>111</v>
      </c>
      <c r="AX1893" s="183" t="s">
        <v>72</v>
      </c>
      <c r="AY1893" s="183" t="s">
        <v>139</v>
      </c>
    </row>
    <row r="1894" spans="2:65" s="6" customFormat="1" ht="15.75" customHeight="1" x14ac:dyDescent="0.3">
      <c r="B1894" s="176"/>
      <c r="C1894" s="177"/>
      <c r="D1894" s="167" t="s">
        <v>152</v>
      </c>
      <c r="E1894" s="177"/>
      <c r="F1894" s="178" t="s">
        <v>221</v>
      </c>
      <c r="G1894" s="177"/>
      <c r="H1894" s="179">
        <v>9.0399999999999991</v>
      </c>
      <c r="J1894" s="177"/>
      <c r="K1894" s="177"/>
      <c r="L1894" s="180"/>
      <c r="M1894" s="181"/>
      <c r="N1894" s="177"/>
      <c r="O1894" s="177"/>
      <c r="P1894" s="177"/>
      <c r="Q1894" s="177"/>
      <c r="R1894" s="177"/>
      <c r="S1894" s="177"/>
      <c r="T1894" s="182"/>
      <c r="AT1894" s="183" t="s">
        <v>152</v>
      </c>
      <c r="AU1894" s="183" t="s">
        <v>80</v>
      </c>
      <c r="AV1894" s="183" t="s">
        <v>80</v>
      </c>
      <c r="AW1894" s="183" t="s">
        <v>111</v>
      </c>
      <c r="AX1894" s="183" t="s">
        <v>72</v>
      </c>
      <c r="AY1894" s="183" t="s">
        <v>139</v>
      </c>
    </row>
    <row r="1895" spans="2:65" s="6" customFormat="1" ht="15.75" customHeight="1" x14ac:dyDescent="0.3">
      <c r="B1895" s="184"/>
      <c r="C1895" s="185"/>
      <c r="D1895" s="167" t="s">
        <v>152</v>
      </c>
      <c r="E1895" s="185"/>
      <c r="F1895" s="186" t="s">
        <v>179</v>
      </c>
      <c r="G1895" s="185"/>
      <c r="H1895" s="187">
        <v>4729.4719999999998</v>
      </c>
      <c r="J1895" s="185"/>
      <c r="K1895" s="185"/>
      <c r="L1895" s="188"/>
      <c r="M1895" s="189"/>
      <c r="N1895" s="185"/>
      <c r="O1895" s="185"/>
      <c r="P1895" s="185"/>
      <c r="Q1895" s="185"/>
      <c r="R1895" s="185"/>
      <c r="S1895" s="185"/>
      <c r="T1895" s="190"/>
      <c r="AT1895" s="191" t="s">
        <v>152</v>
      </c>
      <c r="AU1895" s="191" t="s">
        <v>80</v>
      </c>
      <c r="AV1895" s="191" t="s">
        <v>146</v>
      </c>
      <c r="AW1895" s="191" t="s">
        <v>111</v>
      </c>
      <c r="AX1895" s="191" t="s">
        <v>76</v>
      </c>
      <c r="AY1895" s="191" t="s">
        <v>139</v>
      </c>
    </row>
    <row r="1896" spans="2:65" s="6" customFormat="1" ht="15.75" customHeight="1" x14ac:dyDescent="0.3">
      <c r="B1896" s="23"/>
      <c r="C1896" s="153" t="s">
        <v>1434</v>
      </c>
      <c r="D1896" s="153" t="s">
        <v>141</v>
      </c>
      <c r="E1896" s="154" t="s">
        <v>1435</v>
      </c>
      <c r="F1896" s="155" t="s">
        <v>1436</v>
      </c>
      <c r="G1896" s="156" t="s">
        <v>164</v>
      </c>
      <c r="H1896" s="157">
        <v>5503.2060000000001</v>
      </c>
      <c r="I1896" s="158">
        <v>86.7</v>
      </c>
      <c r="J1896" s="159">
        <f>ROUND($I$1896*$H$1896,2)</f>
        <v>477127.96</v>
      </c>
      <c r="K1896" s="155" t="s">
        <v>145</v>
      </c>
      <c r="L1896" s="43"/>
      <c r="M1896" s="160"/>
      <c r="N1896" s="161" t="s">
        <v>43</v>
      </c>
      <c r="O1896" s="24"/>
      <c r="P1896" s="162">
        <f>$O$1896*$H$1896</f>
        <v>0</v>
      </c>
      <c r="Q1896" s="162">
        <v>0</v>
      </c>
      <c r="R1896" s="162">
        <f>$Q$1896*$H$1896</f>
        <v>0</v>
      </c>
      <c r="S1896" s="162">
        <v>0</v>
      </c>
      <c r="T1896" s="163">
        <f>$S$1896*$H$1896</f>
        <v>0</v>
      </c>
      <c r="AR1896" s="97" t="s">
        <v>146</v>
      </c>
      <c r="AT1896" s="97" t="s">
        <v>141</v>
      </c>
      <c r="AU1896" s="97" t="s">
        <v>80</v>
      </c>
      <c r="AY1896" s="6" t="s">
        <v>139</v>
      </c>
      <c r="BE1896" s="164">
        <f>IF($N$1896="základní",$J$1896,0)</f>
        <v>477127.96</v>
      </c>
      <c r="BF1896" s="164">
        <f>IF($N$1896="snížená",$J$1896,0)</f>
        <v>0</v>
      </c>
      <c r="BG1896" s="164">
        <f>IF($N$1896="zákl. přenesená",$J$1896,0)</f>
        <v>0</v>
      </c>
      <c r="BH1896" s="164">
        <f>IF($N$1896="sníž. přenesená",$J$1896,0)</f>
        <v>0</v>
      </c>
      <c r="BI1896" s="164">
        <f>IF($N$1896="nulová",$J$1896,0)</f>
        <v>0</v>
      </c>
      <c r="BJ1896" s="97" t="s">
        <v>76</v>
      </c>
      <c r="BK1896" s="164">
        <f>ROUND($I$1896*$H$1896,2)</f>
        <v>477127.96</v>
      </c>
      <c r="BL1896" s="97" t="s">
        <v>146</v>
      </c>
      <c r="BM1896" s="97" t="s">
        <v>1437</v>
      </c>
    </row>
    <row r="1897" spans="2:65" s="6" customFormat="1" ht="16.5" customHeight="1" x14ac:dyDescent="0.3">
      <c r="B1897" s="23"/>
      <c r="C1897" s="24"/>
      <c r="D1897" s="165" t="s">
        <v>148</v>
      </c>
      <c r="E1897" s="24"/>
      <c r="F1897" s="166" t="s">
        <v>1438</v>
      </c>
      <c r="G1897" s="24"/>
      <c r="H1897" s="24"/>
      <c r="J1897" s="24"/>
      <c r="K1897" s="24"/>
      <c r="L1897" s="43"/>
      <c r="M1897" s="56"/>
      <c r="N1897" s="24"/>
      <c r="O1897" s="24"/>
      <c r="P1897" s="24"/>
      <c r="Q1897" s="24"/>
      <c r="R1897" s="24"/>
      <c r="S1897" s="24"/>
      <c r="T1897" s="57"/>
      <c r="AT1897" s="6" t="s">
        <v>148</v>
      </c>
      <c r="AU1897" s="6" t="s">
        <v>80</v>
      </c>
    </row>
    <row r="1898" spans="2:65" s="6" customFormat="1" ht="15.75" customHeight="1" x14ac:dyDescent="0.3">
      <c r="B1898" s="176"/>
      <c r="C1898" s="177"/>
      <c r="D1898" s="167" t="s">
        <v>152</v>
      </c>
      <c r="E1898" s="177"/>
      <c r="F1898" s="178" t="s">
        <v>204</v>
      </c>
      <c r="G1898" s="177"/>
      <c r="H1898" s="179">
        <v>3.84</v>
      </c>
      <c r="J1898" s="177"/>
      <c r="K1898" s="177"/>
      <c r="L1898" s="180"/>
      <c r="M1898" s="181"/>
      <c r="N1898" s="177"/>
      <c r="O1898" s="177"/>
      <c r="P1898" s="177"/>
      <c r="Q1898" s="177"/>
      <c r="R1898" s="177"/>
      <c r="S1898" s="177"/>
      <c r="T1898" s="182"/>
      <c r="AT1898" s="183" t="s">
        <v>152</v>
      </c>
      <c r="AU1898" s="183" t="s">
        <v>80</v>
      </c>
      <c r="AV1898" s="183" t="s">
        <v>80</v>
      </c>
      <c r="AW1898" s="183" t="s">
        <v>111</v>
      </c>
      <c r="AX1898" s="183" t="s">
        <v>72</v>
      </c>
      <c r="AY1898" s="183" t="s">
        <v>139</v>
      </c>
    </row>
    <row r="1899" spans="2:65" s="6" customFormat="1" ht="15.75" customHeight="1" x14ac:dyDescent="0.3">
      <c r="B1899" s="176"/>
      <c r="C1899" s="177"/>
      <c r="D1899" s="167" t="s">
        <v>152</v>
      </c>
      <c r="E1899" s="177"/>
      <c r="F1899" s="178" t="s">
        <v>205</v>
      </c>
      <c r="G1899" s="177"/>
      <c r="H1899" s="179">
        <v>284.32</v>
      </c>
      <c r="J1899" s="177"/>
      <c r="K1899" s="177"/>
      <c r="L1899" s="180"/>
      <c r="M1899" s="181"/>
      <c r="N1899" s="177"/>
      <c r="O1899" s="177"/>
      <c r="P1899" s="177"/>
      <c r="Q1899" s="177"/>
      <c r="R1899" s="177"/>
      <c r="S1899" s="177"/>
      <c r="T1899" s="182"/>
      <c r="AT1899" s="183" t="s">
        <v>152</v>
      </c>
      <c r="AU1899" s="183" t="s">
        <v>80</v>
      </c>
      <c r="AV1899" s="183" t="s">
        <v>80</v>
      </c>
      <c r="AW1899" s="183" t="s">
        <v>111</v>
      </c>
      <c r="AX1899" s="183" t="s">
        <v>72</v>
      </c>
      <c r="AY1899" s="183" t="s">
        <v>139</v>
      </c>
    </row>
    <row r="1900" spans="2:65" s="6" customFormat="1" ht="15.75" customHeight="1" x14ac:dyDescent="0.3">
      <c r="B1900" s="176"/>
      <c r="C1900" s="177"/>
      <c r="D1900" s="167" t="s">
        <v>152</v>
      </c>
      <c r="E1900" s="177"/>
      <c r="F1900" s="178" t="s">
        <v>206</v>
      </c>
      <c r="G1900" s="177"/>
      <c r="H1900" s="179">
        <v>66.28</v>
      </c>
      <c r="J1900" s="177"/>
      <c r="K1900" s="177"/>
      <c r="L1900" s="180"/>
      <c r="M1900" s="181"/>
      <c r="N1900" s="177"/>
      <c r="O1900" s="177"/>
      <c r="P1900" s="177"/>
      <c r="Q1900" s="177"/>
      <c r="R1900" s="177"/>
      <c r="S1900" s="177"/>
      <c r="T1900" s="182"/>
      <c r="AT1900" s="183" t="s">
        <v>152</v>
      </c>
      <c r="AU1900" s="183" t="s">
        <v>80</v>
      </c>
      <c r="AV1900" s="183" t="s">
        <v>80</v>
      </c>
      <c r="AW1900" s="183" t="s">
        <v>111</v>
      </c>
      <c r="AX1900" s="183" t="s">
        <v>72</v>
      </c>
      <c r="AY1900" s="183" t="s">
        <v>139</v>
      </c>
    </row>
    <row r="1901" spans="2:65" s="6" customFormat="1" ht="15.75" customHeight="1" x14ac:dyDescent="0.3">
      <c r="B1901" s="176"/>
      <c r="C1901" s="177"/>
      <c r="D1901" s="167" t="s">
        <v>152</v>
      </c>
      <c r="E1901" s="177"/>
      <c r="F1901" s="178" t="s">
        <v>207</v>
      </c>
      <c r="G1901" s="177"/>
      <c r="H1901" s="179">
        <v>271.05399999999997</v>
      </c>
      <c r="J1901" s="177"/>
      <c r="K1901" s="177"/>
      <c r="L1901" s="180"/>
      <c r="M1901" s="181"/>
      <c r="N1901" s="177"/>
      <c r="O1901" s="177"/>
      <c r="P1901" s="177"/>
      <c r="Q1901" s="177"/>
      <c r="R1901" s="177"/>
      <c r="S1901" s="177"/>
      <c r="T1901" s="182"/>
      <c r="AT1901" s="183" t="s">
        <v>152</v>
      </c>
      <c r="AU1901" s="183" t="s">
        <v>80</v>
      </c>
      <c r="AV1901" s="183" t="s">
        <v>80</v>
      </c>
      <c r="AW1901" s="183" t="s">
        <v>111</v>
      </c>
      <c r="AX1901" s="183" t="s">
        <v>72</v>
      </c>
      <c r="AY1901" s="183" t="s">
        <v>139</v>
      </c>
    </row>
    <row r="1902" spans="2:65" s="6" customFormat="1" ht="15.75" customHeight="1" x14ac:dyDescent="0.3">
      <c r="B1902" s="176"/>
      <c r="C1902" s="177"/>
      <c r="D1902" s="167" t="s">
        <v>152</v>
      </c>
      <c r="E1902" s="177"/>
      <c r="F1902" s="178" t="s">
        <v>1439</v>
      </c>
      <c r="G1902" s="177"/>
      <c r="H1902" s="179">
        <v>148.24</v>
      </c>
      <c r="J1902" s="177"/>
      <c r="K1902" s="177"/>
      <c r="L1902" s="180"/>
      <c r="M1902" s="181"/>
      <c r="N1902" s="177"/>
      <c r="O1902" s="177"/>
      <c r="P1902" s="177"/>
      <c r="Q1902" s="177"/>
      <c r="R1902" s="177"/>
      <c r="S1902" s="177"/>
      <c r="T1902" s="182"/>
      <c r="AT1902" s="183" t="s">
        <v>152</v>
      </c>
      <c r="AU1902" s="183" t="s">
        <v>80</v>
      </c>
      <c r="AV1902" s="183" t="s">
        <v>80</v>
      </c>
      <c r="AW1902" s="183" t="s">
        <v>111</v>
      </c>
      <c r="AX1902" s="183" t="s">
        <v>72</v>
      </c>
      <c r="AY1902" s="183" t="s">
        <v>139</v>
      </c>
    </row>
    <row r="1903" spans="2:65" s="6" customFormat="1" ht="15.75" customHeight="1" x14ac:dyDescent="0.3">
      <c r="B1903" s="176"/>
      <c r="C1903" s="177"/>
      <c r="D1903" s="167" t="s">
        <v>152</v>
      </c>
      <c r="E1903" s="177"/>
      <c r="F1903" s="178" t="s">
        <v>219</v>
      </c>
      <c r="G1903" s="177"/>
      <c r="H1903" s="179">
        <v>1569.396</v>
      </c>
      <c r="J1903" s="177"/>
      <c r="K1903" s="177"/>
      <c r="L1903" s="180"/>
      <c r="M1903" s="181"/>
      <c r="N1903" s="177"/>
      <c r="O1903" s="177"/>
      <c r="P1903" s="177"/>
      <c r="Q1903" s="177"/>
      <c r="R1903" s="177"/>
      <c r="S1903" s="177"/>
      <c r="T1903" s="182"/>
      <c r="AT1903" s="183" t="s">
        <v>152</v>
      </c>
      <c r="AU1903" s="183" t="s">
        <v>80</v>
      </c>
      <c r="AV1903" s="183" t="s">
        <v>80</v>
      </c>
      <c r="AW1903" s="183" t="s">
        <v>111</v>
      </c>
      <c r="AX1903" s="183" t="s">
        <v>72</v>
      </c>
      <c r="AY1903" s="183" t="s">
        <v>139</v>
      </c>
    </row>
    <row r="1904" spans="2:65" s="6" customFormat="1" ht="15.75" customHeight="1" x14ac:dyDescent="0.3">
      <c r="B1904" s="176"/>
      <c r="C1904" s="177"/>
      <c r="D1904" s="167" t="s">
        <v>152</v>
      </c>
      <c r="E1904" s="177"/>
      <c r="F1904" s="178" t="s">
        <v>220</v>
      </c>
      <c r="G1904" s="177"/>
      <c r="H1904" s="179">
        <v>3151.0360000000001</v>
      </c>
      <c r="J1904" s="177"/>
      <c r="K1904" s="177"/>
      <c r="L1904" s="180"/>
      <c r="M1904" s="181"/>
      <c r="N1904" s="177"/>
      <c r="O1904" s="177"/>
      <c r="P1904" s="177"/>
      <c r="Q1904" s="177"/>
      <c r="R1904" s="177"/>
      <c r="S1904" s="177"/>
      <c r="T1904" s="182"/>
      <c r="AT1904" s="183" t="s">
        <v>152</v>
      </c>
      <c r="AU1904" s="183" t="s">
        <v>80</v>
      </c>
      <c r="AV1904" s="183" t="s">
        <v>80</v>
      </c>
      <c r="AW1904" s="183" t="s">
        <v>111</v>
      </c>
      <c r="AX1904" s="183" t="s">
        <v>72</v>
      </c>
      <c r="AY1904" s="183" t="s">
        <v>139</v>
      </c>
    </row>
    <row r="1905" spans="2:65" s="6" customFormat="1" ht="15.75" customHeight="1" x14ac:dyDescent="0.3">
      <c r="B1905" s="176"/>
      <c r="C1905" s="177"/>
      <c r="D1905" s="167" t="s">
        <v>152</v>
      </c>
      <c r="E1905" s="177"/>
      <c r="F1905" s="178" t="s">
        <v>221</v>
      </c>
      <c r="G1905" s="177"/>
      <c r="H1905" s="179">
        <v>9.0399999999999991</v>
      </c>
      <c r="J1905" s="177"/>
      <c r="K1905" s="177"/>
      <c r="L1905" s="180"/>
      <c r="M1905" s="181"/>
      <c r="N1905" s="177"/>
      <c r="O1905" s="177"/>
      <c r="P1905" s="177"/>
      <c r="Q1905" s="177"/>
      <c r="R1905" s="177"/>
      <c r="S1905" s="177"/>
      <c r="T1905" s="182"/>
      <c r="AT1905" s="183" t="s">
        <v>152</v>
      </c>
      <c r="AU1905" s="183" t="s">
        <v>80</v>
      </c>
      <c r="AV1905" s="183" t="s">
        <v>80</v>
      </c>
      <c r="AW1905" s="183" t="s">
        <v>111</v>
      </c>
      <c r="AX1905" s="183" t="s">
        <v>72</v>
      </c>
      <c r="AY1905" s="183" t="s">
        <v>139</v>
      </c>
    </row>
    <row r="1906" spans="2:65" s="6" customFormat="1" ht="15.75" customHeight="1" x14ac:dyDescent="0.3">
      <c r="B1906" s="184"/>
      <c r="C1906" s="185"/>
      <c r="D1906" s="167" t="s">
        <v>152</v>
      </c>
      <c r="E1906" s="185"/>
      <c r="F1906" s="186" t="s">
        <v>179</v>
      </c>
      <c r="G1906" s="185"/>
      <c r="H1906" s="187">
        <v>5503.2060000000001</v>
      </c>
      <c r="J1906" s="185"/>
      <c r="K1906" s="185"/>
      <c r="L1906" s="188"/>
      <c r="M1906" s="189"/>
      <c r="N1906" s="185"/>
      <c r="O1906" s="185"/>
      <c r="P1906" s="185"/>
      <c r="Q1906" s="185"/>
      <c r="R1906" s="185"/>
      <c r="S1906" s="185"/>
      <c r="T1906" s="190"/>
      <c r="AT1906" s="191" t="s">
        <v>152</v>
      </c>
      <c r="AU1906" s="191" t="s">
        <v>80</v>
      </c>
      <c r="AV1906" s="191" t="s">
        <v>146</v>
      </c>
      <c r="AW1906" s="191" t="s">
        <v>111</v>
      </c>
      <c r="AX1906" s="191" t="s">
        <v>76</v>
      </c>
      <c r="AY1906" s="191" t="s">
        <v>139</v>
      </c>
    </row>
    <row r="1907" spans="2:65" s="6" customFormat="1" ht="15.75" customHeight="1" x14ac:dyDescent="0.3">
      <c r="B1907" s="23"/>
      <c r="C1907" s="153" t="s">
        <v>1440</v>
      </c>
      <c r="D1907" s="153" t="s">
        <v>141</v>
      </c>
      <c r="E1907" s="154" t="s">
        <v>1441</v>
      </c>
      <c r="F1907" s="155" t="s">
        <v>1442</v>
      </c>
      <c r="G1907" s="156" t="s">
        <v>164</v>
      </c>
      <c r="H1907" s="157">
        <v>4720.4319999999998</v>
      </c>
      <c r="I1907" s="158">
        <v>210</v>
      </c>
      <c r="J1907" s="159">
        <f>ROUND($I$1907*$H$1907,2)</f>
        <v>991290.72</v>
      </c>
      <c r="K1907" s="155" t="s">
        <v>145</v>
      </c>
      <c r="L1907" s="43"/>
      <c r="M1907" s="160"/>
      <c r="N1907" s="161" t="s">
        <v>43</v>
      </c>
      <c r="O1907" s="24"/>
      <c r="P1907" s="162">
        <f>$O$1907*$H$1907</f>
        <v>0</v>
      </c>
      <c r="Q1907" s="162">
        <v>0</v>
      </c>
      <c r="R1907" s="162">
        <f>$Q$1907*$H$1907</f>
        <v>0</v>
      </c>
      <c r="S1907" s="162">
        <v>0</v>
      </c>
      <c r="T1907" s="163">
        <f>$S$1907*$H$1907</f>
        <v>0</v>
      </c>
      <c r="AR1907" s="97" t="s">
        <v>146</v>
      </c>
      <c r="AT1907" s="97" t="s">
        <v>141</v>
      </c>
      <c r="AU1907" s="97" t="s">
        <v>80</v>
      </c>
      <c r="AY1907" s="6" t="s">
        <v>139</v>
      </c>
      <c r="BE1907" s="164">
        <f>IF($N$1907="základní",$J$1907,0)</f>
        <v>991290.72</v>
      </c>
      <c r="BF1907" s="164">
        <f>IF($N$1907="snížená",$J$1907,0)</f>
        <v>0</v>
      </c>
      <c r="BG1907" s="164">
        <f>IF($N$1907="zákl. přenesená",$J$1907,0)</f>
        <v>0</v>
      </c>
      <c r="BH1907" s="164">
        <f>IF($N$1907="sníž. přenesená",$J$1907,0)</f>
        <v>0</v>
      </c>
      <c r="BI1907" s="164">
        <f>IF($N$1907="nulová",$J$1907,0)</f>
        <v>0</v>
      </c>
      <c r="BJ1907" s="97" t="s">
        <v>76</v>
      </c>
      <c r="BK1907" s="164">
        <f>ROUND($I$1907*$H$1907,2)</f>
        <v>991290.72</v>
      </c>
      <c r="BL1907" s="97" t="s">
        <v>146</v>
      </c>
      <c r="BM1907" s="97" t="s">
        <v>1443</v>
      </c>
    </row>
    <row r="1908" spans="2:65" s="6" customFormat="1" ht="27" customHeight="1" x14ac:dyDescent="0.3">
      <c r="B1908" s="23"/>
      <c r="C1908" s="24"/>
      <c r="D1908" s="165" t="s">
        <v>148</v>
      </c>
      <c r="E1908" s="24"/>
      <c r="F1908" s="166" t="s">
        <v>1444</v>
      </c>
      <c r="G1908" s="24"/>
      <c r="H1908" s="24"/>
      <c r="J1908" s="24"/>
      <c r="K1908" s="24"/>
      <c r="L1908" s="43"/>
      <c r="M1908" s="56"/>
      <c r="N1908" s="24"/>
      <c r="O1908" s="24"/>
      <c r="P1908" s="24"/>
      <c r="Q1908" s="24"/>
      <c r="R1908" s="24"/>
      <c r="S1908" s="24"/>
      <c r="T1908" s="57"/>
      <c r="AT1908" s="6" t="s">
        <v>148</v>
      </c>
      <c r="AU1908" s="6" t="s">
        <v>80</v>
      </c>
    </row>
    <row r="1909" spans="2:65" s="6" customFormat="1" ht="30.75" customHeight="1" x14ac:dyDescent="0.3">
      <c r="B1909" s="23"/>
      <c r="C1909" s="24"/>
      <c r="D1909" s="167" t="s">
        <v>150</v>
      </c>
      <c r="E1909" s="24"/>
      <c r="F1909" s="168" t="s">
        <v>1445</v>
      </c>
      <c r="G1909" s="24"/>
      <c r="H1909" s="24"/>
      <c r="J1909" s="24"/>
      <c r="K1909" s="24"/>
      <c r="L1909" s="43"/>
      <c r="M1909" s="56"/>
      <c r="N1909" s="24"/>
      <c r="O1909" s="24"/>
      <c r="P1909" s="24"/>
      <c r="Q1909" s="24"/>
      <c r="R1909" s="24"/>
      <c r="S1909" s="24"/>
      <c r="T1909" s="57"/>
      <c r="AT1909" s="6" t="s">
        <v>150</v>
      </c>
      <c r="AU1909" s="6" t="s">
        <v>80</v>
      </c>
    </row>
    <row r="1910" spans="2:65" s="6" customFormat="1" ht="15.75" customHeight="1" x14ac:dyDescent="0.3">
      <c r="B1910" s="176"/>
      <c r="C1910" s="177"/>
      <c r="D1910" s="167" t="s">
        <v>152</v>
      </c>
      <c r="E1910" s="177"/>
      <c r="F1910" s="178" t="s">
        <v>219</v>
      </c>
      <c r="G1910" s="177"/>
      <c r="H1910" s="179">
        <v>1569.396</v>
      </c>
      <c r="J1910" s="177"/>
      <c r="K1910" s="177"/>
      <c r="L1910" s="180"/>
      <c r="M1910" s="181"/>
      <c r="N1910" s="177"/>
      <c r="O1910" s="177"/>
      <c r="P1910" s="177"/>
      <c r="Q1910" s="177"/>
      <c r="R1910" s="177"/>
      <c r="S1910" s="177"/>
      <c r="T1910" s="182"/>
      <c r="AT1910" s="183" t="s">
        <v>152</v>
      </c>
      <c r="AU1910" s="183" t="s">
        <v>80</v>
      </c>
      <c r="AV1910" s="183" t="s">
        <v>80</v>
      </c>
      <c r="AW1910" s="183" t="s">
        <v>111</v>
      </c>
      <c r="AX1910" s="183" t="s">
        <v>72</v>
      </c>
      <c r="AY1910" s="183" t="s">
        <v>139</v>
      </c>
    </row>
    <row r="1911" spans="2:65" s="6" customFormat="1" ht="15.75" customHeight="1" x14ac:dyDescent="0.3">
      <c r="B1911" s="176"/>
      <c r="C1911" s="177"/>
      <c r="D1911" s="167" t="s">
        <v>152</v>
      </c>
      <c r="E1911" s="177"/>
      <c r="F1911" s="178" t="s">
        <v>220</v>
      </c>
      <c r="G1911" s="177"/>
      <c r="H1911" s="179">
        <v>3151.0360000000001</v>
      </c>
      <c r="J1911" s="177"/>
      <c r="K1911" s="177"/>
      <c r="L1911" s="180"/>
      <c r="M1911" s="181"/>
      <c r="N1911" s="177"/>
      <c r="O1911" s="177"/>
      <c r="P1911" s="177"/>
      <c r="Q1911" s="177"/>
      <c r="R1911" s="177"/>
      <c r="S1911" s="177"/>
      <c r="T1911" s="182"/>
      <c r="AT1911" s="183" t="s">
        <v>152</v>
      </c>
      <c r="AU1911" s="183" t="s">
        <v>80</v>
      </c>
      <c r="AV1911" s="183" t="s">
        <v>80</v>
      </c>
      <c r="AW1911" s="183" t="s">
        <v>111</v>
      </c>
      <c r="AX1911" s="183" t="s">
        <v>72</v>
      </c>
      <c r="AY1911" s="183" t="s">
        <v>139</v>
      </c>
    </row>
    <row r="1912" spans="2:65" s="6" customFormat="1" ht="15.75" customHeight="1" x14ac:dyDescent="0.3">
      <c r="B1912" s="184"/>
      <c r="C1912" s="185"/>
      <c r="D1912" s="167" t="s">
        <v>152</v>
      </c>
      <c r="E1912" s="185"/>
      <c r="F1912" s="186" t="s">
        <v>179</v>
      </c>
      <c r="G1912" s="185"/>
      <c r="H1912" s="187">
        <v>4720.4319999999998</v>
      </c>
      <c r="J1912" s="185"/>
      <c r="K1912" s="185"/>
      <c r="L1912" s="188"/>
      <c r="M1912" s="189"/>
      <c r="N1912" s="185"/>
      <c r="O1912" s="185"/>
      <c r="P1912" s="185"/>
      <c r="Q1912" s="185"/>
      <c r="R1912" s="185"/>
      <c r="S1912" s="185"/>
      <c r="T1912" s="190"/>
      <c r="AT1912" s="191" t="s">
        <v>152</v>
      </c>
      <c r="AU1912" s="191" t="s">
        <v>80</v>
      </c>
      <c r="AV1912" s="191" t="s">
        <v>146</v>
      </c>
      <c r="AW1912" s="191" t="s">
        <v>111</v>
      </c>
      <c r="AX1912" s="191" t="s">
        <v>76</v>
      </c>
      <c r="AY1912" s="191" t="s">
        <v>139</v>
      </c>
    </row>
    <row r="1913" spans="2:65" s="6" customFormat="1" ht="15.75" customHeight="1" x14ac:dyDescent="0.3">
      <c r="B1913" s="23"/>
      <c r="C1913" s="153" t="s">
        <v>1446</v>
      </c>
      <c r="D1913" s="153" t="s">
        <v>141</v>
      </c>
      <c r="E1913" s="154" t="s">
        <v>1447</v>
      </c>
      <c r="F1913" s="155" t="s">
        <v>1448</v>
      </c>
      <c r="G1913" s="156" t="s">
        <v>164</v>
      </c>
      <c r="H1913" s="157">
        <v>4720.4319999999998</v>
      </c>
      <c r="I1913" s="158">
        <v>15</v>
      </c>
      <c r="J1913" s="159">
        <f>ROUND($I$1913*$H$1913,2)</f>
        <v>70806.48</v>
      </c>
      <c r="K1913" s="155" t="s">
        <v>145</v>
      </c>
      <c r="L1913" s="43"/>
      <c r="M1913" s="160"/>
      <c r="N1913" s="161" t="s">
        <v>43</v>
      </c>
      <c r="O1913" s="24"/>
      <c r="P1913" s="162">
        <f>$O$1913*$H$1913</f>
        <v>0</v>
      </c>
      <c r="Q1913" s="162">
        <v>6.0099999999999997E-3</v>
      </c>
      <c r="R1913" s="162">
        <f>$Q$1913*$H$1913</f>
        <v>28.369796319999999</v>
      </c>
      <c r="S1913" s="162">
        <v>0</v>
      </c>
      <c r="T1913" s="163">
        <f>$S$1913*$H$1913</f>
        <v>0</v>
      </c>
      <c r="AR1913" s="97" t="s">
        <v>146</v>
      </c>
      <c r="AT1913" s="97" t="s">
        <v>141</v>
      </c>
      <c r="AU1913" s="97" t="s">
        <v>80</v>
      </c>
      <c r="AY1913" s="6" t="s">
        <v>139</v>
      </c>
      <c r="BE1913" s="164">
        <f>IF($N$1913="základní",$J$1913,0)</f>
        <v>70806.48</v>
      </c>
      <c r="BF1913" s="164">
        <f>IF($N$1913="snížená",$J$1913,0)</f>
        <v>0</v>
      </c>
      <c r="BG1913" s="164">
        <f>IF($N$1913="zákl. přenesená",$J$1913,0)</f>
        <v>0</v>
      </c>
      <c r="BH1913" s="164">
        <f>IF($N$1913="sníž. přenesená",$J$1913,0)</f>
        <v>0</v>
      </c>
      <c r="BI1913" s="164">
        <f>IF($N$1913="nulová",$J$1913,0)</f>
        <v>0</v>
      </c>
      <c r="BJ1913" s="97" t="s">
        <v>76</v>
      </c>
      <c r="BK1913" s="164">
        <f>ROUND($I$1913*$H$1913,2)</f>
        <v>70806.48</v>
      </c>
      <c r="BL1913" s="97" t="s">
        <v>146</v>
      </c>
      <c r="BM1913" s="97" t="s">
        <v>1449</v>
      </c>
    </row>
    <row r="1914" spans="2:65" s="6" customFormat="1" ht="16.5" customHeight="1" x14ac:dyDescent="0.3">
      <c r="B1914" s="23"/>
      <c r="C1914" s="24"/>
      <c r="D1914" s="165" t="s">
        <v>148</v>
      </c>
      <c r="E1914" s="24"/>
      <c r="F1914" s="166" t="s">
        <v>1450</v>
      </c>
      <c r="G1914" s="24"/>
      <c r="H1914" s="24"/>
      <c r="J1914" s="24"/>
      <c r="K1914" s="24"/>
      <c r="L1914" s="43"/>
      <c r="M1914" s="56"/>
      <c r="N1914" s="24"/>
      <c r="O1914" s="24"/>
      <c r="P1914" s="24"/>
      <c r="Q1914" s="24"/>
      <c r="R1914" s="24"/>
      <c r="S1914" s="24"/>
      <c r="T1914" s="57"/>
      <c r="AT1914" s="6" t="s">
        <v>148</v>
      </c>
      <c r="AU1914" s="6" t="s">
        <v>80</v>
      </c>
    </row>
    <row r="1915" spans="2:65" s="6" customFormat="1" ht="15.75" customHeight="1" x14ac:dyDescent="0.3">
      <c r="B1915" s="176"/>
      <c r="C1915" s="177"/>
      <c r="D1915" s="167" t="s">
        <v>152</v>
      </c>
      <c r="E1915" s="177"/>
      <c r="F1915" s="178" t="s">
        <v>219</v>
      </c>
      <c r="G1915" s="177"/>
      <c r="H1915" s="179">
        <v>1569.396</v>
      </c>
      <c r="J1915" s="177"/>
      <c r="K1915" s="177"/>
      <c r="L1915" s="180"/>
      <c r="M1915" s="181"/>
      <c r="N1915" s="177"/>
      <c r="O1915" s="177"/>
      <c r="P1915" s="177"/>
      <c r="Q1915" s="177"/>
      <c r="R1915" s="177"/>
      <c r="S1915" s="177"/>
      <c r="T1915" s="182"/>
      <c r="AT1915" s="183" t="s">
        <v>152</v>
      </c>
      <c r="AU1915" s="183" t="s">
        <v>80</v>
      </c>
      <c r="AV1915" s="183" t="s">
        <v>80</v>
      </c>
      <c r="AW1915" s="183" t="s">
        <v>111</v>
      </c>
      <c r="AX1915" s="183" t="s">
        <v>72</v>
      </c>
      <c r="AY1915" s="183" t="s">
        <v>139</v>
      </c>
    </row>
    <row r="1916" spans="2:65" s="6" customFormat="1" ht="15.75" customHeight="1" x14ac:dyDescent="0.3">
      <c r="B1916" s="176"/>
      <c r="C1916" s="177"/>
      <c r="D1916" s="167" t="s">
        <v>152</v>
      </c>
      <c r="E1916" s="177"/>
      <c r="F1916" s="178" t="s">
        <v>220</v>
      </c>
      <c r="G1916" s="177"/>
      <c r="H1916" s="179">
        <v>3151.0360000000001</v>
      </c>
      <c r="J1916" s="177"/>
      <c r="K1916" s="177"/>
      <c r="L1916" s="180"/>
      <c r="M1916" s="181"/>
      <c r="N1916" s="177"/>
      <c r="O1916" s="177"/>
      <c r="P1916" s="177"/>
      <c r="Q1916" s="177"/>
      <c r="R1916" s="177"/>
      <c r="S1916" s="177"/>
      <c r="T1916" s="182"/>
      <c r="AT1916" s="183" t="s">
        <v>152</v>
      </c>
      <c r="AU1916" s="183" t="s">
        <v>80</v>
      </c>
      <c r="AV1916" s="183" t="s">
        <v>80</v>
      </c>
      <c r="AW1916" s="183" t="s">
        <v>111</v>
      </c>
      <c r="AX1916" s="183" t="s">
        <v>72</v>
      </c>
      <c r="AY1916" s="183" t="s">
        <v>139</v>
      </c>
    </row>
    <row r="1917" spans="2:65" s="6" customFormat="1" ht="15.75" customHeight="1" x14ac:dyDescent="0.3">
      <c r="B1917" s="184"/>
      <c r="C1917" s="185"/>
      <c r="D1917" s="167" t="s">
        <v>152</v>
      </c>
      <c r="E1917" s="185"/>
      <c r="F1917" s="186" t="s">
        <v>179</v>
      </c>
      <c r="G1917" s="185"/>
      <c r="H1917" s="187">
        <v>4720.4319999999998</v>
      </c>
      <c r="J1917" s="185"/>
      <c r="K1917" s="185"/>
      <c r="L1917" s="188"/>
      <c r="M1917" s="189"/>
      <c r="N1917" s="185"/>
      <c r="O1917" s="185"/>
      <c r="P1917" s="185"/>
      <c r="Q1917" s="185"/>
      <c r="R1917" s="185"/>
      <c r="S1917" s="185"/>
      <c r="T1917" s="190"/>
      <c r="AT1917" s="191" t="s">
        <v>152</v>
      </c>
      <c r="AU1917" s="191" t="s">
        <v>80</v>
      </c>
      <c r="AV1917" s="191" t="s">
        <v>146</v>
      </c>
      <c r="AW1917" s="191" t="s">
        <v>111</v>
      </c>
      <c r="AX1917" s="191" t="s">
        <v>76</v>
      </c>
      <c r="AY1917" s="191" t="s">
        <v>139</v>
      </c>
    </row>
    <row r="1918" spans="2:65" s="6" customFormat="1" ht="15.75" customHeight="1" x14ac:dyDescent="0.3">
      <c r="B1918" s="23"/>
      <c r="C1918" s="153" t="s">
        <v>1451</v>
      </c>
      <c r="D1918" s="153" t="s">
        <v>141</v>
      </c>
      <c r="E1918" s="154" t="s">
        <v>1452</v>
      </c>
      <c r="F1918" s="155" t="s">
        <v>1453</v>
      </c>
      <c r="G1918" s="156" t="s">
        <v>164</v>
      </c>
      <c r="H1918" s="157">
        <v>5922.6620000000003</v>
      </c>
      <c r="I1918" s="158">
        <v>11</v>
      </c>
      <c r="J1918" s="159">
        <f>ROUND($I$1918*$H$1918,2)</f>
        <v>65149.279999999999</v>
      </c>
      <c r="K1918" s="155" t="s">
        <v>145</v>
      </c>
      <c r="L1918" s="43"/>
      <c r="M1918" s="160"/>
      <c r="N1918" s="161" t="s">
        <v>43</v>
      </c>
      <c r="O1918" s="24"/>
      <c r="P1918" s="162">
        <f>$O$1918*$H$1918</f>
        <v>0</v>
      </c>
      <c r="Q1918" s="162">
        <v>6.0999999999999997E-4</v>
      </c>
      <c r="R1918" s="162">
        <f>$Q$1918*$H$1918</f>
        <v>3.61282382</v>
      </c>
      <c r="S1918" s="162">
        <v>0</v>
      </c>
      <c r="T1918" s="163">
        <f>$S$1918*$H$1918</f>
        <v>0</v>
      </c>
      <c r="AR1918" s="97" t="s">
        <v>146</v>
      </c>
      <c r="AT1918" s="97" t="s">
        <v>141</v>
      </c>
      <c r="AU1918" s="97" t="s">
        <v>80</v>
      </c>
      <c r="AY1918" s="6" t="s">
        <v>139</v>
      </c>
      <c r="BE1918" s="164">
        <f>IF($N$1918="základní",$J$1918,0)</f>
        <v>65149.279999999999</v>
      </c>
      <c r="BF1918" s="164">
        <f>IF($N$1918="snížená",$J$1918,0)</f>
        <v>0</v>
      </c>
      <c r="BG1918" s="164">
        <f>IF($N$1918="zákl. přenesená",$J$1918,0)</f>
        <v>0</v>
      </c>
      <c r="BH1918" s="164">
        <f>IF($N$1918="sníž. přenesená",$J$1918,0)</f>
        <v>0</v>
      </c>
      <c r="BI1918" s="164">
        <f>IF($N$1918="nulová",$J$1918,0)</f>
        <v>0</v>
      </c>
      <c r="BJ1918" s="97" t="s">
        <v>76</v>
      </c>
      <c r="BK1918" s="164">
        <f>ROUND($I$1918*$H$1918,2)</f>
        <v>65149.279999999999</v>
      </c>
      <c r="BL1918" s="97" t="s">
        <v>146</v>
      </c>
      <c r="BM1918" s="97" t="s">
        <v>1454</v>
      </c>
    </row>
    <row r="1919" spans="2:65" s="6" customFormat="1" ht="16.5" customHeight="1" x14ac:dyDescent="0.3">
      <c r="B1919" s="23"/>
      <c r="C1919" s="24"/>
      <c r="D1919" s="165" t="s">
        <v>148</v>
      </c>
      <c r="E1919" s="24"/>
      <c r="F1919" s="166" t="s">
        <v>1455</v>
      </c>
      <c r="G1919" s="24"/>
      <c r="H1919" s="24"/>
      <c r="J1919" s="24"/>
      <c r="K1919" s="24"/>
      <c r="L1919" s="43"/>
      <c r="M1919" s="56"/>
      <c r="N1919" s="24"/>
      <c r="O1919" s="24"/>
      <c r="P1919" s="24"/>
      <c r="Q1919" s="24"/>
      <c r="R1919" s="24"/>
      <c r="S1919" s="24"/>
      <c r="T1919" s="57"/>
      <c r="AT1919" s="6" t="s">
        <v>148</v>
      </c>
      <c r="AU1919" s="6" t="s">
        <v>80</v>
      </c>
    </row>
    <row r="1920" spans="2:65" s="6" customFormat="1" ht="15.75" customHeight="1" x14ac:dyDescent="0.3">
      <c r="B1920" s="176"/>
      <c r="C1920" s="177"/>
      <c r="D1920" s="167" t="s">
        <v>152</v>
      </c>
      <c r="E1920" s="177"/>
      <c r="F1920" s="178" t="s">
        <v>1456</v>
      </c>
      <c r="G1920" s="177"/>
      <c r="H1920" s="179">
        <v>5922.6620000000003</v>
      </c>
      <c r="J1920" s="177"/>
      <c r="K1920" s="177"/>
      <c r="L1920" s="180"/>
      <c r="M1920" s="181"/>
      <c r="N1920" s="177"/>
      <c r="O1920" s="177"/>
      <c r="P1920" s="177"/>
      <c r="Q1920" s="177"/>
      <c r="R1920" s="177"/>
      <c r="S1920" s="177"/>
      <c r="T1920" s="182"/>
      <c r="AT1920" s="183" t="s">
        <v>152</v>
      </c>
      <c r="AU1920" s="183" t="s">
        <v>80</v>
      </c>
      <c r="AV1920" s="183" t="s">
        <v>80</v>
      </c>
      <c r="AW1920" s="183" t="s">
        <v>111</v>
      </c>
      <c r="AX1920" s="183" t="s">
        <v>76</v>
      </c>
      <c r="AY1920" s="183" t="s">
        <v>139</v>
      </c>
    </row>
    <row r="1921" spans="2:65" s="6" customFormat="1" ht="15.75" customHeight="1" x14ac:dyDescent="0.3">
      <c r="B1921" s="23"/>
      <c r="C1921" s="153" t="s">
        <v>1457</v>
      </c>
      <c r="D1921" s="153" t="s">
        <v>141</v>
      </c>
      <c r="E1921" s="154" t="s">
        <v>1458</v>
      </c>
      <c r="F1921" s="155" t="s">
        <v>1459</v>
      </c>
      <c r="G1921" s="156" t="s">
        <v>164</v>
      </c>
      <c r="H1921" s="157">
        <v>9.0399999999999991</v>
      </c>
      <c r="I1921" s="158">
        <v>190</v>
      </c>
      <c r="J1921" s="159">
        <f>ROUND($I$1921*$H$1921,2)</f>
        <v>1717.6</v>
      </c>
      <c r="K1921" s="155" t="s">
        <v>145</v>
      </c>
      <c r="L1921" s="43"/>
      <c r="M1921" s="160"/>
      <c r="N1921" s="161" t="s">
        <v>43</v>
      </c>
      <c r="O1921" s="24"/>
      <c r="P1921" s="162">
        <f>$O$1921*$H$1921</f>
        <v>0</v>
      </c>
      <c r="Q1921" s="162">
        <v>0</v>
      </c>
      <c r="R1921" s="162">
        <f>$Q$1921*$H$1921</f>
        <v>0</v>
      </c>
      <c r="S1921" s="162">
        <v>0</v>
      </c>
      <c r="T1921" s="163">
        <f>$S$1921*$H$1921</f>
        <v>0</v>
      </c>
      <c r="AR1921" s="97" t="s">
        <v>146</v>
      </c>
      <c r="AT1921" s="97" t="s">
        <v>141</v>
      </c>
      <c r="AU1921" s="97" t="s">
        <v>80</v>
      </c>
      <c r="AY1921" s="6" t="s">
        <v>139</v>
      </c>
      <c r="BE1921" s="164">
        <f>IF($N$1921="základní",$J$1921,0)</f>
        <v>1717.6</v>
      </c>
      <c r="BF1921" s="164">
        <f>IF($N$1921="snížená",$J$1921,0)</f>
        <v>0</v>
      </c>
      <c r="BG1921" s="164">
        <f>IF($N$1921="zákl. přenesená",$J$1921,0)</f>
        <v>0</v>
      </c>
      <c r="BH1921" s="164">
        <f>IF($N$1921="sníž. přenesená",$J$1921,0)</f>
        <v>0</v>
      </c>
      <c r="BI1921" s="164">
        <f>IF($N$1921="nulová",$J$1921,0)</f>
        <v>0</v>
      </c>
      <c r="BJ1921" s="97" t="s">
        <v>76</v>
      </c>
      <c r="BK1921" s="164">
        <f>ROUND($I$1921*$H$1921,2)</f>
        <v>1717.6</v>
      </c>
      <c r="BL1921" s="97" t="s">
        <v>146</v>
      </c>
      <c r="BM1921" s="97" t="s">
        <v>1460</v>
      </c>
    </row>
    <row r="1922" spans="2:65" s="6" customFormat="1" ht="27" customHeight="1" x14ac:dyDescent="0.3">
      <c r="B1922" s="23"/>
      <c r="C1922" s="24"/>
      <c r="D1922" s="165" t="s">
        <v>148</v>
      </c>
      <c r="E1922" s="24"/>
      <c r="F1922" s="166" t="s">
        <v>1461</v>
      </c>
      <c r="G1922" s="24"/>
      <c r="H1922" s="24"/>
      <c r="J1922" s="24"/>
      <c r="K1922" s="24"/>
      <c r="L1922" s="43"/>
      <c r="M1922" s="56"/>
      <c r="N1922" s="24"/>
      <c r="O1922" s="24"/>
      <c r="P1922" s="24"/>
      <c r="Q1922" s="24"/>
      <c r="R1922" s="24"/>
      <c r="S1922" s="24"/>
      <c r="T1922" s="57"/>
      <c r="AT1922" s="6" t="s">
        <v>148</v>
      </c>
      <c r="AU1922" s="6" t="s">
        <v>80</v>
      </c>
    </row>
    <row r="1923" spans="2:65" s="6" customFormat="1" ht="15.75" customHeight="1" x14ac:dyDescent="0.3">
      <c r="B1923" s="176"/>
      <c r="C1923" s="177"/>
      <c r="D1923" s="167" t="s">
        <v>152</v>
      </c>
      <c r="E1923" s="177"/>
      <c r="F1923" s="178" t="s">
        <v>221</v>
      </c>
      <c r="G1923" s="177"/>
      <c r="H1923" s="179">
        <v>9.0399999999999991</v>
      </c>
      <c r="J1923" s="177"/>
      <c r="K1923" s="177"/>
      <c r="L1923" s="180"/>
      <c r="M1923" s="181"/>
      <c r="N1923" s="177"/>
      <c r="O1923" s="177"/>
      <c r="P1923" s="177"/>
      <c r="Q1923" s="177"/>
      <c r="R1923" s="177"/>
      <c r="S1923" s="177"/>
      <c r="T1923" s="182"/>
      <c r="AT1923" s="183" t="s">
        <v>152</v>
      </c>
      <c r="AU1923" s="183" t="s">
        <v>80</v>
      </c>
      <c r="AV1923" s="183" t="s">
        <v>80</v>
      </c>
      <c r="AW1923" s="183" t="s">
        <v>111</v>
      </c>
      <c r="AX1923" s="183" t="s">
        <v>76</v>
      </c>
      <c r="AY1923" s="183" t="s">
        <v>139</v>
      </c>
    </row>
    <row r="1924" spans="2:65" s="6" customFormat="1" ht="15.75" customHeight="1" x14ac:dyDescent="0.3">
      <c r="B1924" s="23"/>
      <c r="C1924" s="153" t="s">
        <v>1462</v>
      </c>
      <c r="D1924" s="153" t="s">
        <v>141</v>
      </c>
      <c r="E1924" s="154" t="s">
        <v>1463</v>
      </c>
      <c r="F1924" s="155" t="s">
        <v>1464</v>
      </c>
      <c r="G1924" s="156" t="s">
        <v>164</v>
      </c>
      <c r="H1924" s="157">
        <v>5922.6620000000003</v>
      </c>
      <c r="I1924" s="158">
        <v>205</v>
      </c>
      <c r="J1924" s="159">
        <f>ROUND($I$1924*$H$1924,2)</f>
        <v>1214145.71</v>
      </c>
      <c r="K1924" s="155" t="s">
        <v>145</v>
      </c>
      <c r="L1924" s="43"/>
      <c r="M1924" s="160"/>
      <c r="N1924" s="161" t="s">
        <v>43</v>
      </c>
      <c r="O1924" s="24"/>
      <c r="P1924" s="162">
        <f>$O$1924*$H$1924</f>
        <v>0</v>
      </c>
      <c r="Q1924" s="162">
        <v>0</v>
      </c>
      <c r="R1924" s="162">
        <f>$Q$1924*$H$1924</f>
        <v>0</v>
      </c>
      <c r="S1924" s="162">
        <v>0</v>
      </c>
      <c r="T1924" s="163">
        <f>$S$1924*$H$1924</f>
        <v>0</v>
      </c>
      <c r="AR1924" s="97" t="s">
        <v>146</v>
      </c>
      <c r="AT1924" s="97" t="s">
        <v>141</v>
      </c>
      <c r="AU1924" s="97" t="s">
        <v>80</v>
      </c>
      <c r="AY1924" s="6" t="s">
        <v>139</v>
      </c>
      <c r="BE1924" s="164">
        <f>IF($N$1924="základní",$J$1924,0)</f>
        <v>1214145.71</v>
      </c>
      <c r="BF1924" s="164">
        <f>IF($N$1924="snížená",$J$1924,0)</f>
        <v>0</v>
      </c>
      <c r="BG1924" s="164">
        <f>IF($N$1924="zákl. přenesená",$J$1924,0)</f>
        <v>0</v>
      </c>
      <c r="BH1924" s="164">
        <f>IF($N$1924="sníž. přenesená",$J$1924,0)</f>
        <v>0</v>
      </c>
      <c r="BI1924" s="164">
        <f>IF($N$1924="nulová",$J$1924,0)</f>
        <v>0</v>
      </c>
      <c r="BJ1924" s="97" t="s">
        <v>76</v>
      </c>
      <c r="BK1924" s="164">
        <f>ROUND($I$1924*$H$1924,2)</f>
        <v>1214145.71</v>
      </c>
      <c r="BL1924" s="97" t="s">
        <v>146</v>
      </c>
      <c r="BM1924" s="97" t="s">
        <v>1465</v>
      </c>
    </row>
    <row r="1925" spans="2:65" s="6" customFormat="1" ht="27" customHeight="1" x14ac:dyDescent="0.3">
      <c r="B1925" s="23"/>
      <c r="C1925" s="24"/>
      <c r="D1925" s="165" t="s">
        <v>148</v>
      </c>
      <c r="E1925" s="24"/>
      <c r="F1925" s="166" t="s">
        <v>1466</v>
      </c>
      <c r="G1925" s="24"/>
      <c r="H1925" s="24"/>
      <c r="J1925" s="24"/>
      <c r="K1925" s="24"/>
      <c r="L1925" s="43"/>
      <c r="M1925" s="56"/>
      <c r="N1925" s="24"/>
      <c r="O1925" s="24"/>
      <c r="P1925" s="24"/>
      <c r="Q1925" s="24"/>
      <c r="R1925" s="24"/>
      <c r="S1925" s="24"/>
      <c r="T1925" s="57"/>
      <c r="AT1925" s="6" t="s">
        <v>148</v>
      </c>
      <c r="AU1925" s="6" t="s">
        <v>80</v>
      </c>
    </row>
    <row r="1926" spans="2:65" s="6" customFormat="1" ht="30.75" customHeight="1" x14ac:dyDescent="0.3">
      <c r="B1926" s="23"/>
      <c r="C1926" s="24"/>
      <c r="D1926" s="167" t="s">
        <v>150</v>
      </c>
      <c r="E1926" s="24"/>
      <c r="F1926" s="168" t="s">
        <v>1467</v>
      </c>
      <c r="G1926" s="24"/>
      <c r="H1926" s="24"/>
      <c r="J1926" s="24"/>
      <c r="K1926" s="24"/>
      <c r="L1926" s="43"/>
      <c r="M1926" s="56"/>
      <c r="N1926" s="24"/>
      <c r="O1926" s="24"/>
      <c r="P1926" s="24"/>
      <c r="Q1926" s="24"/>
      <c r="R1926" s="24"/>
      <c r="S1926" s="24"/>
      <c r="T1926" s="57"/>
      <c r="AT1926" s="6" t="s">
        <v>150</v>
      </c>
      <c r="AU1926" s="6" t="s">
        <v>80</v>
      </c>
    </row>
    <row r="1927" spans="2:65" s="6" customFormat="1" ht="15.75" customHeight="1" x14ac:dyDescent="0.3">
      <c r="B1927" s="176"/>
      <c r="C1927" s="177"/>
      <c r="D1927" s="167" t="s">
        <v>152</v>
      </c>
      <c r="E1927" s="177"/>
      <c r="F1927" s="178" t="s">
        <v>220</v>
      </c>
      <c r="G1927" s="177"/>
      <c r="H1927" s="179">
        <v>3151.0360000000001</v>
      </c>
      <c r="J1927" s="177"/>
      <c r="K1927" s="177"/>
      <c r="L1927" s="180"/>
      <c r="M1927" s="181"/>
      <c r="N1927" s="177"/>
      <c r="O1927" s="177"/>
      <c r="P1927" s="177"/>
      <c r="Q1927" s="177"/>
      <c r="R1927" s="177"/>
      <c r="S1927" s="177"/>
      <c r="T1927" s="182"/>
      <c r="AT1927" s="183" t="s">
        <v>152</v>
      </c>
      <c r="AU1927" s="183" t="s">
        <v>80</v>
      </c>
      <c r="AV1927" s="183" t="s">
        <v>80</v>
      </c>
      <c r="AW1927" s="183" t="s">
        <v>111</v>
      </c>
      <c r="AX1927" s="183" t="s">
        <v>72</v>
      </c>
      <c r="AY1927" s="183" t="s">
        <v>139</v>
      </c>
    </row>
    <row r="1928" spans="2:65" s="6" customFormat="1" ht="15.75" customHeight="1" x14ac:dyDescent="0.3">
      <c r="B1928" s="192"/>
      <c r="C1928" s="193"/>
      <c r="D1928" s="167" t="s">
        <v>152</v>
      </c>
      <c r="E1928" s="193"/>
      <c r="F1928" s="194" t="s">
        <v>208</v>
      </c>
      <c r="G1928" s="193"/>
      <c r="H1928" s="195">
        <v>3151.0360000000001</v>
      </c>
      <c r="J1928" s="193"/>
      <c r="K1928" s="193"/>
      <c r="L1928" s="196"/>
      <c r="M1928" s="197"/>
      <c r="N1928" s="193"/>
      <c r="O1928" s="193"/>
      <c r="P1928" s="193"/>
      <c r="Q1928" s="193"/>
      <c r="R1928" s="193"/>
      <c r="S1928" s="193"/>
      <c r="T1928" s="198"/>
      <c r="AT1928" s="199" t="s">
        <v>152</v>
      </c>
      <c r="AU1928" s="199" t="s">
        <v>80</v>
      </c>
      <c r="AV1928" s="199" t="s">
        <v>161</v>
      </c>
      <c r="AW1928" s="199" t="s">
        <v>111</v>
      </c>
      <c r="AX1928" s="199" t="s">
        <v>72</v>
      </c>
      <c r="AY1928" s="199" t="s">
        <v>139</v>
      </c>
    </row>
    <row r="1929" spans="2:65" s="6" customFormat="1" ht="15.75" customHeight="1" x14ac:dyDescent="0.3">
      <c r="B1929" s="169"/>
      <c r="C1929" s="170"/>
      <c r="D1929" s="167" t="s">
        <v>152</v>
      </c>
      <c r="E1929" s="170"/>
      <c r="F1929" s="171" t="s">
        <v>1468</v>
      </c>
      <c r="G1929" s="170"/>
      <c r="H1929" s="170"/>
      <c r="J1929" s="170"/>
      <c r="K1929" s="170"/>
      <c r="L1929" s="172"/>
      <c r="M1929" s="173"/>
      <c r="N1929" s="170"/>
      <c r="O1929" s="170"/>
      <c r="P1929" s="170"/>
      <c r="Q1929" s="170"/>
      <c r="R1929" s="170"/>
      <c r="S1929" s="170"/>
      <c r="T1929" s="174"/>
      <c r="AT1929" s="175" t="s">
        <v>152</v>
      </c>
      <c r="AU1929" s="175" t="s">
        <v>80</v>
      </c>
      <c r="AV1929" s="175" t="s">
        <v>76</v>
      </c>
      <c r="AW1929" s="175" t="s">
        <v>111</v>
      </c>
      <c r="AX1929" s="175" t="s">
        <v>72</v>
      </c>
      <c r="AY1929" s="175" t="s">
        <v>139</v>
      </c>
    </row>
    <row r="1930" spans="2:65" s="6" customFormat="1" ht="15.75" customHeight="1" x14ac:dyDescent="0.3">
      <c r="B1930" s="169"/>
      <c r="C1930" s="170"/>
      <c r="D1930" s="167" t="s">
        <v>152</v>
      </c>
      <c r="E1930" s="170"/>
      <c r="F1930" s="171" t="s">
        <v>1469</v>
      </c>
      <c r="G1930" s="170"/>
      <c r="H1930" s="170"/>
      <c r="J1930" s="170"/>
      <c r="K1930" s="170"/>
      <c r="L1930" s="172"/>
      <c r="M1930" s="173"/>
      <c r="N1930" s="170"/>
      <c r="O1930" s="170"/>
      <c r="P1930" s="170"/>
      <c r="Q1930" s="170"/>
      <c r="R1930" s="170"/>
      <c r="S1930" s="170"/>
      <c r="T1930" s="174"/>
      <c r="AT1930" s="175" t="s">
        <v>152</v>
      </c>
      <c r="AU1930" s="175" t="s">
        <v>80</v>
      </c>
      <c r="AV1930" s="175" t="s">
        <v>76</v>
      </c>
      <c r="AW1930" s="175" t="s">
        <v>111</v>
      </c>
      <c r="AX1930" s="175" t="s">
        <v>72</v>
      </c>
      <c r="AY1930" s="175" t="s">
        <v>139</v>
      </c>
    </row>
    <row r="1931" spans="2:65" s="6" customFormat="1" ht="15.75" customHeight="1" x14ac:dyDescent="0.3">
      <c r="B1931" s="169"/>
      <c r="C1931" s="170"/>
      <c r="D1931" s="167" t="s">
        <v>152</v>
      </c>
      <c r="E1931" s="170"/>
      <c r="F1931" s="171" t="s">
        <v>286</v>
      </c>
      <c r="G1931" s="170"/>
      <c r="H1931" s="170"/>
      <c r="J1931" s="170"/>
      <c r="K1931" s="170"/>
      <c r="L1931" s="172"/>
      <c r="M1931" s="173"/>
      <c r="N1931" s="170"/>
      <c r="O1931" s="170"/>
      <c r="P1931" s="170"/>
      <c r="Q1931" s="170"/>
      <c r="R1931" s="170"/>
      <c r="S1931" s="170"/>
      <c r="T1931" s="174"/>
      <c r="AT1931" s="175" t="s">
        <v>152</v>
      </c>
      <c r="AU1931" s="175" t="s">
        <v>80</v>
      </c>
      <c r="AV1931" s="175" t="s">
        <v>76</v>
      </c>
      <c r="AW1931" s="175" t="s">
        <v>111</v>
      </c>
      <c r="AX1931" s="175" t="s">
        <v>72</v>
      </c>
      <c r="AY1931" s="175" t="s">
        <v>139</v>
      </c>
    </row>
    <row r="1932" spans="2:65" s="6" customFormat="1" ht="15.75" customHeight="1" x14ac:dyDescent="0.3">
      <c r="B1932" s="169"/>
      <c r="C1932" s="170"/>
      <c r="D1932" s="167" t="s">
        <v>152</v>
      </c>
      <c r="E1932" s="170"/>
      <c r="F1932" s="171" t="s">
        <v>185</v>
      </c>
      <c r="G1932" s="170"/>
      <c r="H1932" s="170"/>
      <c r="J1932" s="170"/>
      <c r="K1932" s="170"/>
      <c r="L1932" s="172"/>
      <c r="M1932" s="173"/>
      <c r="N1932" s="170"/>
      <c r="O1932" s="170"/>
      <c r="P1932" s="170"/>
      <c r="Q1932" s="170"/>
      <c r="R1932" s="170"/>
      <c r="S1932" s="170"/>
      <c r="T1932" s="174"/>
      <c r="AT1932" s="175" t="s">
        <v>152</v>
      </c>
      <c r="AU1932" s="175" t="s">
        <v>80</v>
      </c>
      <c r="AV1932" s="175" t="s">
        <v>76</v>
      </c>
      <c r="AW1932" s="175" t="s">
        <v>111</v>
      </c>
      <c r="AX1932" s="175" t="s">
        <v>72</v>
      </c>
      <c r="AY1932" s="175" t="s">
        <v>139</v>
      </c>
    </row>
    <row r="1933" spans="2:65" s="6" customFormat="1" ht="15.75" customHeight="1" x14ac:dyDescent="0.3">
      <c r="B1933" s="176"/>
      <c r="C1933" s="177"/>
      <c r="D1933" s="167" t="s">
        <v>152</v>
      </c>
      <c r="E1933" s="177"/>
      <c r="F1933" s="178" t="s">
        <v>287</v>
      </c>
      <c r="G1933" s="177"/>
      <c r="H1933" s="179">
        <v>46.2</v>
      </c>
      <c r="J1933" s="177"/>
      <c r="K1933" s="177"/>
      <c r="L1933" s="180"/>
      <c r="M1933" s="181"/>
      <c r="N1933" s="177"/>
      <c r="O1933" s="177"/>
      <c r="P1933" s="177"/>
      <c r="Q1933" s="177"/>
      <c r="R1933" s="177"/>
      <c r="S1933" s="177"/>
      <c r="T1933" s="182"/>
      <c r="AT1933" s="183" t="s">
        <v>152</v>
      </c>
      <c r="AU1933" s="183" t="s">
        <v>80</v>
      </c>
      <c r="AV1933" s="183" t="s">
        <v>80</v>
      </c>
      <c r="AW1933" s="183" t="s">
        <v>111</v>
      </c>
      <c r="AX1933" s="183" t="s">
        <v>72</v>
      </c>
      <c r="AY1933" s="183" t="s">
        <v>139</v>
      </c>
    </row>
    <row r="1934" spans="2:65" s="6" customFormat="1" ht="15.75" customHeight="1" x14ac:dyDescent="0.3">
      <c r="B1934" s="176"/>
      <c r="C1934" s="177"/>
      <c r="D1934" s="167" t="s">
        <v>152</v>
      </c>
      <c r="E1934" s="177"/>
      <c r="F1934" s="178" t="s">
        <v>288</v>
      </c>
      <c r="G1934" s="177"/>
      <c r="H1934" s="179">
        <v>309.32</v>
      </c>
      <c r="J1934" s="177"/>
      <c r="K1934" s="177"/>
      <c r="L1934" s="180"/>
      <c r="M1934" s="181"/>
      <c r="N1934" s="177"/>
      <c r="O1934" s="177"/>
      <c r="P1934" s="177"/>
      <c r="Q1934" s="177"/>
      <c r="R1934" s="177"/>
      <c r="S1934" s="177"/>
      <c r="T1934" s="182"/>
      <c r="AT1934" s="183" t="s">
        <v>152</v>
      </c>
      <c r="AU1934" s="183" t="s">
        <v>80</v>
      </c>
      <c r="AV1934" s="183" t="s">
        <v>80</v>
      </c>
      <c r="AW1934" s="183" t="s">
        <v>111</v>
      </c>
      <c r="AX1934" s="183" t="s">
        <v>72</v>
      </c>
      <c r="AY1934" s="183" t="s">
        <v>139</v>
      </c>
    </row>
    <row r="1935" spans="2:65" s="6" customFormat="1" ht="15.75" customHeight="1" x14ac:dyDescent="0.3">
      <c r="B1935" s="176"/>
      <c r="C1935" s="177"/>
      <c r="D1935" s="167" t="s">
        <v>152</v>
      </c>
      <c r="E1935" s="177"/>
      <c r="F1935" s="178" t="s">
        <v>289</v>
      </c>
      <c r="G1935" s="177"/>
      <c r="H1935" s="179">
        <v>1000.186</v>
      </c>
      <c r="J1935" s="177"/>
      <c r="K1935" s="177"/>
      <c r="L1935" s="180"/>
      <c r="M1935" s="181"/>
      <c r="N1935" s="177"/>
      <c r="O1935" s="177"/>
      <c r="P1935" s="177"/>
      <c r="Q1935" s="177"/>
      <c r="R1935" s="177"/>
      <c r="S1935" s="177"/>
      <c r="T1935" s="182"/>
      <c r="AT1935" s="183" t="s">
        <v>152</v>
      </c>
      <c r="AU1935" s="183" t="s">
        <v>80</v>
      </c>
      <c r="AV1935" s="183" t="s">
        <v>80</v>
      </c>
      <c r="AW1935" s="183" t="s">
        <v>111</v>
      </c>
      <c r="AX1935" s="183" t="s">
        <v>72</v>
      </c>
      <c r="AY1935" s="183" t="s">
        <v>139</v>
      </c>
    </row>
    <row r="1936" spans="2:65" s="6" customFormat="1" ht="15.75" customHeight="1" x14ac:dyDescent="0.3">
      <c r="B1936" s="169"/>
      <c r="C1936" s="170"/>
      <c r="D1936" s="167" t="s">
        <v>152</v>
      </c>
      <c r="E1936" s="170"/>
      <c r="F1936" s="171" t="s">
        <v>230</v>
      </c>
      <c r="G1936" s="170"/>
      <c r="H1936" s="170"/>
      <c r="J1936" s="170"/>
      <c r="K1936" s="170"/>
      <c r="L1936" s="172"/>
      <c r="M1936" s="173"/>
      <c r="N1936" s="170"/>
      <c r="O1936" s="170"/>
      <c r="P1936" s="170"/>
      <c r="Q1936" s="170"/>
      <c r="R1936" s="170"/>
      <c r="S1936" s="170"/>
      <c r="T1936" s="174"/>
      <c r="AT1936" s="175" t="s">
        <v>152</v>
      </c>
      <c r="AU1936" s="175" t="s">
        <v>80</v>
      </c>
      <c r="AV1936" s="175" t="s">
        <v>76</v>
      </c>
      <c r="AW1936" s="175" t="s">
        <v>111</v>
      </c>
      <c r="AX1936" s="175" t="s">
        <v>72</v>
      </c>
      <c r="AY1936" s="175" t="s">
        <v>139</v>
      </c>
    </row>
    <row r="1937" spans="2:65" s="6" customFormat="1" ht="15.75" customHeight="1" x14ac:dyDescent="0.3">
      <c r="B1937" s="176"/>
      <c r="C1937" s="177"/>
      <c r="D1937" s="167" t="s">
        <v>152</v>
      </c>
      <c r="E1937" s="177"/>
      <c r="F1937" s="178" t="s">
        <v>290</v>
      </c>
      <c r="G1937" s="177"/>
      <c r="H1937" s="179">
        <v>1415.92</v>
      </c>
      <c r="J1937" s="177"/>
      <c r="K1937" s="177"/>
      <c r="L1937" s="180"/>
      <c r="M1937" s="181"/>
      <c r="N1937" s="177"/>
      <c r="O1937" s="177"/>
      <c r="P1937" s="177"/>
      <c r="Q1937" s="177"/>
      <c r="R1937" s="177"/>
      <c r="S1937" s="177"/>
      <c r="T1937" s="182"/>
      <c r="AT1937" s="183" t="s">
        <v>152</v>
      </c>
      <c r="AU1937" s="183" t="s">
        <v>80</v>
      </c>
      <c r="AV1937" s="183" t="s">
        <v>80</v>
      </c>
      <c r="AW1937" s="183" t="s">
        <v>111</v>
      </c>
      <c r="AX1937" s="183" t="s">
        <v>72</v>
      </c>
      <c r="AY1937" s="183" t="s">
        <v>139</v>
      </c>
    </row>
    <row r="1938" spans="2:65" s="6" customFormat="1" ht="15.75" customHeight="1" x14ac:dyDescent="0.3">
      <c r="B1938" s="192"/>
      <c r="C1938" s="193"/>
      <c r="D1938" s="167" t="s">
        <v>152</v>
      </c>
      <c r="E1938" s="193"/>
      <c r="F1938" s="194" t="s">
        <v>208</v>
      </c>
      <c r="G1938" s="193"/>
      <c r="H1938" s="195">
        <v>2771.6260000000002</v>
      </c>
      <c r="J1938" s="193"/>
      <c r="K1938" s="193"/>
      <c r="L1938" s="196"/>
      <c r="M1938" s="197"/>
      <c r="N1938" s="193"/>
      <c r="O1938" s="193"/>
      <c r="P1938" s="193"/>
      <c r="Q1938" s="193"/>
      <c r="R1938" s="193"/>
      <c r="S1938" s="193"/>
      <c r="T1938" s="198"/>
      <c r="AT1938" s="199" t="s">
        <v>152</v>
      </c>
      <c r="AU1938" s="199" t="s">
        <v>80</v>
      </c>
      <c r="AV1938" s="199" t="s">
        <v>161</v>
      </c>
      <c r="AW1938" s="199" t="s">
        <v>111</v>
      </c>
      <c r="AX1938" s="199" t="s">
        <v>72</v>
      </c>
      <c r="AY1938" s="199" t="s">
        <v>139</v>
      </c>
    </row>
    <row r="1939" spans="2:65" s="6" customFormat="1" ht="15.75" customHeight="1" x14ac:dyDescent="0.3">
      <c r="B1939" s="184"/>
      <c r="C1939" s="185"/>
      <c r="D1939" s="167" t="s">
        <v>152</v>
      </c>
      <c r="E1939" s="185"/>
      <c r="F1939" s="186" t="s">
        <v>179</v>
      </c>
      <c r="G1939" s="185"/>
      <c r="H1939" s="187">
        <v>5922.6620000000003</v>
      </c>
      <c r="J1939" s="185"/>
      <c r="K1939" s="185"/>
      <c r="L1939" s="188"/>
      <c r="M1939" s="189"/>
      <c r="N1939" s="185"/>
      <c r="O1939" s="185"/>
      <c r="P1939" s="185"/>
      <c r="Q1939" s="185"/>
      <c r="R1939" s="185"/>
      <c r="S1939" s="185"/>
      <c r="T1939" s="190"/>
      <c r="AT1939" s="191" t="s">
        <v>152</v>
      </c>
      <c r="AU1939" s="191" t="s">
        <v>80</v>
      </c>
      <c r="AV1939" s="191" t="s">
        <v>146</v>
      </c>
      <c r="AW1939" s="191" t="s">
        <v>111</v>
      </c>
      <c r="AX1939" s="191" t="s">
        <v>76</v>
      </c>
      <c r="AY1939" s="191" t="s">
        <v>139</v>
      </c>
    </row>
    <row r="1940" spans="2:65" s="6" customFormat="1" ht="15.75" customHeight="1" x14ac:dyDescent="0.3">
      <c r="B1940" s="23"/>
      <c r="C1940" s="153" t="s">
        <v>1470</v>
      </c>
      <c r="D1940" s="153" t="s">
        <v>141</v>
      </c>
      <c r="E1940" s="154" t="s">
        <v>1471</v>
      </c>
      <c r="F1940" s="155" t="s">
        <v>1472</v>
      </c>
      <c r="G1940" s="156" t="s">
        <v>164</v>
      </c>
      <c r="H1940" s="157">
        <v>271.05399999999997</v>
      </c>
      <c r="I1940" s="158">
        <v>590</v>
      </c>
      <c r="J1940" s="159">
        <f>ROUND($I$1940*$H$1940,2)</f>
        <v>159921.85999999999</v>
      </c>
      <c r="K1940" s="155" t="s">
        <v>145</v>
      </c>
      <c r="L1940" s="43"/>
      <c r="M1940" s="160"/>
      <c r="N1940" s="161" t="s">
        <v>43</v>
      </c>
      <c r="O1940" s="24"/>
      <c r="P1940" s="162">
        <f>$O$1940*$H$1940</f>
        <v>0</v>
      </c>
      <c r="Q1940" s="162">
        <v>0</v>
      </c>
      <c r="R1940" s="162">
        <f>$Q$1940*$H$1940</f>
        <v>0</v>
      </c>
      <c r="S1940" s="162">
        <v>0</v>
      </c>
      <c r="T1940" s="163">
        <f>$S$1940*$H$1940</f>
        <v>0</v>
      </c>
      <c r="AR1940" s="97" t="s">
        <v>146</v>
      </c>
      <c r="AT1940" s="97" t="s">
        <v>141</v>
      </c>
      <c r="AU1940" s="97" t="s">
        <v>80</v>
      </c>
      <c r="AY1940" s="6" t="s">
        <v>139</v>
      </c>
      <c r="BE1940" s="164">
        <f>IF($N$1940="základní",$J$1940,0)</f>
        <v>159921.85999999999</v>
      </c>
      <c r="BF1940" s="164">
        <f>IF($N$1940="snížená",$J$1940,0)</f>
        <v>0</v>
      </c>
      <c r="BG1940" s="164">
        <f>IF($N$1940="zákl. přenesená",$J$1940,0)</f>
        <v>0</v>
      </c>
      <c r="BH1940" s="164">
        <f>IF($N$1940="sníž. přenesená",$J$1940,0)</f>
        <v>0</v>
      </c>
      <c r="BI1940" s="164">
        <f>IF($N$1940="nulová",$J$1940,0)</f>
        <v>0</v>
      </c>
      <c r="BJ1940" s="97" t="s">
        <v>76</v>
      </c>
      <c r="BK1940" s="164">
        <f>ROUND($I$1940*$H$1940,2)</f>
        <v>159921.85999999999</v>
      </c>
      <c r="BL1940" s="97" t="s">
        <v>146</v>
      </c>
      <c r="BM1940" s="97" t="s">
        <v>1473</v>
      </c>
    </row>
    <row r="1941" spans="2:65" s="6" customFormat="1" ht="16.5" customHeight="1" x14ac:dyDescent="0.3">
      <c r="B1941" s="23"/>
      <c r="C1941" s="24"/>
      <c r="D1941" s="165" t="s">
        <v>148</v>
      </c>
      <c r="E1941" s="24"/>
      <c r="F1941" s="166" t="s">
        <v>1474</v>
      </c>
      <c r="G1941" s="24"/>
      <c r="H1941" s="24"/>
      <c r="J1941" s="24"/>
      <c r="K1941" s="24"/>
      <c r="L1941" s="43"/>
      <c r="M1941" s="56"/>
      <c r="N1941" s="24"/>
      <c r="O1941" s="24"/>
      <c r="P1941" s="24"/>
      <c r="Q1941" s="24"/>
      <c r="R1941" s="24"/>
      <c r="S1941" s="24"/>
      <c r="T1941" s="57"/>
      <c r="AT1941" s="6" t="s">
        <v>148</v>
      </c>
      <c r="AU1941" s="6" t="s">
        <v>80</v>
      </c>
    </row>
    <row r="1942" spans="2:65" s="6" customFormat="1" ht="192.75" customHeight="1" x14ac:dyDescent="0.3">
      <c r="B1942" s="23"/>
      <c r="C1942" s="24"/>
      <c r="D1942" s="167" t="s">
        <v>150</v>
      </c>
      <c r="E1942" s="24"/>
      <c r="F1942" s="168" t="s">
        <v>1475</v>
      </c>
      <c r="G1942" s="24"/>
      <c r="H1942" s="24"/>
      <c r="J1942" s="24"/>
      <c r="K1942" s="24"/>
      <c r="L1942" s="43"/>
      <c r="M1942" s="56"/>
      <c r="N1942" s="24"/>
      <c r="O1942" s="24"/>
      <c r="P1942" s="24"/>
      <c r="Q1942" s="24"/>
      <c r="R1942" s="24"/>
      <c r="S1942" s="24"/>
      <c r="T1942" s="57"/>
      <c r="AT1942" s="6" t="s">
        <v>150</v>
      </c>
      <c r="AU1942" s="6" t="s">
        <v>80</v>
      </c>
    </row>
    <row r="1943" spans="2:65" s="6" customFormat="1" ht="15.75" customHeight="1" x14ac:dyDescent="0.3">
      <c r="B1943" s="176"/>
      <c r="C1943" s="177"/>
      <c r="D1943" s="167" t="s">
        <v>152</v>
      </c>
      <c r="E1943" s="177"/>
      <c r="F1943" s="178" t="s">
        <v>207</v>
      </c>
      <c r="G1943" s="177"/>
      <c r="H1943" s="179">
        <v>271.05399999999997</v>
      </c>
      <c r="J1943" s="177"/>
      <c r="K1943" s="177"/>
      <c r="L1943" s="180"/>
      <c r="M1943" s="181"/>
      <c r="N1943" s="177"/>
      <c r="O1943" s="177"/>
      <c r="P1943" s="177"/>
      <c r="Q1943" s="177"/>
      <c r="R1943" s="177"/>
      <c r="S1943" s="177"/>
      <c r="T1943" s="182"/>
      <c r="AT1943" s="183" t="s">
        <v>152</v>
      </c>
      <c r="AU1943" s="183" t="s">
        <v>80</v>
      </c>
      <c r="AV1943" s="183" t="s">
        <v>80</v>
      </c>
      <c r="AW1943" s="183" t="s">
        <v>111</v>
      </c>
      <c r="AX1943" s="183" t="s">
        <v>76</v>
      </c>
      <c r="AY1943" s="183" t="s">
        <v>139</v>
      </c>
    </row>
    <row r="1944" spans="2:65" s="6" customFormat="1" ht="15.75" customHeight="1" x14ac:dyDescent="0.3">
      <c r="B1944" s="23"/>
      <c r="C1944" s="153" t="s">
        <v>1476</v>
      </c>
      <c r="D1944" s="153" t="s">
        <v>141</v>
      </c>
      <c r="E1944" s="154" t="s">
        <v>1477</v>
      </c>
      <c r="F1944" s="155" t="s">
        <v>1478</v>
      </c>
      <c r="G1944" s="156" t="s">
        <v>164</v>
      </c>
      <c r="H1944" s="157">
        <v>66.28</v>
      </c>
      <c r="I1944" s="158">
        <v>115</v>
      </c>
      <c r="J1944" s="159">
        <f>ROUND($I$1944*$H$1944,2)</f>
        <v>7622.2</v>
      </c>
      <c r="K1944" s="155" t="s">
        <v>145</v>
      </c>
      <c r="L1944" s="43"/>
      <c r="M1944" s="160"/>
      <c r="N1944" s="161" t="s">
        <v>43</v>
      </c>
      <c r="O1944" s="24"/>
      <c r="P1944" s="162">
        <f>$O$1944*$H$1944</f>
        <v>0</v>
      </c>
      <c r="Q1944" s="162">
        <v>8.3500000000000005E-2</v>
      </c>
      <c r="R1944" s="162">
        <f>$Q$1944*$H$1944</f>
        <v>5.5343800000000005</v>
      </c>
      <c r="S1944" s="162">
        <v>0</v>
      </c>
      <c r="T1944" s="163">
        <f>$S$1944*$H$1944</f>
        <v>0</v>
      </c>
      <c r="AR1944" s="97" t="s">
        <v>146</v>
      </c>
      <c r="AT1944" s="97" t="s">
        <v>141</v>
      </c>
      <c r="AU1944" s="97" t="s">
        <v>80</v>
      </c>
      <c r="AY1944" s="6" t="s">
        <v>139</v>
      </c>
      <c r="BE1944" s="164">
        <f>IF($N$1944="základní",$J$1944,0)</f>
        <v>7622.2</v>
      </c>
      <c r="BF1944" s="164">
        <f>IF($N$1944="snížená",$J$1944,0)</f>
        <v>0</v>
      </c>
      <c r="BG1944" s="164">
        <f>IF($N$1944="zákl. přenesená",$J$1944,0)</f>
        <v>0</v>
      </c>
      <c r="BH1944" s="164">
        <f>IF($N$1944="sníž. přenesená",$J$1944,0)</f>
        <v>0</v>
      </c>
      <c r="BI1944" s="164">
        <f>IF($N$1944="nulová",$J$1944,0)</f>
        <v>0</v>
      </c>
      <c r="BJ1944" s="97" t="s">
        <v>76</v>
      </c>
      <c r="BK1944" s="164">
        <f>ROUND($I$1944*$H$1944,2)</f>
        <v>7622.2</v>
      </c>
      <c r="BL1944" s="97" t="s">
        <v>146</v>
      </c>
      <c r="BM1944" s="97" t="s">
        <v>1479</v>
      </c>
    </row>
    <row r="1945" spans="2:65" s="6" customFormat="1" ht="16.5" customHeight="1" x14ac:dyDescent="0.3">
      <c r="B1945" s="23"/>
      <c r="C1945" s="24"/>
      <c r="D1945" s="165" t="s">
        <v>148</v>
      </c>
      <c r="E1945" s="24"/>
      <c r="F1945" s="166" t="s">
        <v>1480</v>
      </c>
      <c r="G1945" s="24"/>
      <c r="H1945" s="24"/>
      <c r="J1945" s="24"/>
      <c r="K1945" s="24"/>
      <c r="L1945" s="43"/>
      <c r="M1945" s="56"/>
      <c r="N1945" s="24"/>
      <c r="O1945" s="24"/>
      <c r="P1945" s="24"/>
      <c r="Q1945" s="24"/>
      <c r="R1945" s="24"/>
      <c r="S1945" s="24"/>
      <c r="T1945" s="57"/>
      <c r="AT1945" s="6" t="s">
        <v>148</v>
      </c>
      <c r="AU1945" s="6" t="s">
        <v>80</v>
      </c>
    </row>
    <row r="1946" spans="2:65" s="6" customFormat="1" ht="57.75" customHeight="1" x14ac:dyDescent="0.3">
      <c r="B1946" s="23"/>
      <c r="C1946" s="24"/>
      <c r="D1946" s="167" t="s">
        <v>150</v>
      </c>
      <c r="E1946" s="24"/>
      <c r="F1946" s="168" t="s">
        <v>1481</v>
      </c>
      <c r="G1946" s="24"/>
      <c r="H1946" s="24"/>
      <c r="J1946" s="24"/>
      <c r="K1946" s="24"/>
      <c r="L1946" s="43"/>
      <c r="M1946" s="56"/>
      <c r="N1946" s="24"/>
      <c r="O1946" s="24"/>
      <c r="P1946" s="24"/>
      <c r="Q1946" s="24"/>
      <c r="R1946" s="24"/>
      <c r="S1946" s="24"/>
      <c r="T1946" s="57"/>
      <c r="AT1946" s="6" t="s">
        <v>150</v>
      </c>
      <c r="AU1946" s="6" t="s">
        <v>80</v>
      </c>
    </row>
    <row r="1947" spans="2:65" s="6" customFormat="1" ht="15.75" customHeight="1" x14ac:dyDescent="0.3">
      <c r="B1947" s="176"/>
      <c r="C1947" s="177"/>
      <c r="D1947" s="167" t="s">
        <v>152</v>
      </c>
      <c r="E1947" s="177"/>
      <c r="F1947" s="178" t="s">
        <v>206</v>
      </c>
      <c r="G1947" s="177"/>
      <c r="H1947" s="179">
        <v>66.28</v>
      </c>
      <c r="J1947" s="177"/>
      <c r="K1947" s="177"/>
      <c r="L1947" s="180"/>
      <c r="M1947" s="181"/>
      <c r="N1947" s="177"/>
      <c r="O1947" s="177"/>
      <c r="P1947" s="177"/>
      <c r="Q1947" s="177"/>
      <c r="R1947" s="177"/>
      <c r="S1947" s="177"/>
      <c r="T1947" s="182"/>
      <c r="AT1947" s="183" t="s">
        <v>152</v>
      </c>
      <c r="AU1947" s="183" t="s">
        <v>80</v>
      </c>
      <c r="AV1947" s="183" t="s">
        <v>80</v>
      </c>
      <c r="AW1947" s="183" t="s">
        <v>111</v>
      </c>
      <c r="AX1947" s="183" t="s">
        <v>72</v>
      </c>
      <c r="AY1947" s="183" t="s">
        <v>139</v>
      </c>
    </row>
    <row r="1948" spans="2:65" s="6" customFormat="1" ht="15.75" customHeight="1" x14ac:dyDescent="0.3">
      <c r="B1948" s="169"/>
      <c r="C1948" s="170"/>
      <c r="D1948" s="167" t="s">
        <v>152</v>
      </c>
      <c r="E1948" s="170"/>
      <c r="F1948" s="171" t="s">
        <v>1482</v>
      </c>
      <c r="G1948" s="170"/>
      <c r="H1948" s="170"/>
      <c r="J1948" s="170"/>
      <c r="K1948" s="170"/>
      <c r="L1948" s="172"/>
      <c r="M1948" s="173"/>
      <c r="N1948" s="170"/>
      <c r="O1948" s="170"/>
      <c r="P1948" s="170"/>
      <c r="Q1948" s="170"/>
      <c r="R1948" s="170"/>
      <c r="S1948" s="170"/>
      <c r="T1948" s="174"/>
      <c r="AT1948" s="175" t="s">
        <v>152</v>
      </c>
      <c r="AU1948" s="175" t="s">
        <v>80</v>
      </c>
      <c r="AV1948" s="175" t="s">
        <v>76</v>
      </c>
      <c r="AW1948" s="175" t="s">
        <v>111</v>
      </c>
      <c r="AX1948" s="175" t="s">
        <v>72</v>
      </c>
      <c r="AY1948" s="175" t="s">
        <v>139</v>
      </c>
    </row>
    <row r="1949" spans="2:65" s="6" customFormat="1" ht="15.75" customHeight="1" x14ac:dyDescent="0.3">
      <c r="B1949" s="184"/>
      <c r="C1949" s="185"/>
      <c r="D1949" s="167" t="s">
        <v>152</v>
      </c>
      <c r="E1949" s="185"/>
      <c r="F1949" s="186" t="s">
        <v>179</v>
      </c>
      <c r="G1949" s="185"/>
      <c r="H1949" s="187">
        <v>66.28</v>
      </c>
      <c r="J1949" s="185"/>
      <c r="K1949" s="185"/>
      <c r="L1949" s="188"/>
      <c r="M1949" s="189"/>
      <c r="N1949" s="185"/>
      <c r="O1949" s="185"/>
      <c r="P1949" s="185"/>
      <c r="Q1949" s="185"/>
      <c r="R1949" s="185"/>
      <c r="S1949" s="185"/>
      <c r="T1949" s="190"/>
      <c r="AT1949" s="191" t="s">
        <v>152</v>
      </c>
      <c r="AU1949" s="191" t="s">
        <v>80</v>
      </c>
      <c r="AV1949" s="191" t="s">
        <v>146</v>
      </c>
      <c r="AW1949" s="191" t="s">
        <v>111</v>
      </c>
      <c r="AX1949" s="191" t="s">
        <v>76</v>
      </c>
      <c r="AY1949" s="191" t="s">
        <v>139</v>
      </c>
    </row>
    <row r="1950" spans="2:65" s="6" customFormat="1" ht="15.75" customHeight="1" x14ac:dyDescent="0.3">
      <c r="B1950" s="23"/>
      <c r="C1950" s="153" t="s">
        <v>1483</v>
      </c>
      <c r="D1950" s="153" t="s">
        <v>141</v>
      </c>
      <c r="E1950" s="154" t="s">
        <v>1484</v>
      </c>
      <c r="F1950" s="155" t="s">
        <v>1485</v>
      </c>
      <c r="G1950" s="156" t="s">
        <v>164</v>
      </c>
      <c r="H1950" s="157">
        <v>284.32</v>
      </c>
      <c r="I1950" s="158">
        <v>171</v>
      </c>
      <c r="J1950" s="159">
        <f>ROUND($I$1950*$H$1950,2)</f>
        <v>48618.720000000001</v>
      </c>
      <c r="K1950" s="155" t="s">
        <v>145</v>
      </c>
      <c r="L1950" s="43"/>
      <c r="M1950" s="160"/>
      <c r="N1950" s="161" t="s">
        <v>43</v>
      </c>
      <c r="O1950" s="24"/>
      <c r="P1950" s="162">
        <f>$O$1950*$H$1950</f>
        <v>0</v>
      </c>
      <c r="Q1950" s="162">
        <v>8.4250000000000005E-2</v>
      </c>
      <c r="R1950" s="162">
        <f>$Q$1950*$H$1950</f>
        <v>23.953960000000002</v>
      </c>
      <c r="S1950" s="162">
        <v>0</v>
      </c>
      <c r="T1950" s="163">
        <f>$S$1950*$H$1950</f>
        <v>0</v>
      </c>
      <c r="AR1950" s="97" t="s">
        <v>146</v>
      </c>
      <c r="AT1950" s="97" t="s">
        <v>141</v>
      </c>
      <c r="AU1950" s="97" t="s">
        <v>80</v>
      </c>
      <c r="AY1950" s="6" t="s">
        <v>139</v>
      </c>
      <c r="BE1950" s="164">
        <f>IF($N$1950="základní",$J$1950,0)</f>
        <v>48618.720000000001</v>
      </c>
      <c r="BF1950" s="164">
        <f>IF($N$1950="snížená",$J$1950,0)</f>
        <v>0</v>
      </c>
      <c r="BG1950" s="164">
        <f>IF($N$1950="zákl. přenesená",$J$1950,0)</f>
        <v>0</v>
      </c>
      <c r="BH1950" s="164">
        <f>IF($N$1950="sníž. přenesená",$J$1950,0)</f>
        <v>0</v>
      </c>
      <c r="BI1950" s="164">
        <f>IF($N$1950="nulová",$J$1950,0)</f>
        <v>0</v>
      </c>
      <c r="BJ1950" s="97" t="s">
        <v>76</v>
      </c>
      <c r="BK1950" s="164">
        <f>ROUND($I$1950*$H$1950,2)</f>
        <v>48618.720000000001</v>
      </c>
      <c r="BL1950" s="97" t="s">
        <v>146</v>
      </c>
      <c r="BM1950" s="97" t="s">
        <v>1486</v>
      </c>
    </row>
    <row r="1951" spans="2:65" s="6" customFormat="1" ht="38.25" customHeight="1" x14ac:dyDescent="0.3">
      <c r="B1951" s="23"/>
      <c r="C1951" s="24"/>
      <c r="D1951" s="165" t="s">
        <v>148</v>
      </c>
      <c r="E1951" s="24"/>
      <c r="F1951" s="166" t="s">
        <v>1487</v>
      </c>
      <c r="G1951" s="24"/>
      <c r="H1951" s="24"/>
      <c r="J1951" s="24"/>
      <c r="K1951" s="24"/>
      <c r="L1951" s="43"/>
      <c r="M1951" s="56"/>
      <c r="N1951" s="24"/>
      <c r="O1951" s="24"/>
      <c r="P1951" s="24"/>
      <c r="Q1951" s="24"/>
      <c r="R1951" s="24"/>
      <c r="S1951" s="24"/>
      <c r="T1951" s="57"/>
      <c r="AT1951" s="6" t="s">
        <v>148</v>
      </c>
      <c r="AU1951" s="6" t="s">
        <v>80</v>
      </c>
    </row>
    <row r="1952" spans="2:65" s="6" customFormat="1" ht="98.25" customHeight="1" x14ac:dyDescent="0.3">
      <c r="B1952" s="23"/>
      <c r="C1952" s="24"/>
      <c r="D1952" s="167" t="s">
        <v>150</v>
      </c>
      <c r="E1952" s="24"/>
      <c r="F1952" s="168" t="s">
        <v>1488</v>
      </c>
      <c r="G1952" s="24"/>
      <c r="H1952" s="24"/>
      <c r="J1952" s="24"/>
      <c r="K1952" s="24"/>
      <c r="L1952" s="43"/>
      <c r="M1952" s="56"/>
      <c r="N1952" s="24"/>
      <c r="O1952" s="24"/>
      <c r="P1952" s="24"/>
      <c r="Q1952" s="24"/>
      <c r="R1952" s="24"/>
      <c r="S1952" s="24"/>
      <c r="T1952" s="57"/>
      <c r="AT1952" s="6" t="s">
        <v>150</v>
      </c>
      <c r="AU1952" s="6" t="s">
        <v>80</v>
      </c>
    </row>
    <row r="1953" spans="2:65" s="6" customFormat="1" ht="15.75" customHeight="1" x14ac:dyDescent="0.3">
      <c r="B1953" s="176"/>
      <c r="C1953" s="177"/>
      <c r="D1953" s="167" t="s">
        <v>152</v>
      </c>
      <c r="E1953" s="177"/>
      <c r="F1953" s="178" t="s">
        <v>205</v>
      </c>
      <c r="G1953" s="177"/>
      <c r="H1953" s="179">
        <v>284.32</v>
      </c>
      <c r="J1953" s="177"/>
      <c r="K1953" s="177"/>
      <c r="L1953" s="180"/>
      <c r="M1953" s="181"/>
      <c r="N1953" s="177"/>
      <c r="O1953" s="177"/>
      <c r="P1953" s="177"/>
      <c r="Q1953" s="177"/>
      <c r="R1953" s="177"/>
      <c r="S1953" s="177"/>
      <c r="T1953" s="182"/>
      <c r="AT1953" s="183" t="s">
        <v>152</v>
      </c>
      <c r="AU1953" s="183" t="s">
        <v>80</v>
      </c>
      <c r="AV1953" s="183" t="s">
        <v>80</v>
      </c>
      <c r="AW1953" s="183" t="s">
        <v>111</v>
      </c>
      <c r="AX1953" s="183" t="s">
        <v>72</v>
      </c>
      <c r="AY1953" s="183" t="s">
        <v>139</v>
      </c>
    </row>
    <row r="1954" spans="2:65" s="6" customFormat="1" ht="15.75" customHeight="1" x14ac:dyDescent="0.3">
      <c r="B1954" s="169"/>
      <c r="C1954" s="170"/>
      <c r="D1954" s="167" t="s">
        <v>152</v>
      </c>
      <c r="E1954" s="170"/>
      <c r="F1954" s="171" t="s">
        <v>1489</v>
      </c>
      <c r="G1954" s="170"/>
      <c r="H1954" s="170"/>
      <c r="J1954" s="170"/>
      <c r="K1954" s="170"/>
      <c r="L1954" s="172"/>
      <c r="M1954" s="173"/>
      <c r="N1954" s="170"/>
      <c r="O1954" s="170"/>
      <c r="P1954" s="170"/>
      <c r="Q1954" s="170"/>
      <c r="R1954" s="170"/>
      <c r="S1954" s="170"/>
      <c r="T1954" s="174"/>
      <c r="AT1954" s="175" t="s">
        <v>152</v>
      </c>
      <c r="AU1954" s="175" t="s">
        <v>80</v>
      </c>
      <c r="AV1954" s="175" t="s">
        <v>76</v>
      </c>
      <c r="AW1954" s="175" t="s">
        <v>111</v>
      </c>
      <c r="AX1954" s="175" t="s">
        <v>72</v>
      </c>
      <c r="AY1954" s="175" t="s">
        <v>139</v>
      </c>
    </row>
    <row r="1955" spans="2:65" s="6" customFormat="1" ht="15.75" customHeight="1" x14ac:dyDescent="0.3">
      <c r="B1955" s="184"/>
      <c r="C1955" s="185"/>
      <c r="D1955" s="167" t="s">
        <v>152</v>
      </c>
      <c r="E1955" s="185"/>
      <c r="F1955" s="186" t="s">
        <v>179</v>
      </c>
      <c r="G1955" s="185"/>
      <c r="H1955" s="187">
        <v>284.32</v>
      </c>
      <c r="J1955" s="185"/>
      <c r="K1955" s="185"/>
      <c r="L1955" s="188"/>
      <c r="M1955" s="189"/>
      <c r="N1955" s="185"/>
      <c r="O1955" s="185"/>
      <c r="P1955" s="185"/>
      <c r="Q1955" s="185"/>
      <c r="R1955" s="185"/>
      <c r="S1955" s="185"/>
      <c r="T1955" s="190"/>
      <c r="AT1955" s="191" t="s">
        <v>152</v>
      </c>
      <c r="AU1955" s="191" t="s">
        <v>80</v>
      </c>
      <c r="AV1955" s="191" t="s">
        <v>146</v>
      </c>
      <c r="AW1955" s="191" t="s">
        <v>111</v>
      </c>
      <c r="AX1955" s="191" t="s">
        <v>76</v>
      </c>
      <c r="AY1955" s="191" t="s">
        <v>139</v>
      </c>
    </row>
    <row r="1956" spans="2:65" s="6" customFormat="1" ht="15.75" customHeight="1" x14ac:dyDescent="0.3">
      <c r="B1956" s="23"/>
      <c r="C1956" s="153" t="s">
        <v>1490</v>
      </c>
      <c r="D1956" s="153" t="s">
        <v>141</v>
      </c>
      <c r="E1956" s="154" t="s">
        <v>1491</v>
      </c>
      <c r="F1956" s="155" t="s">
        <v>1492</v>
      </c>
      <c r="G1956" s="156" t="s">
        <v>164</v>
      </c>
      <c r="H1956" s="157">
        <v>3.84</v>
      </c>
      <c r="I1956" s="158">
        <v>129</v>
      </c>
      <c r="J1956" s="159">
        <f>ROUND($I$1956*$H$1956,2)</f>
        <v>495.36</v>
      </c>
      <c r="K1956" s="155" t="s">
        <v>145</v>
      </c>
      <c r="L1956" s="43"/>
      <c r="M1956" s="160"/>
      <c r="N1956" s="161" t="s">
        <v>43</v>
      </c>
      <c r="O1956" s="24"/>
      <c r="P1956" s="162">
        <f>$O$1956*$H$1956</f>
        <v>0</v>
      </c>
      <c r="Q1956" s="162">
        <v>0.10100000000000001</v>
      </c>
      <c r="R1956" s="162">
        <f>$Q$1956*$H$1956</f>
        <v>0.38784000000000002</v>
      </c>
      <c r="S1956" s="162">
        <v>0</v>
      </c>
      <c r="T1956" s="163">
        <f>$S$1956*$H$1956</f>
        <v>0</v>
      </c>
      <c r="AR1956" s="97" t="s">
        <v>146</v>
      </c>
      <c r="AT1956" s="97" t="s">
        <v>141</v>
      </c>
      <c r="AU1956" s="97" t="s">
        <v>80</v>
      </c>
      <c r="AY1956" s="6" t="s">
        <v>139</v>
      </c>
      <c r="BE1956" s="164">
        <f>IF($N$1956="základní",$J$1956,0)</f>
        <v>495.36</v>
      </c>
      <c r="BF1956" s="164">
        <f>IF($N$1956="snížená",$J$1956,0)</f>
        <v>0</v>
      </c>
      <c r="BG1956" s="164">
        <f>IF($N$1956="zákl. přenesená",$J$1956,0)</f>
        <v>0</v>
      </c>
      <c r="BH1956" s="164">
        <f>IF($N$1956="sníž. přenesená",$J$1956,0)</f>
        <v>0</v>
      </c>
      <c r="BI1956" s="164">
        <f>IF($N$1956="nulová",$J$1956,0)</f>
        <v>0</v>
      </c>
      <c r="BJ1956" s="97" t="s">
        <v>76</v>
      </c>
      <c r="BK1956" s="164">
        <f>ROUND($I$1956*$H$1956,2)</f>
        <v>495.36</v>
      </c>
      <c r="BL1956" s="97" t="s">
        <v>146</v>
      </c>
      <c r="BM1956" s="97" t="s">
        <v>1493</v>
      </c>
    </row>
    <row r="1957" spans="2:65" s="6" customFormat="1" ht="38.25" customHeight="1" x14ac:dyDescent="0.3">
      <c r="B1957" s="23"/>
      <c r="C1957" s="24"/>
      <c r="D1957" s="165" t="s">
        <v>148</v>
      </c>
      <c r="E1957" s="24"/>
      <c r="F1957" s="166" t="s">
        <v>1494</v>
      </c>
      <c r="G1957" s="24"/>
      <c r="H1957" s="24"/>
      <c r="J1957" s="24"/>
      <c r="K1957" s="24"/>
      <c r="L1957" s="43"/>
      <c r="M1957" s="56"/>
      <c r="N1957" s="24"/>
      <c r="O1957" s="24"/>
      <c r="P1957" s="24"/>
      <c r="Q1957" s="24"/>
      <c r="R1957" s="24"/>
      <c r="S1957" s="24"/>
      <c r="T1957" s="57"/>
      <c r="AT1957" s="6" t="s">
        <v>148</v>
      </c>
      <c r="AU1957" s="6" t="s">
        <v>80</v>
      </c>
    </row>
    <row r="1958" spans="2:65" s="6" customFormat="1" ht="71.25" customHeight="1" x14ac:dyDescent="0.3">
      <c r="B1958" s="23"/>
      <c r="C1958" s="24"/>
      <c r="D1958" s="167" t="s">
        <v>150</v>
      </c>
      <c r="E1958" s="24"/>
      <c r="F1958" s="168" t="s">
        <v>1495</v>
      </c>
      <c r="G1958" s="24"/>
      <c r="H1958" s="24"/>
      <c r="J1958" s="24"/>
      <c r="K1958" s="24"/>
      <c r="L1958" s="43"/>
      <c r="M1958" s="56"/>
      <c r="N1958" s="24"/>
      <c r="O1958" s="24"/>
      <c r="P1958" s="24"/>
      <c r="Q1958" s="24"/>
      <c r="R1958" s="24"/>
      <c r="S1958" s="24"/>
      <c r="T1958" s="57"/>
      <c r="AT1958" s="6" t="s">
        <v>150</v>
      </c>
      <c r="AU1958" s="6" t="s">
        <v>80</v>
      </c>
    </row>
    <row r="1959" spans="2:65" s="6" customFormat="1" ht="15.75" customHeight="1" x14ac:dyDescent="0.3">
      <c r="B1959" s="176"/>
      <c r="C1959" s="177"/>
      <c r="D1959" s="167" t="s">
        <v>152</v>
      </c>
      <c r="E1959" s="177"/>
      <c r="F1959" s="178" t="s">
        <v>204</v>
      </c>
      <c r="G1959" s="177"/>
      <c r="H1959" s="179">
        <v>3.84</v>
      </c>
      <c r="J1959" s="177"/>
      <c r="K1959" s="177"/>
      <c r="L1959" s="180"/>
      <c r="M1959" s="181"/>
      <c r="N1959" s="177"/>
      <c r="O1959" s="177"/>
      <c r="P1959" s="177"/>
      <c r="Q1959" s="177"/>
      <c r="R1959" s="177"/>
      <c r="S1959" s="177"/>
      <c r="T1959" s="182"/>
      <c r="AT1959" s="183" t="s">
        <v>152</v>
      </c>
      <c r="AU1959" s="183" t="s">
        <v>80</v>
      </c>
      <c r="AV1959" s="183" t="s">
        <v>80</v>
      </c>
      <c r="AW1959" s="183" t="s">
        <v>111</v>
      </c>
      <c r="AX1959" s="183" t="s">
        <v>72</v>
      </c>
      <c r="AY1959" s="183" t="s">
        <v>139</v>
      </c>
    </row>
    <row r="1960" spans="2:65" s="6" customFormat="1" ht="15.75" customHeight="1" x14ac:dyDescent="0.3">
      <c r="B1960" s="169"/>
      <c r="C1960" s="170"/>
      <c r="D1960" s="167" t="s">
        <v>152</v>
      </c>
      <c r="E1960" s="170"/>
      <c r="F1960" s="171" t="s">
        <v>1489</v>
      </c>
      <c r="G1960" s="170"/>
      <c r="H1960" s="170"/>
      <c r="J1960" s="170"/>
      <c r="K1960" s="170"/>
      <c r="L1960" s="172"/>
      <c r="M1960" s="173"/>
      <c r="N1960" s="170"/>
      <c r="O1960" s="170"/>
      <c r="P1960" s="170"/>
      <c r="Q1960" s="170"/>
      <c r="R1960" s="170"/>
      <c r="S1960" s="170"/>
      <c r="T1960" s="174"/>
      <c r="AT1960" s="175" t="s">
        <v>152</v>
      </c>
      <c r="AU1960" s="175" t="s">
        <v>80</v>
      </c>
      <c r="AV1960" s="175" t="s">
        <v>76</v>
      </c>
      <c r="AW1960" s="175" t="s">
        <v>111</v>
      </c>
      <c r="AX1960" s="175" t="s">
        <v>72</v>
      </c>
      <c r="AY1960" s="175" t="s">
        <v>139</v>
      </c>
    </row>
    <row r="1961" spans="2:65" s="6" customFormat="1" ht="15.75" customHeight="1" x14ac:dyDescent="0.3">
      <c r="B1961" s="184"/>
      <c r="C1961" s="185"/>
      <c r="D1961" s="167" t="s">
        <v>152</v>
      </c>
      <c r="E1961" s="185"/>
      <c r="F1961" s="186" t="s">
        <v>179</v>
      </c>
      <c r="G1961" s="185"/>
      <c r="H1961" s="187">
        <v>3.84</v>
      </c>
      <c r="J1961" s="185"/>
      <c r="K1961" s="185"/>
      <c r="L1961" s="188"/>
      <c r="M1961" s="189"/>
      <c r="N1961" s="185"/>
      <c r="O1961" s="185"/>
      <c r="P1961" s="185"/>
      <c r="Q1961" s="185"/>
      <c r="R1961" s="185"/>
      <c r="S1961" s="185"/>
      <c r="T1961" s="190"/>
      <c r="AT1961" s="191" t="s">
        <v>152</v>
      </c>
      <c r="AU1961" s="191" t="s">
        <v>80</v>
      </c>
      <c r="AV1961" s="191" t="s">
        <v>146</v>
      </c>
      <c r="AW1961" s="191" t="s">
        <v>111</v>
      </c>
      <c r="AX1961" s="191" t="s">
        <v>76</v>
      </c>
      <c r="AY1961" s="191" t="s">
        <v>139</v>
      </c>
    </row>
    <row r="1962" spans="2:65" s="140" customFormat="1" ht="30.75" customHeight="1" x14ac:dyDescent="0.3">
      <c r="B1962" s="141"/>
      <c r="C1962" s="142"/>
      <c r="D1962" s="142" t="s">
        <v>71</v>
      </c>
      <c r="E1962" s="151" t="s">
        <v>214</v>
      </c>
      <c r="F1962" s="151" t="s">
        <v>1496</v>
      </c>
      <c r="G1962" s="142"/>
      <c r="H1962" s="142"/>
      <c r="J1962" s="152">
        <f>$BK$1962</f>
        <v>15267333.590000002</v>
      </c>
      <c r="K1962" s="142"/>
      <c r="L1962" s="145"/>
      <c r="M1962" s="146"/>
      <c r="N1962" s="142"/>
      <c r="O1962" s="142"/>
      <c r="P1962" s="147">
        <f>SUM($P$1963:$P$2180)</f>
        <v>0</v>
      </c>
      <c r="Q1962" s="142"/>
      <c r="R1962" s="147">
        <f>SUM($R$1963:$R$2180)</f>
        <v>1099.6021699215198</v>
      </c>
      <c r="S1962" s="142"/>
      <c r="T1962" s="148">
        <f>SUM($T$1963:$T$2180)</f>
        <v>0</v>
      </c>
      <c r="AR1962" s="149" t="s">
        <v>76</v>
      </c>
      <c r="AT1962" s="149" t="s">
        <v>71</v>
      </c>
      <c r="AU1962" s="149" t="s">
        <v>76</v>
      </c>
      <c r="AY1962" s="149" t="s">
        <v>139</v>
      </c>
      <c r="BK1962" s="150">
        <f>SUM($BK$1963:$BK$2180)</f>
        <v>15267333.590000002</v>
      </c>
    </row>
    <row r="1963" spans="2:65" s="6" customFormat="1" ht="15.75" customHeight="1" x14ac:dyDescent="0.3">
      <c r="B1963" s="23"/>
      <c r="C1963" s="153" t="s">
        <v>1497</v>
      </c>
      <c r="D1963" s="153" t="s">
        <v>141</v>
      </c>
      <c r="E1963" s="154" t="s">
        <v>1498</v>
      </c>
      <c r="F1963" s="155" t="s">
        <v>1499</v>
      </c>
      <c r="G1963" s="156" t="s">
        <v>294</v>
      </c>
      <c r="H1963" s="157">
        <v>11.2</v>
      </c>
      <c r="I1963" s="158">
        <v>968</v>
      </c>
      <c r="J1963" s="159">
        <f>ROUND($I$1963*$H$1963,2)</f>
        <v>10841.6</v>
      </c>
      <c r="K1963" s="155"/>
      <c r="L1963" s="43"/>
      <c r="M1963" s="160"/>
      <c r="N1963" s="161" t="s">
        <v>43</v>
      </c>
      <c r="O1963" s="24"/>
      <c r="P1963" s="162">
        <f>$O$1963*$H$1963</f>
        <v>0</v>
      </c>
      <c r="Q1963" s="162">
        <v>0</v>
      </c>
      <c r="R1963" s="162">
        <f>$Q$1963*$H$1963</f>
        <v>0</v>
      </c>
      <c r="S1963" s="162">
        <v>0</v>
      </c>
      <c r="T1963" s="163">
        <f>$S$1963*$H$1963</f>
        <v>0</v>
      </c>
      <c r="AR1963" s="97" t="s">
        <v>146</v>
      </c>
      <c r="AT1963" s="97" t="s">
        <v>141</v>
      </c>
      <c r="AU1963" s="97" t="s">
        <v>80</v>
      </c>
      <c r="AY1963" s="6" t="s">
        <v>139</v>
      </c>
      <c r="BE1963" s="164">
        <f>IF($N$1963="základní",$J$1963,0)</f>
        <v>10841.6</v>
      </c>
      <c r="BF1963" s="164">
        <f>IF($N$1963="snížená",$J$1963,0)</f>
        <v>0</v>
      </c>
      <c r="BG1963" s="164">
        <f>IF($N$1963="zákl. přenesená",$J$1963,0)</f>
        <v>0</v>
      </c>
      <c r="BH1963" s="164">
        <f>IF($N$1963="sníž. přenesená",$J$1963,0)</f>
        <v>0</v>
      </c>
      <c r="BI1963" s="164">
        <f>IF($N$1963="nulová",$J$1963,0)</f>
        <v>0</v>
      </c>
      <c r="BJ1963" s="97" t="s">
        <v>76</v>
      </c>
      <c r="BK1963" s="164">
        <f>ROUND($I$1963*$H$1963,2)</f>
        <v>10841.6</v>
      </c>
      <c r="BL1963" s="97" t="s">
        <v>146</v>
      </c>
      <c r="BM1963" s="97" t="s">
        <v>1500</v>
      </c>
    </row>
    <row r="1964" spans="2:65" s="6" customFormat="1" ht="71.25" customHeight="1" x14ac:dyDescent="0.3">
      <c r="B1964" s="23"/>
      <c r="C1964" s="24"/>
      <c r="D1964" s="165" t="s">
        <v>1501</v>
      </c>
      <c r="E1964" s="24"/>
      <c r="F1964" s="168" t="s">
        <v>1502</v>
      </c>
      <c r="G1964" s="24"/>
      <c r="H1964" s="24"/>
      <c r="J1964" s="24"/>
      <c r="K1964" s="24"/>
      <c r="L1964" s="43"/>
      <c r="M1964" s="56"/>
      <c r="N1964" s="24"/>
      <c r="O1964" s="24"/>
      <c r="P1964" s="24"/>
      <c r="Q1964" s="24"/>
      <c r="R1964" s="24"/>
      <c r="S1964" s="24"/>
      <c r="T1964" s="57"/>
      <c r="AT1964" s="6" t="s">
        <v>1501</v>
      </c>
      <c r="AU1964" s="6" t="s">
        <v>80</v>
      </c>
    </row>
    <row r="1965" spans="2:65" s="6" customFormat="1" ht="15.75" customHeight="1" x14ac:dyDescent="0.3">
      <c r="B1965" s="176"/>
      <c r="C1965" s="177"/>
      <c r="D1965" s="167" t="s">
        <v>152</v>
      </c>
      <c r="E1965" s="177"/>
      <c r="F1965" s="178" t="s">
        <v>1503</v>
      </c>
      <c r="G1965" s="177"/>
      <c r="H1965" s="179">
        <v>11.2</v>
      </c>
      <c r="J1965" s="177"/>
      <c r="K1965" s="177"/>
      <c r="L1965" s="180"/>
      <c r="M1965" s="181"/>
      <c r="N1965" s="177"/>
      <c r="O1965" s="177"/>
      <c r="P1965" s="177"/>
      <c r="Q1965" s="177"/>
      <c r="R1965" s="177"/>
      <c r="S1965" s="177"/>
      <c r="T1965" s="182"/>
      <c r="AT1965" s="183" t="s">
        <v>152</v>
      </c>
      <c r="AU1965" s="183" t="s">
        <v>80</v>
      </c>
      <c r="AV1965" s="183" t="s">
        <v>80</v>
      </c>
      <c r="AW1965" s="183" t="s">
        <v>111</v>
      </c>
      <c r="AX1965" s="183" t="s">
        <v>76</v>
      </c>
      <c r="AY1965" s="183" t="s">
        <v>139</v>
      </c>
    </row>
    <row r="1966" spans="2:65" s="6" customFormat="1" ht="15.75" customHeight="1" x14ac:dyDescent="0.3">
      <c r="B1966" s="23"/>
      <c r="C1966" s="200" t="s">
        <v>1504</v>
      </c>
      <c r="D1966" s="200" t="s">
        <v>1184</v>
      </c>
      <c r="E1966" s="201" t="s">
        <v>1505</v>
      </c>
      <c r="F1966" s="202" t="s">
        <v>1506</v>
      </c>
      <c r="G1966" s="203" t="s">
        <v>294</v>
      </c>
      <c r="H1966" s="204">
        <v>11.536</v>
      </c>
      <c r="I1966" s="205">
        <v>1770</v>
      </c>
      <c r="J1966" s="206">
        <f>ROUND($I$1966*$H$1966,2)</f>
        <v>20418.72</v>
      </c>
      <c r="K1966" s="202"/>
      <c r="L1966" s="207"/>
      <c r="M1966" s="208"/>
      <c r="N1966" s="209" t="s">
        <v>43</v>
      </c>
      <c r="O1966" s="24"/>
      <c r="P1966" s="162">
        <f>$O$1966*$H$1966</f>
        <v>0</v>
      </c>
      <c r="Q1966" s="162">
        <v>8.1699999999999995E-2</v>
      </c>
      <c r="R1966" s="162">
        <f>$Q$1966*$H$1966</f>
        <v>0.94249119999999986</v>
      </c>
      <c r="S1966" s="162">
        <v>0</v>
      </c>
      <c r="T1966" s="163">
        <f>$S$1966*$H$1966</f>
        <v>0</v>
      </c>
      <c r="AR1966" s="97" t="s">
        <v>214</v>
      </c>
      <c r="AT1966" s="97" t="s">
        <v>1184</v>
      </c>
      <c r="AU1966" s="97" t="s">
        <v>80</v>
      </c>
      <c r="AY1966" s="6" t="s">
        <v>139</v>
      </c>
      <c r="BE1966" s="164">
        <f>IF($N$1966="základní",$J$1966,0)</f>
        <v>20418.72</v>
      </c>
      <c r="BF1966" s="164">
        <f>IF($N$1966="snížená",$J$1966,0)</f>
        <v>0</v>
      </c>
      <c r="BG1966" s="164">
        <f>IF($N$1966="zákl. přenesená",$J$1966,0)</f>
        <v>0</v>
      </c>
      <c r="BH1966" s="164">
        <f>IF($N$1966="sníž. přenesená",$J$1966,0)</f>
        <v>0</v>
      </c>
      <c r="BI1966" s="164">
        <f>IF($N$1966="nulová",$J$1966,0)</f>
        <v>0</v>
      </c>
      <c r="BJ1966" s="97" t="s">
        <v>76</v>
      </c>
      <c r="BK1966" s="164">
        <f>ROUND($I$1966*$H$1966,2)</f>
        <v>20418.72</v>
      </c>
      <c r="BL1966" s="97" t="s">
        <v>146</v>
      </c>
      <c r="BM1966" s="97" t="s">
        <v>1507</v>
      </c>
    </row>
    <row r="1967" spans="2:65" s="6" customFormat="1" ht="30.75" customHeight="1" x14ac:dyDescent="0.3">
      <c r="B1967" s="23"/>
      <c r="C1967" s="24"/>
      <c r="D1967" s="165" t="s">
        <v>1501</v>
      </c>
      <c r="E1967" s="24"/>
      <c r="F1967" s="168" t="s">
        <v>1508</v>
      </c>
      <c r="G1967" s="24"/>
      <c r="H1967" s="24"/>
      <c r="J1967" s="24"/>
      <c r="K1967" s="24"/>
      <c r="L1967" s="43"/>
      <c r="M1967" s="56"/>
      <c r="N1967" s="24"/>
      <c r="O1967" s="24"/>
      <c r="P1967" s="24"/>
      <c r="Q1967" s="24"/>
      <c r="R1967" s="24"/>
      <c r="S1967" s="24"/>
      <c r="T1967" s="57"/>
      <c r="AT1967" s="6" t="s">
        <v>1501</v>
      </c>
      <c r="AU1967" s="6" t="s">
        <v>80</v>
      </c>
    </row>
    <row r="1968" spans="2:65" s="6" customFormat="1" ht="15.75" customHeight="1" x14ac:dyDescent="0.3">
      <c r="B1968" s="176"/>
      <c r="C1968" s="177"/>
      <c r="D1968" s="167" t="s">
        <v>152</v>
      </c>
      <c r="E1968" s="177"/>
      <c r="F1968" s="178" t="s">
        <v>1509</v>
      </c>
      <c r="G1968" s="177"/>
      <c r="H1968" s="179">
        <v>11.536</v>
      </c>
      <c r="J1968" s="177"/>
      <c r="K1968" s="177"/>
      <c r="L1968" s="180"/>
      <c r="M1968" s="181"/>
      <c r="N1968" s="177"/>
      <c r="O1968" s="177"/>
      <c r="P1968" s="177"/>
      <c r="Q1968" s="177"/>
      <c r="R1968" s="177"/>
      <c r="S1968" s="177"/>
      <c r="T1968" s="182"/>
      <c r="AT1968" s="183" t="s">
        <v>152</v>
      </c>
      <c r="AU1968" s="183" t="s">
        <v>80</v>
      </c>
      <c r="AV1968" s="183" t="s">
        <v>80</v>
      </c>
      <c r="AW1968" s="183" t="s">
        <v>111</v>
      </c>
      <c r="AX1968" s="183" t="s">
        <v>76</v>
      </c>
      <c r="AY1968" s="183" t="s">
        <v>139</v>
      </c>
    </row>
    <row r="1969" spans="2:65" s="6" customFormat="1" ht="15.75" customHeight="1" x14ac:dyDescent="0.3">
      <c r="B1969" s="23"/>
      <c r="C1969" s="153" t="s">
        <v>1510</v>
      </c>
      <c r="D1969" s="153" t="s">
        <v>141</v>
      </c>
      <c r="E1969" s="154" t="s">
        <v>1511</v>
      </c>
      <c r="F1969" s="155" t="s">
        <v>1512</v>
      </c>
      <c r="G1969" s="156" t="s">
        <v>294</v>
      </c>
      <c r="H1969" s="157">
        <v>815.33</v>
      </c>
      <c r="I1969" s="158">
        <v>72.5</v>
      </c>
      <c r="J1969" s="159">
        <f>ROUND($I$1969*$H$1969,2)</f>
        <v>59111.43</v>
      </c>
      <c r="K1969" s="155"/>
      <c r="L1969" s="43"/>
      <c r="M1969" s="160"/>
      <c r="N1969" s="161" t="s">
        <v>43</v>
      </c>
      <c r="O1969" s="24"/>
      <c r="P1969" s="162">
        <f>$O$1969*$H$1969</f>
        <v>0</v>
      </c>
      <c r="Q1969" s="162">
        <v>0</v>
      </c>
      <c r="R1969" s="162">
        <f>$Q$1969*$H$1969</f>
        <v>0</v>
      </c>
      <c r="S1969" s="162">
        <v>0</v>
      </c>
      <c r="T1969" s="163">
        <f>$S$1969*$H$1969</f>
        <v>0</v>
      </c>
      <c r="AR1969" s="97" t="s">
        <v>146</v>
      </c>
      <c r="AT1969" s="97" t="s">
        <v>141</v>
      </c>
      <c r="AU1969" s="97" t="s">
        <v>80</v>
      </c>
      <c r="AY1969" s="6" t="s">
        <v>139</v>
      </c>
      <c r="BE1969" s="164">
        <f>IF($N$1969="základní",$J$1969,0)</f>
        <v>59111.43</v>
      </c>
      <c r="BF1969" s="164">
        <f>IF($N$1969="snížená",$J$1969,0)</f>
        <v>0</v>
      </c>
      <c r="BG1969" s="164">
        <f>IF($N$1969="zákl. přenesená",$J$1969,0)</f>
        <v>0</v>
      </c>
      <c r="BH1969" s="164">
        <f>IF($N$1969="sníž. přenesená",$J$1969,0)</f>
        <v>0</v>
      </c>
      <c r="BI1969" s="164">
        <f>IF($N$1969="nulová",$J$1969,0)</f>
        <v>0</v>
      </c>
      <c r="BJ1969" s="97" t="s">
        <v>76</v>
      </c>
      <c r="BK1969" s="164">
        <f>ROUND($I$1969*$H$1969,2)</f>
        <v>59111.43</v>
      </c>
      <c r="BL1969" s="97" t="s">
        <v>146</v>
      </c>
      <c r="BM1969" s="97" t="s">
        <v>1513</v>
      </c>
    </row>
    <row r="1970" spans="2:65" s="6" customFormat="1" ht="71.25" customHeight="1" x14ac:dyDescent="0.3">
      <c r="B1970" s="23"/>
      <c r="C1970" s="24"/>
      <c r="D1970" s="165" t="s">
        <v>1501</v>
      </c>
      <c r="E1970" s="24"/>
      <c r="F1970" s="168" t="s">
        <v>1502</v>
      </c>
      <c r="G1970" s="24"/>
      <c r="H1970" s="24"/>
      <c r="J1970" s="24"/>
      <c r="K1970" s="24"/>
      <c r="L1970" s="43"/>
      <c r="M1970" s="56"/>
      <c r="N1970" s="24"/>
      <c r="O1970" s="24"/>
      <c r="P1970" s="24"/>
      <c r="Q1970" s="24"/>
      <c r="R1970" s="24"/>
      <c r="S1970" s="24"/>
      <c r="T1970" s="57"/>
      <c r="AT1970" s="6" t="s">
        <v>1501</v>
      </c>
      <c r="AU1970" s="6" t="s">
        <v>80</v>
      </c>
    </row>
    <row r="1971" spans="2:65" s="6" customFormat="1" ht="27" customHeight="1" x14ac:dyDescent="0.3">
      <c r="B1971" s="169"/>
      <c r="C1971" s="170"/>
      <c r="D1971" s="167" t="s">
        <v>152</v>
      </c>
      <c r="E1971" s="170"/>
      <c r="F1971" s="171" t="s">
        <v>1514</v>
      </c>
      <c r="G1971" s="170"/>
      <c r="H1971" s="170"/>
      <c r="J1971" s="170"/>
      <c r="K1971" s="170"/>
      <c r="L1971" s="172"/>
      <c r="M1971" s="173"/>
      <c r="N1971" s="170"/>
      <c r="O1971" s="170"/>
      <c r="P1971" s="170"/>
      <c r="Q1971" s="170"/>
      <c r="R1971" s="170"/>
      <c r="S1971" s="170"/>
      <c r="T1971" s="174"/>
      <c r="AT1971" s="175" t="s">
        <v>152</v>
      </c>
      <c r="AU1971" s="175" t="s">
        <v>80</v>
      </c>
      <c r="AV1971" s="175" t="s">
        <v>76</v>
      </c>
      <c r="AW1971" s="175" t="s">
        <v>111</v>
      </c>
      <c r="AX1971" s="175" t="s">
        <v>72</v>
      </c>
      <c r="AY1971" s="175" t="s">
        <v>139</v>
      </c>
    </row>
    <row r="1972" spans="2:65" s="6" customFormat="1" ht="15.75" customHeight="1" x14ac:dyDescent="0.3">
      <c r="B1972" s="169"/>
      <c r="C1972" s="170"/>
      <c r="D1972" s="167" t="s">
        <v>152</v>
      </c>
      <c r="E1972" s="170"/>
      <c r="F1972" s="171" t="s">
        <v>1349</v>
      </c>
      <c r="G1972" s="170"/>
      <c r="H1972" s="170"/>
      <c r="J1972" s="170"/>
      <c r="K1972" s="170"/>
      <c r="L1972" s="172"/>
      <c r="M1972" s="173"/>
      <c r="N1972" s="170"/>
      <c r="O1972" s="170"/>
      <c r="P1972" s="170"/>
      <c r="Q1972" s="170"/>
      <c r="R1972" s="170"/>
      <c r="S1972" s="170"/>
      <c r="T1972" s="174"/>
      <c r="AT1972" s="175" t="s">
        <v>152</v>
      </c>
      <c r="AU1972" s="175" t="s">
        <v>80</v>
      </c>
      <c r="AV1972" s="175" t="s">
        <v>76</v>
      </c>
      <c r="AW1972" s="175" t="s">
        <v>111</v>
      </c>
      <c r="AX1972" s="175" t="s">
        <v>72</v>
      </c>
      <c r="AY1972" s="175" t="s">
        <v>139</v>
      </c>
    </row>
    <row r="1973" spans="2:65" s="6" customFormat="1" ht="15.75" customHeight="1" x14ac:dyDescent="0.3">
      <c r="B1973" s="176"/>
      <c r="C1973" s="177"/>
      <c r="D1973" s="167" t="s">
        <v>152</v>
      </c>
      <c r="E1973" s="177"/>
      <c r="F1973" s="178" t="s">
        <v>1351</v>
      </c>
      <c r="G1973" s="177"/>
      <c r="H1973" s="179">
        <v>32</v>
      </c>
      <c r="J1973" s="177"/>
      <c r="K1973" s="177"/>
      <c r="L1973" s="180"/>
      <c r="M1973" s="181"/>
      <c r="N1973" s="177"/>
      <c r="O1973" s="177"/>
      <c r="P1973" s="177"/>
      <c r="Q1973" s="177"/>
      <c r="R1973" s="177"/>
      <c r="S1973" s="177"/>
      <c r="T1973" s="182"/>
      <c r="AT1973" s="183" t="s">
        <v>152</v>
      </c>
      <c r="AU1973" s="183" t="s">
        <v>80</v>
      </c>
      <c r="AV1973" s="183" t="s">
        <v>80</v>
      </c>
      <c r="AW1973" s="183" t="s">
        <v>111</v>
      </c>
      <c r="AX1973" s="183" t="s">
        <v>72</v>
      </c>
      <c r="AY1973" s="183" t="s">
        <v>139</v>
      </c>
    </row>
    <row r="1974" spans="2:65" s="6" customFormat="1" ht="15.75" customHeight="1" x14ac:dyDescent="0.3">
      <c r="B1974" s="176"/>
      <c r="C1974" s="177"/>
      <c r="D1974" s="167" t="s">
        <v>152</v>
      </c>
      <c r="E1974" s="177"/>
      <c r="F1974" s="178" t="s">
        <v>1360</v>
      </c>
      <c r="G1974" s="177"/>
      <c r="H1974" s="179">
        <v>178</v>
      </c>
      <c r="J1974" s="177"/>
      <c r="K1974" s="177"/>
      <c r="L1974" s="180"/>
      <c r="M1974" s="181"/>
      <c r="N1974" s="177"/>
      <c r="O1974" s="177"/>
      <c r="P1974" s="177"/>
      <c r="Q1974" s="177"/>
      <c r="R1974" s="177"/>
      <c r="S1974" s="177"/>
      <c r="T1974" s="182"/>
      <c r="AT1974" s="183" t="s">
        <v>152</v>
      </c>
      <c r="AU1974" s="183" t="s">
        <v>80</v>
      </c>
      <c r="AV1974" s="183" t="s">
        <v>80</v>
      </c>
      <c r="AW1974" s="183" t="s">
        <v>111</v>
      </c>
      <c r="AX1974" s="183" t="s">
        <v>72</v>
      </c>
      <c r="AY1974" s="183" t="s">
        <v>139</v>
      </c>
    </row>
    <row r="1975" spans="2:65" s="6" customFormat="1" ht="15.75" customHeight="1" x14ac:dyDescent="0.3">
      <c r="B1975" s="176"/>
      <c r="C1975" s="177"/>
      <c r="D1975" s="167" t="s">
        <v>152</v>
      </c>
      <c r="E1975" s="177"/>
      <c r="F1975" s="178" t="s">
        <v>1362</v>
      </c>
      <c r="G1975" s="177"/>
      <c r="H1975" s="179">
        <v>45.86</v>
      </c>
      <c r="J1975" s="177"/>
      <c r="K1975" s="177"/>
      <c r="L1975" s="180"/>
      <c r="M1975" s="181"/>
      <c r="N1975" s="177"/>
      <c r="O1975" s="177"/>
      <c r="P1975" s="177"/>
      <c r="Q1975" s="177"/>
      <c r="R1975" s="177"/>
      <c r="S1975" s="177"/>
      <c r="T1975" s="182"/>
      <c r="AT1975" s="183" t="s">
        <v>152</v>
      </c>
      <c r="AU1975" s="183" t="s">
        <v>80</v>
      </c>
      <c r="AV1975" s="183" t="s">
        <v>80</v>
      </c>
      <c r="AW1975" s="183" t="s">
        <v>111</v>
      </c>
      <c r="AX1975" s="183" t="s">
        <v>72</v>
      </c>
      <c r="AY1975" s="183" t="s">
        <v>139</v>
      </c>
    </row>
    <row r="1976" spans="2:65" s="6" customFormat="1" ht="15.75" customHeight="1" x14ac:dyDescent="0.3">
      <c r="B1976" s="176"/>
      <c r="C1976" s="177"/>
      <c r="D1976" s="167" t="s">
        <v>152</v>
      </c>
      <c r="E1976" s="177"/>
      <c r="F1976" s="178" t="s">
        <v>1363</v>
      </c>
      <c r="G1976" s="177"/>
      <c r="H1976" s="179">
        <v>35</v>
      </c>
      <c r="J1976" s="177"/>
      <c r="K1976" s="177"/>
      <c r="L1976" s="180"/>
      <c r="M1976" s="181"/>
      <c r="N1976" s="177"/>
      <c r="O1976" s="177"/>
      <c r="P1976" s="177"/>
      <c r="Q1976" s="177"/>
      <c r="R1976" s="177"/>
      <c r="S1976" s="177"/>
      <c r="T1976" s="182"/>
      <c r="AT1976" s="183" t="s">
        <v>152</v>
      </c>
      <c r="AU1976" s="183" t="s">
        <v>80</v>
      </c>
      <c r="AV1976" s="183" t="s">
        <v>80</v>
      </c>
      <c r="AW1976" s="183" t="s">
        <v>111</v>
      </c>
      <c r="AX1976" s="183" t="s">
        <v>72</v>
      </c>
      <c r="AY1976" s="183" t="s">
        <v>139</v>
      </c>
    </row>
    <row r="1977" spans="2:65" s="6" customFormat="1" ht="15.75" customHeight="1" x14ac:dyDescent="0.3">
      <c r="B1977" s="176"/>
      <c r="C1977" s="177"/>
      <c r="D1977" s="167" t="s">
        <v>152</v>
      </c>
      <c r="E1977" s="177"/>
      <c r="F1977" s="178" t="s">
        <v>1364</v>
      </c>
      <c r="G1977" s="177"/>
      <c r="H1977" s="179">
        <v>42.42</v>
      </c>
      <c r="J1977" s="177"/>
      <c r="K1977" s="177"/>
      <c r="L1977" s="180"/>
      <c r="M1977" s="181"/>
      <c r="N1977" s="177"/>
      <c r="O1977" s="177"/>
      <c r="P1977" s="177"/>
      <c r="Q1977" s="177"/>
      <c r="R1977" s="177"/>
      <c r="S1977" s="177"/>
      <c r="T1977" s="182"/>
      <c r="AT1977" s="183" t="s">
        <v>152</v>
      </c>
      <c r="AU1977" s="183" t="s">
        <v>80</v>
      </c>
      <c r="AV1977" s="183" t="s">
        <v>80</v>
      </c>
      <c r="AW1977" s="183" t="s">
        <v>111</v>
      </c>
      <c r="AX1977" s="183" t="s">
        <v>72</v>
      </c>
      <c r="AY1977" s="183" t="s">
        <v>139</v>
      </c>
    </row>
    <row r="1978" spans="2:65" s="6" customFormat="1" ht="15.75" customHeight="1" x14ac:dyDescent="0.3">
      <c r="B1978" s="176"/>
      <c r="C1978" s="177"/>
      <c r="D1978" s="167" t="s">
        <v>152</v>
      </c>
      <c r="E1978" s="177"/>
      <c r="F1978" s="178" t="s">
        <v>1365</v>
      </c>
      <c r="G1978" s="177"/>
      <c r="H1978" s="179">
        <v>65.900000000000006</v>
      </c>
      <c r="J1978" s="177"/>
      <c r="K1978" s="177"/>
      <c r="L1978" s="180"/>
      <c r="M1978" s="181"/>
      <c r="N1978" s="177"/>
      <c r="O1978" s="177"/>
      <c r="P1978" s="177"/>
      <c r="Q1978" s="177"/>
      <c r="R1978" s="177"/>
      <c r="S1978" s="177"/>
      <c r="T1978" s="182"/>
      <c r="AT1978" s="183" t="s">
        <v>152</v>
      </c>
      <c r="AU1978" s="183" t="s">
        <v>80</v>
      </c>
      <c r="AV1978" s="183" t="s">
        <v>80</v>
      </c>
      <c r="AW1978" s="183" t="s">
        <v>111</v>
      </c>
      <c r="AX1978" s="183" t="s">
        <v>72</v>
      </c>
      <c r="AY1978" s="183" t="s">
        <v>139</v>
      </c>
    </row>
    <row r="1979" spans="2:65" s="6" customFormat="1" ht="15.75" customHeight="1" x14ac:dyDescent="0.3">
      <c r="B1979" s="176"/>
      <c r="C1979" s="177"/>
      <c r="D1979" s="167" t="s">
        <v>152</v>
      </c>
      <c r="E1979" s="177"/>
      <c r="F1979" s="178" t="s">
        <v>1366</v>
      </c>
      <c r="G1979" s="177"/>
      <c r="H1979" s="179">
        <v>109.82</v>
      </c>
      <c r="J1979" s="177"/>
      <c r="K1979" s="177"/>
      <c r="L1979" s="180"/>
      <c r="M1979" s="181"/>
      <c r="N1979" s="177"/>
      <c r="O1979" s="177"/>
      <c r="P1979" s="177"/>
      <c r="Q1979" s="177"/>
      <c r="R1979" s="177"/>
      <c r="S1979" s="177"/>
      <c r="T1979" s="182"/>
      <c r="AT1979" s="183" t="s">
        <v>152</v>
      </c>
      <c r="AU1979" s="183" t="s">
        <v>80</v>
      </c>
      <c r="AV1979" s="183" t="s">
        <v>80</v>
      </c>
      <c r="AW1979" s="183" t="s">
        <v>111</v>
      </c>
      <c r="AX1979" s="183" t="s">
        <v>72</v>
      </c>
      <c r="AY1979" s="183" t="s">
        <v>139</v>
      </c>
    </row>
    <row r="1980" spans="2:65" s="6" customFormat="1" ht="15.75" customHeight="1" x14ac:dyDescent="0.3">
      <c r="B1980" s="176"/>
      <c r="C1980" s="177"/>
      <c r="D1980" s="167" t="s">
        <v>152</v>
      </c>
      <c r="E1980" s="177"/>
      <c r="F1980" s="178" t="s">
        <v>1367</v>
      </c>
      <c r="G1980" s="177"/>
      <c r="H1980" s="179">
        <v>67.05</v>
      </c>
      <c r="J1980" s="177"/>
      <c r="K1980" s="177"/>
      <c r="L1980" s="180"/>
      <c r="M1980" s="181"/>
      <c r="N1980" s="177"/>
      <c r="O1980" s="177"/>
      <c r="P1980" s="177"/>
      <c r="Q1980" s="177"/>
      <c r="R1980" s="177"/>
      <c r="S1980" s="177"/>
      <c r="T1980" s="182"/>
      <c r="AT1980" s="183" t="s">
        <v>152</v>
      </c>
      <c r="AU1980" s="183" t="s">
        <v>80</v>
      </c>
      <c r="AV1980" s="183" t="s">
        <v>80</v>
      </c>
      <c r="AW1980" s="183" t="s">
        <v>111</v>
      </c>
      <c r="AX1980" s="183" t="s">
        <v>72</v>
      </c>
      <c r="AY1980" s="183" t="s">
        <v>139</v>
      </c>
    </row>
    <row r="1981" spans="2:65" s="6" customFormat="1" ht="15.75" customHeight="1" x14ac:dyDescent="0.3">
      <c r="B1981" s="176"/>
      <c r="C1981" s="177"/>
      <c r="D1981" s="167" t="s">
        <v>152</v>
      </c>
      <c r="E1981" s="177"/>
      <c r="F1981" s="178" t="s">
        <v>1368</v>
      </c>
      <c r="G1981" s="177"/>
      <c r="H1981" s="179">
        <v>141.28</v>
      </c>
      <c r="J1981" s="177"/>
      <c r="K1981" s="177"/>
      <c r="L1981" s="180"/>
      <c r="M1981" s="181"/>
      <c r="N1981" s="177"/>
      <c r="O1981" s="177"/>
      <c r="P1981" s="177"/>
      <c r="Q1981" s="177"/>
      <c r="R1981" s="177"/>
      <c r="S1981" s="177"/>
      <c r="T1981" s="182"/>
      <c r="AT1981" s="183" t="s">
        <v>152</v>
      </c>
      <c r="AU1981" s="183" t="s">
        <v>80</v>
      </c>
      <c r="AV1981" s="183" t="s">
        <v>80</v>
      </c>
      <c r="AW1981" s="183" t="s">
        <v>111</v>
      </c>
      <c r="AX1981" s="183" t="s">
        <v>72</v>
      </c>
      <c r="AY1981" s="183" t="s">
        <v>139</v>
      </c>
    </row>
    <row r="1982" spans="2:65" s="6" customFormat="1" ht="15.75" customHeight="1" x14ac:dyDescent="0.3">
      <c r="B1982" s="176"/>
      <c r="C1982" s="177"/>
      <c r="D1982" s="167" t="s">
        <v>152</v>
      </c>
      <c r="E1982" s="177"/>
      <c r="F1982" s="178" t="s">
        <v>1369</v>
      </c>
      <c r="G1982" s="177"/>
      <c r="H1982" s="179">
        <v>98</v>
      </c>
      <c r="J1982" s="177"/>
      <c r="K1982" s="177"/>
      <c r="L1982" s="180"/>
      <c r="M1982" s="181"/>
      <c r="N1982" s="177"/>
      <c r="O1982" s="177"/>
      <c r="P1982" s="177"/>
      <c r="Q1982" s="177"/>
      <c r="R1982" s="177"/>
      <c r="S1982" s="177"/>
      <c r="T1982" s="182"/>
      <c r="AT1982" s="183" t="s">
        <v>152</v>
      </c>
      <c r="AU1982" s="183" t="s">
        <v>80</v>
      </c>
      <c r="AV1982" s="183" t="s">
        <v>80</v>
      </c>
      <c r="AW1982" s="183" t="s">
        <v>111</v>
      </c>
      <c r="AX1982" s="183" t="s">
        <v>72</v>
      </c>
      <c r="AY1982" s="183" t="s">
        <v>139</v>
      </c>
    </row>
    <row r="1983" spans="2:65" s="6" customFormat="1" ht="15.75" customHeight="1" x14ac:dyDescent="0.3">
      <c r="B1983" s="184"/>
      <c r="C1983" s="185"/>
      <c r="D1983" s="167" t="s">
        <v>152</v>
      </c>
      <c r="E1983" s="185"/>
      <c r="F1983" s="186" t="s">
        <v>179</v>
      </c>
      <c r="G1983" s="185"/>
      <c r="H1983" s="187">
        <v>815.33</v>
      </c>
      <c r="J1983" s="185"/>
      <c r="K1983" s="185"/>
      <c r="L1983" s="188"/>
      <c r="M1983" s="189"/>
      <c r="N1983" s="185"/>
      <c r="O1983" s="185"/>
      <c r="P1983" s="185"/>
      <c r="Q1983" s="185"/>
      <c r="R1983" s="185"/>
      <c r="S1983" s="185"/>
      <c r="T1983" s="190"/>
      <c r="AT1983" s="191" t="s">
        <v>152</v>
      </c>
      <c r="AU1983" s="191" t="s">
        <v>80</v>
      </c>
      <c r="AV1983" s="191" t="s">
        <v>146</v>
      </c>
      <c r="AW1983" s="191" t="s">
        <v>111</v>
      </c>
      <c r="AX1983" s="191" t="s">
        <v>76</v>
      </c>
      <c r="AY1983" s="191" t="s">
        <v>139</v>
      </c>
    </row>
    <row r="1984" spans="2:65" s="6" customFormat="1" ht="15.75" customHeight="1" x14ac:dyDescent="0.3">
      <c r="B1984" s="23"/>
      <c r="C1984" s="200" t="s">
        <v>1515</v>
      </c>
      <c r="D1984" s="200" t="s">
        <v>1184</v>
      </c>
      <c r="E1984" s="201" t="s">
        <v>1516</v>
      </c>
      <c r="F1984" s="202" t="s">
        <v>1517</v>
      </c>
      <c r="G1984" s="203" t="s">
        <v>294</v>
      </c>
      <c r="H1984" s="204">
        <v>827.56</v>
      </c>
      <c r="I1984" s="205">
        <v>1640</v>
      </c>
      <c r="J1984" s="206">
        <f>ROUND($I$1984*$H$1984,2)</f>
        <v>1357198.4</v>
      </c>
      <c r="K1984" s="202"/>
      <c r="L1984" s="207"/>
      <c r="M1984" s="208"/>
      <c r="N1984" s="209" t="s">
        <v>43</v>
      </c>
      <c r="O1984" s="24"/>
      <c r="P1984" s="162">
        <f>$O$1984*$H$1984</f>
        <v>0</v>
      </c>
      <c r="Q1984" s="162">
        <v>1.14E-2</v>
      </c>
      <c r="R1984" s="162">
        <f>$Q$1984*$H$1984</f>
        <v>9.4341840000000001</v>
      </c>
      <c r="S1984" s="162">
        <v>0</v>
      </c>
      <c r="T1984" s="163">
        <f>$S$1984*$H$1984</f>
        <v>0</v>
      </c>
      <c r="AR1984" s="97" t="s">
        <v>214</v>
      </c>
      <c r="AT1984" s="97" t="s">
        <v>1184</v>
      </c>
      <c r="AU1984" s="97" t="s">
        <v>80</v>
      </c>
      <c r="AY1984" s="6" t="s">
        <v>139</v>
      </c>
      <c r="BE1984" s="164">
        <f>IF($N$1984="základní",$J$1984,0)</f>
        <v>1357198.4</v>
      </c>
      <c r="BF1984" s="164">
        <f>IF($N$1984="snížená",$J$1984,0)</f>
        <v>0</v>
      </c>
      <c r="BG1984" s="164">
        <f>IF($N$1984="zákl. přenesená",$J$1984,0)</f>
        <v>0</v>
      </c>
      <c r="BH1984" s="164">
        <f>IF($N$1984="sníž. přenesená",$J$1984,0)</f>
        <v>0</v>
      </c>
      <c r="BI1984" s="164">
        <f>IF($N$1984="nulová",$J$1984,0)</f>
        <v>0</v>
      </c>
      <c r="BJ1984" s="97" t="s">
        <v>76</v>
      </c>
      <c r="BK1984" s="164">
        <f>ROUND($I$1984*$H$1984,2)</f>
        <v>1357198.4</v>
      </c>
      <c r="BL1984" s="97" t="s">
        <v>146</v>
      </c>
      <c r="BM1984" s="97" t="s">
        <v>1518</v>
      </c>
    </row>
    <row r="1985" spans="2:65" s="6" customFormat="1" ht="15.75" customHeight="1" x14ac:dyDescent="0.3">
      <c r="B1985" s="169"/>
      <c r="C1985" s="170"/>
      <c r="D1985" s="165" t="s">
        <v>152</v>
      </c>
      <c r="E1985" s="171"/>
      <c r="F1985" s="171" t="s">
        <v>1519</v>
      </c>
      <c r="G1985" s="170"/>
      <c r="H1985" s="170"/>
      <c r="J1985" s="170"/>
      <c r="K1985" s="170"/>
      <c r="L1985" s="172"/>
      <c r="M1985" s="173"/>
      <c r="N1985" s="170"/>
      <c r="O1985" s="170"/>
      <c r="P1985" s="170"/>
      <c r="Q1985" s="170"/>
      <c r="R1985" s="170"/>
      <c r="S1985" s="170"/>
      <c r="T1985" s="174"/>
      <c r="AT1985" s="175" t="s">
        <v>152</v>
      </c>
      <c r="AU1985" s="175" t="s">
        <v>80</v>
      </c>
      <c r="AV1985" s="175" t="s">
        <v>76</v>
      </c>
      <c r="AW1985" s="175" t="s">
        <v>111</v>
      </c>
      <c r="AX1985" s="175" t="s">
        <v>72</v>
      </c>
      <c r="AY1985" s="175" t="s">
        <v>139</v>
      </c>
    </row>
    <row r="1986" spans="2:65" s="6" customFormat="1" ht="15.75" customHeight="1" x14ac:dyDescent="0.3">
      <c r="B1986" s="169"/>
      <c r="C1986" s="170"/>
      <c r="D1986" s="167" t="s">
        <v>152</v>
      </c>
      <c r="E1986" s="170"/>
      <c r="F1986" s="171" t="s">
        <v>1520</v>
      </c>
      <c r="G1986" s="170"/>
      <c r="H1986" s="170"/>
      <c r="J1986" s="170"/>
      <c r="K1986" s="170"/>
      <c r="L1986" s="172"/>
      <c r="M1986" s="173"/>
      <c r="N1986" s="170"/>
      <c r="O1986" s="170"/>
      <c r="P1986" s="170"/>
      <c r="Q1986" s="170"/>
      <c r="R1986" s="170"/>
      <c r="S1986" s="170"/>
      <c r="T1986" s="174"/>
      <c r="AT1986" s="175" t="s">
        <v>152</v>
      </c>
      <c r="AU1986" s="175" t="s">
        <v>80</v>
      </c>
      <c r="AV1986" s="175" t="s">
        <v>76</v>
      </c>
      <c r="AW1986" s="175" t="s">
        <v>111</v>
      </c>
      <c r="AX1986" s="175" t="s">
        <v>72</v>
      </c>
      <c r="AY1986" s="175" t="s">
        <v>139</v>
      </c>
    </row>
    <row r="1987" spans="2:65" s="6" customFormat="1" ht="15.75" customHeight="1" x14ac:dyDescent="0.3">
      <c r="B1987" s="176"/>
      <c r="C1987" s="177"/>
      <c r="D1987" s="167" t="s">
        <v>152</v>
      </c>
      <c r="E1987" s="177"/>
      <c r="F1987" s="178" t="s">
        <v>1521</v>
      </c>
      <c r="G1987" s="177"/>
      <c r="H1987" s="179">
        <v>827.56</v>
      </c>
      <c r="J1987" s="177"/>
      <c r="K1987" s="177"/>
      <c r="L1987" s="180"/>
      <c r="M1987" s="181"/>
      <c r="N1987" s="177"/>
      <c r="O1987" s="177"/>
      <c r="P1987" s="177"/>
      <c r="Q1987" s="177"/>
      <c r="R1987" s="177"/>
      <c r="S1987" s="177"/>
      <c r="T1987" s="182"/>
      <c r="AT1987" s="183" t="s">
        <v>152</v>
      </c>
      <c r="AU1987" s="183" t="s">
        <v>80</v>
      </c>
      <c r="AV1987" s="183" t="s">
        <v>80</v>
      </c>
      <c r="AW1987" s="183" t="s">
        <v>111</v>
      </c>
      <c r="AX1987" s="183" t="s">
        <v>76</v>
      </c>
      <c r="AY1987" s="183" t="s">
        <v>139</v>
      </c>
    </row>
    <row r="1988" spans="2:65" s="6" customFormat="1" ht="15.75" customHeight="1" x14ac:dyDescent="0.3">
      <c r="B1988" s="23"/>
      <c r="C1988" s="153" t="s">
        <v>1522</v>
      </c>
      <c r="D1988" s="153" t="s">
        <v>141</v>
      </c>
      <c r="E1988" s="154" t="s">
        <v>1523</v>
      </c>
      <c r="F1988" s="155" t="s">
        <v>1524</v>
      </c>
      <c r="G1988" s="156" t="s">
        <v>294</v>
      </c>
      <c r="H1988" s="157">
        <v>4250.74</v>
      </c>
      <c r="I1988" s="158">
        <v>83.2</v>
      </c>
      <c r="J1988" s="159">
        <f>ROUND($I$1988*$H$1988,2)</f>
        <v>353661.57</v>
      </c>
      <c r="K1988" s="155"/>
      <c r="L1988" s="43"/>
      <c r="M1988" s="160"/>
      <c r="N1988" s="161" t="s">
        <v>43</v>
      </c>
      <c r="O1988" s="24"/>
      <c r="P1988" s="162">
        <f>$O$1988*$H$1988</f>
        <v>0</v>
      </c>
      <c r="Q1988" s="162">
        <v>0</v>
      </c>
      <c r="R1988" s="162">
        <f>$Q$1988*$H$1988</f>
        <v>0</v>
      </c>
      <c r="S1988" s="162">
        <v>0</v>
      </c>
      <c r="T1988" s="163">
        <f>$S$1988*$H$1988</f>
        <v>0</v>
      </c>
      <c r="AR1988" s="97" t="s">
        <v>146</v>
      </c>
      <c r="AT1988" s="97" t="s">
        <v>141</v>
      </c>
      <c r="AU1988" s="97" t="s">
        <v>80</v>
      </c>
      <c r="AY1988" s="6" t="s">
        <v>139</v>
      </c>
      <c r="BE1988" s="164">
        <f>IF($N$1988="základní",$J$1988,0)</f>
        <v>353661.57</v>
      </c>
      <c r="BF1988" s="164">
        <f>IF($N$1988="snížená",$J$1988,0)</f>
        <v>0</v>
      </c>
      <c r="BG1988" s="164">
        <f>IF($N$1988="zákl. přenesená",$J$1988,0)</f>
        <v>0</v>
      </c>
      <c r="BH1988" s="164">
        <f>IF($N$1988="sníž. přenesená",$J$1988,0)</f>
        <v>0</v>
      </c>
      <c r="BI1988" s="164">
        <f>IF($N$1988="nulová",$J$1988,0)</f>
        <v>0</v>
      </c>
      <c r="BJ1988" s="97" t="s">
        <v>76</v>
      </c>
      <c r="BK1988" s="164">
        <f>ROUND($I$1988*$H$1988,2)</f>
        <v>353661.57</v>
      </c>
      <c r="BL1988" s="97" t="s">
        <v>146</v>
      </c>
      <c r="BM1988" s="97" t="s">
        <v>1525</v>
      </c>
    </row>
    <row r="1989" spans="2:65" s="6" customFormat="1" ht="71.25" customHeight="1" x14ac:dyDescent="0.3">
      <c r="B1989" s="23"/>
      <c r="C1989" s="24"/>
      <c r="D1989" s="165" t="s">
        <v>1501</v>
      </c>
      <c r="E1989" s="24"/>
      <c r="F1989" s="168" t="s">
        <v>1502</v>
      </c>
      <c r="G1989" s="24"/>
      <c r="H1989" s="24"/>
      <c r="J1989" s="24"/>
      <c r="K1989" s="24"/>
      <c r="L1989" s="43"/>
      <c r="M1989" s="56"/>
      <c r="N1989" s="24"/>
      <c r="O1989" s="24"/>
      <c r="P1989" s="24"/>
      <c r="Q1989" s="24"/>
      <c r="R1989" s="24"/>
      <c r="S1989" s="24"/>
      <c r="T1989" s="57"/>
      <c r="AT1989" s="6" t="s">
        <v>1501</v>
      </c>
      <c r="AU1989" s="6" t="s">
        <v>80</v>
      </c>
    </row>
    <row r="1990" spans="2:65" s="6" customFormat="1" ht="27" customHeight="1" x14ac:dyDescent="0.3">
      <c r="B1990" s="169"/>
      <c r="C1990" s="170"/>
      <c r="D1990" s="167" t="s">
        <v>152</v>
      </c>
      <c r="E1990" s="170"/>
      <c r="F1990" s="171" t="s">
        <v>1514</v>
      </c>
      <c r="G1990" s="170"/>
      <c r="H1990" s="170"/>
      <c r="J1990" s="170"/>
      <c r="K1990" s="170"/>
      <c r="L1990" s="172"/>
      <c r="M1990" s="173"/>
      <c r="N1990" s="170"/>
      <c r="O1990" s="170"/>
      <c r="P1990" s="170"/>
      <c r="Q1990" s="170"/>
      <c r="R1990" s="170"/>
      <c r="S1990" s="170"/>
      <c r="T1990" s="174"/>
      <c r="AT1990" s="175" t="s">
        <v>152</v>
      </c>
      <c r="AU1990" s="175" t="s">
        <v>80</v>
      </c>
      <c r="AV1990" s="175" t="s">
        <v>76</v>
      </c>
      <c r="AW1990" s="175" t="s">
        <v>111</v>
      </c>
      <c r="AX1990" s="175" t="s">
        <v>72</v>
      </c>
      <c r="AY1990" s="175" t="s">
        <v>139</v>
      </c>
    </row>
    <row r="1991" spans="2:65" s="6" customFormat="1" ht="15.75" customHeight="1" x14ac:dyDescent="0.3">
      <c r="B1991" s="169"/>
      <c r="C1991" s="170"/>
      <c r="D1991" s="167" t="s">
        <v>152</v>
      </c>
      <c r="E1991" s="170"/>
      <c r="F1991" s="171" t="s">
        <v>1349</v>
      </c>
      <c r="G1991" s="170"/>
      <c r="H1991" s="170"/>
      <c r="J1991" s="170"/>
      <c r="K1991" s="170"/>
      <c r="L1991" s="172"/>
      <c r="M1991" s="173"/>
      <c r="N1991" s="170"/>
      <c r="O1991" s="170"/>
      <c r="P1991" s="170"/>
      <c r="Q1991" s="170"/>
      <c r="R1991" s="170"/>
      <c r="S1991" s="170"/>
      <c r="T1991" s="174"/>
      <c r="AT1991" s="175" t="s">
        <v>152</v>
      </c>
      <c r="AU1991" s="175" t="s">
        <v>80</v>
      </c>
      <c r="AV1991" s="175" t="s">
        <v>76</v>
      </c>
      <c r="AW1991" s="175" t="s">
        <v>111</v>
      </c>
      <c r="AX1991" s="175" t="s">
        <v>72</v>
      </c>
      <c r="AY1991" s="175" t="s">
        <v>139</v>
      </c>
    </row>
    <row r="1992" spans="2:65" s="6" customFormat="1" ht="15.75" customHeight="1" x14ac:dyDescent="0.3">
      <c r="B1992" s="176"/>
      <c r="C1992" s="177"/>
      <c r="D1992" s="167" t="s">
        <v>152</v>
      </c>
      <c r="E1992" s="177"/>
      <c r="F1992" s="178" t="s">
        <v>1350</v>
      </c>
      <c r="G1992" s="177"/>
      <c r="H1992" s="179">
        <v>764.63</v>
      </c>
      <c r="J1992" s="177"/>
      <c r="K1992" s="177"/>
      <c r="L1992" s="180"/>
      <c r="M1992" s="181"/>
      <c r="N1992" s="177"/>
      <c r="O1992" s="177"/>
      <c r="P1992" s="177"/>
      <c r="Q1992" s="177"/>
      <c r="R1992" s="177"/>
      <c r="S1992" s="177"/>
      <c r="T1992" s="182"/>
      <c r="AT1992" s="183" t="s">
        <v>152</v>
      </c>
      <c r="AU1992" s="183" t="s">
        <v>80</v>
      </c>
      <c r="AV1992" s="183" t="s">
        <v>80</v>
      </c>
      <c r="AW1992" s="183" t="s">
        <v>111</v>
      </c>
      <c r="AX1992" s="183" t="s">
        <v>72</v>
      </c>
      <c r="AY1992" s="183" t="s">
        <v>139</v>
      </c>
    </row>
    <row r="1993" spans="2:65" s="6" customFormat="1" ht="15.75" customHeight="1" x14ac:dyDescent="0.3">
      <c r="B1993" s="176"/>
      <c r="C1993" s="177"/>
      <c r="D1993" s="167" t="s">
        <v>152</v>
      </c>
      <c r="E1993" s="177"/>
      <c r="F1993" s="178" t="s">
        <v>1352</v>
      </c>
      <c r="G1993" s="177"/>
      <c r="H1993" s="179">
        <v>258.18</v>
      </c>
      <c r="J1993" s="177"/>
      <c r="K1993" s="177"/>
      <c r="L1993" s="180"/>
      <c r="M1993" s="181"/>
      <c r="N1993" s="177"/>
      <c r="O1993" s="177"/>
      <c r="P1993" s="177"/>
      <c r="Q1993" s="177"/>
      <c r="R1993" s="177"/>
      <c r="S1993" s="177"/>
      <c r="T1993" s="182"/>
      <c r="AT1993" s="183" t="s">
        <v>152</v>
      </c>
      <c r="AU1993" s="183" t="s">
        <v>80</v>
      </c>
      <c r="AV1993" s="183" t="s">
        <v>80</v>
      </c>
      <c r="AW1993" s="183" t="s">
        <v>111</v>
      </c>
      <c r="AX1993" s="183" t="s">
        <v>72</v>
      </c>
      <c r="AY1993" s="183" t="s">
        <v>139</v>
      </c>
    </row>
    <row r="1994" spans="2:65" s="6" customFormat="1" ht="15.75" customHeight="1" x14ac:dyDescent="0.3">
      <c r="B1994" s="176"/>
      <c r="C1994" s="177"/>
      <c r="D1994" s="167" t="s">
        <v>152</v>
      </c>
      <c r="E1994" s="177"/>
      <c r="F1994" s="178" t="s">
        <v>1353</v>
      </c>
      <c r="G1994" s="177"/>
      <c r="H1994" s="179">
        <v>31.57</v>
      </c>
      <c r="J1994" s="177"/>
      <c r="K1994" s="177"/>
      <c r="L1994" s="180"/>
      <c r="M1994" s="181"/>
      <c r="N1994" s="177"/>
      <c r="O1994" s="177"/>
      <c r="P1994" s="177"/>
      <c r="Q1994" s="177"/>
      <c r="R1994" s="177"/>
      <c r="S1994" s="177"/>
      <c r="T1994" s="182"/>
      <c r="AT1994" s="183" t="s">
        <v>152</v>
      </c>
      <c r="AU1994" s="183" t="s">
        <v>80</v>
      </c>
      <c r="AV1994" s="183" t="s">
        <v>80</v>
      </c>
      <c r="AW1994" s="183" t="s">
        <v>111</v>
      </c>
      <c r="AX1994" s="183" t="s">
        <v>72</v>
      </c>
      <c r="AY1994" s="183" t="s">
        <v>139</v>
      </c>
    </row>
    <row r="1995" spans="2:65" s="6" customFormat="1" ht="15.75" customHeight="1" x14ac:dyDescent="0.3">
      <c r="B1995" s="176"/>
      <c r="C1995" s="177"/>
      <c r="D1995" s="167" t="s">
        <v>152</v>
      </c>
      <c r="E1995" s="177"/>
      <c r="F1995" s="178" t="s">
        <v>1354</v>
      </c>
      <c r="G1995" s="177"/>
      <c r="H1995" s="179">
        <v>1026.45</v>
      </c>
      <c r="J1995" s="177"/>
      <c r="K1995" s="177"/>
      <c r="L1995" s="180"/>
      <c r="M1995" s="181"/>
      <c r="N1995" s="177"/>
      <c r="O1995" s="177"/>
      <c r="P1995" s="177"/>
      <c r="Q1995" s="177"/>
      <c r="R1995" s="177"/>
      <c r="S1995" s="177"/>
      <c r="T1995" s="182"/>
      <c r="AT1995" s="183" t="s">
        <v>152</v>
      </c>
      <c r="AU1995" s="183" t="s">
        <v>80</v>
      </c>
      <c r="AV1995" s="183" t="s">
        <v>80</v>
      </c>
      <c r="AW1995" s="183" t="s">
        <v>111</v>
      </c>
      <c r="AX1995" s="183" t="s">
        <v>72</v>
      </c>
      <c r="AY1995" s="183" t="s">
        <v>139</v>
      </c>
    </row>
    <row r="1996" spans="2:65" s="6" customFormat="1" ht="15.75" customHeight="1" x14ac:dyDescent="0.3">
      <c r="B1996" s="176"/>
      <c r="C1996" s="177"/>
      <c r="D1996" s="167" t="s">
        <v>152</v>
      </c>
      <c r="E1996" s="177"/>
      <c r="F1996" s="178" t="s">
        <v>1355</v>
      </c>
      <c r="G1996" s="177"/>
      <c r="H1996" s="179">
        <v>455.48</v>
      </c>
      <c r="J1996" s="177"/>
      <c r="K1996" s="177"/>
      <c r="L1996" s="180"/>
      <c r="M1996" s="181"/>
      <c r="N1996" s="177"/>
      <c r="O1996" s="177"/>
      <c r="P1996" s="177"/>
      <c r="Q1996" s="177"/>
      <c r="R1996" s="177"/>
      <c r="S1996" s="177"/>
      <c r="T1996" s="182"/>
      <c r="AT1996" s="183" t="s">
        <v>152</v>
      </c>
      <c r="AU1996" s="183" t="s">
        <v>80</v>
      </c>
      <c r="AV1996" s="183" t="s">
        <v>80</v>
      </c>
      <c r="AW1996" s="183" t="s">
        <v>111</v>
      </c>
      <c r="AX1996" s="183" t="s">
        <v>72</v>
      </c>
      <c r="AY1996" s="183" t="s">
        <v>139</v>
      </c>
    </row>
    <row r="1997" spans="2:65" s="6" customFormat="1" ht="15.75" customHeight="1" x14ac:dyDescent="0.3">
      <c r="B1997" s="176"/>
      <c r="C1997" s="177"/>
      <c r="D1997" s="167" t="s">
        <v>152</v>
      </c>
      <c r="E1997" s="177"/>
      <c r="F1997" s="178" t="s">
        <v>1356</v>
      </c>
      <c r="G1997" s="177"/>
      <c r="H1997" s="179">
        <v>231.85</v>
      </c>
      <c r="J1997" s="177"/>
      <c r="K1997" s="177"/>
      <c r="L1997" s="180"/>
      <c r="M1997" s="181"/>
      <c r="N1997" s="177"/>
      <c r="O1997" s="177"/>
      <c r="P1997" s="177"/>
      <c r="Q1997" s="177"/>
      <c r="R1997" s="177"/>
      <c r="S1997" s="177"/>
      <c r="T1997" s="182"/>
      <c r="AT1997" s="183" t="s">
        <v>152</v>
      </c>
      <c r="AU1997" s="183" t="s">
        <v>80</v>
      </c>
      <c r="AV1997" s="183" t="s">
        <v>80</v>
      </c>
      <c r="AW1997" s="183" t="s">
        <v>111</v>
      </c>
      <c r="AX1997" s="183" t="s">
        <v>72</v>
      </c>
      <c r="AY1997" s="183" t="s">
        <v>139</v>
      </c>
    </row>
    <row r="1998" spans="2:65" s="6" customFormat="1" ht="15.75" customHeight="1" x14ac:dyDescent="0.3">
      <c r="B1998" s="176"/>
      <c r="C1998" s="177"/>
      <c r="D1998" s="167" t="s">
        <v>152</v>
      </c>
      <c r="E1998" s="177"/>
      <c r="F1998" s="178" t="s">
        <v>1357</v>
      </c>
      <c r="G1998" s="177"/>
      <c r="H1998" s="179">
        <v>752</v>
      </c>
      <c r="J1998" s="177"/>
      <c r="K1998" s="177"/>
      <c r="L1998" s="180"/>
      <c r="M1998" s="181"/>
      <c r="N1998" s="177"/>
      <c r="O1998" s="177"/>
      <c r="P1998" s="177"/>
      <c r="Q1998" s="177"/>
      <c r="R1998" s="177"/>
      <c r="S1998" s="177"/>
      <c r="T1998" s="182"/>
      <c r="AT1998" s="183" t="s">
        <v>152</v>
      </c>
      <c r="AU1998" s="183" t="s">
        <v>80</v>
      </c>
      <c r="AV1998" s="183" t="s">
        <v>80</v>
      </c>
      <c r="AW1998" s="183" t="s">
        <v>111</v>
      </c>
      <c r="AX1998" s="183" t="s">
        <v>72</v>
      </c>
      <c r="AY1998" s="183" t="s">
        <v>139</v>
      </c>
    </row>
    <row r="1999" spans="2:65" s="6" customFormat="1" ht="15.75" customHeight="1" x14ac:dyDescent="0.3">
      <c r="B1999" s="176"/>
      <c r="C1999" s="177"/>
      <c r="D1999" s="167" t="s">
        <v>152</v>
      </c>
      <c r="E1999" s="177"/>
      <c r="F1999" s="178" t="s">
        <v>1358</v>
      </c>
      <c r="G1999" s="177"/>
      <c r="H1999" s="179">
        <v>185.08</v>
      </c>
      <c r="J1999" s="177"/>
      <c r="K1999" s="177"/>
      <c r="L1999" s="180"/>
      <c r="M1999" s="181"/>
      <c r="N1999" s="177"/>
      <c r="O1999" s="177"/>
      <c r="P1999" s="177"/>
      <c r="Q1999" s="177"/>
      <c r="R1999" s="177"/>
      <c r="S1999" s="177"/>
      <c r="T1999" s="182"/>
      <c r="AT1999" s="183" t="s">
        <v>152</v>
      </c>
      <c r="AU1999" s="183" t="s">
        <v>80</v>
      </c>
      <c r="AV1999" s="183" t="s">
        <v>80</v>
      </c>
      <c r="AW1999" s="183" t="s">
        <v>111</v>
      </c>
      <c r="AX1999" s="183" t="s">
        <v>72</v>
      </c>
      <c r="AY1999" s="183" t="s">
        <v>139</v>
      </c>
    </row>
    <row r="2000" spans="2:65" s="6" customFormat="1" ht="15.75" customHeight="1" x14ac:dyDescent="0.3">
      <c r="B2000" s="176"/>
      <c r="C2000" s="177"/>
      <c r="D2000" s="167" t="s">
        <v>152</v>
      </c>
      <c r="E2000" s="177"/>
      <c r="F2000" s="178" t="s">
        <v>1359</v>
      </c>
      <c r="G2000" s="177"/>
      <c r="H2000" s="179">
        <v>449.77</v>
      </c>
      <c r="J2000" s="177"/>
      <c r="K2000" s="177"/>
      <c r="L2000" s="180"/>
      <c r="M2000" s="181"/>
      <c r="N2000" s="177"/>
      <c r="O2000" s="177"/>
      <c r="P2000" s="177"/>
      <c r="Q2000" s="177"/>
      <c r="R2000" s="177"/>
      <c r="S2000" s="177"/>
      <c r="T2000" s="182"/>
      <c r="AT2000" s="183" t="s">
        <v>152</v>
      </c>
      <c r="AU2000" s="183" t="s">
        <v>80</v>
      </c>
      <c r="AV2000" s="183" t="s">
        <v>80</v>
      </c>
      <c r="AW2000" s="183" t="s">
        <v>111</v>
      </c>
      <c r="AX2000" s="183" t="s">
        <v>72</v>
      </c>
      <c r="AY2000" s="183" t="s">
        <v>139</v>
      </c>
    </row>
    <row r="2001" spans="2:65" s="6" customFormat="1" ht="15.75" customHeight="1" x14ac:dyDescent="0.3">
      <c r="B2001" s="176"/>
      <c r="C2001" s="177"/>
      <c r="D2001" s="167" t="s">
        <v>152</v>
      </c>
      <c r="E2001" s="177"/>
      <c r="F2001" s="178" t="s">
        <v>1361</v>
      </c>
      <c r="G2001" s="177"/>
      <c r="H2001" s="179">
        <v>95.73</v>
      </c>
      <c r="J2001" s="177"/>
      <c r="K2001" s="177"/>
      <c r="L2001" s="180"/>
      <c r="M2001" s="181"/>
      <c r="N2001" s="177"/>
      <c r="O2001" s="177"/>
      <c r="P2001" s="177"/>
      <c r="Q2001" s="177"/>
      <c r="R2001" s="177"/>
      <c r="S2001" s="177"/>
      <c r="T2001" s="182"/>
      <c r="AT2001" s="183" t="s">
        <v>152</v>
      </c>
      <c r="AU2001" s="183" t="s">
        <v>80</v>
      </c>
      <c r="AV2001" s="183" t="s">
        <v>80</v>
      </c>
      <c r="AW2001" s="183" t="s">
        <v>111</v>
      </c>
      <c r="AX2001" s="183" t="s">
        <v>72</v>
      </c>
      <c r="AY2001" s="183" t="s">
        <v>139</v>
      </c>
    </row>
    <row r="2002" spans="2:65" s="6" customFormat="1" ht="15.75" customHeight="1" x14ac:dyDescent="0.3">
      <c r="B2002" s="184"/>
      <c r="C2002" s="185"/>
      <c r="D2002" s="167" t="s">
        <v>152</v>
      </c>
      <c r="E2002" s="185"/>
      <c r="F2002" s="186" t="s">
        <v>179</v>
      </c>
      <c r="G2002" s="185"/>
      <c r="H2002" s="187">
        <v>4250.74</v>
      </c>
      <c r="J2002" s="185"/>
      <c r="K2002" s="185"/>
      <c r="L2002" s="188"/>
      <c r="M2002" s="189"/>
      <c r="N2002" s="185"/>
      <c r="O2002" s="185"/>
      <c r="P2002" s="185"/>
      <c r="Q2002" s="185"/>
      <c r="R2002" s="185"/>
      <c r="S2002" s="185"/>
      <c r="T2002" s="190"/>
      <c r="AT2002" s="191" t="s">
        <v>152</v>
      </c>
      <c r="AU2002" s="191" t="s">
        <v>80</v>
      </c>
      <c r="AV2002" s="191" t="s">
        <v>146</v>
      </c>
      <c r="AW2002" s="191" t="s">
        <v>111</v>
      </c>
      <c r="AX2002" s="191" t="s">
        <v>76</v>
      </c>
      <c r="AY2002" s="191" t="s">
        <v>139</v>
      </c>
    </row>
    <row r="2003" spans="2:65" s="6" customFormat="1" ht="15.75" customHeight="1" x14ac:dyDescent="0.3">
      <c r="B2003" s="23"/>
      <c r="C2003" s="200" t="s">
        <v>1526</v>
      </c>
      <c r="D2003" s="200" t="s">
        <v>1184</v>
      </c>
      <c r="E2003" s="201" t="s">
        <v>1527</v>
      </c>
      <c r="F2003" s="202" t="s">
        <v>1528</v>
      </c>
      <c r="G2003" s="203" t="s">
        <v>294</v>
      </c>
      <c r="H2003" s="204">
        <v>4314.5010000000002</v>
      </c>
      <c r="I2003" s="205">
        <v>1970</v>
      </c>
      <c r="J2003" s="206">
        <f>ROUND($I$2003*$H$2003,2)</f>
        <v>8499566.9700000007</v>
      </c>
      <c r="K2003" s="202"/>
      <c r="L2003" s="207"/>
      <c r="M2003" s="208"/>
      <c r="N2003" s="209" t="s">
        <v>43</v>
      </c>
      <c r="O2003" s="24"/>
      <c r="P2003" s="162">
        <f>$O$2003*$H$2003</f>
        <v>0</v>
      </c>
      <c r="Q2003" s="162">
        <v>1.14E-2</v>
      </c>
      <c r="R2003" s="162">
        <f>$Q$2003*$H$2003</f>
        <v>49.185311400000003</v>
      </c>
      <c r="S2003" s="162">
        <v>0</v>
      </c>
      <c r="T2003" s="163">
        <f>$S$2003*$H$2003</f>
        <v>0</v>
      </c>
      <c r="AR2003" s="97" t="s">
        <v>214</v>
      </c>
      <c r="AT2003" s="97" t="s">
        <v>1184</v>
      </c>
      <c r="AU2003" s="97" t="s">
        <v>80</v>
      </c>
      <c r="AY2003" s="6" t="s">
        <v>139</v>
      </c>
      <c r="BE2003" s="164">
        <f>IF($N$2003="základní",$J$2003,0)</f>
        <v>8499566.9700000007</v>
      </c>
      <c r="BF2003" s="164">
        <f>IF($N$2003="snížená",$J$2003,0)</f>
        <v>0</v>
      </c>
      <c r="BG2003" s="164">
        <f>IF($N$2003="zákl. přenesená",$J$2003,0)</f>
        <v>0</v>
      </c>
      <c r="BH2003" s="164">
        <f>IF($N$2003="sníž. přenesená",$J$2003,0)</f>
        <v>0</v>
      </c>
      <c r="BI2003" s="164">
        <f>IF($N$2003="nulová",$J$2003,0)</f>
        <v>0</v>
      </c>
      <c r="BJ2003" s="97" t="s">
        <v>76</v>
      </c>
      <c r="BK2003" s="164">
        <f>ROUND($I$2003*$H$2003,2)</f>
        <v>8499566.9700000007</v>
      </c>
      <c r="BL2003" s="97" t="s">
        <v>146</v>
      </c>
      <c r="BM2003" s="97" t="s">
        <v>1529</v>
      </c>
    </row>
    <row r="2004" spans="2:65" s="6" customFormat="1" ht="15.75" customHeight="1" x14ac:dyDescent="0.3">
      <c r="B2004" s="169"/>
      <c r="C2004" s="170"/>
      <c r="D2004" s="165" t="s">
        <v>152</v>
      </c>
      <c r="E2004" s="171"/>
      <c r="F2004" s="171" t="s">
        <v>1530</v>
      </c>
      <c r="G2004" s="170"/>
      <c r="H2004" s="170"/>
      <c r="J2004" s="170"/>
      <c r="K2004" s="170"/>
      <c r="L2004" s="172"/>
      <c r="M2004" s="173"/>
      <c r="N2004" s="170"/>
      <c r="O2004" s="170"/>
      <c r="P2004" s="170"/>
      <c r="Q2004" s="170"/>
      <c r="R2004" s="170"/>
      <c r="S2004" s="170"/>
      <c r="T2004" s="174"/>
      <c r="AT2004" s="175" t="s">
        <v>152</v>
      </c>
      <c r="AU2004" s="175" t="s">
        <v>80</v>
      </c>
      <c r="AV2004" s="175" t="s">
        <v>76</v>
      </c>
      <c r="AW2004" s="175" t="s">
        <v>111</v>
      </c>
      <c r="AX2004" s="175" t="s">
        <v>72</v>
      </c>
      <c r="AY2004" s="175" t="s">
        <v>139</v>
      </c>
    </row>
    <row r="2005" spans="2:65" s="6" customFormat="1" ht="15.75" customHeight="1" x14ac:dyDescent="0.3">
      <c r="B2005" s="169"/>
      <c r="C2005" s="170"/>
      <c r="D2005" s="167" t="s">
        <v>152</v>
      </c>
      <c r="E2005" s="170"/>
      <c r="F2005" s="171" t="s">
        <v>1520</v>
      </c>
      <c r="G2005" s="170"/>
      <c r="H2005" s="170"/>
      <c r="J2005" s="170"/>
      <c r="K2005" s="170"/>
      <c r="L2005" s="172"/>
      <c r="M2005" s="173"/>
      <c r="N2005" s="170"/>
      <c r="O2005" s="170"/>
      <c r="P2005" s="170"/>
      <c r="Q2005" s="170"/>
      <c r="R2005" s="170"/>
      <c r="S2005" s="170"/>
      <c r="T2005" s="174"/>
      <c r="AT2005" s="175" t="s">
        <v>152</v>
      </c>
      <c r="AU2005" s="175" t="s">
        <v>80</v>
      </c>
      <c r="AV2005" s="175" t="s">
        <v>76</v>
      </c>
      <c r="AW2005" s="175" t="s">
        <v>111</v>
      </c>
      <c r="AX2005" s="175" t="s">
        <v>72</v>
      </c>
      <c r="AY2005" s="175" t="s">
        <v>139</v>
      </c>
    </row>
    <row r="2006" spans="2:65" s="6" customFormat="1" ht="15.75" customHeight="1" x14ac:dyDescent="0.3">
      <c r="B2006" s="176"/>
      <c r="C2006" s="177"/>
      <c r="D2006" s="167" t="s">
        <v>152</v>
      </c>
      <c r="E2006" s="177"/>
      <c r="F2006" s="178" t="s">
        <v>1531</v>
      </c>
      <c r="G2006" s="177"/>
      <c r="H2006" s="179">
        <v>4314.5010000000002</v>
      </c>
      <c r="J2006" s="177"/>
      <c r="K2006" s="177"/>
      <c r="L2006" s="180"/>
      <c r="M2006" s="181"/>
      <c r="N2006" s="177"/>
      <c r="O2006" s="177"/>
      <c r="P2006" s="177"/>
      <c r="Q2006" s="177"/>
      <c r="R2006" s="177"/>
      <c r="S2006" s="177"/>
      <c r="T2006" s="182"/>
      <c r="AT2006" s="183" t="s">
        <v>152</v>
      </c>
      <c r="AU2006" s="183" t="s">
        <v>80</v>
      </c>
      <c r="AV2006" s="183" t="s">
        <v>80</v>
      </c>
      <c r="AW2006" s="183" t="s">
        <v>111</v>
      </c>
      <c r="AX2006" s="183" t="s">
        <v>76</v>
      </c>
      <c r="AY2006" s="183" t="s">
        <v>139</v>
      </c>
    </row>
    <row r="2007" spans="2:65" s="6" customFormat="1" ht="15.75" customHeight="1" x14ac:dyDescent="0.3">
      <c r="B2007" s="23"/>
      <c r="C2007" s="153" t="s">
        <v>1532</v>
      </c>
      <c r="D2007" s="153" t="s">
        <v>141</v>
      </c>
      <c r="E2007" s="154" t="s">
        <v>1533</v>
      </c>
      <c r="F2007" s="155" t="s">
        <v>1534</v>
      </c>
      <c r="G2007" s="156" t="s">
        <v>294</v>
      </c>
      <c r="H2007" s="157">
        <v>2025.8</v>
      </c>
      <c r="I2007" s="158">
        <v>47.9</v>
      </c>
      <c r="J2007" s="159">
        <f>ROUND($I$2007*$H$2007,2)</f>
        <v>97035.82</v>
      </c>
      <c r="K2007" s="155"/>
      <c r="L2007" s="43"/>
      <c r="M2007" s="160"/>
      <c r="N2007" s="161" t="s">
        <v>43</v>
      </c>
      <c r="O2007" s="24"/>
      <c r="P2007" s="162">
        <f>$O$2007*$H$2007</f>
        <v>0</v>
      </c>
      <c r="Q2007" s="162">
        <v>0</v>
      </c>
      <c r="R2007" s="162">
        <f>$Q$2007*$H$2007</f>
        <v>0</v>
      </c>
      <c r="S2007" s="162">
        <v>0</v>
      </c>
      <c r="T2007" s="163">
        <f>$S$2007*$H$2007</f>
        <v>0</v>
      </c>
      <c r="AR2007" s="97" t="s">
        <v>146</v>
      </c>
      <c r="AT2007" s="97" t="s">
        <v>141</v>
      </c>
      <c r="AU2007" s="97" t="s">
        <v>80</v>
      </c>
      <c r="AY2007" s="6" t="s">
        <v>139</v>
      </c>
      <c r="BE2007" s="164">
        <f>IF($N$2007="základní",$J$2007,0)</f>
        <v>97035.82</v>
      </c>
      <c r="BF2007" s="164">
        <f>IF($N$2007="snížená",$J$2007,0)</f>
        <v>0</v>
      </c>
      <c r="BG2007" s="164">
        <f>IF($N$2007="zákl. přenesená",$J$2007,0)</f>
        <v>0</v>
      </c>
      <c r="BH2007" s="164">
        <f>IF($N$2007="sníž. přenesená",$J$2007,0)</f>
        <v>0</v>
      </c>
      <c r="BI2007" s="164">
        <f>IF($N$2007="nulová",$J$2007,0)</f>
        <v>0</v>
      </c>
      <c r="BJ2007" s="97" t="s">
        <v>76</v>
      </c>
      <c r="BK2007" s="164">
        <f>ROUND($I$2007*$H$2007,2)</f>
        <v>97035.82</v>
      </c>
      <c r="BL2007" s="97" t="s">
        <v>146</v>
      </c>
      <c r="BM2007" s="97" t="s">
        <v>1535</v>
      </c>
    </row>
    <row r="2008" spans="2:65" s="6" customFormat="1" ht="71.25" customHeight="1" x14ac:dyDescent="0.3">
      <c r="B2008" s="23"/>
      <c r="C2008" s="24"/>
      <c r="D2008" s="165" t="s">
        <v>1501</v>
      </c>
      <c r="E2008" s="24"/>
      <c r="F2008" s="168" t="s">
        <v>1502</v>
      </c>
      <c r="G2008" s="24"/>
      <c r="H2008" s="24"/>
      <c r="J2008" s="24"/>
      <c r="K2008" s="24"/>
      <c r="L2008" s="43"/>
      <c r="M2008" s="56"/>
      <c r="N2008" s="24"/>
      <c r="O2008" s="24"/>
      <c r="P2008" s="24"/>
      <c r="Q2008" s="24"/>
      <c r="R2008" s="24"/>
      <c r="S2008" s="24"/>
      <c r="T2008" s="57"/>
      <c r="AT2008" s="6" t="s">
        <v>1501</v>
      </c>
      <c r="AU2008" s="6" t="s">
        <v>80</v>
      </c>
    </row>
    <row r="2009" spans="2:65" s="6" customFormat="1" ht="27" customHeight="1" x14ac:dyDescent="0.3">
      <c r="B2009" s="169"/>
      <c r="C2009" s="170"/>
      <c r="D2009" s="167" t="s">
        <v>152</v>
      </c>
      <c r="E2009" s="170"/>
      <c r="F2009" s="171" t="s">
        <v>1514</v>
      </c>
      <c r="G2009" s="170"/>
      <c r="H2009" s="170"/>
      <c r="J2009" s="170"/>
      <c r="K2009" s="170"/>
      <c r="L2009" s="172"/>
      <c r="M2009" s="173"/>
      <c r="N2009" s="170"/>
      <c r="O2009" s="170"/>
      <c r="P2009" s="170"/>
      <c r="Q2009" s="170"/>
      <c r="R2009" s="170"/>
      <c r="S2009" s="170"/>
      <c r="T2009" s="174"/>
      <c r="AT2009" s="175" t="s">
        <v>152</v>
      </c>
      <c r="AU2009" s="175" t="s">
        <v>80</v>
      </c>
      <c r="AV2009" s="175" t="s">
        <v>76</v>
      </c>
      <c r="AW2009" s="175" t="s">
        <v>111</v>
      </c>
      <c r="AX2009" s="175" t="s">
        <v>72</v>
      </c>
      <c r="AY2009" s="175" t="s">
        <v>139</v>
      </c>
    </row>
    <row r="2010" spans="2:65" s="6" customFormat="1" ht="15.75" customHeight="1" x14ac:dyDescent="0.3">
      <c r="B2010" s="169"/>
      <c r="C2010" s="170"/>
      <c r="D2010" s="167" t="s">
        <v>152</v>
      </c>
      <c r="E2010" s="170"/>
      <c r="F2010" s="171" t="s">
        <v>1349</v>
      </c>
      <c r="G2010" s="170"/>
      <c r="H2010" s="170"/>
      <c r="J2010" s="170"/>
      <c r="K2010" s="170"/>
      <c r="L2010" s="172"/>
      <c r="M2010" s="173"/>
      <c r="N2010" s="170"/>
      <c r="O2010" s="170"/>
      <c r="P2010" s="170"/>
      <c r="Q2010" s="170"/>
      <c r="R2010" s="170"/>
      <c r="S2010" s="170"/>
      <c r="T2010" s="174"/>
      <c r="AT2010" s="175" t="s">
        <v>152</v>
      </c>
      <c r="AU2010" s="175" t="s">
        <v>80</v>
      </c>
      <c r="AV2010" s="175" t="s">
        <v>76</v>
      </c>
      <c r="AW2010" s="175" t="s">
        <v>111</v>
      </c>
      <c r="AX2010" s="175" t="s">
        <v>72</v>
      </c>
      <c r="AY2010" s="175" t="s">
        <v>139</v>
      </c>
    </row>
    <row r="2011" spans="2:65" s="6" customFormat="1" ht="15.75" customHeight="1" x14ac:dyDescent="0.3">
      <c r="B2011" s="176"/>
      <c r="C2011" s="177"/>
      <c r="D2011" s="167" t="s">
        <v>152</v>
      </c>
      <c r="E2011" s="177"/>
      <c r="F2011" s="178" t="s">
        <v>1536</v>
      </c>
      <c r="G2011" s="177"/>
      <c r="H2011" s="179">
        <v>2025.8</v>
      </c>
      <c r="J2011" s="177"/>
      <c r="K2011" s="177"/>
      <c r="L2011" s="180"/>
      <c r="M2011" s="181"/>
      <c r="N2011" s="177"/>
      <c r="O2011" s="177"/>
      <c r="P2011" s="177"/>
      <c r="Q2011" s="177"/>
      <c r="R2011" s="177"/>
      <c r="S2011" s="177"/>
      <c r="T2011" s="182"/>
      <c r="AT2011" s="183" t="s">
        <v>152</v>
      </c>
      <c r="AU2011" s="183" t="s">
        <v>80</v>
      </c>
      <c r="AV2011" s="183" t="s">
        <v>80</v>
      </c>
      <c r="AW2011" s="183" t="s">
        <v>111</v>
      </c>
      <c r="AX2011" s="183" t="s">
        <v>76</v>
      </c>
      <c r="AY2011" s="183" t="s">
        <v>139</v>
      </c>
    </row>
    <row r="2012" spans="2:65" s="6" customFormat="1" ht="15.75" customHeight="1" x14ac:dyDescent="0.3">
      <c r="B2012" s="23"/>
      <c r="C2012" s="200" t="s">
        <v>1537</v>
      </c>
      <c r="D2012" s="200" t="s">
        <v>1184</v>
      </c>
      <c r="E2012" s="201" t="s">
        <v>1538</v>
      </c>
      <c r="F2012" s="202" t="s">
        <v>1539</v>
      </c>
      <c r="G2012" s="203" t="s">
        <v>294</v>
      </c>
      <c r="H2012" s="204">
        <v>2056.1869999999999</v>
      </c>
      <c r="I2012" s="205">
        <v>324</v>
      </c>
      <c r="J2012" s="206">
        <f>ROUND($I$2012*$H$2012,2)</f>
        <v>666204.59</v>
      </c>
      <c r="K2012" s="202"/>
      <c r="L2012" s="207"/>
      <c r="M2012" s="208"/>
      <c r="N2012" s="209" t="s">
        <v>43</v>
      </c>
      <c r="O2012" s="24"/>
      <c r="P2012" s="162">
        <f>$O$2012*$H$2012</f>
        <v>0</v>
      </c>
      <c r="Q2012" s="162">
        <v>1.14E-2</v>
      </c>
      <c r="R2012" s="162">
        <f>$Q$2012*$H$2012</f>
        <v>23.440531799999999</v>
      </c>
      <c r="S2012" s="162">
        <v>0</v>
      </c>
      <c r="T2012" s="163">
        <f>$S$2012*$H$2012</f>
        <v>0</v>
      </c>
      <c r="AR2012" s="97" t="s">
        <v>214</v>
      </c>
      <c r="AT2012" s="97" t="s">
        <v>1184</v>
      </c>
      <c r="AU2012" s="97" t="s">
        <v>80</v>
      </c>
      <c r="AY2012" s="6" t="s">
        <v>139</v>
      </c>
      <c r="BE2012" s="164">
        <f>IF($N$2012="základní",$J$2012,0)</f>
        <v>666204.59</v>
      </c>
      <c r="BF2012" s="164">
        <f>IF($N$2012="snížená",$J$2012,0)</f>
        <v>0</v>
      </c>
      <c r="BG2012" s="164">
        <f>IF($N$2012="zákl. přenesená",$J$2012,0)</f>
        <v>0</v>
      </c>
      <c r="BH2012" s="164">
        <f>IF($N$2012="sníž. přenesená",$J$2012,0)</f>
        <v>0</v>
      </c>
      <c r="BI2012" s="164">
        <f>IF($N$2012="nulová",$J$2012,0)</f>
        <v>0</v>
      </c>
      <c r="BJ2012" s="97" t="s">
        <v>76</v>
      </c>
      <c r="BK2012" s="164">
        <f>ROUND($I$2012*$H$2012,2)</f>
        <v>666204.59</v>
      </c>
      <c r="BL2012" s="97" t="s">
        <v>146</v>
      </c>
      <c r="BM2012" s="97" t="s">
        <v>1540</v>
      </c>
    </row>
    <row r="2013" spans="2:65" s="6" customFormat="1" ht="15.75" customHeight="1" x14ac:dyDescent="0.3">
      <c r="B2013" s="169"/>
      <c r="C2013" s="170"/>
      <c r="D2013" s="165" t="s">
        <v>152</v>
      </c>
      <c r="E2013" s="171"/>
      <c r="F2013" s="171" t="s">
        <v>1541</v>
      </c>
      <c r="G2013" s="170"/>
      <c r="H2013" s="170"/>
      <c r="J2013" s="170"/>
      <c r="K2013" s="170"/>
      <c r="L2013" s="172"/>
      <c r="M2013" s="173"/>
      <c r="N2013" s="170"/>
      <c r="O2013" s="170"/>
      <c r="P2013" s="170"/>
      <c r="Q2013" s="170"/>
      <c r="R2013" s="170"/>
      <c r="S2013" s="170"/>
      <c r="T2013" s="174"/>
      <c r="AT2013" s="175" t="s">
        <v>152</v>
      </c>
      <c r="AU2013" s="175" t="s">
        <v>80</v>
      </c>
      <c r="AV2013" s="175" t="s">
        <v>76</v>
      </c>
      <c r="AW2013" s="175" t="s">
        <v>111</v>
      </c>
      <c r="AX2013" s="175" t="s">
        <v>72</v>
      </c>
      <c r="AY2013" s="175" t="s">
        <v>139</v>
      </c>
    </row>
    <row r="2014" spans="2:65" s="6" customFormat="1" ht="15.75" customHeight="1" x14ac:dyDescent="0.3">
      <c r="B2014" s="169"/>
      <c r="C2014" s="170"/>
      <c r="D2014" s="167" t="s">
        <v>152</v>
      </c>
      <c r="E2014" s="170"/>
      <c r="F2014" s="171" t="s">
        <v>1520</v>
      </c>
      <c r="G2014" s="170"/>
      <c r="H2014" s="170"/>
      <c r="J2014" s="170"/>
      <c r="K2014" s="170"/>
      <c r="L2014" s="172"/>
      <c r="M2014" s="173"/>
      <c r="N2014" s="170"/>
      <c r="O2014" s="170"/>
      <c r="P2014" s="170"/>
      <c r="Q2014" s="170"/>
      <c r="R2014" s="170"/>
      <c r="S2014" s="170"/>
      <c r="T2014" s="174"/>
      <c r="AT2014" s="175" t="s">
        <v>152</v>
      </c>
      <c r="AU2014" s="175" t="s">
        <v>80</v>
      </c>
      <c r="AV2014" s="175" t="s">
        <v>76</v>
      </c>
      <c r="AW2014" s="175" t="s">
        <v>111</v>
      </c>
      <c r="AX2014" s="175" t="s">
        <v>72</v>
      </c>
      <c r="AY2014" s="175" t="s">
        <v>139</v>
      </c>
    </row>
    <row r="2015" spans="2:65" s="6" customFormat="1" ht="15.75" customHeight="1" x14ac:dyDescent="0.3">
      <c r="B2015" s="176"/>
      <c r="C2015" s="177"/>
      <c r="D2015" s="167" t="s">
        <v>152</v>
      </c>
      <c r="E2015" s="177"/>
      <c r="F2015" s="178" t="s">
        <v>1542</v>
      </c>
      <c r="G2015" s="177"/>
      <c r="H2015" s="179">
        <v>2056.1869999999999</v>
      </c>
      <c r="J2015" s="177"/>
      <c r="K2015" s="177"/>
      <c r="L2015" s="180"/>
      <c r="M2015" s="181"/>
      <c r="N2015" s="177"/>
      <c r="O2015" s="177"/>
      <c r="P2015" s="177"/>
      <c r="Q2015" s="177"/>
      <c r="R2015" s="177"/>
      <c r="S2015" s="177"/>
      <c r="T2015" s="182"/>
      <c r="AT2015" s="183" t="s">
        <v>152</v>
      </c>
      <c r="AU2015" s="183" t="s">
        <v>80</v>
      </c>
      <c r="AV2015" s="183" t="s">
        <v>80</v>
      </c>
      <c r="AW2015" s="183" t="s">
        <v>111</v>
      </c>
      <c r="AX2015" s="183" t="s">
        <v>76</v>
      </c>
      <c r="AY2015" s="183" t="s">
        <v>139</v>
      </c>
    </row>
    <row r="2016" spans="2:65" s="6" customFormat="1" ht="15.75" customHeight="1" x14ac:dyDescent="0.3">
      <c r="B2016" s="23"/>
      <c r="C2016" s="153" t="s">
        <v>1543</v>
      </c>
      <c r="D2016" s="153" t="s">
        <v>141</v>
      </c>
      <c r="E2016" s="154" t="s">
        <v>1544</v>
      </c>
      <c r="F2016" s="155" t="s">
        <v>1545</v>
      </c>
      <c r="G2016" s="156" t="s">
        <v>294</v>
      </c>
      <c r="H2016" s="157">
        <v>26.47</v>
      </c>
      <c r="I2016" s="158">
        <v>28.5</v>
      </c>
      <c r="J2016" s="159">
        <f>ROUND($I$2016*$H$2016,2)</f>
        <v>754.4</v>
      </c>
      <c r="K2016" s="155"/>
      <c r="L2016" s="43"/>
      <c r="M2016" s="160"/>
      <c r="N2016" s="161" t="s">
        <v>43</v>
      </c>
      <c r="O2016" s="24"/>
      <c r="P2016" s="162">
        <f>$O$2016*$H$2016</f>
        <v>0</v>
      </c>
      <c r="Q2016" s="162">
        <v>0</v>
      </c>
      <c r="R2016" s="162">
        <f>$Q$2016*$H$2016</f>
        <v>0</v>
      </c>
      <c r="S2016" s="162">
        <v>0</v>
      </c>
      <c r="T2016" s="163">
        <f>$S$2016*$H$2016</f>
        <v>0</v>
      </c>
      <c r="AR2016" s="97" t="s">
        <v>146</v>
      </c>
      <c r="AT2016" s="97" t="s">
        <v>141</v>
      </c>
      <c r="AU2016" s="97" t="s">
        <v>80</v>
      </c>
      <c r="AY2016" s="6" t="s">
        <v>139</v>
      </c>
      <c r="BE2016" s="164">
        <f>IF($N$2016="základní",$J$2016,0)</f>
        <v>754.4</v>
      </c>
      <c r="BF2016" s="164">
        <f>IF($N$2016="snížená",$J$2016,0)</f>
        <v>0</v>
      </c>
      <c r="BG2016" s="164">
        <f>IF($N$2016="zákl. přenesená",$J$2016,0)</f>
        <v>0</v>
      </c>
      <c r="BH2016" s="164">
        <f>IF($N$2016="sníž. přenesená",$J$2016,0)</f>
        <v>0</v>
      </c>
      <c r="BI2016" s="164">
        <f>IF($N$2016="nulová",$J$2016,0)</f>
        <v>0</v>
      </c>
      <c r="BJ2016" s="97" t="s">
        <v>76</v>
      </c>
      <c r="BK2016" s="164">
        <f>ROUND($I$2016*$H$2016,2)</f>
        <v>754.4</v>
      </c>
      <c r="BL2016" s="97" t="s">
        <v>146</v>
      </c>
      <c r="BM2016" s="97" t="s">
        <v>1546</v>
      </c>
    </row>
    <row r="2017" spans="2:65" s="6" customFormat="1" ht="71.25" customHeight="1" x14ac:dyDescent="0.3">
      <c r="B2017" s="23"/>
      <c r="C2017" s="24"/>
      <c r="D2017" s="165" t="s">
        <v>1501</v>
      </c>
      <c r="E2017" s="24"/>
      <c r="F2017" s="168" t="s">
        <v>1502</v>
      </c>
      <c r="G2017" s="24"/>
      <c r="H2017" s="24"/>
      <c r="J2017" s="24"/>
      <c r="K2017" s="24"/>
      <c r="L2017" s="43"/>
      <c r="M2017" s="56"/>
      <c r="N2017" s="24"/>
      <c r="O2017" s="24"/>
      <c r="P2017" s="24"/>
      <c r="Q2017" s="24"/>
      <c r="R2017" s="24"/>
      <c r="S2017" s="24"/>
      <c r="T2017" s="57"/>
      <c r="AT2017" s="6" t="s">
        <v>1501</v>
      </c>
      <c r="AU2017" s="6" t="s">
        <v>80</v>
      </c>
    </row>
    <row r="2018" spans="2:65" s="6" customFormat="1" ht="27" customHeight="1" x14ac:dyDescent="0.3">
      <c r="B2018" s="169"/>
      <c r="C2018" s="170"/>
      <c r="D2018" s="167" t="s">
        <v>152</v>
      </c>
      <c r="E2018" s="170"/>
      <c r="F2018" s="171" t="s">
        <v>1514</v>
      </c>
      <c r="G2018" s="170"/>
      <c r="H2018" s="170"/>
      <c r="J2018" s="170"/>
      <c r="K2018" s="170"/>
      <c r="L2018" s="172"/>
      <c r="M2018" s="173"/>
      <c r="N2018" s="170"/>
      <c r="O2018" s="170"/>
      <c r="P2018" s="170"/>
      <c r="Q2018" s="170"/>
      <c r="R2018" s="170"/>
      <c r="S2018" s="170"/>
      <c r="T2018" s="174"/>
      <c r="AT2018" s="175" t="s">
        <v>152</v>
      </c>
      <c r="AU2018" s="175" t="s">
        <v>80</v>
      </c>
      <c r="AV2018" s="175" t="s">
        <v>76</v>
      </c>
      <c r="AW2018" s="175" t="s">
        <v>111</v>
      </c>
      <c r="AX2018" s="175" t="s">
        <v>72</v>
      </c>
      <c r="AY2018" s="175" t="s">
        <v>139</v>
      </c>
    </row>
    <row r="2019" spans="2:65" s="6" customFormat="1" ht="15.75" customHeight="1" x14ac:dyDescent="0.3">
      <c r="B2019" s="169"/>
      <c r="C2019" s="170"/>
      <c r="D2019" s="167" t="s">
        <v>152</v>
      </c>
      <c r="E2019" s="170"/>
      <c r="F2019" s="171" t="s">
        <v>1349</v>
      </c>
      <c r="G2019" s="170"/>
      <c r="H2019" s="170"/>
      <c r="J2019" s="170"/>
      <c r="K2019" s="170"/>
      <c r="L2019" s="172"/>
      <c r="M2019" s="173"/>
      <c r="N2019" s="170"/>
      <c r="O2019" s="170"/>
      <c r="P2019" s="170"/>
      <c r="Q2019" s="170"/>
      <c r="R2019" s="170"/>
      <c r="S2019" s="170"/>
      <c r="T2019" s="174"/>
      <c r="AT2019" s="175" t="s">
        <v>152</v>
      </c>
      <c r="AU2019" s="175" t="s">
        <v>80</v>
      </c>
      <c r="AV2019" s="175" t="s">
        <v>76</v>
      </c>
      <c r="AW2019" s="175" t="s">
        <v>111</v>
      </c>
      <c r="AX2019" s="175" t="s">
        <v>72</v>
      </c>
      <c r="AY2019" s="175" t="s">
        <v>139</v>
      </c>
    </row>
    <row r="2020" spans="2:65" s="6" customFormat="1" ht="15.75" customHeight="1" x14ac:dyDescent="0.3">
      <c r="B2020" s="176"/>
      <c r="C2020" s="177"/>
      <c r="D2020" s="167" t="s">
        <v>152</v>
      </c>
      <c r="E2020" s="177"/>
      <c r="F2020" s="178" t="s">
        <v>1370</v>
      </c>
      <c r="G2020" s="177"/>
      <c r="H2020" s="179">
        <v>26.47</v>
      </c>
      <c r="J2020" s="177"/>
      <c r="K2020" s="177"/>
      <c r="L2020" s="180"/>
      <c r="M2020" s="181"/>
      <c r="N2020" s="177"/>
      <c r="O2020" s="177"/>
      <c r="P2020" s="177"/>
      <c r="Q2020" s="177"/>
      <c r="R2020" s="177"/>
      <c r="S2020" s="177"/>
      <c r="T2020" s="182"/>
      <c r="AT2020" s="183" t="s">
        <v>152</v>
      </c>
      <c r="AU2020" s="183" t="s">
        <v>80</v>
      </c>
      <c r="AV2020" s="183" t="s">
        <v>80</v>
      </c>
      <c r="AW2020" s="183" t="s">
        <v>111</v>
      </c>
      <c r="AX2020" s="183" t="s">
        <v>76</v>
      </c>
      <c r="AY2020" s="183" t="s">
        <v>139</v>
      </c>
    </row>
    <row r="2021" spans="2:65" s="6" customFormat="1" ht="15.75" customHeight="1" x14ac:dyDescent="0.3">
      <c r="B2021" s="23"/>
      <c r="C2021" s="200" t="s">
        <v>1547</v>
      </c>
      <c r="D2021" s="200" t="s">
        <v>1184</v>
      </c>
      <c r="E2021" s="201" t="s">
        <v>1548</v>
      </c>
      <c r="F2021" s="202" t="s">
        <v>1549</v>
      </c>
      <c r="G2021" s="203" t="s">
        <v>294</v>
      </c>
      <c r="H2021" s="204">
        <v>26.867000000000001</v>
      </c>
      <c r="I2021" s="205">
        <v>106.1</v>
      </c>
      <c r="J2021" s="206">
        <f>ROUND($I$2021*$H$2021,2)</f>
        <v>2850.59</v>
      </c>
      <c r="K2021" s="202"/>
      <c r="L2021" s="207"/>
      <c r="M2021" s="208"/>
      <c r="N2021" s="209" t="s">
        <v>43</v>
      </c>
      <c r="O2021" s="24"/>
      <c r="P2021" s="162">
        <f>$O$2021*$H$2021</f>
        <v>0</v>
      </c>
      <c r="Q2021" s="162">
        <v>1.14E-2</v>
      </c>
      <c r="R2021" s="162">
        <f>$Q$2021*$H$2021</f>
        <v>0.30628379999999999</v>
      </c>
      <c r="S2021" s="162">
        <v>0</v>
      </c>
      <c r="T2021" s="163">
        <f>$S$2021*$H$2021</f>
        <v>0</v>
      </c>
      <c r="AR2021" s="97" t="s">
        <v>214</v>
      </c>
      <c r="AT2021" s="97" t="s">
        <v>1184</v>
      </c>
      <c r="AU2021" s="97" t="s">
        <v>80</v>
      </c>
      <c r="AY2021" s="6" t="s">
        <v>139</v>
      </c>
      <c r="BE2021" s="164">
        <f>IF($N$2021="základní",$J$2021,0)</f>
        <v>2850.59</v>
      </c>
      <c r="BF2021" s="164">
        <f>IF($N$2021="snížená",$J$2021,0)</f>
        <v>0</v>
      </c>
      <c r="BG2021" s="164">
        <f>IF($N$2021="zákl. přenesená",$J$2021,0)</f>
        <v>0</v>
      </c>
      <c r="BH2021" s="164">
        <f>IF($N$2021="sníž. přenesená",$J$2021,0)</f>
        <v>0</v>
      </c>
      <c r="BI2021" s="164">
        <f>IF($N$2021="nulová",$J$2021,0)</f>
        <v>0</v>
      </c>
      <c r="BJ2021" s="97" t="s">
        <v>76</v>
      </c>
      <c r="BK2021" s="164">
        <f>ROUND($I$2021*$H$2021,2)</f>
        <v>2850.59</v>
      </c>
      <c r="BL2021" s="97" t="s">
        <v>146</v>
      </c>
      <c r="BM2021" s="97" t="s">
        <v>1550</v>
      </c>
    </row>
    <row r="2022" spans="2:65" s="6" customFormat="1" ht="15.75" customHeight="1" x14ac:dyDescent="0.3">
      <c r="B2022" s="169"/>
      <c r="C2022" s="170"/>
      <c r="D2022" s="165" t="s">
        <v>152</v>
      </c>
      <c r="E2022" s="171"/>
      <c r="F2022" s="171" t="s">
        <v>1551</v>
      </c>
      <c r="G2022" s="170"/>
      <c r="H2022" s="170"/>
      <c r="J2022" s="170"/>
      <c r="K2022" s="170"/>
      <c r="L2022" s="172"/>
      <c r="M2022" s="173"/>
      <c r="N2022" s="170"/>
      <c r="O2022" s="170"/>
      <c r="P2022" s="170"/>
      <c r="Q2022" s="170"/>
      <c r="R2022" s="170"/>
      <c r="S2022" s="170"/>
      <c r="T2022" s="174"/>
      <c r="AT2022" s="175" t="s">
        <v>152</v>
      </c>
      <c r="AU2022" s="175" t="s">
        <v>80</v>
      </c>
      <c r="AV2022" s="175" t="s">
        <v>76</v>
      </c>
      <c r="AW2022" s="175" t="s">
        <v>111</v>
      </c>
      <c r="AX2022" s="175" t="s">
        <v>72</v>
      </c>
      <c r="AY2022" s="175" t="s">
        <v>139</v>
      </c>
    </row>
    <row r="2023" spans="2:65" s="6" customFormat="1" ht="15.75" customHeight="1" x14ac:dyDescent="0.3">
      <c r="B2023" s="169"/>
      <c r="C2023" s="170"/>
      <c r="D2023" s="167" t="s">
        <v>152</v>
      </c>
      <c r="E2023" s="170"/>
      <c r="F2023" s="171" t="s">
        <v>1520</v>
      </c>
      <c r="G2023" s="170"/>
      <c r="H2023" s="170"/>
      <c r="J2023" s="170"/>
      <c r="K2023" s="170"/>
      <c r="L2023" s="172"/>
      <c r="M2023" s="173"/>
      <c r="N2023" s="170"/>
      <c r="O2023" s="170"/>
      <c r="P2023" s="170"/>
      <c r="Q2023" s="170"/>
      <c r="R2023" s="170"/>
      <c r="S2023" s="170"/>
      <c r="T2023" s="174"/>
      <c r="AT2023" s="175" t="s">
        <v>152</v>
      </c>
      <c r="AU2023" s="175" t="s">
        <v>80</v>
      </c>
      <c r="AV2023" s="175" t="s">
        <v>76</v>
      </c>
      <c r="AW2023" s="175" t="s">
        <v>111</v>
      </c>
      <c r="AX2023" s="175" t="s">
        <v>72</v>
      </c>
      <c r="AY2023" s="175" t="s">
        <v>139</v>
      </c>
    </row>
    <row r="2024" spans="2:65" s="6" customFormat="1" ht="15.75" customHeight="1" x14ac:dyDescent="0.3">
      <c r="B2024" s="176"/>
      <c r="C2024" s="177"/>
      <c r="D2024" s="167" t="s">
        <v>152</v>
      </c>
      <c r="E2024" s="177"/>
      <c r="F2024" s="178" t="s">
        <v>1552</v>
      </c>
      <c r="G2024" s="177"/>
      <c r="H2024" s="179">
        <v>26.867000000000001</v>
      </c>
      <c r="J2024" s="177"/>
      <c r="K2024" s="177"/>
      <c r="L2024" s="180"/>
      <c r="M2024" s="181"/>
      <c r="N2024" s="177"/>
      <c r="O2024" s="177"/>
      <c r="P2024" s="177"/>
      <c r="Q2024" s="177"/>
      <c r="R2024" s="177"/>
      <c r="S2024" s="177"/>
      <c r="T2024" s="182"/>
      <c r="AT2024" s="183" t="s">
        <v>152</v>
      </c>
      <c r="AU2024" s="183" t="s">
        <v>80</v>
      </c>
      <c r="AV2024" s="183" t="s">
        <v>80</v>
      </c>
      <c r="AW2024" s="183" t="s">
        <v>111</v>
      </c>
      <c r="AX2024" s="183" t="s">
        <v>76</v>
      </c>
      <c r="AY2024" s="183" t="s">
        <v>139</v>
      </c>
    </row>
    <row r="2025" spans="2:65" s="6" customFormat="1" ht="15.75" customHeight="1" x14ac:dyDescent="0.3">
      <c r="B2025" s="23"/>
      <c r="C2025" s="153" t="s">
        <v>1553</v>
      </c>
      <c r="D2025" s="153" t="s">
        <v>141</v>
      </c>
      <c r="E2025" s="154" t="s">
        <v>1554</v>
      </c>
      <c r="F2025" s="155" t="s">
        <v>1555</v>
      </c>
      <c r="G2025" s="156" t="s">
        <v>294</v>
      </c>
      <c r="H2025" s="157">
        <v>1</v>
      </c>
      <c r="I2025" s="158">
        <v>358</v>
      </c>
      <c r="J2025" s="159">
        <f>ROUND($I$2025*$H$2025,2)</f>
        <v>358</v>
      </c>
      <c r="K2025" s="155"/>
      <c r="L2025" s="43"/>
      <c r="M2025" s="160"/>
      <c r="N2025" s="161" t="s">
        <v>43</v>
      </c>
      <c r="O2025" s="24"/>
      <c r="P2025" s="162">
        <f>$O$2025*$H$2025</f>
        <v>0</v>
      </c>
      <c r="Q2025" s="162">
        <v>0</v>
      </c>
      <c r="R2025" s="162">
        <f>$Q$2025*$H$2025</f>
        <v>0</v>
      </c>
      <c r="S2025" s="162">
        <v>0</v>
      </c>
      <c r="T2025" s="163">
        <f>$S$2025*$H$2025</f>
        <v>0</v>
      </c>
      <c r="AR2025" s="97" t="s">
        <v>146</v>
      </c>
      <c r="AT2025" s="97" t="s">
        <v>141</v>
      </c>
      <c r="AU2025" s="97" t="s">
        <v>80</v>
      </c>
      <c r="AY2025" s="6" t="s">
        <v>139</v>
      </c>
      <c r="BE2025" s="164">
        <f>IF($N$2025="základní",$J$2025,0)</f>
        <v>358</v>
      </c>
      <c r="BF2025" s="164">
        <f>IF($N$2025="snížená",$J$2025,0)</f>
        <v>0</v>
      </c>
      <c r="BG2025" s="164">
        <f>IF($N$2025="zákl. přenesená",$J$2025,0)</f>
        <v>0</v>
      </c>
      <c r="BH2025" s="164">
        <f>IF($N$2025="sníž. přenesená",$J$2025,0)</f>
        <v>0</v>
      </c>
      <c r="BI2025" s="164">
        <f>IF($N$2025="nulová",$J$2025,0)</f>
        <v>0</v>
      </c>
      <c r="BJ2025" s="97" t="s">
        <v>76</v>
      </c>
      <c r="BK2025" s="164">
        <f>ROUND($I$2025*$H$2025,2)</f>
        <v>358</v>
      </c>
      <c r="BL2025" s="97" t="s">
        <v>146</v>
      </c>
      <c r="BM2025" s="97" t="s">
        <v>1556</v>
      </c>
    </row>
    <row r="2026" spans="2:65" s="6" customFormat="1" ht="71.25" customHeight="1" x14ac:dyDescent="0.3">
      <c r="B2026" s="23"/>
      <c r="C2026" s="24"/>
      <c r="D2026" s="165" t="s">
        <v>1501</v>
      </c>
      <c r="E2026" s="24"/>
      <c r="F2026" s="168" t="s">
        <v>1502</v>
      </c>
      <c r="G2026" s="24"/>
      <c r="H2026" s="24"/>
      <c r="J2026" s="24"/>
      <c r="K2026" s="24"/>
      <c r="L2026" s="43"/>
      <c r="M2026" s="56"/>
      <c r="N2026" s="24"/>
      <c r="O2026" s="24"/>
      <c r="P2026" s="24"/>
      <c r="Q2026" s="24"/>
      <c r="R2026" s="24"/>
      <c r="S2026" s="24"/>
      <c r="T2026" s="57"/>
      <c r="AT2026" s="6" t="s">
        <v>1501</v>
      </c>
      <c r="AU2026" s="6" t="s">
        <v>80</v>
      </c>
    </row>
    <row r="2027" spans="2:65" s="6" customFormat="1" ht="27" customHeight="1" x14ac:dyDescent="0.3">
      <c r="B2027" s="169"/>
      <c r="C2027" s="170"/>
      <c r="D2027" s="167" t="s">
        <v>152</v>
      </c>
      <c r="E2027" s="170"/>
      <c r="F2027" s="171" t="s">
        <v>1514</v>
      </c>
      <c r="G2027" s="170"/>
      <c r="H2027" s="170"/>
      <c r="J2027" s="170"/>
      <c r="K2027" s="170"/>
      <c r="L2027" s="172"/>
      <c r="M2027" s="173"/>
      <c r="N2027" s="170"/>
      <c r="O2027" s="170"/>
      <c r="P2027" s="170"/>
      <c r="Q2027" s="170"/>
      <c r="R2027" s="170"/>
      <c r="S2027" s="170"/>
      <c r="T2027" s="174"/>
      <c r="AT2027" s="175" t="s">
        <v>152</v>
      </c>
      <c r="AU2027" s="175" t="s">
        <v>80</v>
      </c>
      <c r="AV2027" s="175" t="s">
        <v>76</v>
      </c>
      <c r="AW2027" s="175" t="s">
        <v>111</v>
      </c>
      <c r="AX2027" s="175" t="s">
        <v>72</v>
      </c>
      <c r="AY2027" s="175" t="s">
        <v>139</v>
      </c>
    </row>
    <row r="2028" spans="2:65" s="6" customFormat="1" ht="15.75" customHeight="1" x14ac:dyDescent="0.3">
      <c r="B2028" s="169"/>
      <c r="C2028" s="170"/>
      <c r="D2028" s="167" t="s">
        <v>152</v>
      </c>
      <c r="E2028" s="170"/>
      <c r="F2028" s="171" t="s">
        <v>1349</v>
      </c>
      <c r="G2028" s="170"/>
      <c r="H2028" s="170"/>
      <c r="J2028" s="170"/>
      <c r="K2028" s="170"/>
      <c r="L2028" s="172"/>
      <c r="M2028" s="173"/>
      <c r="N2028" s="170"/>
      <c r="O2028" s="170"/>
      <c r="P2028" s="170"/>
      <c r="Q2028" s="170"/>
      <c r="R2028" s="170"/>
      <c r="S2028" s="170"/>
      <c r="T2028" s="174"/>
      <c r="AT2028" s="175" t="s">
        <v>152</v>
      </c>
      <c r="AU2028" s="175" t="s">
        <v>80</v>
      </c>
      <c r="AV2028" s="175" t="s">
        <v>76</v>
      </c>
      <c r="AW2028" s="175" t="s">
        <v>111</v>
      </c>
      <c r="AX2028" s="175" t="s">
        <v>72</v>
      </c>
      <c r="AY2028" s="175" t="s">
        <v>139</v>
      </c>
    </row>
    <row r="2029" spans="2:65" s="6" customFormat="1" ht="15.75" customHeight="1" x14ac:dyDescent="0.3">
      <c r="B2029" s="176"/>
      <c r="C2029" s="177"/>
      <c r="D2029" s="167" t="s">
        <v>152</v>
      </c>
      <c r="E2029" s="177"/>
      <c r="F2029" s="178" t="s">
        <v>1371</v>
      </c>
      <c r="G2029" s="177"/>
      <c r="H2029" s="179">
        <v>1</v>
      </c>
      <c r="J2029" s="177"/>
      <c r="K2029" s="177"/>
      <c r="L2029" s="180"/>
      <c r="M2029" s="181"/>
      <c r="N2029" s="177"/>
      <c r="O2029" s="177"/>
      <c r="P2029" s="177"/>
      <c r="Q2029" s="177"/>
      <c r="R2029" s="177"/>
      <c r="S2029" s="177"/>
      <c r="T2029" s="182"/>
      <c r="AT2029" s="183" t="s">
        <v>152</v>
      </c>
      <c r="AU2029" s="183" t="s">
        <v>80</v>
      </c>
      <c r="AV2029" s="183" t="s">
        <v>80</v>
      </c>
      <c r="AW2029" s="183" t="s">
        <v>111</v>
      </c>
      <c r="AX2029" s="183" t="s">
        <v>76</v>
      </c>
      <c r="AY2029" s="183" t="s">
        <v>139</v>
      </c>
    </row>
    <row r="2030" spans="2:65" s="6" customFormat="1" ht="15.75" customHeight="1" x14ac:dyDescent="0.3">
      <c r="B2030" s="23"/>
      <c r="C2030" s="200" t="s">
        <v>1557</v>
      </c>
      <c r="D2030" s="200" t="s">
        <v>1184</v>
      </c>
      <c r="E2030" s="201" t="s">
        <v>1558</v>
      </c>
      <c r="F2030" s="202" t="s">
        <v>1559</v>
      </c>
      <c r="G2030" s="203" t="s">
        <v>294</v>
      </c>
      <c r="H2030" s="204">
        <v>1.0149999999999999</v>
      </c>
      <c r="I2030" s="205">
        <v>1300</v>
      </c>
      <c r="J2030" s="206">
        <f>ROUND($I$2030*$H$2030,2)</f>
        <v>1319.5</v>
      </c>
      <c r="K2030" s="202"/>
      <c r="L2030" s="207"/>
      <c r="M2030" s="208"/>
      <c r="N2030" s="209" t="s">
        <v>43</v>
      </c>
      <c r="O2030" s="24"/>
      <c r="P2030" s="162">
        <f>$O$2030*$H$2030</f>
        <v>0</v>
      </c>
      <c r="Q2030" s="162">
        <v>1.14E-2</v>
      </c>
      <c r="R2030" s="162">
        <f>$Q$2030*$H$2030</f>
        <v>1.1571E-2</v>
      </c>
      <c r="S2030" s="162">
        <v>0</v>
      </c>
      <c r="T2030" s="163">
        <f>$S$2030*$H$2030</f>
        <v>0</v>
      </c>
      <c r="AR2030" s="97" t="s">
        <v>214</v>
      </c>
      <c r="AT2030" s="97" t="s">
        <v>1184</v>
      </c>
      <c r="AU2030" s="97" t="s">
        <v>80</v>
      </c>
      <c r="AY2030" s="6" t="s">
        <v>139</v>
      </c>
      <c r="BE2030" s="164">
        <f>IF($N$2030="základní",$J$2030,0)</f>
        <v>1319.5</v>
      </c>
      <c r="BF2030" s="164">
        <f>IF($N$2030="snížená",$J$2030,0)</f>
        <v>0</v>
      </c>
      <c r="BG2030" s="164">
        <f>IF($N$2030="zákl. přenesená",$J$2030,0)</f>
        <v>0</v>
      </c>
      <c r="BH2030" s="164">
        <f>IF($N$2030="sníž. přenesená",$J$2030,0)</f>
        <v>0</v>
      </c>
      <c r="BI2030" s="164">
        <f>IF($N$2030="nulová",$J$2030,0)</f>
        <v>0</v>
      </c>
      <c r="BJ2030" s="97" t="s">
        <v>76</v>
      </c>
      <c r="BK2030" s="164">
        <f>ROUND($I$2030*$H$2030,2)</f>
        <v>1319.5</v>
      </c>
      <c r="BL2030" s="97" t="s">
        <v>146</v>
      </c>
      <c r="BM2030" s="97" t="s">
        <v>1560</v>
      </c>
    </row>
    <row r="2031" spans="2:65" s="6" customFormat="1" ht="15.75" customHeight="1" x14ac:dyDescent="0.3">
      <c r="B2031" s="169"/>
      <c r="C2031" s="170"/>
      <c r="D2031" s="165" t="s">
        <v>152</v>
      </c>
      <c r="E2031" s="171"/>
      <c r="F2031" s="171" t="s">
        <v>1561</v>
      </c>
      <c r="G2031" s="170"/>
      <c r="H2031" s="170"/>
      <c r="J2031" s="170"/>
      <c r="K2031" s="170"/>
      <c r="L2031" s="172"/>
      <c r="M2031" s="173"/>
      <c r="N2031" s="170"/>
      <c r="O2031" s="170"/>
      <c r="P2031" s="170"/>
      <c r="Q2031" s="170"/>
      <c r="R2031" s="170"/>
      <c r="S2031" s="170"/>
      <c r="T2031" s="174"/>
      <c r="AT2031" s="175" t="s">
        <v>152</v>
      </c>
      <c r="AU2031" s="175" t="s">
        <v>80</v>
      </c>
      <c r="AV2031" s="175" t="s">
        <v>76</v>
      </c>
      <c r="AW2031" s="175" t="s">
        <v>111</v>
      </c>
      <c r="AX2031" s="175" t="s">
        <v>72</v>
      </c>
      <c r="AY2031" s="175" t="s">
        <v>139</v>
      </c>
    </row>
    <row r="2032" spans="2:65" s="6" customFormat="1" ht="15.75" customHeight="1" x14ac:dyDescent="0.3">
      <c r="B2032" s="169"/>
      <c r="C2032" s="170"/>
      <c r="D2032" s="167" t="s">
        <v>152</v>
      </c>
      <c r="E2032" s="170"/>
      <c r="F2032" s="171" t="s">
        <v>1520</v>
      </c>
      <c r="G2032" s="170"/>
      <c r="H2032" s="170"/>
      <c r="J2032" s="170"/>
      <c r="K2032" s="170"/>
      <c r="L2032" s="172"/>
      <c r="M2032" s="173"/>
      <c r="N2032" s="170"/>
      <c r="O2032" s="170"/>
      <c r="P2032" s="170"/>
      <c r="Q2032" s="170"/>
      <c r="R2032" s="170"/>
      <c r="S2032" s="170"/>
      <c r="T2032" s="174"/>
      <c r="AT2032" s="175" t="s">
        <v>152</v>
      </c>
      <c r="AU2032" s="175" t="s">
        <v>80</v>
      </c>
      <c r="AV2032" s="175" t="s">
        <v>76</v>
      </c>
      <c r="AW2032" s="175" t="s">
        <v>111</v>
      </c>
      <c r="AX2032" s="175" t="s">
        <v>72</v>
      </c>
      <c r="AY2032" s="175" t="s">
        <v>139</v>
      </c>
    </row>
    <row r="2033" spans="2:65" s="6" customFormat="1" ht="15.75" customHeight="1" x14ac:dyDescent="0.3">
      <c r="B2033" s="176"/>
      <c r="C2033" s="177"/>
      <c r="D2033" s="167" t="s">
        <v>152</v>
      </c>
      <c r="E2033" s="177"/>
      <c r="F2033" s="178" t="s">
        <v>1562</v>
      </c>
      <c r="G2033" s="177"/>
      <c r="H2033" s="179">
        <v>1.0149999999999999</v>
      </c>
      <c r="J2033" s="177"/>
      <c r="K2033" s="177"/>
      <c r="L2033" s="180"/>
      <c r="M2033" s="181"/>
      <c r="N2033" s="177"/>
      <c r="O2033" s="177"/>
      <c r="P2033" s="177"/>
      <c r="Q2033" s="177"/>
      <c r="R2033" s="177"/>
      <c r="S2033" s="177"/>
      <c r="T2033" s="182"/>
      <c r="AT2033" s="183" t="s">
        <v>152</v>
      </c>
      <c r="AU2033" s="183" t="s">
        <v>80</v>
      </c>
      <c r="AV2033" s="183" t="s">
        <v>80</v>
      </c>
      <c r="AW2033" s="183" t="s">
        <v>111</v>
      </c>
      <c r="AX2033" s="183" t="s">
        <v>76</v>
      </c>
      <c r="AY2033" s="183" t="s">
        <v>139</v>
      </c>
    </row>
    <row r="2034" spans="2:65" s="6" customFormat="1" ht="15.75" customHeight="1" x14ac:dyDescent="0.3">
      <c r="B2034" s="23"/>
      <c r="C2034" s="153" t="s">
        <v>1563</v>
      </c>
      <c r="D2034" s="153" t="s">
        <v>141</v>
      </c>
      <c r="E2034" s="154" t="s">
        <v>1564</v>
      </c>
      <c r="F2034" s="155" t="s">
        <v>1565</v>
      </c>
      <c r="G2034" s="156" t="s">
        <v>144</v>
      </c>
      <c r="H2034" s="157">
        <v>105</v>
      </c>
      <c r="I2034" s="158">
        <v>8280</v>
      </c>
      <c r="J2034" s="159">
        <f>ROUND($I$2034*$H$2034,2)</f>
        <v>869400</v>
      </c>
      <c r="K2034" s="155"/>
      <c r="L2034" s="43"/>
      <c r="M2034" s="160"/>
      <c r="N2034" s="161" t="s">
        <v>43</v>
      </c>
      <c r="O2034" s="24"/>
      <c r="P2034" s="162">
        <f>$O$2034*$H$2034</f>
        <v>0</v>
      </c>
      <c r="Q2034" s="162">
        <v>0</v>
      </c>
      <c r="R2034" s="162">
        <f>$Q$2034*$H$2034</f>
        <v>0</v>
      </c>
      <c r="S2034" s="162">
        <v>0</v>
      </c>
      <c r="T2034" s="163">
        <f>$S$2034*$H$2034</f>
        <v>0</v>
      </c>
      <c r="AR2034" s="97" t="s">
        <v>146</v>
      </c>
      <c r="AT2034" s="97" t="s">
        <v>141</v>
      </c>
      <c r="AU2034" s="97" t="s">
        <v>80</v>
      </c>
      <c r="AY2034" s="6" t="s">
        <v>139</v>
      </c>
      <c r="BE2034" s="164">
        <f>IF($N$2034="základní",$J$2034,0)</f>
        <v>869400</v>
      </c>
      <c r="BF2034" s="164">
        <f>IF($N$2034="snížená",$J$2034,0)</f>
        <v>0</v>
      </c>
      <c r="BG2034" s="164">
        <f>IF($N$2034="zákl. přenesená",$J$2034,0)</f>
        <v>0</v>
      </c>
      <c r="BH2034" s="164">
        <f>IF($N$2034="sníž. přenesená",$J$2034,0)</f>
        <v>0</v>
      </c>
      <c r="BI2034" s="164">
        <f>IF($N$2034="nulová",$J$2034,0)</f>
        <v>0</v>
      </c>
      <c r="BJ2034" s="97" t="s">
        <v>76</v>
      </c>
      <c r="BK2034" s="164">
        <f>ROUND($I$2034*$H$2034,2)</f>
        <v>869400</v>
      </c>
      <c r="BL2034" s="97" t="s">
        <v>146</v>
      </c>
      <c r="BM2034" s="97" t="s">
        <v>1566</v>
      </c>
    </row>
    <row r="2035" spans="2:65" s="6" customFormat="1" ht="15.75" customHeight="1" x14ac:dyDescent="0.3">
      <c r="B2035" s="169"/>
      <c r="C2035" s="170"/>
      <c r="D2035" s="165" t="s">
        <v>152</v>
      </c>
      <c r="E2035" s="171"/>
      <c r="F2035" s="171" t="s">
        <v>1567</v>
      </c>
      <c r="G2035" s="170"/>
      <c r="H2035" s="170"/>
      <c r="J2035" s="170"/>
      <c r="K2035" s="170"/>
      <c r="L2035" s="172"/>
      <c r="M2035" s="173"/>
      <c r="N2035" s="170"/>
      <c r="O2035" s="170"/>
      <c r="P2035" s="170"/>
      <c r="Q2035" s="170"/>
      <c r="R2035" s="170"/>
      <c r="S2035" s="170"/>
      <c r="T2035" s="174"/>
      <c r="AT2035" s="175" t="s">
        <v>152</v>
      </c>
      <c r="AU2035" s="175" t="s">
        <v>80</v>
      </c>
      <c r="AV2035" s="175" t="s">
        <v>76</v>
      </c>
      <c r="AW2035" s="175" t="s">
        <v>111</v>
      </c>
      <c r="AX2035" s="175" t="s">
        <v>72</v>
      </c>
      <c r="AY2035" s="175" t="s">
        <v>139</v>
      </c>
    </row>
    <row r="2036" spans="2:65" s="6" customFormat="1" ht="15.75" customHeight="1" x14ac:dyDescent="0.3">
      <c r="B2036" s="169"/>
      <c r="C2036" s="170"/>
      <c r="D2036" s="167" t="s">
        <v>152</v>
      </c>
      <c r="E2036" s="170"/>
      <c r="F2036" s="171" t="s">
        <v>1568</v>
      </c>
      <c r="G2036" s="170"/>
      <c r="H2036" s="170"/>
      <c r="J2036" s="170"/>
      <c r="K2036" s="170"/>
      <c r="L2036" s="172"/>
      <c r="M2036" s="173"/>
      <c r="N2036" s="170"/>
      <c r="O2036" s="170"/>
      <c r="P2036" s="170"/>
      <c r="Q2036" s="170"/>
      <c r="R2036" s="170"/>
      <c r="S2036" s="170"/>
      <c r="T2036" s="174"/>
      <c r="AT2036" s="175" t="s">
        <v>152</v>
      </c>
      <c r="AU2036" s="175" t="s">
        <v>80</v>
      </c>
      <c r="AV2036" s="175" t="s">
        <v>76</v>
      </c>
      <c r="AW2036" s="175" t="s">
        <v>111</v>
      </c>
      <c r="AX2036" s="175" t="s">
        <v>72</v>
      </c>
      <c r="AY2036" s="175" t="s">
        <v>139</v>
      </c>
    </row>
    <row r="2037" spans="2:65" s="6" customFormat="1" ht="15.75" customHeight="1" x14ac:dyDescent="0.3">
      <c r="B2037" s="169"/>
      <c r="C2037" s="170"/>
      <c r="D2037" s="167" t="s">
        <v>152</v>
      </c>
      <c r="E2037" s="170"/>
      <c r="F2037" s="171" t="s">
        <v>1569</v>
      </c>
      <c r="G2037" s="170"/>
      <c r="H2037" s="170"/>
      <c r="J2037" s="170"/>
      <c r="K2037" s="170"/>
      <c r="L2037" s="172"/>
      <c r="M2037" s="173"/>
      <c r="N2037" s="170"/>
      <c r="O2037" s="170"/>
      <c r="P2037" s="170"/>
      <c r="Q2037" s="170"/>
      <c r="R2037" s="170"/>
      <c r="S2037" s="170"/>
      <c r="T2037" s="174"/>
      <c r="AT2037" s="175" t="s">
        <v>152</v>
      </c>
      <c r="AU2037" s="175" t="s">
        <v>80</v>
      </c>
      <c r="AV2037" s="175" t="s">
        <v>76</v>
      </c>
      <c r="AW2037" s="175" t="s">
        <v>111</v>
      </c>
      <c r="AX2037" s="175" t="s">
        <v>72</v>
      </c>
      <c r="AY2037" s="175" t="s">
        <v>139</v>
      </c>
    </row>
    <row r="2038" spans="2:65" s="6" customFormat="1" ht="15.75" customHeight="1" x14ac:dyDescent="0.3">
      <c r="B2038" s="169"/>
      <c r="C2038" s="170"/>
      <c r="D2038" s="167" t="s">
        <v>152</v>
      </c>
      <c r="E2038" s="170"/>
      <c r="F2038" s="171" t="s">
        <v>1570</v>
      </c>
      <c r="G2038" s="170"/>
      <c r="H2038" s="170"/>
      <c r="J2038" s="170"/>
      <c r="K2038" s="170"/>
      <c r="L2038" s="172"/>
      <c r="M2038" s="173"/>
      <c r="N2038" s="170"/>
      <c r="O2038" s="170"/>
      <c r="P2038" s="170"/>
      <c r="Q2038" s="170"/>
      <c r="R2038" s="170"/>
      <c r="S2038" s="170"/>
      <c r="T2038" s="174"/>
      <c r="AT2038" s="175" t="s">
        <v>152</v>
      </c>
      <c r="AU2038" s="175" t="s">
        <v>80</v>
      </c>
      <c r="AV2038" s="175" t="s">
        <v>76</v>
      </c>
      <c r="AW2038" s="175" t="s">
        <v>111</v>
      </c>
      <c r="AX2038" s="175" t="s">
        <v>72</v>
      </c>
      <c r="AY2038" s="175" t="s">
        <v>139</v>
      </c>
    </row>
    <row r="2039" spans="2:65" s="6" customFormat="1" ht="15.75" customHeight="1" x14ac:dyDescent="0.3">
      <c r="B2039" s="169"/>
      <c r="C2039" s="170"/>
      <c r="D2039" s="167" t="s">
        <v>152</v>
      </c>
      <c r="E2039" s="170"/>
      <c r="F2039" s="171" t="s">
        <v>1571</v>
      </c>
      <c r="G2039" s="170"/>
      <c r="H2039" s="170"/>
      <c r="J2039" s="170"/>
      <c r="K2039" s="170"/>
      <c r="L2039" s="172"/>
      <c r="M2039" s="173"/>
      <c r="N2039" s="170"/>
      <c r="O2039" s="170"/>
      <c r="P2039" s="170"/>
      <c r="Q2039" s="170"/>
      <c r="R2039" s="170"/>
      <c r="S2039" s="170"/>
      <c r="T2039" s="174"/>
      <c r="AT2039" s="175" t="s">
        <v>152</v>
      </c>
      <c r="AU2039" s="175" t="s">
        <v>80</v>
      </c>
      <c r="AV2039" s="175" t="s">
        <v>76</v>
      </c>
      <c r="AW2039" s="175" t="s">
        <v>111</v>
      </c>
      <c r="AX2039" s="175" t="s">
        <v>72</v>
      </c>
      <c r="AY2039" s="175" t="s">
        <v>139</v>
      </c>
    </row>
    <row r="2040" spans="2:65" s="6" customFormat="1" ht="15.75" customHeight="1" x14ac:dyDescent="0.3">
      <c r="B2040" s="176"/>
      <c r="C2040" s="177"/>
      <c r="D2040" s="167" t="s">
        <v>152</v>
      </c>
      <c r="E2040" s="177"/>
      <c r="F2040" s="178" t="s">
        <v>1572</v>
      </c>
      <c r="G2040" s="177"/>
      <c r="H2040" s="179">
        <v>23</v>
      </c>
      <c r="J2040" s="177"/>
      <c r="K2040" s="177"/>
      <c r="L2040" s="180"/>
      <c r="M2040" s="181"/>
      <c r="N2040" s="177"/>
      <c r="O2040" s="177"/>
      <c r="P2040" s="177"/>
      <c r="Q2040" s="177"/>
      <c r="R2040" s="177"/>
      <c r="S2040" s="177"/>
      <c r="T2040" s="182"/>
      <c r="AT2040" s="183" t="s">
        <v>152</v>
      </c>
      <c r="AU2040" s="183" t="s">
        <v>80</v>
      </c>
      <c r="AV2040" s="183" t="s">
        <v>80</v>
      </c>
      <c r="AW2040" s="183" t="s">
        <v>111</v>
      </c>
      <c r="AX2040" s="183" t="s">
        <v>72</v>
      </c>
      <c r="AY2040" s="183" t="s">
        <v>139</v>
      </c>
    </row>
    <row r="2041" spans="2:65" s="6" customFormat="1" ht="15.75" customHeight="1" x14ac:dyDescent="0.3">
      <c r="B2041" s="176"/>
      <c r="C2041" s="177"/>
      <c r="D2041" s="167" t="s">
        <v>152</v>
      </c>
      <c r="E2041" s="177"/>
      <c r="F2041" s="178" t="s">
        <v>1573</v>
      </c>
      <c r="G2041" s="177"/>
      <c r="H2041" s="179">
        <v>82</v>
      </c>
      <c r="J2041" s="177"/>
      <c r="K2041" s="177"/>
      <c r="L2041" s="180"/>
      <c r="M2041" s="181"/>
      <c r="N2041" s="177"/>
      <c r="O2041" s="177"/>
      <c r="P2041" s="177"/>
      <c r="Q2041" s="177"/>
      <c r="R2041" s="177"/>
      <c r="S2041" s="177"/>
      <c r="T2041" s="182"/>
      <c r="AT2041" s="183" t="s">
        <v>152</v>
      </c>
      <c r="AU2041" s="183" t="s">
        <v>80</v>
      </c>
      <c r="AV2041" s="183" t="s">
        <v>80</v>
      </c>
      <c r="AW2041" s="183" t="s">
        <v>111</v>
      </c>
      <c r="AX2041" s="183" t="s">
        <v>72</v>
      </c>
      <c r="AY2041" s="183" t="s">
        <v>139</v>
      </c>
    </row>
    <row r="2042" spans="2:65" s="6" customFormat="1" ht="15.75" customHeight="1" x14ac:dyDescent="0.3">
      <c r="B2042" s="184"/>
      <c r="C2042" s="185"/>
      <c r="D2042" s="167" t="s">
        <v>152</v>
      </c>
      <c r="E2042" s="185"/>
      <c r="F2042" s="186" t="s">
        <v>179</v>
      </c>
      <c r="G2042" s="185"/>
      <c r="H2042" s="187">
        <v>105</v>
      </c>
      <c r="J2042" s="185"/>
      <c r="K2042" s="185"/>
      <c r="L2042" s="188"/>
      <c r="M2042" s="189"/>
      <c r="N2042" s="185"/>
      <c r="O2042" s="185"/>
      <c r="P2042" s="185"/>
      <c r="Q2042" s="185"/>
      <c r="R2042" s="185"/>
      <c r="S2042" s="185"/>
      <c r="T2042" s="190"/>
      <c r="AT2042" s="191" t="s">
        <v>152</v>
      </c>
      <c r="AU2042" s="191" t="s">
        <v>80</v>
      </c>
      <c r="AV2042" s="191" t="s">
        <v>146</v>
      </c>
      <c r="AW2042" s="191" t="s">
        <v>111</v>
      </c>
      <c r="AX2042" s="191" t="s">
        <v>76</v>
      </c>
      <c r="AY2042" s="191" t="s">
        <v>139</v>
      </c>
    </row>
    <row r="2043" spans="2:65" s="6" customFormat="1" ht="15.75" customHeight="1" x14ac:dyDescent="0.3">
      <c r="B2043" s="23"/>
      <c r="C2043" s="153" t="s">
        <v>1574</v>
      </c>
      <c r="D2043" s="153" t="s">
        <v>141</v>
      </c>
      <c r="E2043" s="154" t="s">
        <v>1575</v>
      </c>
      <c r="F2043" s="155" t="s">
        <v>1576</v>
      </c>
      <c r="G2043" s="156" t="s">
        <v>1577</v>
      </c>
      <c r="H2043" s="157">
        <v>157</v>
      </c>
      <c r="I2043" s="158">
        <v>811</v>
      </c>
      <c r="J2043" s="159">
        <f>ROUND($I$2043*$H$2043,2)</f>
        <v>127327</v>
      </c>
      <c r="K2043" s="155" t="s">
        <v>145</v>
      </c>
      <c r="L2043" s="43"/>
      <c r="M2043" s="160"/>
      <c r="N2043" s="161" t="s">
        <v>43</v>
      </c>
      <c r="O2043" s="24"/>
      <c r="P2043" s="162">
        <f>$O$2043*$H$2043</f>
        <v>0</v>
      </c>
      <c r="Q2043" s="162">
        <v>3.102E-4</v>
      </c>
      <c r="R2043" s="162">
        <f>$Q$2043*$H$2043</f>
        <v>4.8701399999999999E-2</v>
      </c>
      <c r="S2043" s="162">
        <v>0</v>
      </c>
      <c r="T2043" s="163">
        <f>$S$2043*$H$2043</f>
        <v>0</v>
      </c>
      <c r="AR2043" s="97" t="s">
        <v>146</v>
      </c>
      <c r="AT2043" s="97" t="s">
        <v>141</v>
      </c>
      <c r="AU2043" s="97" t="s">
        <v>80</v>
      </c>
      <c r="AY2043" s="6" t="s">
        <v>139</v>
      </c>
      <c r="BE2043" s="164">
        <f>IF($N$2043="základní",$J$2043,0)</f>
        <v>127327</v>
      </c>
      <c r="BF2043" s="164">
        <f>IF($N$2043="snížená",$J$2043,0)</f>
        <v>0</v>
      </c>
      <c r="BG2043" s="164">
        <f>IF($N$2043="zákl. přenesená",$J$2043,0)</f>
        <v>0</v>
      </c>
      <c r="BH2043" s="164">
        <f>IF($N$2043="sníž. přenesená",$J$2043,0)</f>
        <v>0</v>
      </c>
      <c r="BI2043" s="164">
        <f>IF($N$2043="nulová",$J$2043,0)</f>
        <v>0</v>
      </c>
      <c r="BJ2043" s="97" t="s">
        <v>76</v>
      </c>
      <c r="BK2043" s="164">
        <f>ROUND($I$2043*$H$2043,2)</f>
        <v>127327</v>
      </c>
      <c r="BL2043" s="97" t="s">
        <v>146</v>
      </c>
      <c r="BM2043" s="97" t="s">
        <v>1578</v>
      </c>
    </row>
    <row r="2044" spans="2:65" s="6" customFormat="1" ht="16.5" customHeight="1" x14ac:dyDescent="0.3">
      <c r="B2044" s="23"/>
      <c r="C2044" s="24"/>
      <c r="D2044" s="165" t="s">
        <v>148</v>
      </c>
      <c r="E2044" s="24"/>
      <c r="F2044" s="166" t="s">
        <v>1579</v>
      </c>
      <c r="G2044" s="24"/>
      <c r="H2044" s="24"/>
      <c r="J2044" s="24"/>
      <c r="K2044" s="24"/>
      <c r="L2044" s="43"/>
      <c r="M2044" s="56"/>
      <c r="N2044" s="24"/>
      <c r="O2044" s="24"/>
      <c r="P2044" s="24"/>
      <c r="Q2044" s="24"/>
      <c r="R2044" s="24"/>
      <c r="S2044" s="24"/>
      <c r="T2044" s="57"/>
      <c r="AT2044" s="6" t="s">
        <v>148</v>
      </c>
      <c r="AU2044" s="6" t="s">
        <v>80</v>
      </c>
    </row>
    <row r="2045" spans="2:65" s="6" customFormat="1" ht="71.25" customHeight="1" x14ac:dyDescent="0.3">
      <c r="B2045" s="23"/>
      <c r="C2045" s="24"/>
      <c r="D2045" s="167" t="s">
        <v>150</v>
      </c>
      <c r="E2045" s="24"/>
      <c r="F2045" s="168" t="s">
        <v>1580</v>
      </c>
      <c r="G2045" s="24"/>
      <c r="H2045" s="24"/>
      <c r="J2045" s="24"/>
      <c r="K2045" s="24"/>
      <c r="L2045" s="43"/>
      <c r="M2045" s="56"/>
      <c r="N2045" s="24"/>
      <c r="O2045" s="24"/>
      <c r="P2045" s="24"/>
      <c r="Q2045" s="24"/>
      <c r="R2045" s="24"/>
      <c r="S2045" s="24"/>
      <c r="T2045" s="57"/>
      <c r="AT2045" s="6" t="s">
        <v>150</v>
      </c>
      <c r="AU2045" s="6" t="s">
        <v>80</v>
      </c>
    </row>
    <row r="2046" spans="2:65" s="6" customFormat="1" ht="15.75" customHeight="1" x14ac:dyDescent="0.3">
      <c r="B2046" s="169"/>
      <c r="C2046" s="170"/>
      <c r="D2046" s="167" t="s">
        <v>152</v>
      </c>
      <c r="E2046" s="170"/>
      <c r="F2046" s="171" t="s">
        <v>1581</v>
      </c>
      <c r="G2046" s="170"/>
      <c r="H2046" s="170"/>
      <c r="J2046" s="170"/>
      <c r="K2046" s="170"/>
      <c r="L2046" s="172"/>
      <c r="M2046" s="173"/>
      <c r="N2046" s="170"/>
      <c r="O2046" s="170"/>
      <c r="P2046" s="170"/>
      <c r="Q2046" s="170"/>
      <c r="R2046" s="170"/>
      <c r="S2046" s="170"/>
      <c r="T2046" s="174"/>
      <c r="AT2046" s="175" t="s">
        <v>152</v>
      </c>
      <c r="AU2046" s="175" t="s">
        <v>80</v>
      </c>
      <c r="AV2046" s="175" t="s">
        <v>76</v>
      </c>
      <c r="AW2046" s="175" t="s">
        <v>111</v>
      </c>
      <c r="AX2046" s="175" t="s">
        <v>72</v>
      </c>
      <c r="AY2046" s="175" t="s">
        <v>139</v>
      </c>
    </row>
    <row r="2047" spans="2:65" s="6" customFormat="1" ht="15.75" customHeight="1" x14ac:dyDescent="0.3">
      <c r="B2047" s="169"/>
      <c r="C2047" s="170"/>
      <c r="D2047" s="167" t="s">
        <v>152</v>
      </c>
      <c r="E2047" s="170"/>
      <c r="F2047" s="171" t="s">
        <v>1582</v>
      </c>
      <c r="G2047" s="170"/>
      <c r="H2047" s="170"/>
      <c r="J2047" s="170"/>
      <c r="K2047" s="170"/>
      <c r="L2047" s="172"/>
      <c r="M2047" s="173"/>
      <c r="N2047" s="170"/>
      <c r="O2047" s="170"/>
      <c r="P2047" s="170"/>
      <c r="Q2047" s="170"/>
      <c r="R2047" s="170"/>
      <c r="S2047" s="170"/>
      <c r="T2047" s="174"/>
      <c r="AT2047" s="175" t="s">
        <v>152</v>
      </c>
      <c r="AU2047" s="175" t="s">
        <v>80</v>
      </c>
      <c r="AV2047" s="175" t="s">
        <v>76</v>
      </c>
      <c r="AW2047" s="175" t="s">
        <v>111</v>
      </c>
      <c r="AX2047" s="175" t="s">
        <v>72</v>
      </c>
      <c r="AY2047" s="175" t="s">
        <v>139</v>
      </c>
    </row>
    <row r="2048" spans="2:65" s="6" customFormat="1" ht="15.75" customHeight="1" x14ac:dyDescent="0.3">
      <c r="B2048" s="176"/>
      <c r="C2048" s="177"/>
      <c r="D2048" s="167" t="s">
        <v>152</v>
      </c>
      <c r="E2048" s="177"/>
      <c r="F2048" s="178" t="s">
        <v>1583</v>
      </c>
      <c r="G2048" s="177"/>
      <c r="H2048" s="179">
        <v>37</v>
      </c>
      <c r="J2048" s="177"/>
      <c r="K2048" s="177"/>
      <c r="L2048" s="180"/>
      <c r="M2048" s="181"/>
      <c r="N2048" s="177"/>
      <c r="O2048" s="177"/>
      <c r="P2048" s="177"/>
      <c r="Q2048" s="177"/>
      <c r="R2048" s="177"/>
      <c r="S2048" s="177"/>
      <c r="T2048" s="182"/>
      <c r="AT2048" s="183" t="s">
        <v>152</v>
      </c>
      <c r="AU2048" s="183" t="s">
        <v>80</v>
      </c>
      <c r="AV2048" s="183" t="s">
        <v>80</v>
      </c>
      <c r="AW2048" s="183" t="s">
        <v>111</v>
      </c>
      <c r="AX2048" s="183" t="s">
        <v>72</v>
      </c>
      <c r="AY2048" s="183" t="s">
        <v>139</v>
      </c>
    </row>
    <row r="2049" spans="2:65" s="6" customFormat="1" ht="15.75" customHeight="1" x14ac:dyDescent="0.3">
      <c r="B2049" s="176"/>
      <c r="C2049" s="177"/>
      <c r="D2049" s="167" t="s">
        <v>152</v>
      </c>
      <c r="E2049" s="177"/>
      <c r="F2049" s="178" t="s">
        <v>1584</v>
      </c>
      <c r="G2049" s="177"/>
      <c r="H2049" s="179">
        <v>30</v>
      </c>
      <c r="J2049" s="177"/>
      <c r="K2049" s="177"/>
      <c r="L2049" s="180"/>
      <c r="M2049" s="181"/>
      <c r="N2049" s="177"/>
      <c r="O2049" s="177"/>
      <c r="P2049" s="177"/>
      <c r="Q2049" s="177"/>
      <c r="R2049" s="177"/>
      <c r="S2049" s="177"/>
      <c r="T2049" s="182"/>
      <c r="AT2049" s="183" t="s">
        <v>152</v>
      </c>
      <c r="AU2049" s="183" t="s">
        <v>80</v>
      </c>
      <c r="AV2049" s="183" t="s">
        <v>80</v>
      </c>
      <c r="AW2049" s="183" t="s">
        <v>111</v>
      </c>
      <c r="AX2049" s="183" t="s">
        <v>72</v>
      </c>
      <c r="AY2049" s="183" t="s">
        <v>139</v>
      </c>
    </row>
    <row r="2050" spans="2:65" s="6" customFormat="1" ht="15.75" customHeight="1" x14ac:dyDescent="0.3">
      <c r="B2050" s="176"/>
      <c r="C2050" s="177"/>
      <c r="D2050" s="167" t="s">
        <v>152</v>
      </c>
      <c r="E2050" s="177"/>
      <c r="F2050" s="178" t="s">
        <v>1585</v>
      </c>
      <c r="G2050" s="177"/>
      <c r="H2050" s="179">
        <v>24</v>
      </c>
      <c r="J2050" s="177"/>
      <c r="K2050" s="177"/>
      <c r="L2050" s="180"/>
      <c r="M2050" s="181"/>
      <c r="N2050" s="177"/>
      <c r="O2050" s="177"/>
      <c r="P2050" s="177"/>
      <c r="Q2050" s="177"/>
      <c r="R2050" s="177"/>
      <c r="S2050" s="177"/>
      <c r="T2050" s="182"/>
      <c r="AT2050" s="183" t="s">
        <v>152</v>
      </c>
      <c r="AU2050" s="183" t="s">
        <v>80</v>
      </c>
      <c r="AV2050" s="183" t="s">
        <v>80</v>
      </c>
      <c r="AW2050" s="183" t="s">
        <v>111</v>
      </c>
      <c r="AX2050" s="183" t="s">
        <v>72</v>
      </c>
      <c r="AY2050" s="183" t="s">
        <v>139</v>
      </c>
    </row>
    <row r="2051" spans="2:65" s="6" customFormat="1" ht="15.75" customHeight="1" x14ac:dyDescent="0.3">
      <c r="B2051" s="176"/>
      <c r="C2051" s="177"/>
      <c r="D2051" s="167" t="s">
        <v>152</v>
      </c>
      <c r="E2051" s="177"/>
      <c r="F2051" s="178" t="s">
        <v>1586</v>
      </c>
      <c r="G2051" s="177"/>
      <c r="H2051" s="179">
        <v>53</v>
      </c>
      <c r="J2051" s="177"/>
      <c r="K2051" s="177"/>
      <c r="L2051" s="180"/>
      <c r="M2051" s="181"/>
      <c r="N2051" s="177"/>
      <c r="O2051" s="177"/>
      <c r="P2051" s="177"/>
      <c r="Q2051" s="177"/>
      <c r="R2051" s="177"/>
      <c r="S2051" s="177"/>
      <c r="T2051" s="182"/>
      <c r="AT2051" s="183" t="s">
        <v>152</v>
      </c>
      <c r="AU2051" s="183" t="s">
        <v>80</v>
      </c>
      <c r="AV2051" s="183" t="s">
        <v>80</v>
      </c>
      <c r="AW2051" s="183" t="s">
        <v>111</v>
      </c>
      <c r="AX2051" s="183" t="s">
        <v>72</v>
      </c>
      <c r="AY2051" s="183" t="s">
        <v>139</v>
      </c>
    </row>
    <row r="2052" spans="2:65" s="6" customFormat="1" ht="15.75" customHeight="1" x14ac:dyDescent="0.3">
      <c r="B2052" s="176"/>
      <c r="C2052" s="177"/>
      <c r="D2052" s="167" t="s">
        <v>152</v>
      </c>
      <c r="E2052" s="177"/>
      <c r="F2052" s="178" t="s">
        <v>1587</v>
      </c>
      <c r="G2052" s="177"/>
      <c r="H2052" s="179">
        <v>13</v>
      </c>
      <c r="J2052" s="177"/>
      <c r="K2052" s="177"/>
      <c r="L2052" s="180"/>
      <c r="M2052" s="181"/>
      <c r="N2052" s="177"/>
      <c r="O2052" s="177"/>
      <c r="P2052" s="177"/>
      <c r="Q2052" s="177"/>
      <c r="R2052" s="177"/>
      <c r="S2052" s="177"/>
      <c r="T2052" s="182"/>
      <c r="AT2052" s="183" t="s">
        <v>152</v>
      </c>
      <c r="AU2052" s="183" t="s">
        <v>80</v>
      </c>
      <c r="AV2052" s="183" t="s">
        <v>80</v>
      </c>
      <c r="AW2052" s="183" t="s">
        <v>111</v>
      </c>
      <c r="AX2052" s="183" t="s">
        <v>72</v>
      </c>
      <c r="AY2052" s="183" t="s">
        <v>139</v>
      </c>
    </row>
    <row r="2053" spans="2:65" s="6" customFormat="1" ht="15.75" customHeight="1" x14ac:dyDescent="0.3">
      <c r="B2053" s="184"/>
      <c r="C2053" s="185"/>
      <c r="D2053" s="167" t="s">
        <v>152</v>
      </c>
      <c r="E2053" s="185"/>
      <c r="F2053" s="186" t="s">
        <v>1588</v>
      </c>
      <c r="G2053" s="185"/>
      <c r="H2053" s="187">
        <v>157</v>
      </c>
      <c r="J2053" s="185"/>
      <c r="K2053" s="185"/>
      <c r="L2053" s="188"/>
      <c r="M2053" s="189"/>
      <c r="N2053" s="185"/>
      <c r="O2053" s="185"/>
      <c r="P2053" s="185"/>
      <c r="Q2053" s="185"/>
      <c r="R2053" s="185"/>
      <c r="S2053" s="185"/>
      <c r="T2053" s="190"/>
      <c r="AT2053" s="191" t="s">
        <v>152</v>
      </c>
      <c r="AU2053" s="191" t="s">
        <v>80</v>
      </c>
      <c r="AV2053" s="191" t="s">
        <v>146</v>
      </c>
      <c r="AW2053" s="191" t="s">
        <v>111</v>
      </c>
      <c r="AX2053" s="191" t="s">
        <v>76</v>
      </c>
      <c r="AY2053" s="191" t="s">
        <v>139</v>
      </c>
    </row>
    <row r="2054" spans="2:65" s="6" customFormat="1" ht="15.75" customHeight="1" x14ac:dyDescent="0.3">
      <c r="B2054" s="23"/>
      <c r="C2054" s="153" t="s">
        <v>1589</v>
      </c>
      <c r="D2054" s="153" t="s">
        <v>141</v>
      </c>
      <c r="E2054" s="154" t="s">
        <v>1590</v>
      </c>
      <c r="F2054" s="155" t="s">
        <v>1591</v>
      </c>
      <c r="G2054" s="156" t="s">
        <v>144</v>
      </c>
      <c r="H2054" s="157">
        <v>6</v>
      </c>
      <c r="I2054" s="158">
        <v>1390</v>
      </c>
      <c r="J2054" s="159">
        <f>ROUND($I$2054*$H$2054,2)</f>
        <v>8340</v>
      </c>
      <c r="K2054" s="155" t="s">
        <v>145</v>
      </c>
      <c r="L2054" s="43"/>
      <c r="M2054" s="160"/>
      <c r="N2054" s="161" t="s">
        <v>43</v>
      </c>
      <c r="O2054" s="24"/>
      <c r="P2054" s="162">
        <f>$O$2054*$H$2054</f>
        <v>0</v>
      </c>
      <c r="Q2054" s="162">
        <v>9.1760000000000001E-3</v>
      </c>
      <c r="R2054" s="162">
        <f>$Q$2054*$H$2054</f>
        <v>5.5056000000000001E-2</v>
      </c>
      <c r="S2054" s="162">
        <v>0</v>
      </c>
      <c r="T2054" s="163">
        <f>$S$2054*$H$2054</f>
        <v>0</v>
      </c>
      <c r="AR2054" s="97" t="s">
        <v>146</v>
      </c>
      <c r="AT2054" s="97" t="s">
        <v>141</v>
      </c>
      <c r="AU2054" s="97" t="s">
        <v>80</v>
      </c>
      <c r="AY2054" s="6" t="s">
        <v>139</v>
      </c>
      <c r="BE2054" s="164">
        <f>IF($N$2054="základní",$J$2054,0)</f>
        <v>8340</v>
      </c>
      <c r="BF2054" s="164">
        <f>IF($N$2054="snížená",$J$2054,0)</f>
        <v>0</v>
      </c>
      <c r="BG2054" s="164">
        <f>IF($N$2054="zákl. přenesená",$J$2054,0)</f>
        <v>0</v>
      </c>
      <c r="BH2054" s="164">
        <f>IF($N$2054="sníž. přenesená",$J$2054,0)</f>
        <v>0</v>
      </c>
      <c r="BI2054" s="164">
        <f>IF($N$2054="nulová",$J$2054,0)</f>
        <v>0</v>
      </c>
      <c r="BJ2054" s="97" t="s">
        <v>76</v>
      </c>
      <c r="BK2054" s="164">
        <f>ROUND($I$2054*$H$2054,2)</f>
        <v>8340</v>
      </c>
      <c r="BL2054" s="97" t="s">
        <v>146</v>
      </c>
      <c r="BM2054" s="97" t="s">
        <v>1592</v>
      </c>
    </row>
    <row r="2055" spans="2:65" s="6" customFormat="1" ht="16.5" customHeight="1" x14ac:dyDescent="0.3">
      <c r="B2055" s="23"/>
      <c r="C2055" s="24"/>
      <c r="D2055" s="165" t="s">
        <v>148</v>
      </c>
      <c r="E2055" s="24"/>
      <c r="F2055" s="166" t="s">
        <v>1591</v>
      </c>
      <c r="G2055" s="24"/>
      <c r="H2055" s="24"/>
      <c r="J2055" s="24"/>
      <c r="K2055" s="24"/>
      <c r="L2055" s="43"/>
      <c r="M2055" s="56"/>
      <c r="N2055" s="24"/>
      <c r="O2055" s="24"/>
      <c r="P2055" s="24"/>
      <c r="Q2055" s="24"/>
      <c r="R2055" s="24"/>
      <c r="S2055" s="24"/>
      <c r="T2055" s="57"/>
      <c r="AT2055" s="6" t="s">
        <v>148</v>
      </c>
      <c r="AU2055" s="6" t="s">
        <v>80</v>
      </c>
    </row>
    <row r="2056" spans="2:65" s="6" customFormat="1" ht="30.75" customHeight="1" x14ac:dyDescent="0.3">
      <c r="B2056" s="23"/>
      <c r="C2056" s="24"/>
      <c r="D2056" s="167" t="s">
        <v>150</v>
      </c>
      <c r="E2056" s="24"/>
      <c r="F2056" s="168" t="s">
        <v>1593</v>
      </c>
      <c r="G2056" s="24"/>
      <c r="H2056" s="24"/>
      <c r="J2056" s="24"/>
      <c r="K2056" s="24"/>
      <c r="L2056" s="43"/>
      <c r="M2056" s="56"/>
      <c r="N2056" s="24"/>
      <c r="O2056" s="24"/>
      <c r="P2056" s="24"/>
      <c r="Q2056" s="24"/>
      <c r="R2056" s="24"/>
      <c r="S2056" s="24"/>
      <c r="T2056" s="57"/>
      <c r="AT2056" s="6" t="s">
        <v>150</v>
      </c>
      <c r="AU2056" s="6" t="s">
        <v>80</v>
      </c>
    </row>
    <row r="2057" spans="2:65" s="6" customFormat="1" ht="15.75" customHeight="1" x14ac:dyDescent="0.3">
      <c r="B2057" s="169"/>
      <c r="C2057" s="170"/>
      <c r="D2057" s="167" t="s">
        <v>152</v>
      </c>
      <c r="E2057" s="170"/>
      <c r="F2057" s="171" t="s">
        <v>1411</v>
      </c>
      <c r="G2057" s="170"/>
      <c r="H2057" s="170"/>
      <c r="J2057" s="170"/>
      <c r="K2057" s="170"/>
      <c r="L2057" s="172"/>
      <c r="M2057" s="173"/>
      <c r="N2057" s="170"/>
      <c r="O2057" s="170"/>
      <c r="P2057" s="170"/>
      <c r="Q2057" s="170"/>
      <c r="R2057" s="170"/>
      <c r="S2057" s="170"/>
      <c r="T2057" s="174"/>
      <c r="AT2057" s="175" t="s">
        <v>152</v>
      </c>
      <c r="AU2057" s="175" t="s">
        <v>80</v>
      </c>
      <c r="AV2057" s="175" t="s">
        <v>76</v>
      </c>
      <c r="AW2057" s="175" t="s">
        <v>111</v>
      </c>
      <c r="AX2057" s="175" t="s">
        <v>72</v>
      </c>
      <c r="AY2057" s="175" t="s">
        <v>139</v>
      </c>
    </row>
    <row r="2058" spans="2:65" s="6" customFormat="1" ht="27" customHeight="1" x14ac:dyDescent="0.3">
      <c r="B2058" s="169"/>
      <c r="C2058" s="170"/>
      <c r="D2058" s="167" t="s">
        <v>152</v>
      </c>
      <c r="E2058" s="170"/>
      <c r="F2058" s="171" t="s">
        <v>1594</v>
      </c>
      <c r="G2058" s="170"/>
      <c r="H2058" s="170"/>
      <c r="J2058" s="170"/>
      <c r="K2058" s="170"/>
      <c r="L2058" s="172"/>
      <c r="M2058" s="173"/>
      <c r="N2058" s="170"/>
      <c r="O2058" s="170"/>
      <c r="P2058" s="170"/>
      <c r="Q2058" s="170"/>
      <c r="R2058" s="170"/>
      <c r="S2058" s="170"/>
      <c r="T2058" s="174"/>
      <c r="AT2058" s="175" t="s">
        <v>152</v>
      </c>
      <c r="AU2058" s="175" t="s">
        <v>80</v>
      </c>
      <c r="AV2058" s="175" t="s">
        <v>76</v>
      </c>
      <c r="AW2058" s="175" t="s">
        <v>111</v>
      </c>
      <c r="AX2058" s="175" t="s">
        <v>72</v>
      </c>
      <c r="AY2058" s="175" t="s">
        <v>139</v>
      </c>
    </row>
    <row r="2059" spans="2:65" s="6" customFormat="1" ht="15.75" customHeight="1" x14ac:dyDescent="0.3">
      <c r="B2059" s="169"/>
      <c r="C2059" s="170"/>
      <c r="D2059" s="167" t="s">
        <v>152</v>
      </c>
      <c r="E2059" s="170"/>
      <c r="F2059" s="171" t="s">
        <v>1412</v>
      </c>
      <c r="G2059" s="170"/>
      <c r="H2059" s="170"/>
      <c r="J2059" s="170"/>
      <c r="K2059" s="170"/>
      <c r="L2059" s="172"/>
      <c r="M2059" s="173"/>
      <c r="N2059" s="170"/>
      <c r="O2059" s="170"/>
      <c r="P2059" s="170"/>
      <c r="Q2059" s="170"/>
      <c r="R2059" s="170"/>
      <c r="S2059" s="170"/>
      <c r="T2059" s="174"/>
      <c r="AT2059" s="175" t="s">
        <v>152</v>
      </c>
      <c r="AU2059" s="175" t="s">
        <v>80</v>
      </c>
      <c r="AV2059" s="175" t="s">
        <v>76</v>
      </c>
      <c r="AW2059" s="175" t="s">
        <v>111</v>
      </c>
      <c r="AX2059" s="175" t="s">
        <v>72</v>
      </c>
      <c r="AY2059" s="175" t="s">
        <v>139</v>
      </c>
    </row>
    <row r="2060" spans="2:65" s="6" customFormat="1" ht="15.75" customHeight="1" x14ac:dyDescent="0.3">
      <c r="B2060" s="176"/>
      <c r="C2060" s="177"/>
      <c r="D2060" s="167" t="s">
        <v>152</v>
      </c>
      <c r="E2060" s="177"/>
      <c r="F2060" s="178" t="s">
        <v>1595</v>
      </c>
      <c r="G2060" s="177"/>
      <c r="H2060" s="179">
        <v>2</v>
      </c>
      <c r="J2060" s="177"/>
      <c r="K2060" s="177"/>
      <c r="L2060" s="180"/>
      <c r="M2060" s="181"/>
      <c r="N2060" s="177"/>
      <c r="O2060" s="177"/>
      <c r="P2060" s="177"/>
      <c r="Q2060" s="177"/>
      <c r="R2060" s="177"/>
      <c r="S2060" s="177"/>
      <c r="T2060" s="182"/>
      <c r="AT2060" s="183" t="s">
        <v>152</v>
      </c>
      <c r="AU2060" s="183" t="s">
        <v>80</v>
      </c>
      <c r="AV2060" s="183" t="s">
        <v>80</v>
      </c>
      <c r="AW2060" s="183" t="s">
        <v>111</v>
      </c>
      <c r="AX2060" s="183" t="s">
        <v>72</v>
      </c>
      <c r="AY2060" s="183" t="s">
        <v>139</v>
      </c>
    </row>
    <row r="2061" spans="2:65" s="6" customFormat="1" ht="15.75" customHeight="1" x14ac:dyDescent="0.3">
      <c r="B2061" s="176"/>
      <c r="C2061" s="177"/>
      <c r="D2061" s="167" t="s">
        <v>152</v>
      </c>
      <c r="E2061" s="177"/>
      <c r="F2061" s="178" t="s">
        <v>1596</v>
      </c>
      <c r="G2061" s="177"/>
      <c r="H2061" s="179">
        <v>2</v>
      </c>
      <c r="J2061" s="177"/>
      <c r="K2061" s="177"/>
      <c r="L2061" s="180"/>
      <c r="M2061" s="181"/>
      <c r="N2061" s="177"/>
      <c r="O2061" s="177"/>
      <c r="P2061" s="177"/>
      <c r="Q2061" s="177"/>
      <c r="R2061" s="177"/>
      <c r="S2061" s="177"/>
      <c r="T2061" s="182"/>
      <c r="AT2061" s="183" t="s">
        <v>152</v>
      </c>
      <c r="AU2061" s="183" t="s">
        <v>80</v>
      </c>
      <c r="AV2061" s="183" t="s">
        <v>80</v>
      </c>
      <c r="AW2061" s="183" t="s">
        <v>111</v>
      </c>
      <c r="AX2061" s="183" t="s">
        <v>72</v>
      </c>
      <c r="AY2061" s="183" t="s">
        <v>139</v>
      </c>
    </row>
    <row r="2062" spans="2:65" s="6" customFormat="1" ht="15.75" customHeight="1" x14ac:dyDescent="0.3">
      <c r="B2062" s="176"/>
      <c r="C2062" s="177"/>
      <c r="D2062" s="167" t="s">
        <v>152</v>
      </c>
      <c r="E2062" s="177"/>
      <c r="F2062" s="178" t="s">
        <v>1597</v>
      </c>
      <c r="G2062" s="177"/>
      <c r="H2062" s="179">
        <v>2</v>
      </c>
      <c r="J2062" s="177"/>
      <c r="K2062" s="177"/>
      <c r="L2062" s="180"/>
      <c r="M2062" s="181"/>
      <c r="N2062" s="177"/>
      <c r="O2062" s="177"/>
      <c r="P2062" s="177"/>
      <c r="Q2062" s="177"/>
      <c r="R2062" s="177"/>
      <c r="S2062" s="177"/>
      <c r="T2062" s="182"/>
      <c r="AT2062" s="183" t="s">
        <v>152</v>
      </c>
      <c r="AU2062" s="183" t="s">
        <v>80</v>
      </c>
      <c r="AV2062" s="183" t="s">
        <v>80</v>
      </c>
      <c r="AW2062" s="183" t="s">
        <v>111</v>
      </c>
      <c r="AX2062" s="183" t="s">
        <v>72</v>
      </c>
      <c r="AY2062" s="183" t="s">
        <v>139</v>
      </c>
    </row>
    <row r="2063" spans="2:65" s="6" customFormat="1" ht="15.75" customHeight="1" x14ac:dyDescent="0.3">
      <c r="B2063" s="184"/>
      <c r="C2063" s="185"/>
      <c r="D2063" s="167" t="s">
        <v>152</v>
      </c>
      <c r="E2063" s="185"/>
      <c r="F2063" s="186" t="s">
        <v>179</v>
      </c>
      <c r="G2063" s="185"/>
      <c r="H2063" s="187">
        <v>6</v>
      </c>
      <c r="J2063" s="185"/>
      <c r="K2063" s="185"/>
      <c r="L2063" s="188"/>
      <c r="M2063" s="189"/>
      <c r="N2063" s="185"/>
      <c r="O2063" s="185"/>
      <c r="P2063" s="185"/>
      <c r="Q2063" s="185"/>
      <c r="R2063" s="185"/>
      <c r="S2063" s="185"/>
      <c r="T2063" s="190"/>
      <c r="AT2063" s="191" t="s">
        <v>152</v>
      </c>
      <c r="AU2063" s="191" t="s">
        <v>80</v>
      </c>
      <c r="AV2063" s="191" t="s">
        <v>146</v>
      </c>
      <c r="AW2063" s="191" t="s">
        <v>111</v>
      </c>
      <c r="AX2063" s="191" t="s">
        <v>76</v>
      </c>
      <c r="AY2063" s="191" t="s">
        <v>139</v>
      </c>
    </row>
    <row r="2064" spans="2:65" s="6" customFormat="1" ht="15.75" customHeight="1" x14ac:dyDescent="0.3">
      <c r="B2064" s="23"/>
      <c r="C2064" s="200" t="s">
        <v>1598</v>
      </c>
      <c r="D2064" s="200" t="s">
        <v>1184</v>
      </c>
      <c r="E2064" s="201" t="s">
        <v>1599</v>
      </c>
      <c r="F2064" s="202" t="s">
        <v>1600</v>
      </c>
      <c r="G2064" s="203" t="s">
        <v>144</v>
      </c>
      <c r="H2064" s="204">
        <v>2.02</v>
      </c>
      <c r="I2064" s="205">
        <v>6200</v>
      </c>
      <c r="J2064" s="206">
        <f>ROUND($I$2064*$H$2064,2)</f>
        <v>12524</v>
      </c>
      <c r="K2064" s="202"/>
      <c r="L2064" s="207"/>
      <c r="M2064" s="208"/>
      <c r="N2064" s="209" t="s">
        <v>43</v>
      </c>
      <c r="O2064" s="24"/>
      <c r="P2064" s="162">
        <f>$O$2064*$H$2064</f>
        <v>0</v>
      </c>
      <c r="Q2064" s="162">
        <v>7.77</v>
      </c>
      <c r="R2064" s="162">
        <f>$Q$2064*$H$2064</f>
        <v>15.695399999999999</v>
      </c>
      <c r="S2064" s="162">
        <v>0</v>
      </c>
      <c r="T2064" s="163">
        <f>$S$2064*$H$2064</f>
        <v>0</v>
      </c>
      <c r="AR2064" s="97" t="s">
        <v>214</v>
      </c>
      <c r="AT2064" s="97" t="s">
        <v>1184</v>
      </c>
      <c r="AU2064" s="97" t="s">
        <v>80</v>
      </c>
      <c r="AY2064" s="6" t="s">
        <v>139</v>
      </c>
      <c r="BE2064" s="164">
        <f>IF($N$2064="základní",$J$2064,0)</f>
        <v>12524</v>
      </c>
      <c r="BF2064" s="164">
        <f>IF($N$2064="snížená",$J$2064,0)</f>
        <v>0</v>
      </c>
      <c r="BG2064" s="164">
        <f>IF($N$2064="zákl. přenesená",$J$2064,0)</f>
        <v>0</v>
      </c>
      <c r="BH2064" s="164">
        <f>IF($N$2064="sníž. přenesená",$J$2064,0)</f>
        <v>0</v>
      </c>
      <c r="BI2064" s="164">
        <f>IF($N$2064="nulová",$J$2064,0)</f>
        <v>0</v>
      </c>
      <c r="BJ2064" s="97" t="s">
        <v>76</v>
      </c>
      <c r="BK2064" s="164">
        <f>ROUND($I$2064*$H$2064,2)</f>
        <v>12524</v>
      </c>
      <c r="BL2064" s="97" t="s">
        <v>146</v>
      </c>
      <c r="BM2064" s="97" t="s">
        <v>1601</v>
      </c>
    </row>
    <row r="2065" spans="2:65" s="6" customFormat="1" ht="15.75" customHeight="1" x14ac:dyDescent="0.3">
      <c r="B2065" s="176"/>
      <c r="C2065" s="177"/>
      <c r="D2065" s="167" t="s">
        <v>152</v>
      </c>
      <c r="E2065" s="177"/>
      <c r="F2065" s="178" t="s">
        <v>1602</v>
      </c>
      <c r="G2065" s="177"/>
      <c r="H2065" s="179">
        <v>2.02</v>
      </c>
      <c r="J2065" s="177"/>
      <c r="K2065" s="177"/>
      <c r="L2065" s="180"/>
      <c r="M2065" s="181"/>
      <c r="N2065" s="177"/>
      <c r="O2065" s="177"/>
      <c r="P2065" s="177"/>
      <c r="Q2065" s="177"/>
      <c r="R2065" s="177"/>
      <c r="S2065" s="177"/>
      <c r="T2065" s="182"/>
      <c r="AT2065" s="183" t="s">
        <v>152</v>
      </c>
      <c r="AU2065" s="183" t="s">
        <v>80</v>
      </c>
      <c r="AV2065" s="183" t="s">
        <v>80</v>
      </c>
      <c r="AW2065" s="183" t="s">
        <v>72</v>
      </c>
      <c r="AX2065" s="183" t="s">
        <v>76</v>
      </c>
      <c r="AY2065" s="183" t="s">
        <v>139</v>
      </c>
    </row>
    <row r="2066" spans="2:65" s="6" customFormat="1" ht="15.75" customHeight="1" x14ac:dyDescent="0.3">
      <c r="B2066" s="23"/>
      <c r="C2066" s="200" t="s">
        <v>1603</v>
      </c>
      <c r="D2066" s="200" t="s">
        <v>1184</v>
      </c>
      <c r="E2066" s="201" t="s">
        <v>1604</v>
      </c>
      <c r="F2066" s="202" t="s">
        <v>1605</v>
      </c>
      <c r="G2066" s="203" t="s">
        <v>144</v>
      </c>
      <c r="H2066" s="204">
        <v>2.02</v>
      </c>
      <c r="I2066" s="205">
        <v>9905</v>
      </c>
      <c r="J2066" s="206">
        <f>ROUND($I$2066*$H$2066,2)</f>
        <v>20008.099999999999</v>
      </c>
      <c r="K2066" s="202"/>
      <c r="L2066" s="207"/>
      <c r="M2066" s="208"/>
      <c r="N2066" s="209" t="s">
        <v>43</v>
      </c>
      <c r="O2066" s="24"/>
      <c r="P2066" s="162">
        <f>$O$2066*$H$2066</f>
        <v>0</v>
      </c>
      <c r="Q2066" s="162">
        <v>7.77</v>
      </c>
      <c r="R2066" s="162">
        <f>$Q$2066*$H$2066</f>
        <v>15.695399999999999</v>
      </c>
      <c r="S2066" s="162">
        <v>0</v>
      </c>
      <c r="T2066" s="163">
        <f>$S$2066*$H$2066</f>
        <v>0</v>
      </c>
      <c r="AR2066" s="97" t="s">
        <v>214</v>
      </c>
      <c r="AT2066" s="97" t="s">
        <v>1184</v>
      </c>
      <c r="AU2066" s="97" t="s">
        <v>80</v>
      </c>
      <c r="AY2066" s="6" t="s">
        <v>139</v>
      </c>
      <c r="BE2066" s="164">
        <f>IF($N$2066="základní",$J$2066,0)</f>
        <v>20008.099999999999</v>
      </c>
      <c r="BF2066" s="164">
        <f>IF($N$2066="snížená",$J$2066,0)</f>
        <v>0</v>
      </c>
      <c r="BG2066" s="164">
        <f>IF($N$2066="zákl. přenesená",$J$2066,0)</f>
        <v>0</v>
      </c>
      <c r="BH2066" s="164">
        <f>IF($N$2066="sníž. přenesená",$J$2066,0)</f>
        <v>0</v>
      </c>
      <c r="BI2066" s="164">
        <f>IF($N$2066="nulová",$J$2066,0)</f>
        <v>0</v>
      </c>
      <c r="BJ2066" s="97" t="s">
        <v>76</v>
      </c>
      <c r="BK2066" s="164">
        <f>ROUND($I$2066*$H$2066,2)</f>
        <v>20008.099999999999</v>
      </c>
      <c r="BL2066" s="97" t="s">
        <v>146</v>
      </c>
      <c r="BM2066" s="97" t="s">
        <v>1606</v>
      </c>
    </row>
    <row r="2067" spans="2:65" s="6" customFormat="1" ht="15.75" customHeight="1" x14ac:dyDescent="0.3">
      <c r="B2067" s="176"/>
      <c r="C2067" s="177"/>
      <c r="D2067" s="167" t="s">
        <v>152</v>
      </c>
      <c r="E2067" s="177"/>
      <c r="F2067" s="178" t="s">
        <v>1602</v>
      </c>
      <c r="G2067" s="177"/>
      <c r="H2067" s="179">
        <v>2.02</v>
      </c>
      <c r="J2067" s="177"/>
      <c r="K2067" s="177"/>
      <c r="L2067" s="180"/>
      <c r="M2067" s="181"/>
      <c r="N2067" s="177"/>
      <c r="O2067" s="177"/>
      <c r="P2067" s="177"/>
      <c r="Q2067" s="177"/>
      <c r="R2067" s="177"/>
      <c r="S2067" s="177"/>
      <c r="T2067" s="182"/>
      <c r="AT2067" s="183" t="s">
        <v>152</v>
      </c>
      <c r="AU2067" s="183" t="s">
        <v>80</v>
      </c>
      <c r="AV2067" s="183" t="s">
        <v>80</v>
      </c>
      <c r="AW2067" s="183" t="s">
        <v>72</v>
      </c>
      <c r="AX2067" s="183" t="s">
        <v>76</v>
      </c>
      <c r="AY2067" s="183" t="s">
        <v>139</v>
      </c>
    </row>
    <row r="2068" spans="2:65" s="6" customFormat="1" ht="15.75" customHeight="1" x14ac:dyDescent="0.3">
      <c r="B2068" s="23"/>
      <c r="C2068" s="200" t="s">
        <v>1607</v>
      </c>
      <c r="D2068" s="200" t="s">
        <v>1184</v>
      </c>
      <c r="E2068" s="201" t="s">
        <v>1608</v>
      </c>
      <c r="F2068" s="202" t="s">
        <v>1609</v>
      </c>
      <c r="G2068" s="203" t="s">
        <v>144</v>
      </c>
      <c r="H2068" s="204">
        <v>2.02</v>
      </c>
      <c r="I2068" s="205">
        <v>19000</v>
      </c>
      <c r="J2068" s="206">
        <f>ROUND($I$2068*$H$2068,2)</f>
        <v>38380</v>
      </c>
      <c r="K2068" s="202"/>
      <c r="L2068" s="207"/>
      <c r="M2068" s="208"/>
      <c r="N2068" s="209" t="s">
        <v>43</v>
      </c>
      <c r="O2068" s="24"/>
      <c r="P2068" s="162">
        <f>$O$2068*$H$2068</f>
        <v>0</v>
      </c>
      <c r="Q2068" s="162">
        <v>7.77</v>
      </c>
      <c r="R2068" s="162">
        <f>$Q$2068*$H$2068</f>
        <v>15.695399999999999</v>
      </c>
      <c r="S2068" s="162">
        <v>0</v>
      </c>
      <c r="T2068" s="163">
        <f>$S$2068*$H$2068</f>
        <v>0</v>
      </c>
      <c r="AR2068" s="97" t="s">
        <v>214</v>
      </c>
      <c r="AT2068" s="97" t="s">
        <v>1184</v>
      </c>
      <c r="AU2068" s="97" t="s">
        <v>80</v>
      </c>
      <c r="AY2068" s="6" t="s">
        <v>139</v>
      </c>
      <c r="BE2068" s="164">
        <f>IF($N$2068="základní",$J$2068,0)</f>
        <v>38380</v>
      </c>
      <c r="BF2068" s="164">
        <f>IF($N$2068="snížená",$J$2068,0)</f>
        <v>0</v>
      </c>
      <c r="BG2068" s="164">
        <f>IF($N$2068="zákl. přenesená",$J$2068,0)</f>
        <v>0</v>
      </c>
      <c r="BH2068" s="164">
        <f>IF($N$2068="sníž. přenesená",$J$2068,0)</f>
        <v>0</v>
      </c>
      <c r="BI2068" s="164">
        <f>IF($N$2068="nulová",$J$2068,0)</f>
        <v>0</v>
      </c>
      <c r="BJ2068" s="97" t="s">
        <v>76</v>
      </c>
      <c r="BK2068" s="164">
        <f>ROUND($I$2068*$H$2068,2)</f>
        <v>38380</v>
      </c>
      <c r="BL2068" s="97" t="s">
        <v>146</v>
      </c>
      <c r="BM2068" s="97" t="s">
        <v>1610</v>
      </c>
    </row>
    <row r="2069" spans="2:65" s="6" customFormat="1" ht="15.75" customHeight="1" x14ac:dyDescent="0.3">
      <c r="B2069" s="176"/>
      <c r="C2069" s="177"/>
      <c r="D2069" s="167" t="s">
        <v>152</v>
      </c>
      <c r="E2069" s="177"/>
      <c r="F2069" s="178" t="s">
        <v>1602</v>
      </c>
      <c r="G2069" s="177"/>
      <c r="H2069" s="179">
        <v>2.02</v>
      </c>
      <c r="J2069" s="177"/>
      <c r="K2069" s="177"/>
      <c r="L2069" s="180"/>
      <c r="M2069" s="181"/>
      <c r="N2069" s="177"/>
      <c r="O2069" s="177"/>
      <c r="P2069" s="177"/>
      <c r="Q2069" s="177"/>
      <c r="R2069" s="177"/>
      <c r="S2069" s="177"/>
      <c r="T2069" s="182"/>
      <c r="AT2069" s="183" t="s">
        <v>152</v>
      </c>
      <c r="AU2069" s="183" t="s">
        <v>80</v>
      </c>
      <c r="AV2069" s="183" t="s">
        <v>80</v>
      </c>
      <c r="AW2069" s="183" t="s">
        <v>72</v>
      </c>
      <c r="AX2069" s="183" t="s">
        <v>76</v>
      </c>
      <c r="AY2069" s="183" t="s">
        <v>139</v>
      </c>
    </row>
    <row r="2070" spans="2:65" s="6" customFormat="1" ht="15.75" customHeight="1" x14ac:dyDescent="0.3">
      <c r="B2070" s="23"/>
      <c r="C2070" s="153" t="s">
        <v>1611</v>
      </c>
      <c r="D2070" s="153" t="s">
        <v>141</v>
      </c>
      <c r="E2070" s="154" t="s">
        <v>1612</v>
      </c>
      <c r="F2070" s="155" t="s">
        <v>1613</v>
      </c>
      <c r="G2070" s="156" t="s">
        <v>144</v>
      </c>
      <c r="H2070" s="157">
        <v>2</v>
      </c>
      <c r="I2070" s="158">
        <v>1510</v>
      </c>
      <c r="J2070" s="159">
        <f>ROUND($I$2070*$H$2070,2)</f>
        <v>3020</v>
      </c>
      <c r="K2070" s="155" t="s">
        <v>145</v>
      </c>
      <c r="L2070" s="43"/>
      <c r="M2070" s="160"/>
      <c r="N2070" s="161" t="s">
        <v>43</v>
      </c>
      <c r="O2070" s="24"/>
      <c r="P2070" s="162">
        <f>$O$2070*$H$2070</f>
        <v>0</v>
      </c>
      <c r="Q2070" s="162">
        <v>1.1469999999999999E-2</v>
      </c>
      <c r="R2070" s="162">
        <f>$Q$2070*$H$2070</f>
        <v>2.2939999999999999E-2</v>
      </c>
      <c r="S2070" s="162">
        <v>0</v>
      </c>
      <c r="T2070" s="163">
        <f>$S$2070*$H$2070</f>
        <v>0</v>
      </c>
      <c r="AR2070" s="97" t="s">
        <v>146</v>
      </c>
      <c r="AT2070" s="97" t="s">
        <v>141</v>
      </c>
      <c r="AU2070" s="97" t="s">
        <v>80</v>
      </c>
      <c r="AY2070" s="6" t="s">
        <v>139</v>
      </c>
      <c r="BE2070" s="164">
        <f>IF($N$2070="základní",$J$2070,0)</f>
        <v>3020</v>
      </c>
      <c r="BF2070" s="164">
        <f>IF($N$2070="snížená",$J$2070,0)</f>
        <v>0</v>
      </c>
      <c r="BG2070" s="164">
        <f>IF($N$2070="zákl. přenesená",$J$2070,0)</f>
        <v>0</v>
      </c>
      <c r="BH2070" s="164">
        <f>IF($N$2070="sníž. přenesená",$J$2070,0)</f>
        <v>0</v>
      </c>
      <c r="BI2070" s="164">
        <f>IF($N$2070="nulová",$J$2070,0)</f>
        <v>0</v>
      </c>
      <c r="BJ2070" s="97" t="s">
        <v>76</v>
      </c>
      <c r="BK2070" s="164">
        <f>ROUND($I$2070*$H$2070,2)</f>
        <v>3020</v>
      </c>
      <c r="BL2070" s="97" t="s">
        <v>146</v>
      </c>
      <c r="BM2070" s="97" t="s">
        <v>1614</v>
      </c>
    </row>
    <row r="2071" spans="2:65" s="6" customFormat="1" ht="16.5" customHeight="1" x14ac:dyDescent="0.3">
      <c r="B2071" s="23"/>
      <c r="C2071" s="24"/>
      <c r="D2071" s="165" t="s">
        <v>148</v>
      </c>
      <c r="E2071" s="24"/>
      <c r="F2071" s="166" t="s">
        <v>1613</v>
      </c>
      <c r="G2071" s="24"/>
      <c r="H2071" s="24"/>
      <c r="J2071" s="24"/>
      <c r="K2071" s="24"/>
      <c r="L2071" s="43"/>
      <c r="M2071" s="56"/>
      <c r="N2071" s="24"/>
      <c r="O2071" s="24"/>
      <c r="P2071" s="24"/>
      <c r="Q2071" s="24"/>
      <c r="R2071" s="24"/>
      <c r="S2071" s="24"/>
      <c r="T2071" s="57"/>
      <c r="AT2071" s="6" t="s">
        <v>148</v>
      </c>
      <c r="AU2071" s="6" t="s">
        <v>80</v>
      </c>
    </row>
    <row r="2072" spans="2:65" s="6" customFormat="1" ht="30.75" customHeight="1" x14ac:dyDescent="0.3">
      <c r="B2072" s="23"/>
      <c r="C2072" s="24"/>
      <c r="D2072" s="167" t="s">
        <v>150</v>
      </c>
      <c r="E2072" s="24"/>
      <c r="F2072" s="168" t="s">
        <v>1593</v>
      </c>
      <c r="G2072" s="24"/>
      <c r="H2072" s="24"/>
      <c r="J2072" s="24"/>
      <c r="K2072" s="24"/>
      <c r="L2072" s="43"/>
      <c r="M2072" s="56"/>
      <c r="N2072" s="24"/>
      <c r="O2072" s="24"/>
      <c r="P2072" s="24"/>
      <c r="Q2072" s="24"/>
      <c r="R2072" s="24"/>
      <c r="S2072" s="24"/>
      <c r="T2072" s="57"/>
      <c r="AT2072" s="6" t="s">
        <v>150</v>
      </c>
      <c r="AU2072" s="6" t="s">
        <v>80</v>
      </c>
    </row>
    <row r="2073" spans="2:65" s="6" customFormat="1" ht="27" customHeight="1" x14ac:dyDescent="0.3">
      <c r="B2073" s="169"/>
      <c r="C2073" s="170"/>
      <c r="D2073" s="167" t="s">
        <v>152</v>
      </c>
      <c r="E2073" s="170"/>
      <c r="F2073" s="171" t="s">
        <v>1594</v>
      </c>
      <c r="G2073" s="170"/>
      <c r="H2073" s="170"/>
      <c r="J2073" s="170"/>
      <c r="K2073" s="170"/>
      <c r="L2073" s="172"/>
      <c r="M2073" s="173"/>
      <c r="N2073" s="170"/>
      <c r="O2073" s="170"/>
      <c r="P2073" s="170"/>
      <c r="Q2073" s="170"/>
      <c r="R2073" s="170"/>
      <c r="S2073" s="170"/>
      <c r="T2073" s="174"/>
      <c r="AT2073" s="175" t="s">
        <v>152</v>
      </c>
      <c r="AU2073" s="175" t="s">
        <v>80</v>
      </c>
      <c r="AV2073" s="175" t="s">
        <v>76</v>
      </c>
      <c r="AW2073" s="175" t="s">
        <v>111</v>
      </c>
      <c r="AX2073" s="175" t="s">
        <v>72</v>
      </c>
      <c r="AY2073" s="175" t="s">
        <v>139</v>
      </c>
    </row>
    <row r="2074" spans="2:65" s="6" customFormat="1" ht="15.75" customHeight="1" x14ac:dyDescent="0.3">
      <c r="B2074" s="169"/>
      <c r="C2074" s="170"/>
      <c r="D2074" s="167" t="s">
        <v>152</v>
      </c>
      <c r="E2074" s="170"/>
      <c r="F2074" s="171" t="s">
        <v>1411</v>
      </c>
      <c r="G2074" s="170"/>
      <c r="H2074" s="170"/>
      <c r="J2074" s="170"/>
      <c r="K2074" s="170"/>
      <c r="L2074" s="172"/>
      <c r="M2074" s="173"/>
      <c r="N2074" s="170"/>
      <c r="O2074" s="170"/>
      <c r="P2074" s="170"/>
      <c r="Q2074" s="170"/>
      <c r="R2074" s="170"/>
      <c r="S2074" s="170"/>
      <c r="T2074" s="174"/>
      <c r="AT2074" s="175" t="s">
        <v>152</v>
      </c>
      <c r="AU2074" s="175" t="s">
        <v>80</v>
      </c>
      <c r="AV2074" s="175" t="s">
        <v>76</v>
      </c>
      <c r="AW2074" s="175" t="s">
        <v>111</v>
      </c>
      <c r="AX2074" s="175" t="s">
        <v>72</v>
      </c>
      <c r="AY2074" s="175" t="s">
        <v>139</v>
      </c>
    </row>
    <row r="2075" spans="2:65" s="6" customFormat="1" ht="15.75" customHeight="1" x14ac:dyDescent="0.3">
      <c r="B2075" s="169"/>
      <c r="C2075" s="170"/>
      <c r="D2075" s="167" t="s">
        <v>152</v>
      </c>
      <c r="E2075" s="170"/>
      <c r="F2075" s="171" t="s">
        <v>1412</v>
      </c>
      <c r="G2075" s="170"/>
      <c r="H2075" s="170"/>
      <c r="J2075" s="170"/>
      <c r="K2075" s="170"/>
      <c r="L2075" s="172"/>
      <c r="M2075" s="173"/>
      <c r="N2075" s="170"/>
      <c r="O2075" s="170"/>
      <c r="P2075" s="170"/>
      <c r="Q2075" s="170"/>
      <c r="R2075" s="170"/>
      <c r="S2075" s="170"/>
      <c r="T2075" s="174"/>
      <c r="AT2075" s="175" t="s">
        <v>152</v>
      </c>
      <c r="AU2075" s="175" t="s">
        <v>80</v>
      </c>
      <c r="AV2075" s="175" t="s">
        <v>76</v>
      </c>
      <c r="AW2075" s="175" t="s">
        <v>111</v>
      </c>
      <c r="AX2075" s="175" t="s">
        <v>72</v>
      </c>
      <c r="AY2075" s="175" t="s">
        <v>139</v>
      </c>
    </row>
    <row r="2076" spans="2:65" s="6" customFormat="1" ht="15.75" customHeight="1" x14ac:dyDescent="0.3">
      <c r="B2076" s="176"/>
      <c r="C2076" s="177"/>
      <c r="D2076" s="167" t="s">
        <v>152</v>
      </c>
      <c r="E2076" s="177"/>
      <c r="F2076" s="178" t="s">
        <v>1615</v>
      </c>
      <c r="G2076" s="177"/>
      <c r="H2076" s="179">
        <v>2</v>
      </c>
      <c r="J2076" s="177"/>
      <c r="K2076" s="177"/>
      <c r="L2076" s="180"/>
      <c r="M2076" s="181"/>
      <c r="N2076" s="177"/>
      <c r="O2076" s="177"/>
      <c r="P2076" s="177"/>
      <c r="Q2076" s="177"/>
      <c r="R2076" s="177"/>
      <c r="S2076" s="177"/>
      <c r="T2076" s="182"/>
      <c r="AT2076" s="183" t="s">
        <v>152</v>
      </c>
      <c r="AU2076" s="183" t="s">
        <v>80</v>
      </c>
      <c r="AV2076" s="183" t="s">
        <v>80</v>
      </c>
      <c r="AW2076" s="183" t="s">
        <v>111</v>
      </c>
      <c r="AX2076" s="183" t="s">
        <v>76</v>
      </c>
      <c r="AY2076" s="183" t="s">
        <v>139</v>
      </c>
    </row>
    <row r="2077" spans="2:65" s="6" customFormat="1" ht="15.75" customHeight="1" x14ac:dyDescent="0.3">
      <c r="B2077" s="23"/>
      <c r="C2077" s="200" t="s">
        <v>1616</v>
      </c>
      <c r="D2077" s="200" t="s">
        <v>1184</v>
      </c>
      <c r="E2077" s="201" t="s">
        <v>1617</v>
      </c>
      <c r="F2077" s="202" t="s">
        <v>1618</v>
      </c>
      <c r="G2077" s="203" t="s">
        <v>144</v>
      </c>
      <c r="H2077" s="204">
        <v>2.02</v>
      </c>
      <c r="I2077" s="205">
        <v>14000</v>
      </c>
      <c r="J2077" s="206">
        <f>ROUND($I$2077*$H$2077,2)</f>
        <v>28280</v>
      </c>
      <c r="K2077" s="202"/>
      <c r="L2077" s="207"/>
      <c r="M2077" s="208"/>
      <c r="N2077" s="209" t="s">
        <v>43</v>
      </c>
      <c r="O2077" s="24"/>
      <c r="P2077" s="162">
        <f>$O$2077*$H$2077</f>
        <v>0</v>
      </c>
      <c r="Q2077" s="162">
        <v>3.1850000000000001</v>
      </c>
      <c r="R2077" s="162">
        <f>$Q$2077*$H$2077</f>
        <v>6.4337</v>
      </c>
      <c r="S2077" s="162">
        <v>0</v>
      </c>
      <c r="T2077" s="163">
        <f>$S$2077*$H$2077</f>
        <v>0</v>
      </c>
      <c r="AR2077" s="97" t="s">
        <v>214</v>
      </c>
      <c r="AT2077" s="97" t="s">
        <v>1184</v>
      </c>
      <c r="AU2077" s="97" t="s">
        <v>80</v>
      </c>
      <c r="AY2077" s="6" t="s">
        <v>139</v>
      </c>
      <c r="BE2077" s="164">
        <f>IF($N$2077="základní",$J$2077,0)</f>
        <v>28280</v>
      </c>
      <c r="BF2077" s="164">
        <f>IF($N$2077="snížená",$J$2077,0)</f>
        <v>0</v>
      </c>
      <c r="BG2077" s="164">
        <f>IF($N$2077="zákl. přenesená",$J$2077,0)</f>
        <v>0</v>
      </c>
      <c r="BH2077" s="164">
        <f>IF($N$2077="sníž. přenesená",$J$2077,0)</f>
        <v>0</v>
      </c>
      <c r="BI2077" s="164">
        <f>IF($N$2077="nulová",$J$2077,0)</f>
        <v>0</v>
      </c>
      <c r="BJ2077" s="97" t="s">
        <v>76</v>
      </c>
      <c r="BK2077" s="164">
        <f>ROUND($I$2077*$H$2077,2)</f>
        <v>28280</v>
      </c>
      <c r="BL2077" s="97" t="s">
        <v>146</v>
      </c>
      <c r="BM2077" s="97" t="s">
        <v>1619</v>
      </c>
    </row>
    <row r="2078" spans="2:65" s="6" customFormat="1" ht="15.75" customHeight="1" x14ac:dyDescent="0.3">
      <c r="B2078" s="176"/>
      <c r="C2078" s="177"/>
      <c r="D2078" s="167" t="s">
        <v>152</v>
      </c>
      <c r="E2078" s="177"/>
      <c r="F2078" s="178" t="s">
        <v>1602</v>
      </c>
      <c r="G2078" s="177"/>
      <c r="H2078" s="179">
        <v>2.02</v>
      </c>
      <c r="J2078" s="177"/>
      <c r="K2078" s="177"/>
      <c r="L2078" s="180"/>
      <c r="M2078" s="181"/>
      <c r="N2078" s="177"/>
      <c r="O2078" s="177"/>
      <c r="P2078" s="177"/>
      <c r="Q2078" s="177"/>
      <c r="R2078" s="177"/>
      <c r="S2078" s="177"/>
      <c r="T2078" s="182"/>
      <c r="AT2078" s="183" t="s">
        <v>152</v>
      </c>
      <c r="AU2078" s="183" t="s">
        <v>80</v>
      </c>
      <c r="AV2078" s="183" t="s">
        <v>80</v>
      </c>
      <c r="AW2078" s="183" t="s">
        <v>72</v>
      </c>
      <c r="AX2078" s="183" t="s">
        <v>76</v>
      </c>
      <c r="AY2078" s="183" t="s">
        <v>139</v>
      </c>
    </row>
    <row r="2079" spans="2:65" s="6" customFormat="1" ht="15.75" customHeight="1" x14ac:dyDescent="0.3">
      <c r="B2079" s="23"/>
      <c r="C2079" s="153" t="s">
        <v>1620</v>
      </c>
      <c r="D2079" s="153" t="s">
        <v>141</v>
      </c>
      <c r="E2079" s="154" t="s">
        <v>1621</v>
      </c>
      <c r="F2079" s="155" t="s">
        <v>1622</v>
      </c>
      <c r="G2079" s="156" t="s">
        <v>144</v>
      </c>
      <c r="H2079" s="157">
        <v>2</v>
      </c>
      <c r="I2079" s="158">
        <v>2180</v>
      </c>
      <c r="J2079" s="159">
        <f>ROUND($I$2079*$H$2079,2)</f>
        <v>4360</v>
      </c>
      <c r="K2079" s="155" t="s">
        <v>145</v>
      </c>
      <c r="L2079" s="43"/>
      <c r="M2079" s="160"/>
      <c r="N2079" s="161" t="s">
        <v>43</v>
      </c>
      <c r="O2079" s="24"/>
      <c r="P2079" s="162">
        <f>$O$2079*$H$2079</f>
        <v>0</v>
      </c>
      <c r="Q2079" s="162">
        <v>2.7528E-2</v>
      </c>
      <c r="R2079" s="162">
        <f>$Q$2079*$H$2079</f>
        <v>5.5056000000000001E-2</v>
      </c>
      <c r="S2079" s="162">
        <v>0</v>
      </c>
      <c r="T2079" s="163">
        <f>$S$2079*$H$2079</f>
        <v>0</v>
      </c>
      <c r="AR2079" s="97" t="s">
        <v>146</v>
      </c>
      <c r="AT2079" s="97" t="s">
        <v>141</v>
      </c>
      <c r="AU2079" s="97" t="s">
        <v>80</v>
      </c>
      <c r="AY2079" s="6" t="s">
        <v>139</v>
      </c>
      <c r="BE2079" s="164">
        <f>IF($N$2079="základní",$J$2079,0)</f>
        <v>4360</v>
      </c>
      <c r="BF2079" s="164">
        <f>IF($N$2079="snížená",$J$2079,0)</f>
        <v>0</v>
      </c>
      <c r="BG2079" s="164">
        <f>IF($N$2079="zákl. přenesená",$J$2079,0)</f>
        <v>0</v>
      </c>
      <c r="BH2079" s="164">
        <f>IF($N$2079="sníž. přenesená",$J$2079,0)</f>
        <v>0</v>
      </c>
      <c r="BI2079" s="164">
        <f>IF($N$2079="nulová",$J$2079,0)</f>
        <v>0</v>
      </c>
      <c r="BJ2079" s="97" t="s">
        <v>76</v>
      </c>
      <c r="BK2079" s="164">
        <f>ROUND($I$2079*$H$2079,2)</f>
        <v>4360</v>
      </c>
      <c r="BL2079" s="97" t="s">
        <v>146</v>
      </c>
      <c r="BM2079" s="97" t="s">
        <v>1623</v>
      </c>
    </row>
    <row r="2080" spans="2:65" s="6" customFormat="1" ht="16.5" customHeight="1" x14ac:dyDescent="0.3">
      <c r="B2080" s="23"/>
      <c r="C2080" s="24"/>
      <c r="D2080" s="165" t="s">
        <v>148</v>
      </c>
      <c r="E2080" s="24"/>
      <c r="F2080" s="166" t="s">
        <v>1622</v>
      </c>
      <c r="G2080" s="24"/>
      <c r="H2080" s="24"/>
      <c r="J2080" s="24"/>
      <c r="K2080" s="24"/>
      <c r="L2080" s="43"/>
      <c r="M2080" s="56"/>
      <c r="N2080" s="24"/>
      <c r="O2080" s="24"/>
      <c r="P2080" s="24"/>
      <c r="Q2080" s="24"/>
      <c r="R2080" s="24"/>
      <c r="S2080" s="24"/>
      <c r="T2080" s="57"/>
      <c r="AT2080" s="6" t="s">
        <v>148</v>
      </c>
      <c r="AU2080" s="6" t="s">
        <v>80</v>
      </c>
    </row>
    <row r="2081" spans="2:65" s="6" customFormat="1" ht="30.75" customHeight="1" x14ac:dyDescent="0.3">
      <c r="B2081" s="23"/>
      <c r="C2081" s="24"/>
      <c r="D2081" s="167" t="s">
        <v>150</v>
      </c>
      <c r="E2081" s="24"/>
      <c r="F2081" s="168" t="s">
        <v>1593</v>
      </c>
      <c r="G2081" s="24"/>
      <c r="H2081" s="24"/>
      <c r="J2081" s="24"/>
      <c r="K2081" s="24"/>
      <c r="L2081" s="43"/>
      <c r="M2081" s="56"/>
      <c r="N2081" s="24"/>
      <c r="O2081" s="24"/>
      <c r="P2081" s="24"/>
      <c r="Q2081" s="24"/>
      <c r="R2081" s="24"/>
      <c r="S2081" s="24"/>
      <c r="T2081" s="57"/>
      <c r="AT2081" s="6" t="s">
        <v>150</v>
      </c>
      <c r="AU2081" s="6" t="s">
        <v>80</v>
      </c>
    </row>
    <row r="2082" spans="2:65" s="6" customFormat="1" ht="27" customHeight="1" x14ac:dyDescent="0.3">
      <c r="B2082" s="169"/>
      <c r="C2082" s="170"/>
      <c r="D2082" s="167" t="s">
        <v>152</v>
      </c>
      <c r="E2082" s="170"/>
      <c r="F2082" s="171" t="s">
        <v>1594</v>
      </c>
      <c r="G2082" s="170"/>
      <c r="H2082" s="170"/>
      <c r="J2082" s="170"/>
      <c r="K2082" s="170"/>
      <c r="L2082" s="172"/>
      <c r="M2082" s="173"/>
      <c r="N2082" s="170"/>
      <c r="O2082" s="170"/>
      <c r="P2082" s="170"/>
      <c r="Q2082" s="170"/>
      <c r="R2082" s="170"/>
      <c r="S2082" s="170"/>
      <c r="T2082" s="174"/>
      <c r="AT2082" s="175" t="s">
        <v>152</v>
      </c>
      <c r="AU2082" s="175" t="s">
        <v>80</v>
      </c>
      <c r="AV2082" s="175" t="s">
        <v>76</v>
      </c>
      <c r="AW2082" s="175" t="s">
        <v>111</v>
      </c>
      <c r="AX2082" s="175" t="s">
        <v>72</v>
      </c>
      <c r="AY2082" s="175" t="s">
        <v>139</v>
      </c>
    </row>
    <row r="2083" spans="2:65" s="6" customFormat="1" ht="15.75" customHeight="1" x14ac:dyDescent="0.3">
      <c r="B2083" s="169"/>
      <c r="C2083" s="170"/>
      <c r="D2083" s="167" t="s">
        <v>152</v>
      </c>
      <c r="E2083" s="170"/>
      <c r="F2083" s="171" t="s">
        <v>1411</v>
      </c>
      <c r="G2083" s="170"/>
      <c r="H2083" s="170"/>
      <c r="J2083" s="170"/>
      <c r="K2083" s="170"/>
      <c r="L2083" s="172"/>
      <c r="M2083" s="173"/>
      <c r="N2083" s="170"/>
      <c r="O2083" s="170"/>
      <c r="P2083" s="170"/>
      <c r="Q2083" s="170"/>
      <c r="R2083" s="170"/>
      <c r="S2083" s="170"/>
      <c r="T2083" s="174"/>
      <c r="AT2083" s="175" t="s">
        <v>152</v>
      </c>
      <c r="AU2083" s="175" t="s">
        <v>80</v>
      </c>
      <c r="AV2083" s="175" t="s">
        <v>76</v>
      </c>
      <c r="AW2083" s="175" t="s">
        <v>111</v>
      </c>
      <c r="AX2083" s="175" t="s">
        <v>72</v>
      </c>
      <c r="AY2083" s="175" t="s">
        <v>139</v>
      </c>
    </row>
    <row r="2084" spans="2:65" s="6" customFormat="1" ht="15.75" customHeight="1" x14ac:dyDescent="0.3">
      <c r="B2084" s="169"/>
      <c r="C2084" s="170"/>
      <c r="D2084" s="167" t="s">
        <v>152</v>
      </c>
      <c r="E2084" s="170"/>
      <c r="F2084" s="171" t="s">
        <v>1412</v>
      </c>
      <c r="G2084" s="170"/>
      <c r="H2084" s="170"/>
      <c r="J2084" s="170"/>
      <c r="K2084" s="170"/>
      <c r="L2084" s="172"/>
      <c r="M2084" s="173"/>
      <c r="N2084" s="170"/>
      <c r="O2084" s="170"/>
      <c r="P2084" s="170"/>
      <c r="Q2084" s="170"/>
      <c r="R2084" s="170"/>
      <c r="S2084" s="170"/>
      <c r="T2084" s="174"/>
      <c r="AT2084" s="175" t="s">
        <v>152</v>
      </c>
      <c r="AU2084" s="175" t="s">
        <v>80</v>
      </c>
      <c r="AV2084" s="175" t="s">
        <v>76</v>
      </c>
      <c r="AW2084" s="175" t="s">
        <v>111</v>
      </c>
      <c r="AX2084" s="175" t="s">
        <v>72</v>
      </c>
      <c r="AY2084" s="175" t="s">
        <v>139</v>
      </c>
    </row>
    <row r="2085" spans="2:65" s="6" customFormat="1" ht="15.75" customHeight="1" x14ac:dyDescent="0.3">
      <c r="B2085" s="176"/>
      <c r="C2085" s="177"/>
      <c r="D2085" s="167" t="s">
        <v>152</v>
      </c>
      <c r="E2085" s="177"/>
      <c r="F2085" s="178" t="s">
        <v>1615</v>
      </c>
      <c r="G2085" s="177"/>
      <c r="H2085" s="179">
        <v>2</v>
      </c>
      <c r="J2085" s="177"/>
      <c r="K2085" s="177"/>
      <c r="L2085" s="180"/>
      <c r="M2085" s="181"/>
      <c r="N2085" s="177"/>
      <c r="O2085" s="177"/>
      <c r="P2085" s="177"/>
      <c r="Q2085" s="177"/>
      <c r="R2085" s="177"/>
      <c r="S2085" s="177"/>
      <c r="T2085" s="182"/>
      <c r="AT2085" s="183" t="s">
        <v>152</v>
      </c>
      <c r="AU2085" s="183" t="s">
        <v>80</v>
      </c>
      <c r="AV2085" s="183" t="s">
        <v>80</v>
      </c>
      <c r="AW2085" s="183" t="s">
        <v>111</v>
      </c>
      <c r="AX2085" s="183" t="s">
        <v>76</v>
      </c>
      <c r="AY2085" s="183" t="s">
        <v>139</v>
      </c>
    </row>
    <row r="2086" spans="2:65" s="6" customFormat="1" ht="15.75" customHeight="1" x14ac:dyDescent="0.3">
      <c r="B2086" s="23"/>
      <c r="C2086" s="200" t="s">
        <v>1624</v>
      </c>
      <c r="D2086" s="200" t="s">
        <v>1184</v>
      </c>
      <c r="E2086" s="201" t="s">
        <v>1625</v>
      </c>
      <c r="F2086" s="202" t="s">
        <v>1626</v>
      </c>
      <c r="G2086" s="203" t="s">
        <v>144</v>
      </c>
      <c r="H2086" s="204">
        <v>2.02</v>
      </c>
      <c r="I2086" s="205">
        <v>33000</v>
      </c>
      <c r="J2086" s="206">
        <f>ROUND($I$2086*$H$2086,2)</f>
        <v>66660</v>
      </c>
      <c r="K2086" s="202"/>
      <c r="L2086" s="207"/>
      <c r="M2086" s="208"/>
      <c r="N2086" s="209" t="s">
        <v>43</v>
      </c>
      <c r="O2086" s="24"/>
      <c r="P2086" s="162">
        <f>$O$2086*$H$2086</f>
        <v>0</v>
      </c>
      <c r="Q2086" s="162">
        <v>10.11</v>
      </c>
      <c r="R2086" s="162">
        <f>$Q$2086*$H$2086</f>
        <v>20.4222</v>
      </c>
      <c r="S2086" s="162">
        <v>0</v>
      </c>
      <c r="T2086" s="163">
        <f>$S$2086*$H$2086</f>
        <v>0</v>
      </c>
      <c r="AR2086" s="97" t="s">
        <v>214</v>
      </c>
      <c r="AT2086" s="97" t="s">
        <v>1184</v>
      </c>
      <c r="AU2086" s="97" t="s">
        <v>80</v>
      </c>
      <c r="AY2086" s="6" t="s">
        <v>139</v>
      </c>
      <c r="BE2086" s="164">
        <f>IF($N$2086="základní",$J$2086,0)</f>
        <v>66660</v>
      </c>
      <c r="BF2086" s="164">
        <f>IF($N$2086="snížená",$J$2086,0)</f>
        <v>0</v>
      </c>
      <c r="BG2086" s="164">
        <f>IF($N$2086="zákl. přenesená",$J$2086,0)</f>
        <v>0</v>
      </c>
      <c r="BH2086" s="164">
        <f>IF($N$2086="sníž. přenesená",$J$2086,0)</f>
        <v>0</v>
      </c>
      <c r="BI2086" s="164">
        <f>IF($N$2086="nulová",$J$2086,0)</f>
        <v>0</v>
      </c>
      <c r="BJ2086" s="97" t="s">
        <v>76</v>
      </c>
      <c r="BK2086" s="164">
        <f>ROUND($I$2086*$H$2086,2)</f>
        <v>66660</v>
      </c>
      <c r="BL2086" s="97" t="s">
        <v>146</v>
      </c>
      <c r="BM2086" s="97" t="s">
        <v>1627</v>
      </c>
    </row>
    <row r="2087" spans="2:65" s="6" customFormat="1" ht="15.75" customHeight="1" x14ac:dyDescent="0.3">
      <c r="B2087" s="176"/>
      <c r="C2087" s="177"/>
      <c r="D2087" s="167" t="s">
        <v>152</v>
      </c>
      <c r="E2087" s="177"/>
      <c r="F2087" s="178" t="s">
        <v>1602</v>
      </c>
      <c r="G2087" s="177"/>
      <c r="H2087" s="179">
        <v>2.02</v>
      </c>
      <c r="J2087" s="177"/>
      <c r="K2087" s="177"/>
      <c r="L2087" s="180"/>
      <c r="M2087" s="181"/>
      <c r="N2087" s="177"/>
      <c r="O2087" s="177"/>
      <c r="P2087" s="177"/>
      <c r="Q2087" s="177"/>
      <c r="R2087" s="177"/>
      <c r="S2087" s="177"/>
      <c r="T2087" s="182"/>
      <c r="AT2087" s="183" t="s">
        <v>152</v>
      </c>
      <c r="AU2087" s="183" t="s">
        <v>80</v>
      </c>
      <c r="AV2087" s="183" t="s">
        <v>80</v>
      </c>
      <c r="AW2087" s="183" t="s">
        <v>72</v>
      </c>
      <c r="AX2087" s="183" t="s">
        <v>76</v>
      </c>
      <c r="AY2087" s="183" t="s">
        <v>139</v>
      </c>
    </row>
    <row r="2088" spans="2:65" s="6" customFormat="1" ht="15.75" customHeight="1" x14ac:dyDescent="0.3">
      <c r="B2088" s="23"/>
      <c r="C2088" s="153" t="s">
        <v>1628</v>
      </c>
      <c r="D2088" s="153" t="s">
        <v>141</v>
      </c>
      <c r="E2088" s="154" t="s">
        <v>1629</v>
      </c>
      <c r="F2088" s="155" t="s">
        <v>1630</v>
      </c>
      <c r="G2088" s="156" t="s">
        <v>294</v>
      </c>
      <c r="H2088" s="157">
        <v>451.95</v>
      </c>
      <c r="I2088" s="158">
        <v>1410</v>
      </c>
      <c r="J2088" s="159">
        <f>ROUND($I$2088*$H$2088,2)</f>
        <v>637249.5</v>
      </c>
      <c r="K2088" s="155"/>
      <c r="L2088" s="43"/>
      <c r="M2088" s="160"/>
      <c r="N2088" s="161" t="s">
        <v>43</v>
      </c>
      <c r="O2088" s="24"/>
      <c r="P2088" s="162">
        <f>$O$2088*$H$2088</f>
        <v>0</v>
      </c>
      <c r="Q2088" s="162">
        <v>2.0265499999999999</v>
      </c>
      <c r="R2088" s="162">
        <f>$Q$2088*$H$2088</f>
        <v>915.89927249999994</v>
      </c>
      <c r="S2088" s="162">
        <v>0</v>
      </c>
      <c r="T2088" s="163">
        <f>$S$2088*$H$2088</f>
        <v>0</v>
      </c>
      <c r="AR2088" s="97" t="s">
        <v>146</v>
      </c>
      <c r="AT2088" s="97" t="s">
        <v>141</v>
      </c>
      <c r="AU2088" s="97" t="s">
        <v>80</v>
      </c>
      <c r="AY2088" s="6" t="s">
        <v>139</v>
      </c>
      <c r="BE2088" s="164">
        <f>IF($N$2088="základní",$J$2088,0)</f>
        <v>637249.5</v>
      </c>
      <c r="BF2088" s="164">
        <f>IF($N$2088="snížená",$J$2088,0)</f>
        <v>0</v>
      </c>
      <c r="BG2088" s="164">
        <f>IF($N$2088="zákl. přenesená",$J$2088,0)</f>
        <v>0</v>
      </c>
      <c r="BH2088" s="164">
        <f>IF($N$2088="sníž. přenesená",$J$2088,0)</f>
        <v>0</v>
      </c>
      <c r="BI2088" s="164">
        <f>IF($N$2088="nulová",$J$2088,0)</f>
        <v>0</v>
      </c>
      <c r="BJ2088" s="97" t="s">
        <v>76</v>
      </c>
      <c r="BK2088" s="164">
        <f>ROUND($I$2088*$H$2088,2)</f>
        <v>637249.5</v>
      </c>
      <c r="BL2088" s="97" t="s">
        <v>146</v>
      </c>
      <c r="BM2088" s="97" t="s">
        <v>1631</v>
      </c>
    </row>
    <row r="2089" spans="2:65" s="6" customFormat="1" ht="27" customHeight="1" x14ac:dyDescent="0.3">
      <c r="B2089" s="23"/>
      <c r="C2089" s="24"/>
      <c r="D2089" s="165" t="s">
        <v>148</v>
      </c>
      <c r="E2089" s="24"/>
      <c r="F2089" s="166" t="s">
        <v>1632</v>
      </c>
      <c r="G2089" s="24"/>
      <c r="H2089" s="24"/>
      <c r="J2089" s="24"/>
      <c r="K2089" s="24"/>
      <c r="L2089" s="43"/>
      <c r="M2089" s="56"/>
      <c r="N2089" s="24"/>
      <c r="O2089" s="24"/>
      <c r="P2089" s="24"/>
      <c r="Q2089" s="24"/>
      <c r="R2089" s="24"/>
      <c r="S2089" s="24"/>
      <c r="T2089" s="57"/>
      <c r="AT2089" s="6" t="s">
        <v>148</v>
      </c>
      <c r="AU2089" s="6" t="s">
        <v>80</v>
      </c>
    </row>
    <row r="2090" spans="2:65" s="6" customFormat="1" ht="15.75" customHeight="1" x14ac:dyDescent="0.3">
      <c r="B2090" s="169"/>
      <c r="C2090" s="170"/>
      <c r="D2090" s="167" t="s">
        <v>152</v>
      </c>
      <c r="E2090" s="170"/>
      <c r="F2090" s="171" t="s">
        <v>385</v>
      </c>
      <c r="G2090" s="170"/>
      <c r="H2090" s="170"/>
      <c r="J2090" s="170"/>
      <c r="K2090" s="170"/>
      <c r="L2090" s="172"/>
      <c r="M2090" s="173"/>
      <c r="N2090" s="170"/>
      <c r="O2090" s="170"/>
      <c r="P2090" s="170"/>
      <c r="Q2090" s="170"/>
      <c r="R2090" s="170"/>
      <c r="S2090" s="170"/>
      <c r="T2090" s="174"/>
      <c r="AT2090" s="175" t="s">
        <v>152</v>
      </c>
      <c r="AU2090" s="175" t="s">
        <v>80</v>
      </c>
      <c r="AV2090" s="175" t="s">
        <v>76</v>
      </c>
      <c r="AW2090" s="175" t="s">
        <v>111</v>
      </c>
      <c r="AX2090" s="175" t="s">
        <v>72</v>
      </c>
      <c r="AY2090" s="175" t="s">
        <v>139</v>
      </c>
    </row>
    <row r="2091" spans="2:65" s="6" customFormat="1" ht="15.75" customHeight="1" x14ac:dyDescent="0.3">
      <c r="B2091" s="169"/>
      <c r="C2091" s="170"/>
      <c r="D2091" s="167" t="s">
        <v>152</v>
      </c>
      <c r="E2091" s="170"/>
      <c r="F2091" s="171" t="s">
        <v>185</v>
      </c>
      <c r="G2091" s="170"/>
      <c r="H2091" s="170"/>
      <c r="J2091" s="170"/>
      <c r="K2091" s="170"/>
      <c r="L2091" s="172"/>
      <c r="M2091" s="173"/>
      <c r="N2091" s="170"/>
      <c r="O2091" s="170"/>
      <c r="P2091" s="170"/>
      <c r="Q2091" s="170"/>
      <c r="R2091" s="170"/>
      <c r="S2091" s="170"/>
      <c r="T2091" s="174"/>
      <c r="AT2091" s="175" t="s">
        <v>152</v>
      </c>
      <c r="AU2091" s="175" t="s">
        <v>80</v>
      </c>
      <c r="AV2091" s="175" t="s">
        <v>76</v>
      </c>
      <c r="AW2091" s="175" t="s">
        <v>111</v>
      </c>
      <c r="AX2091" s="175" t="s">
        <v>72</v>
      </c>
      <c r="AY2091" s="175" t="s">
        <v>139</v>
      </c>
    </row>
    <row r="2092" spans="2:65" s="6" customFormat="1" ht="27" customHeight="1" x14ac:dyDescent="0.3">
      <c r="B2092" s="176"/>
      <c r="C2092" s="177"/>
      <c r="D2092" s="167" t="s">
        <v>152</v>
      </c>
      <c r="E2092" s="177"/>
      <c r="F2092" s="178" t="s">
        <v>1633</v>
      </c>
      <c r="G2092" s="177"/>
      <c r="H2092" s="179">
        <v>70.2</v>
      </c>
      <c r="J2092" s="177"/>
      <c r="K2092" s="177"/>
      <c r="L2092" s="180"/>
      <c r="M2092" s="181"/>
      <c r="N2092" s="177"/>
      <c r="O2092" s="177"/>
      <c r="P2092" s="177"/>
      <c r="Q2092" s="177"/>
      <c r="R2092" s="177"/>
      <c r="S2092" s="177"/>
      <c r="T2092" s="182"/>
      <c r="AT2092" s="183" t="s">
        <v>152</v>
      </c>
      <c r="AU2092" s="183" t="s">
        <v>80</v>
      </c>
      <c r="AV2092" s="183" t="s">
        <v>80</v>
      </c>
      <c r="AW2092" s="183" t="s">
        <v>111</v>
      </c>
      <c r="AX2092" s="183" t="s">
        <v>72</v>
      </c>
      <c r="AY2092" s="183" t="s">
        <v>139</v>
      </c>
    </row>
    <row r="2093" spans="2:65" s="6" customFormat="1" ht="15.75" customHeight="1" x14ac:dyDescent="0.3">
      <c r="B2093" s="169"/>
      <c r="C2093" s="170"/>
      <c r="D2093" s="167" t="s">
        <v>152</v>
      </c>
      <c r="E2093" s="170"/>
      <c r="F2093" s="171" t="s">
        <v>237</v>
      </c>
      <c r="G2093" s="170"/>
      <c r="H2093" s="170"/>
      <c r="J2093" s="170"/>
      <c r="K2093" s="170"/>
      <c r="L2093" s="172"/>
      <c r="M2093" s="173"/>
      <c r="N2093" s="170"/>
      <c r="O2093" s="170"/>
      <c r="P2093" s="170"/>
      <c r="Q2093" s="170"/>
      <c r="R2093" s="170"/>
      <c r="S2093" s="170"/>
      <c r="T2093" s="174"/>
      <c r="AT2093" s="175" t="s">
        <v>152</v>
      </c>
      <c r="AU2093" s="175" t="s">
        <v>80</v>
      </c>
      <c r="AV2093" s="175" t="s">
        <v>76</v>
      </c>
      <c r="AW2093" s="175" t="s">
        <v>111</v>
      </c>
      <c r="AX2093" s="175" t="s">
        <v>72</v>
      </c>
      <c r="AY2093" s="175" t="s">
        <v>139</v>
      </c>
    </row>
    <row r="2094" spans="2:65" s="6" customFormat="1" ht="15.75" customHeight="1" x14ac:dyDescent="0.3">
      <c r="B2094" s="176"/>
      <c r="C2094" s="177"/>
      <c r="D2094" s="167" t="s">
        <v>152</v>
      </c>
      <c r="E2094" s="177"/>
      <c r="F2094" s="178" t="s">
        <v>1634</v>
      </c>
      <c r="G2094" s="177"/>
      <c r="H2094" s="179">
        <v>5.16</v>
      </c>
      <c r="J2094" s="177"/>
      <c r="K2094" s="177"/>
      <c r="L2094" s="180"/>
      <c r="M2094" s="181"/>
      <c r="N2094" s="177"/>
      <c r="O2094" s="177"/>
      <c r="P2094" s="177"/>
      <c r="Q2094" s="177"/>
      <c r="R2094" s="177"/>
      <c r="S2094" s="177"/>
      <c r="T2094" s="182"/>
      <c r="AT2094" s="183" t="s">
        <v>152</v>
      </c>
      <c r="AU2094" s="183" t="s">
        <v>80</v>
      </c>
      <c r="AV2094" s="183" t="s">
        <v>80</v>
      </c>
      <c r="AW2094" s="183" t="s">
        <v>111</v>
      </c>
      <c r="AX2094" s="183" t="s">
        <v>72</v>
      </c>
      <c r="AY2094" s="183" t="s">
        <v>139</v>
      </c>
    </row>
    <row r="2095" spans="2:65" s="6" customFormat="1" ht="15.75" customHeight="1" x14ac:dyDescent="0.3">
      <c r="B2095" s="169"/>
      <c r="C2095" s="170"/>
      <c r="D2095" s="167" t="s">
        <v>152</v>
      </c>
      <c r="E2095" s="170"/>
      <c r="F2095" s="171" t="s">
        <v>239</v>
      </c>
      <c r="G2095" s="170"/>
      <c r="H2095" s="170"/>
      <c r="J2095" s="170"/>
      <c r="K2095" s="170"/>
      <c r="L2095" s="172"/>
      <c r="M2095" s="173"/>
      <c r="N2095" s="170"/>
      <c r="O2095" s="170"/>
      <c r="P2095" s="170"/>
      <c r="Q2095" s="170"/>
      <c r="R2095" s="170"/>
      <c r="S2095" s="170"/>
      <c r="T2095" s="174"/>
      <c r="AT2095" s="175" t="s">
        <v>152</v>
      </c>
      <c r="AU2095" s="175" t="s">
        <v>80</v>
      </c>
      <c r="AV2095" s="175" t="s">
        <v>76</v>
      </c>
      <c r="AW2095" s="175" t="s">
        <v>111</v>
      </c>
      <c r="AX2095" s="175" t="s">
        <v>72</v>
      </c>
      <c r="AY2095" s="175" t="s">
        <v>139</v>
      </c>
    </row>
    <row r="2096" spans="2:65" s="6" customFormat="1" ht="15.75" customHeight="1" x14ac:dyDescent="0.3">
      <c r="B2096" s="176"/>
      <c r="C2096" s="177"/>
      <c r="D2096" s="167" t="s">
        <v>152</v>
      </c>
      <c r="E2096" s="177"/>
      <c r="F2096" s="178" t="s">
        <v>1635</v>
      </c>
      <c r="G2096" s="177"/>
      <c r="H2096" s="179">
        <v>23.87</v>
      </c>
      <c r="J2096" s="177"/>
      <c r="K2096" s="177"/>
      <c r="L2096" s="180"/>
      <c r="M2096" s="181"/>
      <c r="N2096" s="177"/>
      <c r="O2096" s="177"/>
      <c r="P2096" s="177"/>
      <c r="Q2096" s="177"/>
      <c r="R2096" s="177"/>
      <c r="S2096" s="177"/>
      <c r="T2096" s="182"/>
      <c r="AT2096" s="183" t="s">
        <v>152</v>
      </c>
      <c r="AU2096" s="183" t="s">
        <v>80</v>
      </c>
      <c r="AV2096" s="183" t="s">
        <v>80</v>
      </c>
      <c r="AW2096" s="183" t="s">
        <v>111</v>
      </c>
      <c r="AX2096" s="183" t="s">
        <v>72</v>
      </c>
      <c r="AY2096" s="183" t="s">
        <v>139</v>
      </c>
    </row>
    <row r="2097" spans="2:51" s="6" customFormat="1" ht="15.75" customHeight="1" x14ac:dyDescent="0.3">
      <c r="B2097" s="169"/>
      <c r="C2097" s="170"/>
      <c r="D2097" s="167" t="s">
        <v>152</v>
      </c>
      <c r="E2097" s="170"/>
      <c r="F2097" s="171" t="s">
        <v>193</v>
      </c>
      <c r="G2097" s="170"/>
      <c r="H2097" s="170"/>
      <c r="J2097" s="170"/>
      <c r="K2097" s="170"/>
      <c r="L2097" s="172"/>
      <c r="M2097" s="173"/>
      <c r="N2097" s="170"/>
      <c r="O2097" s="170"/>
      <c r="P2097" s="170"/>
      <c r="Q2097" s="170"/>
      <c r="R2097" s="170"/>
      <c r="S2097" s="170"/>
      <c r="T2097" s="174"/>
      <c r="AT2097" s="175" t="s">
        <v>152</v>
      </c>
      <c r="AU2097" s="175" t="s">
        <v>80</v>
      </c>
      <c r="AV2097" s="175" t="s">
        <v>76</v>
      </c>
      <c r="AW2097" s="175" t="s">
        <v>111</v>
      </c>
      <c r="AX2097" s="175" t="s">
        <v>72</v>
      </c>
      <c r="AY2097" s="175" t="s">
        <v>139</v>
      </c>
    </row>
    <row r="2098" spans="2:51" s="6" customFormat="1" ht="15.75" customHeight="1" x14ac:dyDescent="0.3">
      <c r="B2098" s="176"/>
      <c r="C2098" s="177"/>
      <c r="D2098" s="167" t="s">
        <v>152</v>
      </c>
      <c r="E2098" s="177"/>
      <c r="F2098" s="178" t="s">
        <v>1636</v>
      </c>
      <c r="G2098" s="177"/>
      <c r="H2098" s="179">
        <v>8.2100000000000009</v>
      </c>
      <c r="J2098" s="177"/>
      <c r="K2098" s="177"/>
      <c r="L2098" s="180"/>
      <c r="M2098" s="181"/>
      <c r="N2098" s="177"/>
      <c r="O2098" s="177"/>
      <c r="P2098" s="177"/>
      <c r="Q2098" s="177"/>
      <c r="R2098" s="177"/>
      <c r="S2098" s="177"/>
      <c r="T2098" s="182"/>
      <c r="AT2098" s="183" t="s">
        <v>152</v>
      </c>
      <c r="AU2098" s="183" t="s">
        <v>80</v>
      </c>
      <c r="AV2098" s="183" t="s">
        <v>80</v>
      </c>
      <c r="AW2098" s="183" t="s">
        <v>111</v>
      </c>
      <c r="AX2098" s="183" t="s">
        <v>72</v>
      </c>
      <c r="AY2098" s="183" t="s">
        <v>139</v>
      </c>
    </row>
    <row r="2099" spans="2:51" s="6" customFormat="1" ht="15.75" customHeight="1" x14ac:dyDescent="0.3">
      <c r="B2099" s="169"/>
      <c r="C2099" s="170"/>
      <c r="D2099" s="167" t="s">
        <v>152</v>
      </c>
      <c r="E2099" s="170"/>
      <c r="F2099" s="171" t="s">
        <v>211</v>
      </c>
      <c r="G2099" s="170"/>
      <c r="H2099" s="170"/>
      <c r="J2099" s="170"/>
      <c r="K2099" s="170"/>
      <c r="L2099" s="172"/>
      <c r="M2099" s="173"/>
      <c r="N2099" s="170"/>
      <c r="O2099" s="170"/>
      <c r="P2099" s="170"/>
      <c r="Q2099" s="170"/>
      <c r="R2099" s="170"/>
      <c r="S2099" s="170"/>
      <c r="T2099" s="174"/>
      <c r="AT2099" s="175" t="s">
        <v>152</v>
      </c>
      <c r="AU2099" s="175" t="s">
        <v>80</v>
      </c>
      <c r="AV2099" s="175" t="s">
        <v>76</v>
      </c>
      <c r="AW2099" s="175" t="s">
        <v>111</v>
      </c>
      <c r="AX2099" s="175" t="s">
        <v>72</v>
      </c>
      <c r="AY2099" s="175" t="s">
        <v>139</v>
      </c>
    </row>
    <row r="2100" spans="2:51" s="6" customFormat="1" ht="27" customHeight="1" x14ac:dyDescent="0.3">
      <c r="B2100" s="176"/>
      <c r="C2100" s="177"/>
      <c r="D2100" s="167" t="s">
        <v>152</v>
      </c>
      <c r="E2100" s="177"/>
      <c r="F2100" s="178" t="s">
        <v>1637</v>
      </c>
      <c r="G2100" s="177"/>
      <c r="H2100" s="179">
        <v>62.93</v>
      </c>
      <c r="J2100" s="177"/>
      <c r="K2100" s="177"/>
      <c r="L2100" s="180"/>
      <c r="M2100" s="181"/>
      <c r="N2100" s="177"/>
      <c r="O2100" s="177"/>
      <c r="P2100" s="177"/>
      <c r="Q2100" s="177"/>
      <c r="R2100" s="177"/>
      <c r="S2100" s="177"/>
      <c r="T2100" s="182"/>
      <c r="AT2100" s="183" t="s">
        <v>152</v>
      </c>
      <c r="AU2100" s="183" t="s">
        <v>80</v>
      </c>
      <c r="AV2100" s="183" t="s">
        <v>80</v>
      </c>
      <c r="AW2100" s="183" t="s">
        <v>111</v>
      </c>
      <c r="AX2100" s="183" t="s">
        <v>72</v>
      </c>
      <c r="AY2100" s="183" t="s">
        <v>139</v>
      </c>
    </row>
    <row r="2101" spans="2:51" s="6" customFormat="1" ht="15.75" customHeight="1" x14ac:dyDescent="0.3">
      <c r="B2101" s="176"/>
      <c r="C2101" s="177"/>
      <c r="D2101" s="167" t="s">
        <v>152</v>
      </c>
      <c r="E2101" s="177"/>
      <c r="F2101" s="178" t="s">
        <v>1638</v>
      </c>
      <c r="G2101" s="177"/>
      <c r="H2101" s="179">
        <v>15.51</v>
      </c>
      <c r="J2101" s="177"/>
      <c r="K2101" s="177"/>
      <c r="L2101" s="180"/>
      <c r="M2101" s="181"/>
      <c r="N2101" s="177"/>
      <c r="O2101" s="177"/>
      <c r="P2101" s="177"/>
      <c r="Q2101" s="177"/>
      <c r="R2101" s="177"/>
      <c r="S2101" s="177"/>
      <c r="T2101" s="182"/>
      <c r="AT2101" s="183" t="s">
        <v>152</v>
      </c>
      <c r="AU2101" s="183" t="s">
        <v>80</v>
      </c>
      <c r="AV2101" s="183" t="s">
        <v>80</v>
      </c>
      <c r="AW2101" s="183" t="s">
        <v>111</v>
      </c>
      <c r="AX2101" s="183" t="s">
        <v>72</v>
      </c>
      <c r="AY2101" s="183" t="s">
        <v>139</v>
      </c>
    </row>
    <row r="2102" spans="2:51" s="6" customFormat="1" ht="15.75" customHeight="1" x14ac:dyDescent="0.3">
      <c r="B2102" s="169"/>
      <c r="C2102" s="170"/>
      <c r="D2102" s="167" t="s">
        <v>152</v>
      </c>
      <c r="E2102" s="170"/>
      <c r="F2102" s="171" t="s">
        <v>169</v>
      </c>
      <c r="G2102" s="170"/>
      <c r="H2102" s="170"/>
      <c r="J2102" s="170"/>
      <c r="K2102" s="170"/>
      <c r="L2102" s="172"/>
      <c r="M2102" s="173"/>
      <c r="N2102" s="170"/>
      <c r="O2102" s="170"/>
      <c r="P2102" s="170"/>
      <c r="Q2102" s="170"/>
      <c r="R2102" s="170"/>
      <c r="S2102" s="170"/>
      <c r="T2102" s="174"/>
      <c r="AT2102" s="175" t="s">
        <v>152</v>
      </c>
      <c r="AU2102" s="175" t="s">
        <v>80</v>
      </c>
      <c r="AV2102" s="175" t="s">
        <v>76</v>
      </c>
      <c r="AW2102" s="175" t="s">
        <v>111</v>
      </c>
      <c r="AX2102" s="175" t="s">
        <v>72</v>
      </c>
      <c r="AY2102" s="175" t="s">
        <v>139</v>
      </c>
    </row>
    <row r="2103" spans="2:51" s="6" customFormat="1" ht="15.75" customHeight="1" x14ac:dyDescent="0.3">
      <c r="B2103" s="176"/>
      <c r="C2103" s="177"/>
      <c r="D2103" s="167" t="s">
        <v>152</v>
      </c>
      <c r="E2103" s="177"/>
      <c r="F2103" s="178" t="s">
        <v>1639</v>
      </c>
      <c r="G2103" s="177"/>
      <c r="H2103" s="179">
        <v>37.44</v>
      </c>
      <c r="J2103" s="177"/>
      <c r="K2103" s="177"/>
      <c r="L2103" s="180"/>
      <c r="M2103" s="181"/>
      <c r="N2103" s="177"/>
      <c r="O2103" s="177"/>
      <c r="P2103" s="177"/>
      <c r="Q2103" s="177"/>
      <c r="R2103" s="177"/>
      <c r="S2103" s="177"/>
      <c r="T2103" s="182"/>
      <c r="AT2103" s="183" t="s">
        <v>152</v>
      </c>
      <c r="AU2103" s="183" t="s">
        <v>80</v>
      </c>
      <c r="AV2103" s="183" t="s">
        <v>80</v>
      </c>
      <c r="AW2103" s="183" t="s">
        <v>111</v>
      </c>
      <c r="AX2103" s="183" t="s">
        <v>72</v>
      </c>
      <c r="AY2103" s="183" t="s">
        <v>139</v>
      </c>
    </row>
    <row r="2104" spans="2:51" s="6" customFormat="1" ht="15.75" customHeight="1" x14ac:dyDescent="0.3">
      <c r="B2104" s="169"/>
      <c r="C2104" s="170"/>
      <c r="D2104" s="167" t="s">
        <v>152</v>
      </c>
      <c r="E2104" s="170"/>
      <c r="F2104" s="171" t="s">
        <v>253</v>
      </c>
      <c r="G2104" s="170"/>
      <c r="H2104" s="170"/>
      <c r="J2104" s="170"/>
      <c r="K2104" s="170"/>
      <c r="L2104" s="172"/>
      <c r="M2104" s="173"/>
      <c r="N2104" s="170"/>
      <c r="O2104" s="170"/>
      <c r="P2104" s="170"/>
      <c r="Q2104" s="170"/>
      <c r="R2104" s="170"/>
      <c r="S2104" s="170"/>
      <c r="T2104" s="174"/>
      <c r="AT2104" s="175" t="s">
        <v>152</v>
      </c>
      <c r="AU2104" s="175" t="s">
        <v>80</v>
      </c>
      <c r="AV2104" s="175" t="s">
        <v>76</v>
      </c>
      <c r="AW2104" s="175" t="s">
        <v>111</v>
      </c>
      <c r="AX2104" s="175" t="s">
        <v>72</v>
      </c>
      <c r="AY2104" s="175" t="s">
        <v>139</v>
      </c>
    </row>
    <row r="2105" spans="2:51" s="6" customFormat="1" ht="15.75" customHeight="1" x14ac:dyDescent="0.3">
      <c r="B2105" s="176"/>
      <c r="C2105" s="177"/>
      <c r="D2105" s="167" t="s">
        <v>152</v>
      </c>
      <c r="E2105" s="177"/>
      <c r="F2105" s="178" t="s">
        <v>1640</v>
      </c>
      <c r="G2105" s="177"/>
      <c r="H2105" s="179">
        <v>22.69</v>
      </c>
      <c r="J2105" s="177"/>
      <c r="K2105" s="177"/>
      <c r="L2105" s="180"/>
      <c r="M2105" s="181"/>
      <c r="N2105" s="177"/>
      <c r="O2105" s="177"/>
      <c r="P2105" s="177"/>
      <c r="Q2105" s="177"/>
      <c r="R2105" s="177"/>
      <c r="S2105" s="177"/>
      <c r="T2105" s="182"/>
      <c r="AT2105" s="183" t="s">
        <v>152</v>
      </c>
      <c r="AU2105" s="183" t="s">
        <v>80</v>
      </c>
      <c r="AV2105" s="183" t="s">
        <v>80</v>
      </c>
      <c r="AW2105" s="183" t="s">
        <v>111</v>
      </c>
      <c r="AX2105" s="183" t="s">
        <v>72</v>
      </c>
      <c r="AY2105" s="183" t="s">
        <v>139</v>
      </c>
    </row>
    <row r="2106" spans="2:51" s="6" customFormat="1" ht="15.75" customHeight="1" x14ac:dyDescent="0.3">
      <c r="B2106" s="169"/>
      <c r="C2106" s="170"/>
      <c r="D2106" s="167" t="s">
        <v>152</v>
      </c>
      <c r="E2106" s="170"/>
      <c r="F2106" s="171" t="s">
        <v>230</v>
      </c>
      <c r="G2106" s="170"/>
      <c r="H2106" s="170"/>
      <c r="J2106" s="170"/>
      <c r="K2106" s="170"/>
      <c r="L2106" s="172"/>
      <c r="M2106" s="173"/>
      <c r="N2106" s="170"/>
      <c r="O2106" s="170"/>
      <c r="P2106" s="170"/>
      <c r="Q2106" s="170"/>
      <c r="R2106" s="170"/>
      <c r="S2106" s="170"/>
      <c r="T2106" s="174"/>
      <c r="AT2106" s="175" t="s">
        <v>152</v>
      </c>
      <c r="AU2106" s="175" t="s">
        <v>80</v>
      </c>
      <c r="AV2106" s="175" t="s">
        <v>76</v>
      </c>
      <c r="AW2106" s="175" t="s">
        <v>111</v>
      </c>
      <c r="AX2106" s="175" t="s">
        <v>72</v>
      </c>
      <c r="AY2106" s="175" t="s">
        <v>139</v>
      </c>
    </row>
    <row r="2107" spans="2:51" s="6" customFormat="1" ht="15.75" customHeight="1" x14ac:dyDescent="0.3">
      <c r="B2107" s="176"/>
      <c r="C2107" s="177"/>
      <c r="D2107" s="167" t="s">
        <v>152</v>
      </c>
      <c r="E2107" s="177"/>
      <c r="F2107" s="178" t="s">
        <v>1641</v>
      </c>
      <c r="G2107" s="177"/>
      <c r="H2107" s="179">
        <v>49.01</v>
      </c>
      <c r="J2107" s="177"/>
      <c r="K2107" s="177"/>
      <c r="L2107" s="180"/>
      <c r="M2107" s="181"/>
      <c r="N2107" s="177"/>
      <c r="O2107" s="177"/>
      <c r="P2107" s="177"/>
      <c r="Q2107" s="177"/>
      <c r="R2107" s="177"/>
      <c r="S2107" s="177"/>
      <c r="T2107" s="182"/>
      <c r="AT2107" s="183" t="s">
        <v>152</v>
      </c>
      <c r="AU2107" s="183" t="s">
        <v>80</v>
      </c>
      <c r="AV2107" s="183" t="s">
        <v>80</v>
      </c>
      <c r="AW2107" s="183" t="s">
        <v>111</v>
      </c>
      <c r="AX2107" s="183" t="s">
        <v>72</v>
      </c>
      <c r="AY2107" s="183" t="s">
        <v>139</v>
      </c>
    </row>
    <row r="2108" spans="2:51" s="6" customFormat="1" ht="15.75" customHeight="1" x14ac:dyDescent="0.3">
      <c r="B2108" s="169"/>
      <c r="C2108" s="170"/>
      <c r="D2108" s="167" t="s">
        <v>152</v>
      </c>
      <c r="E2108" s="170"/>
      <c r="F2108" s="171" t="s">
        <v>255</v>
      </c>
      <c r="G2108" s="170"/>
      <c r="H2108" s="170"/>
      <c r="J2108" s="170"/>
      <c r="K2108" s="170"/>
      <c r="L2108" s="172"/>
      <c r="M2108" s="173"/>
      <c r="N2108" s="170"/>
      <c r="O2108" s="170"/>
      <c r="P2108" s="170"/>
      <c r="Q2108" s="170"/>
      <c r="R2108" s="170"/>
      <c r="S2108" s="170"/>
      <c r="T2108" s="174"/>
      <c r="AT2108" s="175" t="s">
        <v>152</v>
      </c>
      <c r="AU2108" s="175" t="s">
        <v>80</v>
      </c>
      <c r="AV2108" s="175" t="s">
        <v>76</v>
      </c>
      <c r="AW2108" s="175" t="s">
        <v>111</v>
      </c>
      <c r="AX2108" s="175" t="s">
        <v>72</v>
      </c>
      <c r="AY2108" s="175" t="s">
        <v>139</v>
      </c>
    </row>
    <row r="2109" spans="2:51" s="6" customFormat="1" ht="15.75" customHeight="1" x14ac:dyDescent="0.3">
      <c r="B2109" s="176"/>
      <c r="C2109" s="177"/>
      <c r="D2109" s="167" t="s">
        <v>152</v>
      </c>
      <c r="E2109" s="177"/>
      <c r="F2109" s="178" t="s">
        <v>1642</v>
      </c>
      <c r="G2109" s="177"/>
      <c r="H2109" s="179">
        <v>15.2</v>
      </c>
      <c r="J2109" s="177"/>
      <c r="K2109" s="177"/>
      <c r="L2109" s="180"/>
      <c r="M2109" s="181"/>
      <c r="N2109" s="177"/>
      <c r="O2109" s="177"/>
      <c r="P2109" s="177"/>
      <c r="Q2109" s="177"/>
      <c r="R2109" s="177"/>
      <c r="S2109" s="177"/>
      <c r="T2109" s="182"/>
      <c r="AT2109" s="183" t="s">
        <v>152</v>
      </c>
      <c r="AU2109" s="183" t="s">
        <v>80</v>
      </c>
      <c r="AV2109" s="183" t="s">
        <v>80</v>
      </c>
      <c r="AW2109" s="183" t="s">
        <v>111</v>
      </c>
      <c r="AX2109" s="183" t="s">
        <v>72</v>
      </c>
      <c r="AY2109" s="183" t="s">
        <v>139</v>
      </c>
    </row>
    <row r="2110" spans="2:51" s="6" customFormat="1" ht="15.75" customHeight="1" x14ac:dyDescent="0.3">
      <c r="B2110" s="169"/>
      <c r="C2110" s="170"/>
      <c r="D2110" s="167" t="s">
        <v>152</v>
      </c>
      <c r="E2110" s="170"/>
      <c r="F2110" s="171" t="s">
        <v>196</v>
      </c>
      <c r="G2110" s="170"/>
      <c r="H2110" s="170"/>
      <c r="J2110" s="170"/>
      <c r="K2110" s="170"/>
      <c r="L2110" s="172"/>
      <c r="M2110" s="173"/>
      <c r="N2110" s="170"/>
      <c r="O2110" s="170"/>
      <c r="P2110" s="170"/>
      <c r="Q2110" s="170"/>
      <c r="R2110" s="170"/>
      <c r="S2110" s="170"/>
      <c r="T2110" s="174"/>
      <c r="AT2110" s="175" t="s">
        <v>152</v>
      </c>
      <c r="AU2110" s="175" t="s">
        <v>80</v>
      </c>
      <c r="AV2110" s="175" t="s">
        <v>76</v>
      </c>
      <c r="AW2110" s="175" t="s">
        <v>111</v>
      </c>
      <c r="AX2110" s="175" t="s">
        <v>72</v>
      </c>
      <c r="AY2110" s="175" t="s">
        <v>139</v>
      </c>
    </row>
    <row r="2111" spans="2:51" s="6" customFormat="1" ht="15.75" customHeight="1" x14ac:dyDescent="0.3">
      <c r="B2111" s="176"/>
      <c r="C2111" s="177"/>
      <c r="D2111" s="167" t="s">
        <v>152</v>
      </c>
      <c r="E2111" s="177"/>
      <c r="F2111" s="178" t="s">
        <v>1643</v>
      </c>
      <c r="G2111" s="177"/>
      <c r="H2111" s="179">
        <v>54.85</v>
      </c>
      <c r="J2111" s="177"/>
      <c r="K2111" s="177"/>
      <c r="L2111" s="180"/>
      <c r="M2111" s="181"/>
      <c r="N2111" s="177"/>
      <c r="O2111" s="177"/>
      <c r="P2111" s="177"/>
      <c r="Q2111" s="177"/>
      <c r="R2111" s="177"/>
      <c r="S2111" s="177"/>
      <c r="T2111" s="182"/>
      <c r="AT2111" s="183" t="s">
        <v>152</v>
      </c>
      <c r="AU2111" s="183" t="s">
        <v>80</v>
      </c>
      <c r="AV2111" s="183" t="s">
        <v>80</v>
      </c>
      <c r="AW2111" s="183" t="s">
        <v>111</v>
      </c>
      <c r="AX2111" s="183" t="s">
        <v>72</v>
      </c>
      <c r="AY2111" s="183" t="s">
        <v>139</v>
      </c>
    </row>
    <row r="2112" spans="2:51" s="6" customFormat="1" ht="15.75" customHeight="1" x14ac:dyDescent="0.3">
      <c r="B2112" s="169"/>
      <c r="C2112" s="170"/>
      <c r="D2112" s="167" t="s">
        <v>152</v>
      </c>
      <c r="E2112" s="170"/>
      <c r="F2112" s="171" t="s">
        <v>259</v>
      </c>
      <c r="G2112" s="170"/>
      <c r="H2112" s="170"/>
      <c r="J2112" s="170"/>
      <c r="K2112" s="170"/>
      <c r="L2112" s="172"/>
      <c r="M2112" s="173"/>
      <c r="N2112" s="170"/>
      <c r="O2112" s="170"/>
      <c r="P2112" s="170"/>
      <c r="Q2112" s="170"/>
      <c r="R2112" s="170"/>
      <c r="S2112" s="170"/>
      <c r="T2112" s="174"/>
      <c r="AT2112" s="175" t="s">
        <v>152</v>
      </c>
      <c r="AU2112" s="175" t="s">
        <v>80</v>
      </c>
      <c r="AV2112" s="175" t="s">
        <v>76</v>
      </c>
      <c r="AW2112" s="175" t="s">
        <v>111</v>
      </c>
      <c r="AX2112" s="175" t="s">
        <v>72</v>
      </c>
      <c r="AY2112" s="175" t="s">
        <v>139</v>
      </c>
    </row>
    <row r="2113" spans="2:51" s="6" customFormat="1" ht="15.75" customHeight="1" x14ac:dyDescent="0.3">
      <c r="B2113" s="176"/>
      <c r="C2113" s="177"/>
      <c r="D2113" s="167" t="s">
        <v>152</v>
      </c>
      <c r="E2113" s="177"/>
      <c r="F2113" s="178" t="s">
        <v>1644</v>
      </c>
      <c r="G2113" s="177"/>
      <c r="H2113" s="179">
        <v>16.010000000000002</v>
      </c>
      <c r="J2113" s="177"/>
      <c r="K2113" s="177"/>
      <c r="L2113" s="180"/>
      <c r="M2113" s="181"/>
      <c r="N2113" s="177"/>
      <c r="O2113" s="177"/>
      <c r="P2113" s="177"/>
      <c r="Q2113" s="177"/>
      <c r="R2113" s="177"/>
      <c r="S2113" s="177"/>
      <c r="T2113" s="182"/>
      <c r="AT2113" s="183" t="s">
        <v>152</v>
      </c>
      <c r="AU2113" s="183" t="s">
        <v>80</v>
      </c>
      <c r="AV2113" s="183" t="s">
        <v>80</v>
      </c>
      <c r="AW2113" s="183" t="s">
        <v>111</v>
      </c>
      <c r="AX2113" s="183" t="s">
        <v>72</v>
      </c>
      <c r="AY2113" s="183" t="s">
        <v>139</v>
      </c>
    </row>
    <row r="2114" spans="2:51" s="6" customFormat="1" ht="15.75" customHeight="1" x14ac:dyDescent="0.3">
      <c r="B2114" s="169"/>
      <c r="C2114" s="170"/>
      <c r="D2114" s="167" t="s">
        <v>152</v>
      </c>
      <c r="E2114" s="170"/>
      <c r="F2114" s="171" t="s">
        <v>261</v>
      </c>
      <c r="G2114" s="170"/>
      <c r="H2114" s="170"/>
      <c r="J2114" s="170"/>
      <c r="K2114" s="170"/>
      <c r="L2114" s="172"/>
      <c r="M2114" s="173"/>
      <c r="N2114" s="170"/>
      <c r="O2114" s="170"/>
      <c r="P2114" s="170"/>
      <c r="Q2114" s="170"/>
      <c r="R2114" s="170"/>
      <c r="S2114" s="170"/>
      <c r="T2114" s="174"/>
      <c r="AT2114" s="175" t="s">
        <v>152</v>
      </c>
      <c r="AU2114" s="175" t="s">
        <v>80</v>
      </c>
      <c r="AV2114" s="175" t="s">
        <v>76</v>
      </c>
      <c r="AW2114" s="175" t="s">
        <v>111</v>
      </c>
      <c r="AX2114" s="175" t="s">
        <v>72</v>
      </c>
      <c r="AY2114" s="175" t="s">
        <v>139</v>
      </c>
    </row>
    <row r="2115" spans="2:51" s="6" customFormat="1" ht="15.75" customHeight="1" x14ac:dyDescent="0.3">
      <c r="B2115" s="176"/>
      <c r="C2115" s="177"/>
      <c r="D2115" s="167" t="s">
        <v>152</v>
      </c>
      <c r="E2115" s="177"/>
      <c r="F2115" s="178" t="s">
        <v>1645</v>
      </c>
      <c r="G2115" s="177"/>
      <c r="H2115" s="179">
        <v>11.21</v>
      </c>
      <c r="J2115" s="177"/>
      <c r="K2115" s="177"/>
      <c r="L2115" s="180"/>
      <c r="M2115" s="181"/>
      <c r="N2115" s="177"/>
      <c r="O2115" s="177"/>
      <c r="P2115" s="177"/>
      <c r="Q2115" s="177"/>
      <c r="R2115" s="177"/>
      <c r="S2115" s="177"/>
      <c r="T2115" s="182"/>
      <c r="AT2115" s="183" t="s">
        <v>152</v>
      </c>
      <c r="AU2115" s="183" t="s">
        <v>80</v>
      </c>
      <c r="AV2115" s="183" t="s">
        <v>80</v>
      </c>
      <c r="AW2115" s="183" t="s">
        <v>111</v>
      </c>
      <c r="AX2115" s="183" t="s">
        <v>72</v>
      </c>
      <c r="AY2115" s="183" t="s">
        <v>139</v>
      </c>
    </row>
    <row r="2116" spans="2:51" s="6" customFormat="1" ht="15.75" customHeight="1" x14ac:dyDescent="0.3">
      <c r="B2116" s="169"/>
      <c r="C2116" s="170"/>
      <c r="D2116" s="167" t="s">
        <v>152</v>
      </c>
      <c r="E2116" s="170"/>
      <c r="F2116" s="171" t="s">
        <v>263</v>
      </c>
      <c r="G2116" s="170"/>
      <c r="H2116" s="170"/>
      <c r="J2116" s="170"/>
      <c r="K2116" s="170"/>
      <c r="L2116" s="172"/>
      <c r="M2116" s="173"/>
      <c r="N2116" s="170"/>
      <c r="O2116" s="170"/>
      <c r="P2116" s="170"/>
      <c r="Q2116" s="170"/>
      <c r="R2116" s="170"/>
      <c r="S2116" s="170"/>
      <c r="T2116" s="174"/>
      <c r="AT2116" s="175" t="s">
        <v>152</v>
      </c>
      <c r="AU2116" s="175" t="s">
        <v>80</v>
      </c>
      <c r="AV2116" s="175" t="s">
        <v>76</v>
      </c>
      <c r="AW2116" s="175" t="s">
        <v>111</v>
      </c>
      <c r="AX2116" s="175" t="s">
        <v>72</v>
      </c>
      <c r="AY2116" s="175" t="s">
        <v>139</v>
      </c>
    </row>
    <row r="2117" spans="2:51" s="6" customFormat="1" ht="15.75" customHeight="1" x14ac:dyDescent="0.3">
      <c r="B2117" s="176"/>
      <c r="C2117" s="177"/>
      <c r="D2117" s="167" t="s">
        <v>152</v>
      </c>
      <c r="E2117" s="177"/>
      <c r="F2117" s="178" t="s">
        <v>1646</v>
      </c>
      <c r="G2117" s="177"/>
      <c r="H2117" s="179">
        <v>4.5599999999999996</v>
      </c>
      <c r="J2117" s="177"/>
      <c r="K2117" s="177"/>
      <c r="L2117" s="180"/>
      <c r="M2117" s="181"/>
      <c r="N2117" s="177"/>
      <c r="O2117" s="177"/>
      <c r="P2117" s="177"/>
      <c r="Q2117" s="177"/>
      <c r="R2117" s="177"/>
      <c r="S2117" s="177"/>
      <c r="T2117" s="182"/>
      <c r="AT2117" s="183" t="s">
        <v>152</v>
      </c>
      <c r="AU2117" s="183" t="s">
        <v>80</v>
      </c>
      <c r="AV2117" s="183" t="s">
        <v>80</v>
      </c>
      <c r="AW2117" s="183" t="s">
        <v>111</v>
      </c>
      <c r="AX2117" s="183" t="s">
        <v>72</v>
      </c>
      <c r="AY2117" s="183" t="s">
        <v>139</v>
      </c>
    </row>
    <row r="2118" spans="2:51" s="6" customFormat="1" ht="15.75" customHeight="1" x14ac:dyDescent="0.3">
      <c r="B2118" s="169"/>
      <c r="C2118" s="170"/>
      <c r="D2118" s="167" t="s">
        <v>152</v>
      </c>
      <c r="E2118" s="170"/>
      <c r="F2118" s="171" t="s">
        <v>265</v>
      </c>
      <c r="G2118" s="170"/>
      <c r="H2118" s="170"/>
      <c r="J2118" s="170"/>
      <c r="K2118" s="170"/>
      <c r="L2118" s="172"/>
      <c r="M2118" s="173"/>
      <c r="N2118" s="170"/>
      <c r="O2118" s="170"/>
      <c r="P2118" s="170"/>
      <c r="Q2118" s="170"/>
      <c r="R2118" s="170"/>
      <c r="S2118" s="170"/>
      <c r="T2118" s="174"/>
      <c r="AT2118" s="175" t="s">
        <v>152</v>
      </c>
      <c r="AU2118" s="175" t="s">
        <v>80</v>
      </c>
      <c r="AV2118" s="175" t="s">
        <v>76</v>
      </c>
      <c r="AW2118" s="175" t="s">
        <v>111</v>
      </c>
      <c r="AX2118" s="175" t="s">
        <v>72</v>
      </c>
      <c r="AY2118" s="175" t="s">
        <v>139</v>
      </c>
    </row>
    <row r="2119" spans="2:51" s="6" customFormat="1" ht="15.75" customHeight="1" x14ac:dyDescent="0.3">
      <c r="B2119" s="176"/>
      <c r="C2119" s="177"/>
      <c r="D2119" s="167" t="s">
        <v>152</v>
      </c>
      <c r="E2119" s="177"/>
      <c r="F2119" s="178" t="s">
        <v>1647</v>
      </c>
      <c r="G2119" s="177"/>
      <c r="H2119" s="179">
        <v>2.3199999999999998</v>
      </c>
      <c r="J2119" s="177"/>
      <c r="K2119" s="177"/>
      <c r="L2119" s="180"/>
      <c r="M2119" s="181"/>
      <c r="N2119" s="177"/>
      <c r="O2119" s="177"/>
      <c r="P2119" s="177"/>
      <c r="Q2119" s="177"/>
      <c r="R2119" s="177"/>
      <c r="S2119" s="177"/>
      <c r="T2119" s="182"/>
      <c r="AT2119" s="183" t="s">
        <v>152</v>
      </c>
      <c r="AU2119" s="183" t="s">
        <v>80</v>
      </c>
      <c r="AV2119" s="183" t="s">
        <v>80</v>
      </c>
      <c r="AW2119" s="183" t="s">
        <v>111</v>
      </c>
      <c r="AX2119" s="183" t="s">
        <v>72</v>
      </c>
      <c r="AY2119" s="183" t="s">
        <v>139</v>
      </c>
    </row>
    <row r="2120" spans="2:51" s="6" customFormat="1" ht="15.75" customHeight="1" x14ac:dyDescent="0.3">
      <c r="B2120" s="169"/>
      <c r="C2120" s="170"/>
      <c r="D2120" s="167" t="s">
        <v>152</v>
      </c>
      <c r="E2120" s="170"/>
      <c r="F2120" s="171" t="s">
        <v>267</v>
      </c>
      <c r="G2120" s="170"/>
      <c r="H2120" s="170"/>
      <c r="J2120" s="170"/>
      <c r="K2120" s="170"/>
      <c r="L2120" s="172"/>
      <c r="M2120" s="173"/>
      <c r="N2120" s="170"/>
      <c r="O2120" s="170"/>
      <c r="P2120" s="170"/>
      <c r="Q2120" s="170"/>
      <c r="R2120" s="170"/>
      <c r="S2120" s="170"/>
      <c r="T2120" s="174"/>
      <c r="AT2120" s="175" t="s">
        <v>152</v>
      </c>
      <c r="AU2120" s="175" t="s">
        <v>80</v>
      </c>
      <c r="AV2120" s="175" t="s">
        <v>76</v>
      </c>
      <c r="AW2120" s="175" t="s">
        <v>111</v>
      </c>
      <c r="AX2120" s="175" t="s">
        <v>72</v>
      </c>
      <c r="AY2120" s="175" t="s">
        <v>139</v>
      </c>
    </row>
    <row r="2121" spans="2:51" s="6" customFormat="1" ht="15.75" customHeight="1" x14ac:dyDescent="0.3">
      <c r="B2121" s="176"/>
      <c r="C2121" s="177"/>
      <c r="D2121" s="167" t="s">
        <v>152</v>
      </c>
      <c r="E2121" s="177"/>
      <c r="F2121" s="178" t="s">
        <v>1648</v>
      </c>
      <c r="G2121" s="177"/>
      <c r="H2121" s="179">
        <v>4.5599999999999996</v>
      </c>
      <c r="J2121" s="177"/>
      <c r="K2121" s="177"/>
      <c r="L2121" s="180"/>
      <c r="M2121" s="181"/>
      <c r="N2121" s="177"/>
      <c r="O2121" s="177"/>
      <c r="P2121" s="177"/>
      <c r="Q2121" s="177"/>
      <c r="R2121" s="177"/>
      <c r="S2121" s="177"/>
      <c r="T2121" s="182"/>
      <c r="AT2121" s="183" t="s">
        <v>152</v>
      </c>
      <c r="AU2121" s="183" t="s">
        <v>80</v>
      </c>
      <c r="AV2121" s="183" t="s">
        <v>80</v>
      </c>
      <c r="AW2121" s="183" t="s">
        <v>111</v>
      </c>
      <c r="AX2121" s="183" t="s">
        <v>72</v>
      </c>
      <c r="AY2121" s="183" t="s">
        <v>139</v>
      </c>
    </row>
    <row r="2122" spans="2:51" s="6" customFormat="1" ht="15.75" customHeight="1" x14ac:dyDescent="0.3">
      <c r="B2122" s="169"/>
      <c r="C2122" s="170"/>
      <c r="D2122" s="167" t="s">
        <v>152</v>
      </c>
      <c r="E2122" s="170"/>
      <c r="F2122" s="171" t="s">
        <v>269</v>
      </c>
      <c r="G2122" s="170"/>
      <c r="H2122" s="170"/>
      <c r="J2122" s="170"/>
      <c r="K2122" s="170"/>
      <c r="L2122" s="172"/>
      <c r="M2122" s="173"/>
      <c r="N2122" s="170"/>
      <c r="O2122" s="170"/>
      <c r="P2122" s="170"/>
      <c r="Q2122" s="170"/>
      <c r="R2122" s="170"/>
      <c r="S2122" s="170"/>
      <c r="T2122" s="174"/>
      <c r="AT2122" s="175" t="s">
        <v>152</v>
      </c>
      <c r="AU2122" s="175" t="s">
        <v>80</v>
      </c>
      <c r="AV2122" s="175" t="s">
        <v>76</v>
      </c>
      <c r="AW2122" s="175" t="s">
        <v>111</v>
      </c>
      <c r="AX2122" s="175" t="s">
        <v>72</v>
      </c>
      <c r="AY2122" s="175" t="s">
        <v>139</v>
      </c>
    </row>
    <row r="2123" spans="2:51" s="6" customFormat="1" ht="15.75" customHeight="1" x14ac:dyDescent="0.3">
      <c r="B2123" s="176"/>
      <c r="C2123" s="177"/>
      <c r="D2123" s="167" t="s">
        <v>152</v>
      </c>
      <c r="E2123" s="177"/>
      <c r="F2123" s="178" t="s">
        <v>1649</v>
      </c>
      <c r="G2123" s="177"/>
      <c r="H2123" s="179">
        <v>6</v>
      </c>
      <c r="J2123" s="177"/>
      <c r="K2123" s="177"/>
      <c r="L2123" s="180"/>
      <c r="M2123" s="181"/>
      <c r="N2123" s="177"/>
      <c r="O2123" s="177"/>
      <c r="P2123" s="177"/>
      <c r="Q2123" s="177"/>
      <c r="R2123" s="177"/>
      <c r="S2123" s="177"/>
      <c r="T2123" s="182"/>
      <c r="AT2123" s="183" t="s">
        <v>152</v>
      </c>
      <c r="AU2123" s="183" t="s">
        <v>80</v>
      </c>
      <c r="AV2123" s="183" t="s">
        <v>80</v>
      </c>
      <c r="AW2123" s="183" t="s">
        <v>111</v>
      </c>
      <c r="AX2123" s="183" t="s">
        <v>72</v>
      </c>
      <c r="AY2123" s="183" t="s">
        <v>139</v>
      </c>
    </row>
    <row r="2124" spans="2:51" s="6" customFormat="1" ht="15.75" customHeight="1" x14ac:dyDescent="0.3">
      <c r="B2124" s="169"/>
      <c r="C2124" s="170"/>
      <c r="D2124" s="167" t="s">
        <v>152</v>
      </c>
      <c r="E2124" s="170"/>
      <c r="F2124" s="171" t="s">
        <v>271</v>
      </c>
      <c r="G2124" s="170"/>
      <c r="H2124" s="170"/>
      <c r="J2124" s="170"/>
      <c r="K2124" s="170"/>
      <c r="L2124" s="172"/>
      <c r="M2124" s="173"/>
      <c r="N2124" s="170"/>
      <c r="O2124" s="170"/>
      <c r="P2124" s="170"/>
      <c r="Q2124" s="170"/>
      <c r="R2124" s="170"/>
      <c r="S2124" s="170"/>
      <c r="T2124" s="174"/>
      <c r="AT2124" s="175" t="s">
        <v>152</v>
      </c>
      <c r="AU2124" s="175" t="s">
        <v>80</v>
      </c>
      <c r="AV2124" s="175" t="s">
        <v>76</v>
      </c>
      <c r="AW2124" s="175" t="s">
        <v>111</v>
      </c>
      <c r="AX2124" s="175" t="s">
        <v>72</v>
      </c>
      <c r="AY2124" s="175" t="s">
        <v>139</v>
      </c>
    </row>
    <row r="2125" spans="2:51" s="6" customFormat="1" ht="15.75" customHeight="1" x14ac:dyDescent="0.3">
      <c r="B2125" s="176"/>
      <c r="C2125" s="177"/>
      <c r="D2125" s="167" t="s">
        <v>152</v>
      </c>
      <c r="E2125" s="177"/>
      <c r="F2125" s="178" t="s">
        <v>1650</v>
      </c>
      <c r="G2125" s="177"/>
      <c r="H2125" s="179">
        <v>9</v>
      </c>
      <c r="J2125" s="177"/>
      <c r="K2125" s="177"/>
      <c r="L2125" s="180"/>
      <c r="M2125" s="181"/>
      <c r="N2125" s="177"/>
      <c r="O2125" s="177"/>
      <c r="P2125" s="177"/>
      <c r="Q2125" s="177"/>
      <c r="R2125" s="177"/>
      <c r="S2125" s="177"/>
      <c r="T2125" s="182"/>
      <c r="AT2125" s="183" t="s">
        <v>152</v>
      </c>
      <c r="AU2125" s="183" t="s">
        <v>80</v>
      </c>
      <c r="AV2125" s="183" t="s">
        <v>80</v>
      </c>
      <c r="AW2125" s="183" t="s">
        <v>111</v>
      </c>
      <c r="AX2125" s="183" t="s">
        <v>72</v>
      </c>
      <c r="AY2125" s="183" t="s">
        <v>139</v>
      </c>
    </row>
    <row r="2126" spans="2:51" s="6" customFormat="1" ht="15.75" customHeight="1" x14ac:dyDescent="0.3">
      <c r="B2126" s="169"/>
      <c r="C2126" s="170"/>
      <c r="D2126" s="167" t="s">
        <v>152</v>
      </c>
      <c r="E2126" s="170"/>
      <c r="F2126" s="171" t="s">
        <v>273</v>
      </c>
      <c r="G2126" s="170"/>
      <c r="H2126" s="170"/>
      <c r="J2126" s="170"/>
      <c r="K2126" s="170"/>
      <c r="L2126" s="172"/>
      <c r="M2126" s="173"/>
      <c r="N2126" s="170"/>
      <c r="O2126" s="170"/>
      <c r="P2126" s="170"/>
      <c r="Q2126" s="170"/>
      <c r="R2126" s="170"/>
      <c r="S2126" s="170"/>
      <c r="T2126" s="174"/>
      <c r="AT2126" s="175" t="s">
        <v>152</v>
      </c>
      <c r="AU2126" s="175" t="s">
        <v>80</v>
      </c>
      <c r="AV2126" s="175" t="s">
        <v>76</v>
      </c>
      <c r="AW2126" s="175" t="s">
        <v>111</v>
      </c>
      <c r="AX2126" s="175" t="s">
        <v>72</v>
      </c>
      <c r="AY2126" s="175" t="s">
        <v>139</v>
      </c>
    </row>
    <row r="2127" spans="2:51" s="6" customFormat="1" ht="15.75" customHeight="1" x14ac:dyDescent="0.3">
      <c r="B2127" s="176"/>
      <c r="C2127" s="177"/>
      <c r="D2127" s="167" t="s">
        <v>152</v>
      </c>
      <c r="E2127" s="177"/>
      <c r="F2127" s="178" t="s">
        <v>1651</v>
      </c>
      <c r="G2127" s="177"/>
      <c r="H2127" s="179">
        <v>12</v>
      </c>
      <c r="J2127" s="177"/>
      <c r="K2127" s="177"/>
      <c r="L2127" s="180"/>
      <c r="M2127" s="181"/>
      <c r="N2127" s="177"/>
      <c r="O2127" s="177"/>
      <c r="P2127" s="177"/>
      <c r="Q2127" s="177"/>
      <c r="R2127" s="177"/>
      <c r="S2127" s="177"/>
      <c r="T2127" s="182"/>
      <c r="AT2127" s="183" t="s">
        <v>152</v>
      </c>
      <c r="AU2127" s="183" t="s">
        <v>80</v>
      </c>
      <c r="AV2127" s="183" t="s">
        <v>80</v>
      </c>
      <c r="AW2127" s="183" t="s">
        <v>111</v>
      </c>
      <c r="AX2127" s="183" t="s">
        <v>72</v>
      </c>
      <c r="AY2127" s="183" t="s">
        <v>139</v>
      </c>
    </row>
    <row r="2128" spans="2:51" s="6" customFormat="1" ht="15.75" customHeight="1" x14ac:dyDescent="0.3">
      <c r="B2128" s="169"/>
      <c r="C2128" s="170"/>
      <c r="D2128" s="167" t="s">
        <v>152</v>
      </c>
      <c r="E2128" s="170"/>
      <c r="F2128" s="171" t="s">
        <v>175</v>
      </c>
      <c r="G2128" s="170"/>
      <c r="H2128" s="170"/>
      <c r="J2128" s="170"/>
      <c r="K2128" s="170"/>
      <c r="L2128" s="172"/>
      <c r="M2128" s="173"/>
      <c r="N2128" s="170"/>
      <c r="O2128" s="170"/>
      <c r="P2128" s="170"/>
      <c r="Q2128" s="170"/>
      <c r="R2128" s="170"/>
      <c r="S2128" s="170"/>
      <c r="T2128" s="174"/>
      <c r="AT2128" s="175" t="s">
        <v>152</v>
      </c>
      <c r="AU2128" s="175" t="s">
        <v>80</v>
      </c>
      <c r="AV2128" s="175" t="s">
        <v>76</v>
      </c>
      <c r="AW2128" s="175" t="s">
        <v>111</v>
      </c>
      <c r="AX2128" s="175" t="s">
        <v>72</v>
      </c>
      <c r="AY2128" s="175" t="s">
        <v>139</v>
      </c>
    </row>
    <row r="2129" spans="2:65" s="6" customFormat="1" ht="15.75" customHeight="1" x14ac:dyDescent="0.3">
      <c r="B2129" s="176"/>
      <c r="C2129" s="177"/>
      <c r="D2129" s="167" t="s">
        <v>152</v>
      </c>
      <c r="E2129" s="177"/>
      <c r="F2129" s="178" t="s">
        <v>1652</v>
      </c>
      <c r="G2129" s="177"/>
      <c r="H2129" s="179">
        <v>12.22</v>
      </c>
      <c r="J2129" s="177"/>
      <c r="K2129" s="177"/>
      <c r="L2129" s="180"/>
      <c r="M2129" s="181"/>
      <c r="N2129" s="177"/>
      <c r="O2129" s="177"/>
      <c r="P2129" s="177"/>
      <c r="Q2129" s="177"/>
      <c r="R2129" s="177"/>
      <c r="S2129" s="177"/>
      <c r="T2129" s="182"/>
      <c r="AT2129" s="183" t="s">
        <v>152</v>
      </c>
      <c r="AU2129" s="183" t="s">
        <v>80</v>
      </c>
      <c r="AV2129" s="183" t="s">
        <v>80</v>
      </c>
      <c r="AW2129" s="183" t="s">
        <v>111</v>
      </c>
      <c r="AX2129" s="183" t="s">
        <v>72</v>
      </c>
      <c r="AY2129" s="183" t="s">
        <v>139</v>
      </c>
    </row>
    <row r="2130" spans="2:65" s="6" customFormat="1" ht="15.75" customHeight="1" x14ac:dyDescent="0.3">
      <c r="B2130" s="169"/>
      <c r="C2130" s="170"/>
      <c r="D2130" s="167" t="s">
        <v>152</v>
      </c>
      <c r="E2130" s="170"/>
      <c r="F2130" s="171" t="s">
        <v>1653</v>
      </c>
      <c r="G2130" s="170"/>
      <c r="H2130" s="170"/>
      <c r="J2130" s="170"/>
      <c r="K2130" s="170"/>
      <c r="L2130" s="172"/>
      <c r="M2130" s="173"/>
      <c r="N2130" s="170"/>
      <c r="O2130" s="170"/>
      <c r="P2130" s="170"/>
      <c r="Q2130" s="170"/>
      <c r="R2130" s="170"/>
      <c r="S2130" s="170"/>
      <c r="T2130" s="174"/>
      <c r="AT2130" s="175" t="s">
        <v>152</v>
      </c>
      <c r="AU2130" s="175" t="s">
        <v>80</v>
      </c>
      <c r="AV2130" s="175" t="s">
        <v>76</v>
      </c>
      <c r="AW2130" s="175" t="s">
        <v>111</v>
      </c>
      <c r="AX2130" s="175" t="s">
        <v>72</v>
      </c>
      <c r="AY2130" s="175" t="s">
        <v>139</v>
      </c>
    </row>
    <row r="2131" spans="2:65" s="6" customFormat="1" ht="15.75" customHeight="1" x14ac:dyDescent="0.3">
      <c r="B2131" s="176"/>
      <c r="C2131" s="177"/>
      <c r="D2131" s="167" t="s">
        <v>152</v>
      </c>
      <c r="E2131" s="177"/>
      <c r="F2131" s="178" t="s">
        <v>222</v>
      </c>
      <c r="G2131" s="177"/>
      <c r="H2131" s="179">
        <v>9</v>
      </c>
      <c r="J2131" s="177"/>
      <c r="K2131" s="177"/>
      <c r="L2131" s="180"/>
      <c r="M2131" s="181"/>
      <c r="N2131" s="177"/>
      <c r="O2131" s="177"/>
      <c r="P2131" s="177"/>
      <c r="Q2131" s="177"/>
      <c r="R2131" s="177"/>
      <c r="S2131" s="177"/>
      <c r="T2131" s="182"/>
      <c r="AT2131" s="183" t="s">
        <v>152</v>
      </c>
      <c r="AU2131" s="183" t="s">
        <v>80</v>
      </c>
      <c r="AV2131" s="183" t="s">
        <v>80</v>
      </c>
      <c r="AW2131" s="183" t="s">
        <v>111</v>
      </c>
      <c r="AX2131" s="183" t="s">
        <v>72</v>
      </c>
      <c r="AY2131" s="183" t="s">
        <v>139</v>
      </c>
    </row>
    <row r="2132" spans="2:65" s="6" customFormat="1" ht="15.75" customHeight="1" x14ac:dyDescent="0.3">
      <c r="B2132" s="184"/>
      <c r="C2132" s="185"/>
      <c r="D2132" s="167" t="s">
        <v>152</v>
      </c>
      <c r="E2132" s="185"/>
      <c r="F2132" s="186" t="s">
        <v>179</v>
      </c>
      <c r="G2132" s="185"/>
      <c r="H2132" s="187">
        <v>451.95</v>
      </c>
      <c r="J2132" s="185"/>
      <c r="K2132" s="185"/>
      <c r="L2132" s="188"/>
      <c r="M2132" s="189"/>
      <c r="N2132" s="185"/>
      <c r="O2132" s="185"/>
      <c r="P2132" s="185"/>
      <c r="Q2132" s="185"/>
      <c r="R2132" s="185"/>
      <c r="S2132" s="185"/>
      <c r="T2132" s="190"/>
      <c r="AT2132" s="191" t="s">
        <v>152</v>
      </c>
      <c r="AU2132" s="191" t="s">
        <v>80</v>
      </c>
      <c r="AV2132" s="191" t="s">
        <v>146</v>
      </c>
      <c r="AW2132" s="191" t="s">
        <v>111</v>
      </c>
      <c r="AX2132" s="191" t="s">
        <v>76</v>
      </c>
      <c r="AY2132" s="191" t="s">
        <v>139</v>
      </c>
    </row>
    <row r="2133" spans="2:65" s="6" customFormat="1" ht="15.75" customHeight="1" x14ac:dyDescent="0.3">
      <c r="B2133" s="23"/>
      <c r="C2133" s="200" t="s">
        <v>1654</v>
      </c>
      <c r="D2133" s="200" t="s">
        <v>1184</v>
      </c>
      <c r="E2133" s="201" t="s">
        <v>1655</v>
      </c>
      <c r="F2133" s="202" t="s">
        <v>1656</v>
      </c>
      <c r="G2133" s="203" t="s">
        <v>294</v>
      </c>
      <c r="H2133" s="204">
        <v>451.95</v>
      </c>
      <c r="I2133" s="205">
        <v>3385</v>
      </c>
      <c r="J2133" s="206">
        <f>ROUND($I$2133*$H$2133,2)</f>
        <v>1529850.75</v>
      </c>
      <c r="K2133" s="202"/>
      <c r="L2133" s="207"/>
      <c r="M2133" s="208"/>
      <c r="N2133" s="209" t="s">
        <v>43</v>
      </c>
      <c r="O2133" s="24"/>
      <c r="P2133" s="162">
        <f>$O$2133*$H$2133</f>
        <v>0</v>
      </c>
      <c r="Q2133" s="162">
        <v>0</v>
      </c>
      <c r="R2133" s="162">
        <f>$Q$2133*$H$2133</f>
        <v>0</v>
      </c>
      <c r="S2133" s="162">
        <v>0</v>
      </c>
      <c r="T2133" s="163">
        <f>$S$2133*$H$2133</f>
        <v>0</v>
      </c>
      <c r="AR2133" s="97" t="s">
        <v>214</v>
      </c>
      <c r="AT2133" s="97" t="s">
        <v>1184</v>
      </c>
      <c r="AU2133" s="97" t="s">
        <v>80</v>
      </c>
      <c r="AY2133" s="6" t="s">
        <v>139</v>
      </c>
      <c r="BE2133" s="164">
        <f>IF($N$2133="základní",$J$2133,0)</f>
        <v>1529850.75</v>
      </c>
      <c r="BF2133" s="164">
        <f>IF($N$2133="snížená",$J$2133,0)</f>
        <v>0</v>
      </c>
      <c r="BG2133" s="164">
        <f>IF($N$2133="zákl. přenesená",$J$2133,0)</f>
        <v>0</v>
      </c>
      <c r="BH2133" s="164">
        <f>IF($N$2133="sníž. přenesená",$J$2133,0)</f>
        <v>0</v>
      </c>
      <c r="BI2133" s="164">
        <f>IF($N$2133="nulová",$J$2133,0)</f>
        <v>0</v>
      </c>
      <c r="BJ2133" s="97" t="s">
        <v>76</v>
      </c>
      <c r="BK2133" s="164">
        <f>ROUND($I$2133*$H$2133,2)</f>
        <v>1529850.75</v>
      </c>
      <c r="BL2133" s="97" t="s">
        <v>146</v>
      </c>
      <c r="BM2133" s="97" t="s">
        <v>1657</v>
      </c>
    </row>
    <row r="2134" spans="2:65" s="6" customFormat="1" ht="16.5" customHeight="1" x14ac:dyDescent="0.3">
      <c r="B2134" s="23"/>
      <c r="C2134" s="24"/>
      <c r="D2134" s="165" t="s">
        <v>148</v>
      </c>
      <c r="E2134" s="24"/>
      <c r="F2134" s="166" t="s">
        <v>1658</v>
      </c>
      <c r="G2134" s="24"/>
      <c r="H2134" s="24"/>
      <c r="J2134" s="24"/>
      <c r="K2134" s="24"/>
      <c r="L2134" s="43"/>
      <c r="M2134" s="56"/>
      <c r="N2134" s="24"/>
      <c r="O2134" s="24"/>
      <c r="P2134" s="24"/>
      <c r="Q2134" s="24"/>
      <c r="R2134" s="24"/>
      <c r="S2134" s="24"/>
      <c r="T2134" s="57"/>
      <c r="AT2134" s="6" t="s">
        <v>148</v>
      </c>
      <c r="AU2134" s="6" t="s">
        <v>80</v>
      </c>
    </row>
    <row r="2135" spans="2:65" s="6" customFormat="1" ht="27" customHeight="1" x14ac:dyDescent="0.3">
      <c r="B2135" s="169"/>
      <c r="C2135" s="170"/>
      <c r="D2135" s="167" t="s">
        <v>152</v>
      </c>
      <c r="E2135" s="170"/>
      <c r="F2135" s="171" t="s">
        <v>1659</v>
      </c>
      <c r="G2135" s="170"/>
      <c r="H2135" s="170"/>
      <c r="J2135" s="170"/>
      <c r="K2135" s="170"/>
      <c r="L2135" s="172"/>
      <c r="M2135" s="173"/>
      <c r="N2135" s="170"/>
      <c r="O2135" s="170"/>
      <c r="P2135" s="170"/>
      <c r="Q2135" s="170"/>
      <c r="R2135" s="170"/>
      <c r="S2135" s="170"/>
      <c r="T2135" s="174"/>
      <c r="AT2135" s="175" t="s">
        <v>152</v>
      </c>
      <c r="AU2135" s="175" t="s">
        <v>80</v>
      </c>
      <c r="AV2135" s="175" t="s">
        <v>76</v>
      </c>
      <c r="AW2135" s="175" t="s">
        <v>111</v>
      </c>
      <c r="AX2135" s="175" t="s">
        <v>72</v>
      </c>
      <c r="AY2135" s="175" t="s">
        <v>139</v>
      </c>
    </row>
    <row r="2136" spans="2:65" s="6" customFormat="1" ht="15.75" customHeight="1" x14ac:dyDescent="0.3">
      <c r="B2136" s="176"/>
      <c r="C2136" s="177"/>
      <c r="D2136" s="167" t="s">
        <v>152</v>
      </c>
      <c r="E2136" s="177"/>
      <c r="F2136" s="178" t="s">
        <v>1660</v>
      </c>
      <c r="G2136" s="177"/>
      <c r="H2136" s="179">
        <v>451.95</v>
      </c>
      <c r="J2136" s="177"/>
      <c r="K2136" s="177"/>
      <c r="L2136" s="180"/>
      <c r="M2136" s="181"/>
      <c r="N2136" s="177"/>
      <c r="O2136" s="177"/>
      <c r="P2136" s="177"/>
      <c r="Q2136" s="177"/>
      <c r="R2136" s="177"/>
      <c r="S2136" s="177"/>
      <c r="T2136" s="182"/>
      <c r="AT2136" s="183" t="s">
        <v>152</v>
      </c>
      <c r="AU2136" s="183" t="s">
        <v>80</v>
      </c>
      <c r="AV2136" s="183" t="s">
        <v>80</v>
      </c>
      <c r="AW2136" s="183" t="s">
        <v>111</v>
      </c>
      <c r="AX2136" s="183" t="s">
        <v>76</v>
      </c>
      <c r="AY2136" s="183" t="s">
        <v>139</v>
      </c>
    </row>
    <row r="2137" spans="2:65" s="6" customFormat="1" ht="15.75" customHeight="1" x14ac:dyDescent="0.3">
      <c r="B2137" s="23"/>
      <c r="C2137" s="153" t="s">
        <v>1661</v>
      </c>
      <c r="D2137" s="153" t="s">
        <v>141</v>
      </c>
      <c r="E2137" s="154" t="s">
        <v>1662</v>
      </c>
      <c r="F2137" s="155" t="s">
        <v>1663</v>
      </c>
      <c r="G2137" s="156" t="s">
        <v>294</v>
      </c>
      <c r="H2137" s="157">
        <v>210</v>
      </c>
      <c r="I2137" s="158">
        <v>271</v>
      </c>
      <c r="J2137" s="159">
        <f>ROUND($I$2137*$H$2137,2)</f>
        <v>56910</v>
      </c>
      <c r="K2137" s="155"/>
      <c r="L2137" s="43"/>
      <c r="M2137" s="160"/>
      <c r="N2137" s="161" t="s">
        <v>43</v>
      </c>
      <c r="O2137" s="24"/>
      <c r="P2137" s="162">
        <f>$O$2137*$H$2137</f>
        <v>0</v>
      </c>
      <c r="Q2137" s="162">
        <v>0</v>
      </c>
      <c r="R2137" s="162">
        <f>$Q$2137*$H$2137</f>
        <v>0</v>
      </c>
      <c r="S2137" s="162">
        <v>0</v>
      </c>
      <c r="T2137" s="163">
        <f>$S$2137*$H$2137</f>
        <v>0</v>
      </c>
      <c r="AR2137" s="97" t="s">
        <v>146</v>
      </c>
      <c r="AT2137" s="97" t="s">
        <v>141</v>
      </c>
      <c r="AU2137" s="97" t="s">
        <v>80</v>
      </c>
      <c r="AY2137" s="6" t="s">
        <v>139</v>
      </c>
      <c r="BE2137" s="164">
        <f>IF($N$2137="základní",$J$2137,0)</f>
        <v>56910</v>
      </c>
      <c r="BF2137" s="164">
        <f>IF($N$2137="snížená",$J$2137,0)</f>
        <v>0</v>
      </c>
      <c r="BG2137" s="164">
        <f>IF($N$2137="zákl. přenesená",$J$2137,0)</f>
        <v>0</v>
      </c>
      <c r="BH2137" s="164">
        <f>IF($N$2137="sníž. přenesená",$J$2137,0)</f>
        <v>0</v>
      </c>
      <c r="BI2137" s="164">
        <f>IF($N$2137="nulová",$J$2137,0)</f>
        <v>0</v>
      </c>
      <c r="BJ2137" s="97" t="s">
        <v>76</v>
      </c>
      <c r="BK2137" s="164">
        <f>ROUND($I$2137*$H$2137,2)</f>
        <v>56910</v>
      </c>
      <c r="BL2137" s="97" t="s">
        <v>146</v>
      </c>
      <c r="BM2137" s="97" t="s">
        <v>1664</v>
      </c>
    </row>
    <row r="2138" spans="2:65" s="6" customFormat="1" ht="15.75" customHeight="1" x14ac:dyDescent="0.3">
      <c r="B2138" s="169"/>
      <c r="C2138" s="170"/>
      <c r="D2138" s="165" t="s">
        <v>152</v>
      </c>
      <c r="E2138" s="171"/>
      <c r="F2138" s="171" t="s">
        <v>1665</v>
      </c>
      <c r="G2138" s="170"/>
      <c r="H2138" s="170"/>
      <c r="J2138" s="170"/>
      <c r="K2138" s="170"/>
      <c r="L2138" s="172"/>
      <c r="M2138" s="173"/>
      <c r="N2138" s="170"/>
      <c r="O2138" s="170"/>
      <c r="P2138" s="170"/>
      <c r="Q2138" s="170"/>
      <c r="R2138" s="170"/>
      <c r="S2138" s="170"/>
      <c r="T2138" s="174"/>
      <c r="AT2138" s="175" t="s">
        <v>152</v>
      </c>
      <c r="AU2138" s="175" t="s">
        <v>80</v>
      </c>
      <c r="AV2138" s="175" t="s">
        <v>76</v>
      </c>
      <c r="AW2138" s="175" t="s">
        <v>111</v>
      </c>
      <c r="AX2138" s="175" t="s">
        <v>72</v>
      </c>
      <c r="AY2138" s="175" t="s">
        <v>139</v>
      </c>
    </row>
    <row r="2139" spans="2:65" s="6" customFormat="1" ht="27" customHeight="1" x14ac:dyDescent="0.3">
      <c r="B2139" s="169"/>
      <c r="C2139" s="170"/>
      <c r="D2139" s="167" t="s">
        <v>152</v>
      </c>
      <c r="E2139" s="170"/>
      <c r="F2139" s="171" t="s">
        <v>1666</v>
      </c>
      <c r="G2139" s="170"/>
      <c r="H2139" s="170"/>
      <c r="J2139" s="170"/>
      <c r="K2139" s="170"/>
      <c r="L2139" s="172"/>
      <c r="M2139" s="173"/>
      <c r="N2139" s="170"/>
      <c r="O2139" s="170"/>
      <c r="P2139" s="170"/>
      <c r="Q2139" s="170"/>
      <c r="R2139" s="170"/>
      <c r="S2139" s="170"/>
      <c r="T2139" s="174"/>
      <c r="AT2139" s="175" t="s">
        <v>152</v>
      </c>
      <c r="AU2139" s="175" t="s">
        <v>80</v>
      </c>
      <c r="AV2139" s="175" t="s">
        <v>76</v>
      </c>
      <c r="AW2139" s="175" t="s">
        <v>111</v>
      </c>
      <c r="AX2139" s="175" t="s">
        <v>72</v>
      </c>
      <c r="AY2139" s="175" t="s">
        <v>139</v>
      </c>
    </row>
    <row r="2140" spans="2:65" s="6" customFormat="1" ht="15.75" customHeight="1" x14ac:dyDescent="0.3">
      <c r="B2140" s="176"/>
      <c r="C2140" s="177"/>
      <c r="D2140" s="167" t="s">
        <v>152</v>
      </c>
      <c r="E2140" s="177"/>
      <c r="F2140" s="178" t="s">
        <v>1667</v>
      </c>
      <c r="G2140" s="177"/>
      <c r="H2140" s="179">
        <v>210</v>
      </c>
      <c r="J2140" s="177"/>
      <c r="K2140" s="177"/>
      <c r="L2140" s="180"/>
      <c r="M2140" s="181"/>
      <c r="N2140" s="177"/>
      <c r="O2140" s="177"/>
      <c r="P2140" s="177"/>
      <c r="Q2140" s="177"/>
      <c r="R2140" s="177"/>
      <c r="S2140" s="177"/>
      <c r="T2140" s="182"/>
      <c r="AT2140" s="183" t="s">
        <v>152</v>
      </c>
      <c r="AU2140" s="183" t="s">
        <v>80</v>
      </c>
      <c r="AV2140" s="183" t="s">
        <v>80</v>
      </c>
      <c r="AW2140" s="183" t="s">
        <v>111</v>
      </c>
      <c r="AX2140" s="183" t="s">
        <v>76</v>
      </c>
      <c r="AY2140" s="183" t="s">
        <v>139</v>
      </c>
    </row>
    <row r="2141" spans="2:65" s="6" customFormat="1" ht="15.75" customHeight="1" x14ac:dyDescent="0.3">
      <c r="B2141" s="23"/>
      <c r="C2141" s="200" t="s">
        <v>1668</v>
      </c>
      <c r="D2141" s="200" t="s">
        <v>1184</v>
      </c>
      <c r="E2141" s="201" t="s">
        <v>1669</v>
      </c>
      <c r="F2141" s="202" t="s">
        <v>1670</v>
      </c>
      <c r="G2141" s="203" t="s">
        <v>294</v>
      </c>
      <c r="H2141" s="204">
        <v>210</v>
      </c>
      <c r="I2141" s="205">
        <v>1710</v>
      </c>
      <c r="J2141" s="206">
        <f>ROUND($I$2141*$H$2141,2)</f>
        <v>359100</v>
      </c>
      <c r="K2141" s="202"/>
      <c r="L2141" s="207"/>
      <c r="M2141" s="208"/>
      <c r="N2141" s="209" t="s">
        <v>43</v>
      </c>
      <c r="O2141" s="24"/>
      <c r="P2141" s="162">
        <f>$O$2141*$H$2141</f>
        <v>0</v>
      </c>
      <c r="Q2141" s="162">
        <v>0</v>
      </c>
      <c r="R2141" s="162">
        <f>$Q$2141*$H$2141</f>
        <v>0</v>
      </c>
      <c r="S2141" s="162">
        <v>0</v>
      </c>
      <c r="T2141" s="163">
        <f>$S$2141*$H$2141</f>
        <v>0</v>
      </c>
      <c r="AR2141" s="97" t="s">
        <v>214</v>
      </c>
      <c r="AT2141" s="97" t="s">
        <v>1184</v>
      </c>
      <c r="AU2141" s="97" t="s">
        <v>80</v>
      </c>
      <c r="AY2141" s="6" t="s">
        <v>139</v>
      </c>
      <c r="BE2141" s="164">
        <f>IF($N$2141="základní",$J$2141,0)</f>
        <v>359100</v>
      </c>
      <c r="BF2141" s="164">
        <f>IF($N$2141="snížená",$J$2141,0)</f>
        <v>0</v>
      </c>
      <c r="BG2141" s="164">
        <f>IF($N$2141="zákl. přenesená",$J$2141,0)</f>
        <v>0</v>
      </c>
      <c r="BH2141" s="164">
        <f>IF($N$2141="sníž. přenesená",$J$2141,0)</f>
        <v>0</v>
      </c>
      <c r="BI2141" s="164">
        <f>IF($N$2141="nulová",$J$2141,0)</f>
        <v>0</v>
      </c>
      <c r="BJ2141" s="97" t="s">
        <v>76</v>
      </c>
      <c r="BK2141" s="164">
        <f>ROUND($I$2141*$H$2141,2)</f>
        <v>359100</v>
      </c>
      <c r="BL2141" s="97" t="s">
        <v>146</v>
      </c>
      <c r="BM2141" s="97" t="s">
        <v>1671</v>
      </c>
    </row>
    <row r="2142" spans="2:65" s="6" customFormat="1" ht="15.75" customHeight="1" x14ac:dyDescent="0.3">
      <c r="B2142" s="169"/>
      <c r="C2142" s="170"/>
      <c r="D2142" s="165" t="s">
        <v>152</v>
      </c>
      <c r="E2142" s="171"/>
      <c r="F2142" s="171" t="s">
        <v>1672</v>
      </c>
      <c r="G2142" s="170"/>
      <c r="H2142" s="170"/>
      <c r="J2142" s="170"/>
      <c r="K2142" s="170"/>
      <c r="L2142" s="172"/>
      <c r="M2142" s="173"/>
      <c r="N2142" s="170"/>
      <c r="O2142" s="170"/>
      <c r="P2142" s="170"/>
      <c r="Q2142" s="170"/>
      <c r="R2142" s="170"/>
      <c r="S2142" s="170"/>
      <c r="T2142" s="174"/>
      <c r="AT2142" s="175" t="s">
        <v>152</v>
      </c>
      <c r="AU2142" s="175" t="s">
        <v>80</v>
      </c>
      <c r="AV2142" s="175" t="s">
        <v>76</v>
      </c>
      <c r="AW2142" s="175" t="s">
        <v>111</v>
      </c>
      <c r="AX2142" s="175" t="s">
        <v>72</v>
      </c>
      <c r="AY2142" s="175" t="s">
        <v>139</v>
      </c>
    </row>
    <row r="2143" spans="2:65" s="6" customFormat="1" ht="15.75" customHeight="1" x14ac:dyDescent="0.3">
      <c r="B2143" s="169"/>
      <c r="C2143" s="170"/>
      <c r="D2143" s="167" t="s">
        <v>152</v>
      </c>
      <c r="E2143" s="170"/>
      <c r="F2143" s="171" t="s">
        <v>1673</v>
      </c>
      <c r="G2143" s="170"/>
      <c r="H2143" s="170"/>
      <c r="J2143" s="170"/>
      <c r="K2143" s="170"/>
      <c r="L2143" s="172"/>
      <c r="M2143" s="173"/>
      <c r="N2143" s="170"/>
      <c r="O2143" s="170"/>
      <c r="P2143" s="170"/>
      <c r="Q2143" s="170"/>
      <c r="R2143" s="170"/>
      <c r="S2143" s="170"/>
      <c r="T2143" s="174"/>
      <c r="AT2143" s="175" t="s">
        <v>152</v>
      </c>
      <c r="AU2143" s="175" t="s">
        <v>80</v>
      </c>
      <c r="AV2143" s="175" t="s">
        <v>76</v>
      </c>
      <c r="AW2143" s="175" t="s">
        <v>111</v>
      </c>
      <c r="AX2143" s="175" t="s">
        <v>72</v>
      </c>
      <c r="AY2143" s="175" t="s">
        <v>139</v>
      </c>
    </row>
    <row r="2144" spans="2:65" s="6" customFormat="1" ht="15.75" customHeight="1" x14ac:dyDescent="0.3">
      <c r="B2144" s="169"/>
      <c r="C2144" s="170"/>
      <c r="D2144" s="167" t="s">
        <v>152</v>
      </c>
      <c r="E2144" s="170"/>
      <c r="F2144" s="171" t="s">
        <v>1674</v>
      </c>
      <c r="G2144" s="170"/>
      <c r="H2144" s="170"/>
      <c r="J2144" s="170"/>
      <c r="K2144" s="170"/>
      <c r="L2144" s="172"/>
      <c r="M2144" s="173"/>
      <c r="N2144" s="170"/>
      <c r="O2144" s="170"/>
      <c r="P2144" s="170"/>
      <c r="Q2144" s="170"/>
      <c r="R2144" s="170"/>
      <c r="S2144" s="170"/>
      <c r="T2144" s="174"/>
      <c r="AT2144" s="175" t="s">
        <v>152</v>
      </c>
      <c r="AU2144" s="175" t="s">
        <v>80</v>
      </c>
      <c r="AV2144" s="175" t="s">
        <v>76</v>
      </c>
      <c r="AW2144" s="175" t="s">
        <v>111</v>
      </c>
      <c r="AX2144" s="175" t="s">
        <v>72</v>
      </c>
      <c r="AY2144" s="175" t="s">
        <v>139</v>
      </c>
    </row>
    <row r="2145" spans="2:65" s="6" customFormat="1" ht="15.75" customHeight="1" x14ac:dyDescent="0.3">
      <c r="B2145" s="169"/>
      <c r="C2145" s="170"/>
      <c r="D2145" s="167" t="s">
        <v>152</v>
      </c>
      <c r="E2145" s="170"/>
      <c r="F2145" s="171" t="s">
        <v>1675</v>
      </c>
      <c r="G2145" s="170"/>
      <c r="H2145" s="170"/>
      <c r="J2145" s="170"/>
      <c r="K2145" s="170"/>
      <c r="L2145" s="172"/>
      <c r="M2145" s="173"/>
      <c r="N2145" s="170"/>
      <c r="O2145" s="170"/>
      <c r="P2145" s="170"/>
      <c r="Q2145" s="170"/>
      <c r="R2145" s="170"/>
      <c r="S2145" s="170"/>
      <c r="T2145" s="174"/>
      <c r="AT2145" s="175" t="s">
        <v>152</v>
      </c>
      <c r="AU2145" s="175" t="s">
        <v>80</v>
      </c>
      <c r="AV2145" s="175" t="s">
        <v>76</v>
      </c>
      <c r="AW2145" s="175" t="s">
        <v>111</v>
      </c>
      <c r="AX2145" s="175" t="s">
        <v>72</v>
      </c>
      <c r="AY2145" s="175" t="s">
        <v>139</v>
      </c>
    </row>
    <row r="2146" spans="2:65" s="6" customFormat="1" ht="15.75" customHeight="1" x14ac:dyDescent="0.3">
      <c r="B2146" s="169"/>
      <c r="C2146" s="170"/>
      <c r="D2146" s="167" t="s">
        <v>152</v>
      </c>
      <c r="E2146" s="170"/>
      <c r="F2146" s="171" t="s">
        <v>1676</v>
      </c>
      <c r="G2146" s="170"/>
      <c r="H2146" s="170"/>
      <c r="J2146" s="170"/>
      <c r="K2146" s="170"/>
      <c r="L2146" s="172"/>
      <c r="M2146" s="173"/>
      <c r="N2146" s="170"/>
      <c r="O2146" s="170"/>
      <c r="P2146" s="170"/>
      <c r="Q2146" s="170"/>
      <c r="R2146" s="170"/>
      <c r="S2146" s="170"/>
      <c r="T2146" s="174"/>
      <c r="AT2146" s="175" t="s">
        <v>152</v>
      </c>
      <c r="AU2146" s="175" t="s">
        <v>80</v>
      </c>
      <c r="AV2146" s="175" t="s">
        <v>76</v>
      </c>
      <c r="AW2146" s="175" t="s">
        <v>111</v>
      </c>
      <c r="AX2146" s="175" t="s">
        <v>72</v>
      </c>
      <c r="AY2146" s="175" t="s">
        <v>139</v>
      </c>
    </row>
    <row r="2147" spans="2:65" s="6" customFormat="1" ht="15.75" customHeight="1" x14ac:dyDescent="0.3">
      <c r="B2147" s="176"/>
      <c r="C2147" s="177"/>
      <c r="D2147" s="167" t="s">
        <v>152</v>
      </c>
      <c r="E2147" s="177"/>
      <c r="F2147" s="178" t="s">
        <v>1677</v>
      </c>
      <c r="G2147" s="177"/>
      <c r="H2147" s="179">
        <v>210</v>
      </c>
      <c r="J2147" s="177"/>
      <c r="K2147" s="177"/>
      <c r="L2147" s="180"/>
      <c r="M2147" s="181"/>
      <c r="N2147" s="177"/>
      <c r="O2147" s="177"/>
      <c r="P2147" s="177"/>
      <c r="Q2147" s="177"/>
      <c r="R2147" s="177"/>
      <c r="S2147" s="177"/>
      <c r="T2147" s="182"/>
      <c r="AT2147" s="183" t="s">
        <v>152</v>
      </c>
      <c r="AU2147" s="183" t="s">
        <v>80</v>
      </c>
      <c r="AV2147" s="183" t="s">
        <v>80</v>
      </c>
      <c r="AW2147" s="183" t="s">
        <v>111</v>
      </c>
      <c r="AX2147" s="183" t="s">
        <v>76</v>
      </c>
      <c r="AY2147" s="183" t="s">
        <v>139</v>
      </c>
    </row>
    <row r="2148" spans="2:65" s="6" customFormat="1" ht="15.75" customHeight="1" x14ac:dyDescent="0.3">
      <c r="B2148" s="23"/>
      <c r="C2148" s="153" t="s">
        <v>1678</v>
      </c>
      <c r="D2148" s="153" t="s">
        <v>141</v>
      </c>
      <c r="E2148" s="154" t="s">
        <v>1679</v>
      </c>
      <c r="F2148" s="155" t="s">
        <v>1680</v>
      </c>
      <c r="G2148" s="156" t="s">
        <v>144</v>
      </c>
      <c r="H2148" s="157">
        <v>155</v>
      </c>
      <c r="I2148" s="158">
        <v>464</v>
      </c>
      <c r="J2148" s="159">
        <f>ROUND($I$2148*$H$2148,2)</f>
        <v>71920</v>
      </c>
      <c r="K2148" s="155" t="s">
        <v>145</v>
      </c>
      <c r="L2148" s="43"/>
      <c r="M2148" s="160"/>
      <c r="N2148" s="161" t="s">
        <v>43</v>
      </c>
      <c r="O2148" s="24"/>
      <c r="P2148" s="162">
        <f>$O$2148*$H$2148</f>
        <v>0</v>
      </c>
      <c r="Q2148" s="162">
        <v>7.0200000000000002E-3</v>
      </c>
      <c r="R2148" s="162">
        <f>$Q$2148*$H$2148</f>
        <v>1.0881000000000001</v>
      </c>
      <c r="S2148" s="162">
        <v>0</v>
      </c>
      <c r="T2148" s="163">
        <f>$S$2148*$H$2148</f>
        <v>0</v>
      </c>
      <c r="AR2148" s="97" t="s">
        <v>146</v>
      </c>
      <c r="AT2148" s="97" t="s">
        <v>141</v>
      </c>
      <c r="AU2148" s="97" t="s">
        <v>80</v>
      </c>
      <c r="AY2148" s="6" t="s">
        <v>139</v>
      </c>
      <c r="BE2148" s="164">
        <f>IF($N$2148="základní",$J$2148,0)</f>
        <v>71920</v>
      </c>
      <c r="BF2148" s="164">
        <f>IF($N$2148="snížená",$J$2148,0)</f>
        <v>0</v>
      </c>
      <c r="BG2148" s="164">
        <f>IF($N$2148="zákl. přenesená",$J$2148,0)</f>
        <v>0</v>
      </c>
      <c r="BH2148" s="164">
        <f>IF($N$2148="sníž. přenesená",$J$2148,0)</f>
        <v>0</v>
      </c>
      <c r="BI2148" s="164">
        <f>IF($N$2148="nulová",$J$2148,0)</f>
        <v>0</v>
      </c>
      <c r="BJ2148" s="97" t="s">
        <v>76</v>
      </c>
      <c r="BK2148" s="164">
        <f>ROUND($I$2148*$H$2148,2)</f>
        <v>71920</v>
      </c>
      <c r="BL2148" s="97" t="s">
        <v>146</v>
      </c>
      <c r="BM2148" s="97" t="s">
        <v>1681</v>
      </c>
    </row>
    <row r="2149" spans="2:65" s="6" customFormat="1" ht="16.5" customHeight="1" x14ac:dyDescent="0.3">
      <c r="B2149" s="23"/>
      <c r="C2149" s="24"/>
      <c r="D2149" s="165" t="s">
        <v>148</v>
      </c>
      <c r="E2149" s="24"/>
      <c r="F2149" s="166" t="s">
        <v>1682</v>
      </c>
      <c r="G2149" s="24"/>
      <c r="H2149" s="24"/>
      <c r="J2149" s="24"/>
      <c r="K2149" s="24"/>
      <c r="L2149" s="43"/>
      <c r="M2149" s="56"/>
      <c r="N2149" s="24"/>
      <c r="O2149" s="24"/>
      <c r="P2149" s="24"/>
      <c r="Q2149" s="24"/>
      <c r="R2149" s="24"/>
      <c r="S2149" s="24"/>
      <c r="T2149" s="57"/>
      <c r="AT2149" s="6" t="s">
        <v>148</v>
      </c>
      <c r="AU2149" s="6" t="s">
        <v>80</v>
      </c>
    </row>
    <row r="2150" spans="2:65" s="6" customFormat="1" ht="44.25" customHeight="1" x14ac:dyDescent="0.3">
      <c r="B2150" s="23"/>
      <c r="C2150" s="24"/>
      <c r="D2150" s="167" t="s">
        <v>150</v>
      </c>
      <c r="E2150" s="24"/>
      <c r="F2150" s="168" t="s">
        <v>1683</v>
      </c>
      <c r="G2150" s="24"/>
      <c r="H2150" s="24"/>
      <c r="J2150" s="24"/>
      <c r="K2150" s="24"/>
      <c r="L2150" s="43"/>
      <c r="M2150" s="56"/>
      <c r="N2150" s="24"/>
      <c r="O2150" s="24"/>
      <c r="P2150" s="24"/>
      <c r="Q2150" s="24"/>
      <c r="R2150" s="24"/>
      <c r="S2150" s="24"/>
      <c r="T2150" s="57"/>
      <c r="AT2150" s="6" t="s">
        <v>150</v>
      </c>
      <c r="AU2150" s="6" t="s">
        <v>80</v>
      </c>
    </row>
    <row r="2151" spans="2:65" s="6" customFormat="1" ht="27" customHeight="1" x14ac:dyDescent="0.3">
      <c r="B2151" s="169"/>
      <c r="C2151" s="170"/>
      <c r="D2151" s="167" t="s">
        <v>152</v>
      </c>
      <c r="E2151" s="170"/>
      <c r="F2151" s="171" t="s">
        <v>1684</v>
      </c>
      <c r="G2151" s="170"/>
      <c r="H2151" s="170"/>
      <c r="J2151" s="170"/>
      <c r="K2151" s="170"/>
      <c r="L2151" s="172"/>
      <c r="M2151" s="173"/>
      <c r="N2151" s="170"/>
      <c r="O2151" s="170"/>
      <c r="P2151" s="170"/>
      <c r="Q2151" s="170"/>
      <c r="R2151" s="170"/>
      <c r="S2151" s="170"/>
      <c r="T2151" s="174"/>
      <c r="AT2151" s="175" t="s">
        <v>152</v>
      </c>
      <c r="AU2151" s="175" t="s">
        <v>80</v>
      </c>
      <c r="AV2151" s="175" t="s">
        <v>76</v>
      </c>
      <c r="AW2151" s="175" t="s">
        <v>111</v>
      </c>
      <c r="AX2151" s="175" t="s">
        <v>72</v>
      </c>
      <c r="AY2151" s="175" t="s">
        <v>139</v>
      </c>
    </row>
    <row r="2152" spans="2:65" s="6" customFormat="1" ht="15.75" customHeight="1" x14ac:dyDescent="0.3">
      <c r="B2152" s="169"/>
      <c r="C2152" s="170"/>
      <c r="D2152" s="167" t="s">
        <v>152</v>
      </c>
      <c r="E2152" s="170"/>
      <c r="F2152" s="171" t="s">
        <v>1685</v>
      </c>
      <c r="G2152" s="170"/>
      <c r="H2152" s="170"/>
      <c r="J2152" s="170"/>
      <c r="K2152" s="170"/>
      <c r="L2152" s="172"/>
      <c r="M2152" s="173"/>
      <c r="N2152" s="170"/>
      <c r="O2152" s="170"/>
      <c r="P2152" s="170"/>
      <c r="Q2152" s="170"/>
      <c r="R2152" s="170"/>
      <c r="S2152" s="170"/>
      <c r="T2152" s="174"/>
      <c r="AT2152" s="175" t="s">
        <v>152</v>
      </c>
      <c r="AU2152" s="175" t="s">
        <v>80</v>
      </c>
      <c r="AV2152" s="175" t="s">
        <v>76</v>
      </c>
      <c r="AW2152" s="175" t="s">
        <v>111</v>
      </c>
      <c r="AX2152" s="175" t="s">
        <v>72</v>
      </c>
      <c r="AY2152" s="175" t="s">
        <v>139</v>
      </c>
    </row>
    <row r="2153" spans="2:65" s="6" customFormat="1" ht="15.75" customHeight="1" x14ac:dyDescent="0.3">
      <c r="B2153" s="176"/>
      <c r="C2153" s="177"/>
      <c r="D2153" s="167" t="s">
        <v>152</v>
      </c>
      <c r="E2153" s="177"/>
      <c r="F2153" s="178" t="s">
        <v>1686</v>
      </c>
      <c r="G2153" s="177"/>
      <c r="H2153" s="179">
        <v>36</v>
      </c>
      <c r="J2153" s="177"/>
      <c r="K2153" s="177"/>
      <c r="L2153" s="180"/>
      <c r="M2153" s="181"/>
      <c r="N2153" s="177"/>
      <c r="O2153" s="177"/>
      <c r="P2153" s="177"/>
      <c r="Q2153" s="177"/>
      <c r="R2153" s="177"/>
      <c r="S2153" s="177"/>
      <c r="T2153" s="182"/>
      <c r="AT2153" s="183" t="s">
        <v>152</v>
      </c>
      <c r="AU2153" s="183" t="s">
        <v>80</v>
      </c>
      <c r="AV2153" s="183" t="s">
        <v>80</v>
      </c>
      <c r="AW2153" s="183" t="s">
        <v>111</v>
      </c>
      <c r="AX2153" s="183" t="s">
        <v>72</v>
      </c>
      <c r="AY2153" s="183" t="s">
        <v>139</v>
      </c>
    </row>
    <row r="2154" spans="2:65" s="6" customFormat="1" ht="15.75" customHeight="1" x14ac:dyDescent="0.3">
      <c r="B2154" s="176"/>
      <c r="C2154" s="177"/>
      <c r="D2154" s="167" t="s">
        <v>152</v>
      </c>
      <c r="E2154" s="177"/>
      <c r="F2154" s="178" t="s">
        <v>1687</v>
      </c>
      <c r="G2154" s="177"/>
      <c r="H2154" s="179">
        <v>29</v>
      </c>
      <c r="J2154" s="177"/>
      <c r="K2154" s="177"/>
      <c r="L2154" s="180"/>
      <c r="M2154" s="181"/>
      <c r="N2154" s="177"/>
      <c r="O2154" s="177"/>
      <c r="P2154" s="177"/>
      <c r="Q2154" s="177"/>
      <c r="R2154" s="177"/>
      <c r="S2154" s="177"/>
      <c r="T2154" s="182"/>
      <c r="AT2154" s="183" t="s">
        <v>152</v>
      </c>
      <c r="AU2154" s="183" t="s">
        <v>80</v>
      </c>
      <c r="AV2154" s="183" t="s">
        <v>80</v>
      </c>
      <c r="AW2154" s="183" t="s">
        <v>111</v>
      </c>
      <c r="AX2154" s="183" t="s">
        <v>72</v>
      </c>
      <c r="AY2154" s="183" t="s">
        <v>139</v>
      </c>
    </row>
    <row r="2155" spans="2:65" s="6" customFormat="1" ht="15.75" customHeight="1" x14ac:dyDescent="0.3">
      <c r="B2155" s="176"/>
      <c r="C2155" s="177"/>
      <c r="D2155" s="167" t="s">
        <v>152</v>
      </c>
      <c r="E2155" s="177"/>
      <c r="F2155" s="178" t="s">
        <v>1688</v>
      </c>
      <c r="G2155" s="177"/>
      <c r="H2155" s="179">
        <v>23</v>
      </c>
      <c r="J2155" s="177"/>
      <c r="K2155" s="177"/>
      <c r="L2155" s="180"/>
      <c r="M2155" s="181"/>
      <c r="N2155" s="177"/>
      <c r="O2155" s="177"/>
      <c r="P2155" s="177"/>
      <c r="Q2155" s="177"/>
      <c r="R2155" s="177"/>
      <c r="S2155" s="177"/>
      <c r="T2155" s="182"/>
      <c r="AT2155" s="183" t="s">
        <v>152</v>
      </c>
      <c r="AU2155" s="183" t="s">
        <v>80</v>
      </c>
      <c r="AV2155" s="183" t="s">
        <v>80</v>
      </c>
      <c r="AW2155" s="183" t="s">
        <v>111</v>
      </c>
      <c r="AX2155" s="183" t="s">
        <v>72</v>
      </c>
      <c r="AY2155" s="183" t="s">
        <v>139</v>
      </c>
    </row>
    <row r="2156" spans="2:65" s="6" customFormat="1" ht="15.75" customHeight="1" x14ac:dyDescent="0.3">
      <c r="B2156" s="176"/>
      <c r="C2156" s="177"/>
      <c r="D2156" s="167" t="s">
        <v>152</v>
      </c>
      <c r="E2156" s="177"/>
      <c r="F2156" s="178" t="s">
        <v>1689</v>
      </c>
      <c r="G2156" s="177"/>
      <c r="H2156" s="179">
        <v>52</v>
      </c>
      <c r="J2156" s="177"/>
      <c r="K2156" s="177"/>
      <c r="L2156" s="180"/>
      <c r="M2156" s="181"/>
      <c r="N2156" s="177"/>
      <c r="O2156" s="177"/>
      <c r="P2156" s="177"/>
      <c r="Q2156" s="177"/>
      <c r="R2156" s="177"/>
      <c r="S2156" s="177"/>
      <c r="T2156" s="182"/>
      <c r="AT2156" s="183" t="s">
        <v>152</v>
      </c>
      <c r="AU2156" s="183" t="s">
        <v>80</v>
      </c>
      <c r="AV2156" s="183" t="s">
        <v>80</v>
      </c>
      <c r="AW2156" s="183" t="s">
        <v>111</v>
      </c>
      <c r="AX2156" s="183" t="s">
        <v>72</v>
      </c>
      <c r="AY2156" s="183" t="s">
        <v>139</v>
      </c>
    </row>
    <row r="2157" spans="2:65" s="6" customFormat="1" ht="15.75" customHeight="1" x14ac:dyDescent="0.3">
      <c r="B2157" s="176"/>
      <c r="C2157" s="177"/>
      <c r="D2157" s="167" t="s">
        <v>152</v>
      </c>
      <c r="E2157" s="177"/>
      <c r="F2157" s="178" t="s">
        <v>1690</v>
      </c>
      <c r="G2157" s="177"/>
      <c r="H2157" s="179">
        <v>15</v>
      </c>
      <c r="J2157" s="177"/>
      <c r="K2157" s="177"/>
      <c r="L2157" s="180"/>
      <c r="M2157" s="181"/>
      <c r="N2157" s="177"/>
      <c r="O2157" s="177"/>
      <c r="P2157" s="177"/>
      <c r="Q2157" s="177"/>
      <c r="R2157" s="177"/>
      <c r="S2157" s="177"/>
      <c r="T2157" s="182"/>
      <c r="AT2157" s="183" t="s">
        <v>152</v>
      </c>
      <c r="AU2157" s="183" t="s">
        <v>80</v>
      </c>
      <c r="AV2157" s="183" t="s">
        <v>80</v>
      </c>
      <c r="AW2157" s="183" t="s">
        <v>111</v>
      </c>
      <c r="AX2157" s="183" t="s">
        <v>72</v>
      </c>
      <c r="AY2157" s="183" t="s">
        <v>139</v>
      </c>
    </row>
    <row r="2158" spans="2:65" s="6" customFormat="1" ht="15.75" customHeight="1" x14ac:dyDescent="0.3">
      <c r="B2158" s="184"/>
      <c r="C2158" s="185"/>
      <c r="D2158" s="167" t="s">
        <v>152</v>
      </c>
      <c r="E2158" s="185"/>
      <c r="F2158" s="186" t="s">
        <v>1588</v>
      </c>
      <c r="G2158" s="185"/>
      <c r="H2158" s="187">
        <v>155</v>
      </c>
      <c r="J2158" s="185"/>
      <c r="K2158" s="185"/>
      <c r="L2158" s="188"/>
      <c r="M2158" s="189"/>
      <c r="N2158" s="185"/>
      <c r="O2158" s="185"/>
      <c r="P2158" s="185"/>
      <c r="Q2158" s="185"/>
      <c r="R2158" s="185"/>
      <c r="S2158" s="185"/>
      <c r="T2158" s="190"/>
      <c r="AT2158" s="191" t="s">
        <v>152</v>
      </c>
      <c r="AU2158" s="191" t="s">
        <v>80</v>
      </c>
      <c r="AV2158" s="191" t="s">
        <v>146</v>
      </c>
      <c r="AW2158" s="191" t="s">
        <v>111</v>
      </c>
      <c r="AX2158" s="191" t="s">
        <v>76</v>
      </c>
      <c r="AY2158" s="191" t="s">
        <v>139</v>
      </c>
    </row>
    <row r="2159" spans="2:65" s="6" customFormat="1" ht="15.75" customHeight="1" x14ac:dyDescent="0.3">
      <c r="B2159" s="23"/>
      <c r="C2159" s="200" t="s">
        <v>1691</v>
      </c>
      <c r="D2159" s="200" t="s">
        <v>1184</v>
      </c>
      <c r="E2159" s="201" t="s">
        <v>1692</v>
      </c>
      <c r="F2159" s="202" t="s">
        <v>1693</v>
      </c>
      <c r="G2159" s="203" t="s">
        <v>144</v>
      </c>
      <c r="H2159" s="204">
        <v>155</v>
      </c>
      <c r="I2159" s="205">
        <v>2265</v>
      </c>
      <c r="J2159" s="206">
        <f>ROUND($I$2159*$H$2159,2)</f>
        <v>351075</v>
      </c>
      <c r="K2159" s="202"/>
      <c r="L2159" s="207"/>
      <c r="M2159" s="208"/>
      <c r="N2159" s="209" t="s">
        <v>43</v>
      </c>
      <c r="O2159" s="24"/>
      <c r="P2159" s="162">
        <f>$O$2159*$H$2159</f>
        <v>0</v>
      </c>
      <c r="Q2159" s="162">
        <v>0.16200000000000001</v>
      </c>
      <c r="R2159" s="162">
        <f>$Q$2159*$H$2159</f>
        <v>25.11</v>
      </c>
      <c r="S2159" s="162">
        <v>0</v>
      </c>
      <c r="T2159" s="163">
        <f>$S$2159*$H$2159</f>
        <v>0</v>
      </c>
      <c r="AR2159" s="97" t="s">
        <v>214</v>
      </c>
      <c r="AT2159" s="97" t="s">
        <v>1184</v>
      </c>
      <c r="AU2159" s="97" t="s">
        <v>80</v>
      </c>
      <c r="AY2159" s="6" t="s">
        <v>139</v>
      </c>
      <c r="BE2159" s="164">
        <f>IF($N$2159="základní",$J$2159,0)</f>
        <v>351075</v>
      </c>
      <c r="BF2159" s="164">
        <f>IF($N$2159="snížená",$J$2159,0)</f>
        <v>0</v>
      </c>
      <c r="BG2159" s="164">
        <f>IF($N$2159="zákl. přenesená",$J$2159,0)</f>
        <v>0</v>
      </c>
      <c r="BH2159" s="164">
        <f>IF($N$2159="sníž. přenesená",$J$2159,0)</f>
        <v>0</v>
      </c>
      <c r="BI2159" s="164">
        <f>IF($N$2159="nulová",$J$2159,0)</f>
        <v>0</v>
      </c>
      <c r="BJ2159" s="97" t="s">
        <v>76</v>
      </c>
      <c r="BK2159" s="164">
        <f>ROUND($I$2159*$H$2159,2)</f>
        <v>351075</v>
      </c>
      <c r="BL2159" s="97" t="s">
        <v>146</v>
      </c>
      <c r="BM2159" s="97" t="s">
        <v>1694</v>
      </c>
    </row>
    <row r="2160" spans="2:65" s="6" customFormat="1" ht="15.75" customHeight="1" x14ac:dyDescent="0.3">
      <c r="B2160" s="176"/>
      <c r="C2160" s="177"/>
      <c r="D2160" s="165" t="s">
        <v>152</v>
      </c>
      <c r="E2160" s="178"/>
      <c r="F2160" s="178" t="s">
        <v>1695</v>
      </c>
      <c r="G2160" s="177"/>
      <c r="H2160" s="179">
        <v>155</v>
      </c>
      <c r="J2160" s="177"/>
      <c r="K2160" s="177"/>
      <c r="L2160" s="180"/>
      <c r="M2160" s="181"/>
      <c r="N2160" s="177"/>
      <c r="O2160" s="177"/>
      <c r="P2160" s="177"/>
      <c r="Q2160" s="177"/>
      <c r="R2160" s="177"/>
      <c r="S2160" s="177"/>
      <c r="T2160" s="182"/>
      <c r="AT2160" s="183" t="s">
        <v>152</v>
      </c>
      <c r="AU2160" s="183" t="s">
        <v>80</v>
      </c>
      <c r="AV2160" s="183" t="s">
        <v>80</v>
      </c>
      <c r="AW2160" s="183" t="s">
        <v>111</v>
      </c>
      <c r="AX2160" s="183" t="s">
        <v>76</v>
      </c>
      <c r="AY2160" s="183" t="s">
        <v>139</v>
      </c>
    </row>
    <row r="2161" spans="2:65" s="6" customFormat="1" ht="15.75" customHeight="1" x14ac:dyDescent="0.3">
      <c r="B2161" s="23"/>
      <c r="C2161" s="153" t="s">
        <v>1696</v>
      </c>
      <c r="D2161" s="153" t="s">
        <v>141</v>
      </c>
      <c r="E2161" s="154" t="s">
        <v>1697</v>
      </c>
      <c r="F2161" s="155" t="s">
        <v>1698</v>
      </c>
      <c r="G2161" s="156" t="s">
        <v>380</v>
      </c>
      <c r="H2161" s="157">
        <v>3.3759999999999999</v>
      </c>
      <c r="I2161" s="158">
        <v>2010</v>
      </c>
      <c r="J2161" s="159">
        <f>ROUND($I$2161*$H$2161,2)</f>
        <v>6785.76</v>
      </c>
      <c r="K2161" s="155" t="s">
        <v>145</v>
      </c>
      <c r="L2161" s="43"/>
      <c r="M2161" s="160"/>
      <c r="N2161" s="161" t="s">
        <v>43</v>
      </c>
      <c r="O2161" s="24"/>
      <c r="P2161" s="162">
        <f>$O$2161*$H$2161</f>
        <v>0</v>
      </c>
      <c r="Q2161" s="162">
        <v>0</v>
      </c>
      <c r="R2161" s="162">
        <f>$Q$2161*$H$2161</f>
        <v>0</v>
      </c>
      <c r="S2161" s="162">
        <v>0</v>
      </c>
      <c r="T2161" s="163">
        <f>$S$2161*$H$2161</f>
        <v>0</v>
      </c>
      <c r="AR2161" s="97" t="s">
        <v>146</v>
      </c>
      <c r="AT2161" s="97" t="s">
        <v>141</v>
      </c>
      <c r="AU2161" s="97" t="s">
        <v>80</v>
      </c>
      <c r="AY2161" s="6" t="s">
        <v>139</v>
      </c>
      <c r="BE2161" s="164">
        <f>IF($N$2161="základní",$J$2161,0)</f>
        <v>6785.76</v>
      </c>
      <c r="BF2161" s="164">
        <f>IF($N$2161="snížená",$J$2161,0)</f>
        <v>0</v>
      </c>
      <c r="BG2161" s="164">
        <f>IF($N$2161="zákl. přenesená",$J$2161,0)</f>
        <v>0</v>
      </c>
      <c r="BH2161" s="164">
        <f>IF($N$2161="sníž. přenesená",$J$2161,0)</f>
        <v>0</v>
      </c>
      <c r="BI2161" s="164">
        <f>IF($N$2161="nulová",$J$2161,0)</f>
        <v>0</v>
      </c>
      <c r="BJ2161" s="97" t="s">
        <v>76</v>
      </c>
      <c r="BK2161" s="164">
        <f>ROUND($I$2161*$H$2161,2)</f>
        <v>6785.76</v>
      </c>
      <c r="BL2161" s="97" t="s">
        <v>146</v>
      </c>
      <c r="BM2161" s="97" t="s">
        <v>1699</v>
      </c>
    </row>
    <row r="2162" spans="2:65" s="6" customFormat="1" ht="16.5" customHeight="1" x14ac:dyDescent="0.3">
      <c r="B2162" s="23"/>
      <c r="C2162" s="24"/>
      <c r="D2162" s="165" t="s">
        <v>148</v>
      </c>
      <c r="E2162" s="24"/>
      <c r="F2162" s="166" t="s">
        <v>1700</v>
      </c>
      <c r="G2162" s="24"/>
      <c r="H2162" s="24"/>
      <c r="J2162" s="24"/>
      <c r="K2162" s="24"/>
      <c r="L2162" s="43"/>
      <c r="M2162" s="56"/>
      <c r="N2162" s="24"/>
      <c r="O2162" s="24"/>
      <c r="P2162" s="24"/>
      <c r="Q2162" s="24"/>
      <c r="R2162" s="24"/>
      <c r="S2162" s="24"/>
      <c r="T2162" s="57"/>
      <c r="AT2162" s="6" t="s">
        <v>148</v>
      </c>
      <c r="AU2162" s="6" t="s">
        <v>80</v>
      </c>
    </row>
    <row r="2163" spans="2:65" s="6" customFormat="1" ht="44.25" customHeight="1" x14ac:dyDescent="0.3">
      <c r="B2163" s="23"/>
      <c r="C2163" s="24"/>
      <c r="D2163" s="167" t="s">
        <v>150</v>
      </c>
      <c r="E2163" s="24"/>
      <c r="F2163" s="168" t="s">
        <v>1701</v>
      </c>
      <c r="G2163" s="24"/>
      <c r="H2163" s="24"/>
      <c r="J2163" s="24"/>
      <c r="K2163" s="24"/>
      <c r="L2163" s="43"/>
      <c r="M2163" s="56"/>
      <c r="N2163" s="24"/>
      <c r="O2163" s="24"/>
      <c r="P2163" s="24"/>
      <c r="Q2163" s="24"/>
      <c r="R2163" s="24"/>
      <c r="S2163" s="24"/>
      <c r="T2163" s="57"/>
      <c r="AT2163" s="6" t="s">
        <v>150</v>
      </c>
      <c r="AU2163" s="6" t="s">
        <v>80</v>
      </c>
    </row>
    <row r="2164" spans="2:65" s="6" customFormat="1" ht="15.75" customHeight="1" x14ac:dyDescent="0.3">
      <c r="B2164" s="169"/>
      <c r="C2164" s="170"/>
      <c r="D2164" s="167" t="s">
        <v>152</v>
      </c>
      <c r="E2164" s="170"/>
      <c r="F2164" s="171" t="s">
        <v>1411</v>
      </c>
      <c r="G2164" s="170"/>
      <c r="H2164" s="170"/>
      <c r="J2164" s="170"/>
      <c r="K2164" s="170"/>
      <c r="L2164" s="172"/>
      <c r="M2164" s="173"/>
      <c r="N2164" s="170"/>
      <c r="O2164" s="170"/>
      <c r="P2164" s="170"/>
      <c r="Q2164" s="170"/>
      <c r="R2164" s="170"/>
      <c r="S2164" s="170"/>
      <c r="T2164" s="174"/>
      <c r="AT2164" s="175" t="s">
        <v>152</v>
      </c>
      <c r="AU2164" s="175" t="s">
        <v>80</v>
      </c>
      <c r="AV2164" s="175" t="s">
        <v>76</v>
      </c>
      <c r="AW2164" s="175" t="s">
        <v>111</v>
      </c>
      <c r="AX2164" s="175" t="s">
        <v>72</v>
      </c>
      <c r="AY2164" s="175" t="s">
        <v>139</v>
      </c>
    </row>
    <row r="2165" spans="2:65" s="6" customFormat="1" ht="15.75" customHeight="1" x14ac:dyDescent="0.3">
      <c r="B2165" s="169"/>
      <c r="C2165" s="170"/>
      <c r="D2165" s="167" t="s">
        <v>152</v>
      </c>
      <c r="E2165" s="170"/>
      <c r="F2165" s="171" t="s">
        <v>1412</v>
      </c>
      <c r="G2165" s="170"/>
      <c r="H2165" s="170"/>
      <c r="J2165" s="170"/>
      <c r="K2165" s="170"/>
      <c r="L2165" s="172"/>
      <c r="M2165" s="173"/>
      <c r="N2165" s="170"/>
      <c r="O2165" s="170"/>
      <c r="P2165" s="170"/>
      <c r="Q2165" s="170"/>
      <c r="R2165" s="170"/>
      <c r="S2165" s="170"/>
      <c r="T2165" s="174"/>
      <c r="AT2165" s="175" t="s">
        <v>152</v>
      </c>
      <c r="AU2165" s="175" t="s">
        <v>80</v>
      </c>
      <c r="AV2165" s="175" t="s">
        <v>76</v>
      </c>
      <c r="AW2165" s="175" t="s">
        <v>111</v>
      </c>
      <c r="AX2165" s="175" t="s">
        <v>72</v>
      </c>
      <c r="AY2165" s="175" t="s">
        <v>139</v>
      </c>
    </row>
    <row r="2166" spans="2:65" s="6" customFormat="1" ht="15.75" customHeight="1" x14ac:dyDescent="0.3">
      <c r="B2166" s="169"/>
      <c r="C2166" s="170"/>
      <c r="D2166" s="167" t="s">
        <v>152</v>
      </c>
      <c r="E2166" s="170"/>
      <c r="F2166" s="171" t="s">
        <v>1702</v>
      </c>
      <c r="G2166" s="170"/>
      <c r="H2166" s="170"/>
      <c r="J2166" s="170"/>
      <c r="K2166" s="170"/>
      <c r="L2166" s="172"/>
      <c r="M2166" s="173"/>
      <c r="N2166" s="170"/>
      <c r="O2166" s="170"/>
      <c r="P2166" s="170"/>
      <c r="Q2166" s="170"/>
      <c r="R2166" s="170"/>
      <c r="S2166" s="170"/>
      <c r="T2166" s="174"/>
      <c r="AT2166" s="175" t="s">
        <v>152</v>
      </c>
      <c r="AU2166" s="175" t="s">
        <v>80</v>
      </c>
      <c r="AV2166" s="175" t="s">
        <v>76</v>
      </c>
      <c r="AW2166" s="175" t="s">
        <v>111</v>
      </c>
      <c r="AX2166" s="175" t="s">
        <v>72</v>
      </c>
      <c r="AY2166" s="175" t="s">
        <v>139</v>
      </c>
    </row>
    <row r="2167" spans="2:65" s="6" customFormat="1" ht="27" customHeight="1" x14ac:dyDescent="0.3">
      <c r="B2167" s="169"/>
      <c r="C2167" s="170"/>
      <c r="D2167" s="167" t="s">
        <v>152</v>
      </c>
      <c r="E2167" s="170"/>
      <c r="F2167" s="171" t="s">
        <v>1703</v>
      </c>
      <c r="G2167" s="170"/>
      <c r="H2167" s="170"/>
      <c r="J2167" s="170"/>
      <c r="K2167" s="170"/>
      <c r="L2167" s="172"/>
      <c r="M2167" s="173"/>
      <c r="N2167" s="170"/>
      <c r="O2167" s="170"/>
      <c r="P2167" s="170"/>
      <c r="Q2167" s="170"/>
      <c r="R2167" s="170"/>
      <c r="S2167" s="170"/>
      <c r="T2167" s="174"/>
      <c r="AT2167" s="175" t="s">
        <v>152</v>
      </c>
      <c r="AU2167" s="175" t="s">
        <v>80</v>
      </c>
      <c r="AV2167" s="175" t="s">
        <v>76</v>
      </c>
      <c r="AW2167" s="175" t="s">
        <v>111</v>
      </c>
      <c r="AX2167" s="175" t="s">
        <v>72</v>
      </c>
      <c r="AY2167" s="175" t="s">
        <v>139</v>
      </c>
    </row>
    <row r="2168" spans="2:65" s="6" customFormat="1" ht="15.75" customHeight="1" x14ac:dyDescent="0.3">
      <c r="B2168" s="169"/>
      <c r="C2168" s="170"/>
      <c r="D2168" s="167" t="s">
        <v>152</v>
      </c>
      <c r="E2168" s="170"/>
      <c r="F2168" s="171" t="s">
        <v>1704</v>
      </c>
      <c r="G2168" s="170"/>
      <c r="H2168" s="170"/>
      <c r="J2168" s="170"/>
      <c r="K2168" s="170"/>
      <c r="L2168" s="172"/>
      <c r="M2168" s="173"/>
      <c r="N2168" s="170"/>
      <c r="O2168" s="170"/>
      <c r="P2168" s="170"/>
      <c r="Q2168" s="170"/>
      <c r="R2168" s="170"/>
      <c r="S2168" s="170"/>
      <c r="T2168" s="174"/>
      <c r="AT2168" s="175" t="s">
        <v>152</v>
      </c>
      <c r="AU2168" s="175" t="s">
        <v>80</v>
      </c>
      <c r="AV2168" s="175" t="s">
        <v>76</v>
      </c>
      <c r="AW2168" s="175" t="s">
        <v>111</v>
      </c>
      <c r="AX2168" s="175" t="s">
        <v>72</v>
      </c>
      <c r="AY2168" s="175" t="s">
        <v>139</v>
      </c>
    </row>
    <row r="2169" spans="2:65" s="6" customFormat="1" ht="15.75" customHeight="1" x14ac:dyDescent="0.3">
      <c r="B2169" s="176"/>
      <c r="C2169" s="177"/>
      <c r="D2169" s="167" t="s">
        <v>152</v>
      </c>
      <c r="E2169" s="177"/>
      <c r="F2169" s="178" t="s">
        <v>1705</v>
      </c>
      <c r="G2169" s="177"/>
      <c r="H2169" s="179">
        <v>3.3759999999999999</v>
      </c>
      <c r="J2169" s="177"/>
      <c r="K2169" s="177"/>
      <c r="L2169" s="180"/>
      <c r="M2169" s="181"/>
      <c r="N2169" s="177"/>
      <c r="O2169" s="177"/>
      <c r="P2169" s="177"/>
      <c r="Q2169" s="177"/>
      <c r="R2169" s="177"/>
      <c r="S2169" s="177"/>
      <c r="T2169" s="182"/>
      <c r="AT2169" s="183" t="s">
        <v>152</v>
      </c>
      <c r="AU2169" s="183" t="s">
        <v>80</v>
      </c>
      <c r="AV2169" s="183" t="s">
        <v>80</v>
      </c>
      <c r="AW2169" s="183" t="s">
        <v>111</v>
      </c>
      <c r="AX2169" s="183" t="s">
        <v>76</v>
      </c>
      <c r="AY2169" s="183" t="s">
        <v>139</v>
      </c>
    </row>
    <row r="2170" spans="2:65" s="6" customFormat="1" ht="15.75" customHeight="1" x14ac:dyDescent="0.3">
      <c r="B2170" s="23"/>
      <c r="C2170" s="153" t="s">
        <v>1706</v>
      </c>
      <c r="D2170" s="153" t="s">
        <v>141</v>
      </c>
      <c r="E2170" s="154" t="s">
        <v>1707</v>
      </c>
      <c r="F2170" s="155" t="s">
        <v>1708</v>
      </c>
      <c r="G2170" s="156" t="s">
        <v>164</v>
      </c>
      <c r="H2170" s="157">
        <v>14.268000000000001</v>
      </c>
      <c r="I2170" s="158">
        <v>216</v>
      </c>
      <c r="J2170" s="159">
        <f>ROUND($I$2170*$H$2170,2)</f>
        <v>3081.89</v>
      </c>
      <c r="K2170" s="155" t="s">
        <v>145</v>
      </c>
      <c r="L2170" s="43"/>
      <c r="M2170" s="160"/>
      <c r="N2170" s="161" t="s">
        <v>43</v>
      </c>
      <c r="O2170" s="24"/>
      <c r="P2170" s="162">
        <f>$O$2170*$H$2170</f>
        <v>0</v>
      </c>
      <c r="Q2170" s="162">
        <v>4.0181399999999999E-3</v>
      </c>
      <c r="R2170" s="162">
        <f>$Q$2170*$H$2170</f>
        <v>5.7330821519999998E-2</v>
      </c>
      <c r="S2170" s="162">
        <v>0</v>
      </c>
      <c r="T2170" s="163">
        <f>$S$2170*$H$2170</f>
        <v>0</v>
      </c>
      <c r="AR2170" s="97" t="s">
        <v>146</v>
      </c>
      <c r="AT2170" s="97" t="s">
        <v>141</v>
      </c>
      <c r="AU2170" s="97" t="s">
        <v>80</v>
      </c>
      <c r="AY2170" s="6" t="s">
        <v>139</v>
      </c>
      <c r="BE2170" s="164">
        <f>IF($N$2170="základní",$J$2170,0)</f>
        <v>3081.89</v>
      </c>
      <c r="BF2170" s="164">
        <f>IF($N$2170="snížená",$J$2170,0)</f>
        <v>0</v>
      </c>
      <c r="BG2170" s="164">
        <f>IF($N$2170="zákl. přenesená",$J$2170,0)</f>
        <v>0</v>
      </c>
      <c r="BH2170" s="164">
        <f>IF($N$2170="sníž. přenesená",$J$2170,0)</f>
        <v>0</v>
      </c>
      <c r="BI2170" s="164">
        <f>IF($N$2170="nulová",$J$2170,0)</f>
        <v>0</v>
      </c>
      <c r="BJ2170" s="97" t="s">
        <v>76</v>
      </c>
      <c r="BK2170" s="164">
        <f>ROUND($I$2170*$H$2170,2)</f>
        <v>3081.89</v>
      </c>
      <c r="BL2170" s="97" t="s">
        <v>146</v>
      </c>
      <c r="BM2170" s="97" t="s">
        <v>1709</v>
      </c>
    </row>
    <row r="2171" spans="2:65" s="6" customFormat="1" ht="16.5" customHeight="1" x14ac:dyDescent="0.3">
      <c r="B2171" s="23"/>
      <c r="C2171" s="24"/>
      <c r="D2171" s="165" t="s">
        <v>148</v>
      </c>
      <c r="E2171" s="24"/>
      <c r="F2171" s="166" t="s">
        <v>1710</v>
      </c>
      <c r="G2171" s="24"/>
      <c r="H2171" s="24"/>
      <c r="J2171" s="24"/>
      <c r="K2171" s="24"/>
      <c r="L2171" s="43"/>
      <c r="M2171" s="56"/>
      <c r="N2171" s="24"/>
      <c r="O2171" s="24"/>
      <c r="P2171" s="24"/>
      <c r="Q2171" s="24"/>
      <c r="R2171" s="24"/>
      <c r="S2171" s="24"/>
      <c r="T2171" s="57"/>
      <c r="AT2171" s="6" t="s">
        <v>148</v>
      </c>
      <c r="AU2171" s="6" t="s">
        <v>80</v>
      </c>
    </row>
    <row r="2172" spans="2:65" s="6" customFormat="1" ht="15.75" customHeight="1" x14ac:dyDescent="0.3">
      <c r="B2172" s="169"/>
      <c r="C2172" s="170"/>
      <c r="D2172" s="167" t="s">
        <v>152</v>
      </c>
      <c r="E2172" s="170"/>
      <c r="F2172" s="171" t="s">
        <v>1411</v>
      </c>
      <c r="G2172" s="170"/>
      <c r="H2172" s="170"/>
      <c r="J2172" s="170"/>
      <c r="K2172" s="170"/>
      <c r="L2172" s="172"/>
      <c r="M2172" s="173"/>
      <c r="N2172" s="170"/>
      <c r="O2172" s="170"/>
      <c r="P2172" s="170"/>
      <c r="Q2172" s="170"/>
      <c r="R2172" s="170"/>
      <c r="S2172" s="170"/>
      <c r="T2172" s="174"/>
      <c r="AT2172" s="175" t="s">
        <v>152</v>
      </c>
      <c r="AU2172" s="175" t="s">
        <v>80</v>
      </c>
      <c r="AV2172" s="175" t="s">
        <v>76</v>
      </c>
      <c r="AW2172" s="175" t="s">
        <v>111</v>
      </c>
      <c r="AX2172" s="175" t="s">
        <v>72</v>
      </c>
      <c r="AY2172" s="175" t="s">
        <v>139</v>
      </c>
    </row>
    <row r="2173" spans="2:65" s="6" customFormat="1" ht="15.75" customHeight="1" x14ac:dyDescent="0.3">
      <c r="B2173" s="169"/>
      <c r="C2173" s="170"/>
      <c r="D2173" s="167" t="s">
        <v>152</v>
      </c>
      <c r="E2173" s="170"/>
      <c r="F2173" s="171" t="s">
        <v>1412</v>
      </c>
      <c r="G2173" s="170"/>
      <c r="H2173" s="170"/>
      <c r="J2173" s="170"/>
      <c r="K2173" s="170"/>
      <c r="L2173" s="172"/>
      <c r="M2173" s="173"/>
      <c r="N2173" s="170"/>
      <c r="O2173" s="170"/>
      <c r="P2173" s="170"/>
      <c r="Q2173" s="170"/>
      <c r="R2173" s="170"/>
      <c r="S2173" s="170"/>
      <c r="T2173" s="174"/>
      <c r="AT2173" s="175" t="s">
        <v>152</v>
      </c>
      <c r="AU2173" s="175" t="s">
        <v>80</v>
      </c>
      <c r="AV2173" s="175" t="s">
        <v>76</v>
      </c>
      <c r="AW2173" s="175" t="s">
        <v>111</v>
      </c>
      <c r="AX2173" s="175" t="s">
        <v>72</v>
      </c>
      <c r="AY2173" s="175" t="s">
        <v>139</v>
      </c>
    </row>
    <row r="2174" spans="2:65" s="6" customFormat="1" ht="15.75" customHeight="1" x14ac:dyDescent="0.3">
      <c r="B2174" s="169"/>
      <c r="C2174" s="170"/>
      <c r="D2174" s="167" t="s">
        <v>152</v>
      </c>
      <c r="E2174" s="170"/>
      <c r="F2174" s="171" t="s">
        <v>1702</v>
      </c>
      <c r="G2174" s="170"/>
      <c r="H2174" s="170"/>
      <c r="J2174" s="170"/>
      <c r="K2174" s="170"/>
      <c r="L2174" s="172"/>
      <c r="M2174" s="173"/>
      <c r="N2174" s="170"/>
      <c r="O2174" s="170"/>
      <c r="P2174" s="170"/>
      <c r="Q2174" s="170"/>
      <c r="R2174" s="170"/>
      <c r="S2174" s="170"/>
      <c r="T2174" s="174"/>
      <c r="AT2174" s="175" t="s">
        <v>152</v>
      </c>
      <c r="AU2174" s="175" t="s">
        <v>80</v>
      </c>
      <c r="AV2174" s="175" t="s">
        <v>76</v>
      </c>
      <c r="AW2174" s="175" t="s">
        <v>111</v>
      </c>
      <c r="AX2174" s="175" t="s">
        <v>72</v>
      </c>
      <c r="AY2174" s="175" t="s">
        <v>139</v>
      </c>
    </row>
    <row r="2175" spans="2:65" s="6" customFormat="1" ht="15.75" customHeight="1" x14ac:dyDescent="0.3">
      <c r="B2175" s="176"/>
      <c r="C2175" s="177"/>
      <c r="D2175" s="167" t="s">
        <v>152</v>
      </c>
      <c r="E2175" s="177"/>
      <c r="F2175" s="178" t="s">
        <v>1711</v>
      </c>
      <c r="G2175" s="177"/>
      <c r="H2175" s="179">
        <v>14.268000000000001</v>
      </c>
      <c r="J2175" s="177"/>
      <c r="K2175" s="177"/>
      <c r="L2175" s="180"/>
      <c r="M2175" s="181"/>
      <c r="N2175" s="177"/>
      <c r="O2175" s="177"/>
      <c r="P2175" s="177"/>
      <c r="Q2175" s="177"/>
      <c r="R2175" s="177"/>
      <c r="S2175" s="177"/>
      <c r="T2175" s="182"/>
      <c r="AT2175" s="183" t="s">
        <v>152</v>
      </c>
      <c r="AU2175" s="183" t="s">
        <v>80</v>
      </c>
      <c r="AV2175" s="183" t="s">
        <v>80</v>
      </c>
      <c r="AW2175" s="183" t="s">
        <v>111</v>
      </c>
      <c r="AX2175" s="183" t="s">
        <v>76</v>
      </c>
      <c r="AY2175" s="183" t="s">
        <v>139</v>
      </c>
    </row>
    <row r="2176" spans="2:65" s="6" customFormat="1" ht="15.75" customHeight="1" x14ac:dyDescent="0.3">
      <c r="B2176" s="23"/>
      <c r="C2176" s="153" t="s">
        <v>1712</v>
      </c>
      <c r="D2176" s="153" t="s">
        <v>141</v>
      </c>
      <c r="E2176" s="154" t="s">
        <v>1713</v>
      </c>
      <c r="F2176" s="155" t="s">
        <v>1714</v>
      </c>
      <c r="G2176" s="156" t="s">
        <v>144</v>
      </c>
      <c r="H2176" s="157">
        <v>2</v>
      </c>
      <c r="I2176" s="158">
        <v>1870</v>
      </c>
      <c r="J2176" s="159">
        <f>ROUND($I$2176*$H$2176,2)</f>
        <v>3740</v>
      </c>
      <c r="K2176" s="155" t="s">
        <v>145</v>
      </c>
      <c r="L2176" s="43"/>
      <c r="M2176" s="160"/>
      <c r="N2176" s="161" t="s">
        <v>43</v>
      </c>
      <c r="O2176" s="24"/>
      <c r="P2176" s="162">
        <f>$O$2176*$H$2176</f>
        <v>0</v>
      </c>
      <c r="Q2176" s="162">
        <v>1.6199999999999999E-3</v>
      </c>
      <c r="R2176" s="162">
        <f>$Q$2176*$H$2176</f>
        <v>3.2399999999999998E-3</v>
      </c>
      <c r="S2176" s="162">
        <v>0</v>
      </c>
      <c r="T2176" s="163">
        <f>$S$2176*$H$2176</f>
        <v>0</v>
      </c>
      <c r="AR2176" s="97" t="s">
        <v>146</v>
      </c>
      <c r="AT2176" s="97" t="s">
        <v>141</v>
      </c>
      <c r="AU2176" s="97" t="s">
        <v>80</v>
      </c>
      <c r="AY2176" s="6" t="s">
        <v>139</v>
      </c>
      <c r="BE2176" s="164">
        <f>IF($N$2176="základní",$J$2176,0)</f>
        <v>3740</v>
      </c>
      <c r="BF2176" s="164">
        <f>IF($N$2176="snížená",$J$2176,0)</f>
        <v>0</v>
      </c>
      <c r="BG2176" s="164">
        <f>IF($N$2176="zákl. přenesená",$J$2176,0)</f>
        <v>0</v>
      </c>
      <c r="BH2176" s="164">
        <f>IF($N$2176="sníž. přenesená",$J$2176,0)</f>
        <v>0</v>
      </c>
      <c r="BI2176" s="164">
        <f>IF($N$2176="nulová",$J$2176,0)</f>
        <v>0</v>
      </c>
      <c r="BJ2176" s="97" t="s">
        <v>76</v>
      </c>
      <c r="BK2176" s="164">
        <f>ROUND($I$2176*$H$2176,2)</f>
        <v>3740</v>
      </c>
      <c r="BL2176" s="97" t="s">
        <v>146</v>
      </c>
      <c r="BM2176" s="97" t="s">
        <v>1715</v>
      </c>
    </row>
    <row r="2177" spans="2:65" s="6" customFormat="1" ht="16.5" customHeight="1" x14ac:dyDescent="0.3">
      <c r="B2177" s="23"/>
      <c r="C2177" s="24"/>
      <c r="D2177" s="165" t="s">
        <v>148</v>
      </c>
      <c r="E2177" s="24"/>
      <c r="F2177" s="166" t="s">
        <v>1716</v>
      </c>
      <c r="G2177" s="24"/>
      <c r="H2177" s="24"/>
      <c r="J2177" s="24"/>
      <c r="K2177" s="24"/>
      <c r="L2177" s="43"/>
      <c r="M2177" s="56"/>
      <c r="N2177" s="24"/>
      <c r="O2177" s="24"/>
      <c r="P2177" s="24"/>
      <c r="Q2177" s="24"/>
      <c r="R2177" s="24"/>
      <c r="S2177" s="24"/>
      <c r="T2177" s="57"/>
      <c r="AT2177" s="6" t="s">
        <v>148</v>
      </c>
      <c r="AU2177" s="6" t="s">
        <v>80</v>
      </c>
    </row>
    <row r="2178" spans="2:65" s="6" customFormat="1" ht="30.75" customHeight="1" x14ac:dyDescent="0.3">
      <c r="B2178" s="23"/>
      <c r="C2178" s="24"/>
      <c r="D2178" s="167" t="s">
        <v>150</v>
      </c>
      <c r="E2178" s="24"/>
      <c r="F2178" s="168" t="s">
        <v>1717</v>
      </c>
      <c r="G2178" s="24"/>
      <c r="H2178" s="24"/>
      <c r="J2178" s="24"/>
      <c r="K2178" s="24"/>
      <c r="L2178" s="43"/>
      <c r="M2178" s="56"/>
      <c r="N2178" s="24"/>
      <c r="O2178" s="24"/>
      <c r="P2178" s="24"/>
      <c r="Q2178" s="24"/>
      <c r="R2178" s="24"/>
      <c r="S2178" s="24"/>
      <c r="T2178" s="57"/>
      <c r="AT2178" s="6" t="s">
        <v>150</v>
      </c>
      <c r="AU2178" s="6" t="s">
        <v>80</v>
      </c>
    </row>
    <row r="2179" spans="2:65" s="6" customFormat="1" ht="15.75" customHeight="1" x14ac:dyDescent="0.3">
      <c r="B2179" s="169"/>
      <c r="C2179" s="170"/>
      <c r="D2179" s="167" t="s">
        <v>152</v>
      </c>
      <c r="E2179" s="170"/>
      <c r="F2179" s="171" t="s">
        <v>1718</v>
      </c>
      <c r="G2179" s="170"/>
      <c r="H2179" s="170"/>
      <c r="J2179" s="170"/>
      <c r="K2179" s="170"/>
      <c r="L2179" s="172"/>
      <c r="M2179" s="173"/>
      <c r="N2179" s="170"/>
      <c r="O2179" s="170"/>
      <c r="P2179" s="170"/>
      <c r="Q2179" s="170"/>
      <c r="R2179" s="170"/>
      <c r="S2179" s="170"/>
      <c r="T2179" s="174"/>
      <c r="AT2179" s="175" t="s">
        <v>152</v>
      </c>
      <c r="AU2179" s="175" t="s">
        <v>80</v>
      </c>
      <c r="AV2179" s="175" t="s">
        <v>76</v>
      </c>
      <c r="AW2179" s="175" t="s">
        <v>111</v>
      </c>
      <c r="AX2179" s="175" t="s">
        <v>72</v>
      </c>
      <c r="AY2179" s="175" t="s">
        <v>139</v>
      </c>
    </row>
    <row r="2180" spans="2:65" s="6" customFormat="1" ht="15.75" customHeight="1" x14ac:dyDescent="0.3">
      <c r="B2180" s="176"/>
      <c r="C2180" s="177"/>
      <c r="D2180" s="167" t="s">
        <v>152</v>
      </c>
      <c r="E2180" s="177"/>
      <c r="F2180" s="178" t="s">
        <v>1719</v>
      </c>
      <c r="G2180" s="177"/>
      <c r="H2180" s="179">
        <v>2</v>
      </c>
      <c r="J2180" s="177"/>
      <c r="K2180" s="177"/>
      <c r="L2180" s="180"/>
      <c r="M2180" s="181"/>
      <c r="N2180" s="177"/>
      <c r="O2180" s="177"/>
      <c r="P2180" s="177"/>
      <c r="Q2180" s="177"/>
      <c r="R2180" s="177"/>
      <c r="S2180" s="177"/>
      <c r="T2180" s="182"/>
      <c r="AT2180" s="183" t="s">
        <v>152</v>
      </c>
      <c r="AU2180" s="183" t="s">
        <v>80</v>
      </c>
      <c r="AV2180" s="183" t="s">
        <v>80</v>
      </c>
      <c r="AW2180" s="183" t="s">
        <v>111</v>
      </c>
      <c r="AX2180" s="183" t="s">
        <v>76</v>
      </c>
      <c r="AY2180" s="183" t="s">
        <v>139</v>
      </c>
    </row>
    <row r="2181" spans="2:65" s="140" customFormat="1" ht="30.75" customHeight="1" x14ac:dyDescent="0.3">
      <c r="B2181" s="141"/>
      <c r="C2181" s="142"/>
      <c r="D2181" s="142" t="s">
        <v>71</v>
      </c>
      <c r="E2181" s="151" t="s">
        <v>222</v>
      </c>
      <c r="F2181" s="151" t="s">
        <v>1720</v>
      </c>
      <c r="G2181" s="142"/>
      <c r="H2181" s="142"/>
      <c r="J2181" s="152">
        <f>$BK$2181</f>
        <v>2050403.95</v>
      </c>
      <c r="K2181" s="142"/>
      <c r="L2181" s="145"/>
      <c r="M2181" s="146"/>
      <c r="N2181" s="142"/>
      <c r="O2181" s="142"/>
      <c r="P2181" s="147">
        <f>SUM($P$2182:$P$2331)</f>
        <v>0</v>
      </c>
      <c r="Q2181" s="142"/>
      <c r="R2181" s="147">
        <f>SUM($R$2182:$R$2331)</f>
        <v>2.6887768851599998</v>
      </c>
      <c r="S2181" s="142"/>
      <c r="T2181" s="148">
        <f>SUM($T$2182:$T$2331)</f>
        <v>0</v>
      </c>
      <c r="AR2181" s="149" t="s">
        <v>76</v>
      </c>
      <c r="AT2181" s="149" t="s">
        <v>71</v>
      </c>
      <c r="AU2181" s="149" t="s">
        <v>76</v>
      </c>
      <c r="AY2181" s="149" t="s">
        <v>139</v>
      </c>
      <c r="BK2181" s="150">
        <f>SUM($BK$2182:$BK$2331)</f>
        <v>2050403.95</v>
      </c>
    </row>
    <row r="2182" spans="2:65" s="6" customFormat="1" ht="15.75" customHeight="1" x14ac:dyDescent="0.3">
      <c r="B2182" s="23"/>
      <c r="C2182" s="153" t="s">
        <v>1721</v>
      </c>
      <c r="D2182" s="153" t="s">
        <v>141</v>
      </c>
      <c r="E2182" s="154" t="s">
        <v>1722</v>
      </c>
      <c r="F2182" s="155" t="s">
        <v>1723</v>
      </c>
      <c r="G2182" s="156" t="s">
        <v>294</v>
      </c>
      <c r="H2182" s="157">
        <v>60</v>
      </c>
      <c r="I2182" s="158">
        <v>700</v>
      </c>
      <c r="J2182" s="159">
        <f>ROUND($I$2182*$H$2182,2)</f>
        <v>42000</v>
      </c>
      <c r="K2182" s="155"/>
      <c r="L2182" s="43"/>
      <c r="M2182" s="160"/>
      <c r="N2182" s="161" t="s">
        <v>43</v>
      </c>
      <c r="O2182" s="24"/>
      <c r="P2182" s="162">
        <f>$O$2182*$H$2182</f>
        <v>0</v>
      </c>
      <c r="Q2182" s="162">
        <v>0</v>
      </c>
      <c r="R2182" s="162">
        <f>$Q$2182*$H$2182</f>
        <v>0</v>
      </c>
      <c r="S2182" s="162">
        <v>0</v>
      </c>
      <c r="T2182" s="163">
        <f>$S$2182*$H$2182</f>
        <v>0</v>
      </c>
      <c r="AR2182" s="97" t="s">
        <v>146</v>
      </c>
      <c r="AT2182" s="97" t="s">
        <v>141</v>
      </c>
      <c r="AU2182" s="97" t="s">
        <v>80</v>
      </c>
      <c r="AY2182" s="6" t="s">
        <v>139</v>
      </c>
      <c r="BE2182" s="164">
        <f>IF($N$2182="základní",$J$2182,0)</f>
        <v>42000</v>
      </c>
      <c r="BF2182" s="164">
        <f>IF($N$2182="snížená",$J$2182,0)</f>
        <v>0</v>
      </c>
      <c r="BG2182" s="164">
        <f>IF($N$2182="zákl. přenesená",$J$2182,0)</f>
        <v>0</v>
      </c>
      <c r="BH2182" s="164">
        <f>IF($N$2182="sníž. přenesená",$J$2182,0)</f>
        <v>0</v>
      </c>
      <c r="BI2182" s="164">
        <f>IF($N$2182="nulová",$J$2182,0)</f>
        <v>0</v>
      </c>
      <c r="BJ2182" s="97" t="s">
        <v>76</v>
      </c>
      <c r="BK2182" s="164">
        <f>ROUND($I$2182*$H$2182,2)</f>
        <v>42000</v>
      </c>
      <c r="BL2182" s="97" t="s">
        <v>146</v>
      </c>
      <c r="BM2182" s="97" t="s">
        <v>1724</v>
      </c>
    </row>
    <row r="2183" spans="2:65" s="6" customFormat="1" ht="71.25" customHeight="1" x14ac:dyDescent="0.3">
      <c r="B2183" s="23"/>
      <c r="C2183" s="24"/>
      <c r="D2183" s="165" t="s">
        <v>1501</v>
      </c>
      <c r="E2183" s="24"/>
      <c r="F2183" s="168" t="s">
        <v>1502</v>
      </c>
      <c r="G2183" s="24"/>
      <c r="H2183" s="24"/>
      <c r="J2183" s="24"/>
      <c r="K2183" s="24"/>
      <c r="L2183" s="43"/>
      <c r="M2183" s="56"/>
      <c r="N2183" s="24"/>
      <c r="O2183" s="24"/>
      <c r="P2183" s="24"/>
      <c r="Q2183" s="24"/>
      <c r="R2183" s="24"/>
      <c r="S2183" s="24"/>
      <c r="T2183" s="57"/>
      <c r="AT2183" s="6" t="s">
        <v>1501</v>
      </c>
      <c r="AU2183" s="6" t="s">
        <v>80</v>
      </c>
    </row>
    <row r="2184" spans="2:65" s="6" customFormat="1" ht="15.75" customHeight="1" x14ac:dyDescent="0.3">
      <c r="B2184" s="169"/>
      <c r="C2184" s="170"/>
      <c r="D2184" s="167" t="s">
        <v>152</v>
      </c>
      <c r="E2184" s="170"/>
      <c r="F2184" s="171" t="s">
        <v>1725</v>
      </c>
      <c r="G2184" s="170"/>
      <c r="H2184" s="170"/>
      <c r="J2184" s="170"/>
      <c r="K2184" s="170"/>
      <c r="L2184" s="172"/>
      <c r="M2184" s="173"/>
      <c r="N2184" s="170"/>
      <c r="O2184" s="170"/>
      <c r="P2184" s="170"/>
      <c r="Q2184" s="170"/>
      <c r="R2184" s="170"/>
      <c r="S2184" s="170"/>
      <c r="T2184" s="174"/>
      <c r="AT2184" s="175" t="s">
        <v>152</v>
      </c>
      <c r="AU2184" s="175" t="s">
        <v>80</v>
      </c>
      <c r="AV2184" s="175" t="s">
        <v>76</v>
      </c>
      <c r="AW2184" s="175" t="s">
        <v>111</v>
      </c>
      <c r="AX2184" s="175" t="s">
        <v>72</v>
      </c>
      <c r="AY2184" s="175" t="s">
        <v>139</v>
      </c>
    </row>
    <row r="2185" spans="2:65" s="6" customFormat="1" ht="15.75" customHeight="1" x14ac:dyDescent="0.3">
      <c r="B2185" s="169"/>
      <c r="C2185" s="170"/>
      <c r="D2185" s="167" t="s">
        <v>152</v>
      </c>
      <c r="E2185" s="170"/>
      <c r="F2185" s="171" t="s">
        <v>1726</v>
      </c>
      <c r="G2185" s="170"/>
      <c r="H2185" s="170"/>
      <c r="J2185" s="170"/>
      <c r="K2185" s="170"/>
      <c r="L2185" s="172"/>
      <c r="M2185" s="173"/>
      <c r="N2185" s="170"/>
      <c r="O2185" s="170"/>
      <c r="P2185" s="170"/>
      <c r="Q2185" s="170"/>
      <c r="R2185" s="170"/>
      <c r="S2185" s="170"/>
      <c r="T2185" s="174"/>
      <c r="AT2185" s="175" t="s">
        <v>152</v>
      </c>
      <c r="AU2185" s="175" t="s">
        <v>80</v>
      </c>
      <c r="AV2185" s="175" t="s">
        <v>76</v>
      </c>
      <c r="AW2185" s="175" t="s">
        <v>111</v>
      </c>
      <c r="AX2185" s="175" t="s">
        <v>72</v>
      </c>
      <c r="AY2185" s="175" t="s">
        <v>139</v>
      </c>
    </row>
    <row r="2186" spans="2:65" s="6" customFormat="1" ht="27" customHeight="1" x14ac:dyDescent="0.3">
      <c r="B2186" s="169"/>
      <c r="C2186" s="170"/>
      <c r="D2186" s="167" t="s">
        <v>152</v>
      </c>
      <c r="E2186" s="170"/>
      <c r="F2186" s="171" t="s">
        <v>1727</v>
      </c>
      <c r="G2186" s="170"/>
      <c r="H2186" s="170"/>
      <c r="J2186" s="170"/>
      <c r="K2186" s="170"/>
      <c r="L2186" s="172"/>
      <c r="M2186" s="173"/>
      <c r="N2186" s="170"/>
      <c r="O2186" s="170"/>
      <c r="P2186" s="170"/>
      <c r="Q2186" s="170"/>
      <c r="R2186" s="170"/>
      <c r="S2186" s="170"/>
      <c r="T2186" s="174"/>
      <c r="AT2186" s="175" t="s">
        <v>152</v>
      </c>
      <c r="AU2186" s="175" t="s">
        <v>80</v>
      </c>
      <c r="AV2186" s="175" t="s">
        <v>76</v>
      </c>
      <c r="AW2186" s="175" t="s">
        <v>111</v>
      </c>
      <c r="AX2186" s="175" t="s">
        <v>72</v>
      </c>
      <c r="AY2186" s="175" t="s">
        <v>139</v>
      </c>
    </row>
    <row r="2187" spans="2:65" s="6" customFormat="1" ht="15.75" customHeight="1" x14ac:dyDescent="0.3">
      <c r="B2187" s="169"/>
      <c r="C2187" s="170"/>
      <c r="D2187" s="167" t="s">
        <v>152</v>
      </c>
      <c r="E2187" s="170"/>
      <c r="F2187" s="171" t="s">
        <v>385</v>
      </c>
      <c r="G2187" s="170"/>
      <c r="H2187" s="170"/>
      <c r="J2187" s="170"/>
      <c r="K2187" s="170"/>
      <c r="L2187" s="172"/>
      <c r="M2187" s="173"/>
      <c r="N2187" s="170"/>
      <c r="O2187" s="170"/>
      <c r="P2187" s="170"/>
      <c r="Q2187" s="170"/>
      <c r="R2187" s="170"/>
      <c r="S2187" s="170"/>
      <c r="T2187" s="174"/>
      <c r="AT2187" s="175" t="s">
        <v>152</v>
      </c>
      <c r="AU2187" s="175" t="s">
        <v>80</v>
      </c>
      <c r="AV2187" s="175" t="s">
        <v>76</v>
      </c>
      <c r="AW2187" s="175" t="s">
        <v>111</v>
      </c>
      <c r="AX2187" s="175" t="s">
        <v>72</v>
      </c>
      <c r="AY2187" s="175" t="s">
        <v>139</v>
      </c>
    </row>
    <row r="2188" spans="2:65" s="6" customFormat="1" ht="15.75" customHeight="1" x14ac:dyDescent="0.3">
      <c r="B2188" s="176"/>
      <c r="C2188" s="177"/>
      <c r="D2188" s="167" t="s">
        <v>152</v>
      </c>
      <c r="E2188" s="177"/>
      <c r="F2188" s="178" t="s">
        <v>1728</v>
      </c>
      <c r="G2188" s="177"/>
      <c r="H2188" s="179">
        <v>50</v>
      </c>
      <c r="J2188" s="177"/>
      <c r="K2188" s="177"/>
      <c r="L2188" s="180"/>
      <c r="M2188" s="181"/>
      <c r="N2188" s="177"/>
      <c r="O2188" s="177"/>
      <c r="P2188" s="177"/>
      <c r="Q2188" s="177"/>
      <c r="R2188" s="177"/>
      <c r="S2188" s="177"/>
      <c r="T2188" s="182"/>
      <c r="AT2188" s="183" t="s">
        <v>152</v>
      </c>
      <c r="AU2188" s="183" t="s">
        <v>80</v>
      </c>
      <c r="AV2188" s="183" t="s">
        <v>80</v>
      </c>
      <c r="AW2188" s="183" t="s">
        <v>111</v>
      </c>
      <c r="AX2188" s="183" t="s">
        <v>72</v>
      </c>
      <c r="AY2188" s="183" t="s">
        <v>139</v>
      </c>
    </row>
    <row r="2189" spans="2:65" s="6" customFormat="1" ht="15.75" customHeight="1" x14ac:dyDescent="0.3">
      <c r="B2189" s="176"/>
      <c r="C2189" s="177"/>
      <c r="D2189" s="167" t="s">
        <v>152</v>
      </c>
      <c r="E2189" s="177"/>
      <c r="F2189" s="178" t="s">
        <v>1729</v>
      </c>
      <c r="G2189" s="177"/>
      <c r="H2189" s="179">
        <v>10</v>
      </c>
      <c r="J2189" s="177"/>
      <c r="K2189" s="177"/>
      <c r="L2189" s="180"/>
      <c r="M2189" s="181"/>
      <c r="N2189" s="177"/>
      <c r="O2189" s="177"/>
      <c r="P2189" s="177"/>
      <c r="Q2189" s="177"/>
      <c r="R2189" s="177"/>
      <c r="S2189" s="177"/>
      <c r="T2189" s="182"/>
      <c r="AT2189" s="183" t="s">
        <v>152</v>
      </c>
      <c r="AU2189" s="183" t="s">
        <v>80</v>
      </c>
      <c r="AV2189" s="183" t="s">
        <v>80</v>
      </c>
      <c r="AW2189" s="183" t="s">
        <v>111</v>
      </c>
      <c r="AX2189" s="183" t="s">
        <v>72</v>
      </c>
      <c r="AY2189" s="183" t="s">
        <v>139</v>
      </c>
    </row>
    <row r="2190" spans="2:65" s="6" customFormat="1" ht="15.75" customHeight="1" x14ac:dyDescent="0.3">
      <c r="B2190" s="184"/>
      <c r="C2190" s="185"/>
      <c r="D2190" s="167" t="s">
        <v>152</v>
      </c>
      <c r="E2190" s="185"/>
      <c r="F2190" s="186" t="s">
        <v>179</v>
      </c>
      <c r="G2190" s="185"/>
      <c r="H2190" s="187">
        <v>60</v>
      </c>
      <c r="J2190" s="185"/>
      <c r="K2190" s="185"/>
      <c r="L2190" s="188"/>
      <c r="M2190" s="189"/>
      <c r="N2190" s="185"/>
      <c r="O2190" s="185"/>
      <c r="P2190" s="185"/>
      <c r="Q2190" s="185"/>
      <c r="R2190" s="185"/>
      <c r="S2190" s="185"/>
      <c r="T2190" s="190"/>
      <c r="AT2190" s="191" t="s">
        <v>152</v>
      </c>
      <c r="AU2190" s="191" t="s">
        <v>80</v>
      </c>
      <c r="AV2190" s="191" t="s">
        <v>146</v>
      </c>
      <c r="AW2190" s="191" t="s">
        <v>111</v>
      </c>
      <c r="AX2190" s="191" t="s">
        <v>76</v>
      </c>
      <c r="AY2190" s="191" t="s">
        <v>139</v>
      </c>
    </row>
    <row r="2191" spans="2:65" s="6" customFormat="1" ht="15.75" customHeight="1" x14ac:dyDescent="0.3">
      <c r="B2191" s="23"/>
      <c r="C2191" s="153" t="s">
        <v>1730</v>
      </c>
      <c r="D2191" s="153" t="s">
        <v>141</v>
      </c>
      <c r="E2191" s="154" t="s">
        <v>1731</v>
      </c>
      <c r="F2191" s="155" t="s">
        <v>1732</v>
      </c>
      <c r="G2191" s="156" t="s">
        <v>144</v>
      </c>
      <c r="H2191" s="157">
        <v>15</v>
      </c>
      <c r="I2191" s="158">
        <v>31500</v>
      </c>
      <c r="J2191" s="159">
        <f>ROUND($I$2191*$H$2191,2)</f>
        <v>472500</v>
      </c>
      <c r="K2191" s="155"/>
      <c r="L2191" s="43"/>
      <c r="M2191" s="160"/>
      <c r="N2191" s="161" t="s">
        <v>43</v>
      </c>
      <c r="O2191" s="24"/>
      <c r="P2191" s="162">
        <f>$O$2191*$H$2191</f>
        <v>0</v>
      </c>
      <c r="Q2191" s="162">
        <v>0</v>
      </c>
      <c r="R2191" s="162">
        <f>$Q$2191*$H$2191</f>
        <v>0</v>
      </c>
      <c r="S2191" s="162">
        <v>0</v>
      </c>
      <c r="T2191" s="163">
        <f>$S$2191*$H$2191</f>
        <v>0</v>
      </c>
      <c r="AR2191" s="97" t="s">
        <v>146</v>
      </c>
      <c r="AT2191" s="97" t="s">
        <v>141</v>
      </c>
      <c r="AU2191" s="97" t="s">
        <v>80</v>
      </c>
      <c r="AY2191" s="6" t="s">
        <v>139</v>
      </c>
      <c r="BE2191" s="164">
        <f>IF($N$2191="základní",$J$2191,0)</f>
        <v>472500</v>
      </c>
      <c r="BF2191" s="164">
        <f>IF($N$2191="snížená",$J$2191,0)</f>
        <v>0</v>
      </c>
      <c r="BG2191" s="164">
        <f>IF($N$2191="zákl. přenesená",$J$2191,0)</f>
        <v>0</v>
      </c>
      <c r="BH2191" s="164">
        <f>IF($N$2191="sníž. přenesená",$J$2191,0)</f>
        <v>0</v>
      </c>
      <c r="BI2191" s="164">
        <f>IF($N$2191="nulová",$J$2191,0)</f>
        <v>0</v>
      </c>
      <c r="BJ2191" s="97" t="s">
        <v>76</v>
      </c>
      <c r="BK2191" s="164">
        <f>ROUND($I$2191*$H$2191,2)</f>
        <v>472500</v>
      </c>
      <c r="BL2191" s="97" t="s">
        <v>146</v>
      </c>
      <c r="BM2191" s="97" t="s">
        <v>1733</v>
      </c>
    </row>
    <row r="2192" spans="2:65" s="6" customFormat="1" ht="71.25" customHeight="1" x14ac:dyDescent="0.3">
      <c r="B2192" s="23"/>
      <c r="C2192" s="24"/>
      <c r="D2192" s="165" t="s">
        <v>1501</v>
      </c>
      <c r="E2192" s="24"/>
      <c r="F2192" s="168" t="s">
        <v>1502</v>
      </c>
      <c r="G2192" s="24"/>
      <c r="H2192" s="24"/>
      <c r="J2192" s="24"/>
      <c r="K2192" s="24"/>
      <c r="L2192" s="43"/>
      <c r="M2192" s="56"/>
      <c r="N2192" s="24"/>
      <c r="O2192" s="24"/>
      <c r="P2192" s="24"/>
      <c r="Q2192" s="24"/>
      <c r="R2192" s="24"/>
      <c r="S2192" s="24"/>
      <c r="T2192" s="57"/>
      <c r="AT2192" s="6" t="s">
        <v>1501</v>
      </c>
      <c r="AU2192" s="6" t="s">
        <v>80</v>
      </c>
    </row>
    <row r="2193" spans="2:65" s="6" customFormat="1" ht="15.75" customHeight="1" x14ac:dyDescent="0.3">
      <c r="B2193" s="169"/>
      <c r="C2193" s="170"/>
      <c r="D2193" s="167" t="s">
        <v>152</v>
      </c>
      <c r="E2193" s="170"/>
      <c r="F2193" s="171" t="s">
        <v>1734</v>
      </c>
      <c r="G2193" s="170"/>
      <c r="H2193" s="170"/>
      <c r="J2193" s="170"/>
      <c r="K2193" s="170"/>
      <c r="L2193" s="172"/>
      <c r="M2193" s="173"/>
      <c r="N2193" s="170"/>
      <c r="O2193" s="170"/>
      <c r="P2193" s="170"/>
      <c r="Q2193" s="170"/>
      <c r="R2193" s="170"/>
      <c r="S2193" s="170"/>
      <c r="T2193" s="174"/>
      <c r="AT2193" s="175" t="s">
        <v>152</v>
      </c>
      <c r="AU2193" s="175" t="s">
        <v>80</v>
      </c>
      <c r="AV2193" s="175" t="s">
        <v>76</v>
      </c>
      <c r="AW2193" s="175" t="s">
        <v>111</v>
      </c>
      <c r="AX2193" s="175" t="s">
        <v>72</v>
      </c>
      <c r="AY2193" s="175" t="s">
        <v>139</v>
      </c>
    </row>
    <row r="2194" spans="2:65" s="6" customFormat="1" ht="15.75" customHeight="1" x14ac:dyDescent="0.3">
      <c r="B2194" s="176"/>
      <c r="C2194" s="177"/>
      <c r="D2194" s="167" t="s">
        <v>152</v>
      </c>
      <c r="E2194" s="177"/>
      <c r="F2194" s="178" t="s">
        <v>1735</v>
      </c>
      <c r="G2194" s="177"/>
      <c r="H2194" s="179">
        <v>15</v>
      </c>
      <c r="J2194" s="177"/>
      <c r="K2194" s="177"/>
      <c r="L2194" s="180"/>
      <c r="M2194" s="181"/>
      <c r="N2194" s="177"/>
      <c r="O2194" s="177"/>
      <c r="P2194" s="177"/>
      <c r="Q2194" s="177"/>
      <c r="R2194" s="177"/>
      <c r="S2194" s="177"/>
      <c r="T2194" s="182"/>
      <c r="AT2194" s="183" t="s">
        <v>152</v>
      </c>
      <c r="AU2194" s="183" t="s">
        <v>80</v>
      </c>
      <c r="AV2194" s="183" t="s">
        <v>80</v>
      </c>
      <c r="AW2194" s="183" t="s">
        <v>111</v>
      </c>
      <c r="AX2194" s="183" t="s">
        <v>76</v>
      </c>
      <c r="AY2194" s="183" t="s">
        <v>139</v>
      </c>
    </row>
    <row r="2195" spans="2:65" s="6" customFormat="1" ht="15.75" customHeight="1" x14ac:dyDescent="0.3">
      <c r="B2195" s="23"/>
      <c r="C2195" s="153" t="s">
        <v>1736</v>
      </c>
      <c r="D2195" s="153" t="s">
        <v>141</v>
      </c>
      <c r="E2195" s="154" t="s">
        <v>1737</v>
      </c>
      <c r="F2195" s="155" t="s">
        <v>1738</v>
      </c>
      <c r="G2195" s="156" t="s">
        <v>294</v>
      </c>
      <c r="H2195" s="157">
        <v>30</v>
      </c>
      <c r="I2195" s="158">
        <v>3600</v>
      </c>
      <c r="J2195" s="159">
        <f>ROUND($I$2195*$H$2195,2)</f>
        <v>108000</v>
      </c>
      <c r="K2195" s="155"/>
      <c r="L2195" s="43"/>
      <c r="M2195" s="160"/>
      <c r="N2195" s="161" t="s">
        <v>43</v>
      </c>
      <c r="O2195" s="24"/>
      <c r="P2195" s="162">
        <f>$O$2195*$H$2195</f>
        <v>0</v>
      </c>
      <c r="Q2195" s="162">
        <v>0</v>
      </c>
      <c r="R2195" s="162">
        <f>$Q$2195*$H$2195</f>
        <v>0</v>
      </c>
      <c r="S2195" s="162">
        <v>0</v>
      </c>
      <c r="T2195" s="163">
        <f>$S$2195*$H$2195</f>
        <v>0</v>
      </c>
      <c r="AR2195" s="97" t="s">
        <v>146</v>
      </c>
      <c r="AT2195" s="97" t="s">
        <v>141</v>
      </c>
      <c r="AU2195" s="97" t="s">
        <v>80</v>
      </c>
      <c r="AY2195" s="6" t="s">
        <v>139</v>
      </c>
      <c r="BE2195" s="164">
        <f>IF($N$2195="základní",$J$2195,0)</f>
        <v>108000</v>
      </c>
      <c r="BF2195" s="164">
        <f>IF($N$2195="snížená",$J$2195,0)</f>
        <v>0</v>
      </c>
      <c r="BG2195" s="164">
        <f>IF($N$2195="zákl. přenesená",$J$2195,0)</f>
        <v>0</v>
      </c>
      <c r="BH2195" s="164">
        <f>IF($N$2195="sníž. přenesená",$J$2195,0)</f>
        <v>0</v>
      </c>
      <c r="BI2195" s="164">
        <f>IF($N$2195="nulová",$J$2195,0)</f>
        <v>0</v>
      </c>
      <c r="BJ2195" s="97" t="s">
        <v>76</v>
      </c>
      <c r="BK2195" s="164">
        <f>ROUND($I$2195*$H$2195,2)</f>
        <v>108000</v>
      </c>
      <c r="BL2195" s="97" t="s">
        <v>146</v>
      </c>
      <c r="BM2195" s="97" t="s">
        <v>1739</v>
      </c>
    </row>
    <row r="2196" spans="2:65" s="6" customFormat="1" ht="71.25" customHeight="1" x14ac:dyDescent="0.3">
      <c r="B2196" s="23"/>
      <c r="C2196" s="24"/>
      <c r="D2196" s="165" t="s">
        <v>1501</v>
      </c>
      <c r="E2196" s="24"/>
      <c r="F2196" s="168" t="s">
        <v>1502</v>
      </c>
      <c r="G2196" s="24"/>
      <c r="H2196" s="24"/>
      <c r="J2196" s="24"/>
      <c r="K2196" s="24"/>
      <c r="L2196" s="43"/>
      <c r="M2196" s="56"/>
      <c r="N2196" s="24"/>
      <c r="O2196" s="24"/>
      <c r="P2196" s="24"/>
      <c r="Q2196" s="24"/>
      <c r="R2196" s="24"/>
      <c r="S2196" s="24"/>
      <c r="T2196" s="57"/>
      <c r="AT2196" s="6" t="s">
        <v>1501</v>
      </c>
      <c r="AU2196" s="6" t="s">
        <v>80</v>
      </c>
    </row>
    <row r="2197" spans="2:65" s="6" customFormat="1" ht="15.75" customHeight="1" x14ac:dyDescent="0.3">
      <c r="B2197" s="169"/>
      <c r="C2197" s="170"/>
      <c r="D2197" s="167" t="s">
        <v>152</v>
      </c>
      <c r="E2197" s="170"/>
      <c r="F2197" s="171" t="s">
        <v>1740</v>
      </c>
      <c r="G2197" s="170"/>
      <c r="H2197" s="170"/>
      <c r="J2197" s="170"/>
      <c r="K2197" s="170"/>
      <c r="L2197" s="172"/>
      <c r="M2197" s="173"/>
      <c r="N2197" s="170"/>
      <c r="O2197" s="170"/>
      <c r="P2197" s="170"/>
      <c r="Q2197" s="170"/>
      <c r="R2197" s="170"/>
      <c r="S2197" s="170"/>
      <c r="T2197" s="174"/>
      <c r="AT2197" s="175" t="s">
        <v>152</v>
      </c>
      <c r="AU2197" s="175" t="s">
        <v>80</v>
      </c>
      <c r="AV2197" s="175" t="s">
        <v>76</v>
      </c>
      <c r="AW2197" s="175" t="s">
        <v>111</v>
      </c>
      <c r="AX2197" s="175" t="s">
        <v>72</v>
      </c>
      <c r="AY2197" s="175" t="s">
        <v>139</v>
      </c>
    </row>
    <row r="2198" spans="2:65" s="6" customFormat="1" ht="15.75" customHeight="1" x14ac:dyDescent="0.3">
      <c r="B2198" s="176"/>
      <c r="C2198" s="177"/>
      <c r="D2198" s="167" t="s">
        <v>152</v>
      </c>
      <c r="E2198" s="177"/>
      <c r="F2198" s="178" t="s">
        <v>1741</v>
      </c>
      <c r="G2198" s="177"/>
      <c r="H2198" s="179">
        <v>30</v>
      </c>
      <c r="J2198" s="177"/>
      <c r="K2198" s="177"/>
      <c r="L2198" s="180"/>
      <c r="M2198" s="181"/>
      <c r="N2198" s="177"/>
      <c r="O2198" s="177"/>
      <c r="P2198" s="177"/>
      <c r="Q2198" s="177"/>
      <c r="R2198" s="177"/>
      <c r="S2198" s="177"/>
      <c r="T2198" s="182"/>
      <c r="AT2198" s="183" t="s">
        <v>152</v>
      </c>
      <c r="AU2198" s="183" t="s">
        <v>80</v>
      </c>
      <c r="AV2198" s="183" t="s">
        <v>80</v>
      </c>
      <c r="AW2198" s="183" t="s">
        <v>111</v>
      </c>
      <c r="AX2198" s="183" t="s">
        <v>76</v>
      </c>
      <c r="AY2198" s="183" t="s">
        <v>139</v>
      </c>
    </row>
    <row r="2199" spans="2:65" s="6" customFormat="1" ht="15.75" customHeight="1" x14ac:dyDescent="0.3">
      <c r="B2199" s="23"/>
      <c r="C2199" s="153" t="s">
        <v>1742</v>
      </c>
      <c r="D2199" s="153" t="s">
        <v>141</v>
      </c>
      <c r="E2199" s="154" t="s">
        <v>1743</v>
      </c>
      <c r="F2199" s="155" t="s">
        <v>1744</v>
      </c>
      <c r="G2199" s="156" t="s">
        <v>294</v>
      </c>
      <c r="H2199" s="157">
        <v>7866.22</v>
      </c>
      <c r="I2199" s="158">
        <v>28</v>
      </c>
      <c r="J2199" s="159">
        <f>ROUND($I$2199*$H$2199,2)</f>
        <v>220254.16</v>
      </c>
      <c r="K2199" s="155" t="s">
        <v>145</v>
      </c>
      <c r="L2199" s="43"/>
      <c r="M2199" s="160"/>
      <c r="N2199" s="161" t="s">
        <v>43</v>
      </c>
      <c r="O2199" s="24"/>
      <c r="P2199" s="162">
        <f>$O$2199*$H$2199</f>
        <v>0</v>
      </c>
      <c r="Q2199" s="162">
        <v>2.9900000000000002E-6</v>
      </c>
      <c r="R2199" s="162">
        <f>$Q$2199*$H$2199</f>
        <v>2.3519997800000001E-2</v>
      </c>
      <c r="S2199" s="162">
        <v>0</v>
      </c>
      <c r="T2199" s="163">
        <f>$S$2199*$H$2199</f>
        <v>0</v>
      </c>
      <c r="AR2199" s="97" t="s">
        <v>146</v>
      </c>
      <c r="AT2199" s="97" t="s">
        <v>141</v>
      </c>
      <c r="AU2199" s="97" t="s">
        <v>80</v>
      </c>
      <c r="AY2199" s="6" t="s">
        <v>139</v>
      </c>
      <c r="BE2199" s="164">
        <f>IF($N$2199="základní",$J$2199,0)</f>
        <v>220254.16</v>
      </c>
      <c r="BF2199" s="164">
        <f>IF($N$2199="snížená",$J$2199,0)</f>
        <v>0</v>
      </c>
      <c r="BG2199" s="164">
        <f>IF($N$2199="zákl. přenesená",$J$2199,0)</f>
        <v>0</v>
      </c>
      <c r="BH2199" s="164">
        <f>IF($N$2199="sníž. přenesená",$J$2199,0)</f>
        <v>0</v>
      </c>
      <c r="BI2199" s="164">
        <f>IF($N$2199="nulová",$J$2199,0)</f>
        <v>0</v>
      </c>
      <c r="BJ2199" s="97" t="s">
        <v>76</v>
      </c>
      <c r="BK2199" s="164">
        <f>ROUND($I$2199*$H$2199,2)</f>
        <v>220254.16</v>
      </c>
      <c r="BL2199" s="97" t="s">
        <v>146</v>
      </c>
      <c r="BM2199" s="97" t="s">
        <v>1745</v>
      </c>
    </row>
    <row r="2200" spans="2:65" s="6" customFormat="1" ht="16.5" customHeight="1" x14ac:dyDescent="0.3">
      <c r="B2200" s="23"/>
      <c r="C2200" s="24"/>
      <c r="D2200" s="165" t="s">
        <v>148</v>
      </c>
      <c r="E2200" s="24"/>
      <c r="F2200" s="166" t="s">
        <v>1746</v>
      </c>
      <c r="G2200" s="24"/>
      <c r="H2200" s="24"/>
      <c r="J2200" s="24"/>
      <c r="K2200" s="24"/>
      <c r="L2200" s="43"/>
      <c r="M2200" s="56"/>
      <c r="N2200" s="24"/>
      <c r="O2200" s="24"/>
      <c r="P2200" s="24"/>
      <c r="Q2200" s="24"/>
      <c r="R2200" s="24"/>
      <c r="S2200" s="24"/>
      <c r="T2200" s="57"/>
      <c r="AT2200" s="6" t="s">
        <v>148</v>
      </c>
      <c r="AU2200" s="6" t="s">
        <v>80</v>
      </c>
    </row>
    <row r="2201" spans="2:65" s="6" customFormat="1" ht="30.75" customHeight="1" x14ac:dyDescent="0.3">
      <c r="B2201" s="23"/>
      <c r="C2201" s="24"/>
      <c r="D2201" s="167" t="s">
        <v>150</v>
      </c>
      <c r="E2201" s="24"/>
      <c r="F2201" s="168" t="s">
        <v>1747</v>
      </c>
      <c r="G2201" s="24"/>
      <c r="H2201" s="24"/>
      <c r="J2201" s="24"/>
      <c r="K2201" s="24"/>
      <c r="L2201" s="43"/>
      <c r="M2201" s="56"/>
      <c r="N2201" s="24"/>
      <c r="O2201" s="24"/>
      <c r="P2201" s="24"/>
      <c r="Q2201" s="24"/>
      <c r="R2201" s="24"/>
      <c r="S2201" s="24"/>
      <c r="T2201" s="57"/>
      <c r="AT2201" s="6" t="s">
        <v>150</v>
      </c>
      <c r="AU2201" s="6" t="s">
        <v>80</v>
      </c>
    </row>
    <row r="2202" spans="2:65" s="6" customFormat="1" ht="15.75" customHeight="1" x14ac:dyDescent="0.3">
      <c r="B2202" s="176"/>
      <c r="C2202" s="177"/>
      <c r="D2202" s="167" t="s">
        <v>152</v>
      </c>
      <c r="E2202" s="177"/>
      <c r="F2202" s="178" t="s">
        <v>1748</v>
      </c>
      <c r="G2202" s="177"/>
      <c r="H2202" s="179">
        <v>2519.66</v>
      </c>
      <c r="J2202" s="177"/>
      <c r="K2202" s="177"/>
      <c r="L2202" s="180"/>
      <c r="M2202" s="181"/>
      <c r="N2202" s="177"/>
      <c r="O2202" s="177"/>
      <c r="P2202" s="177"/>
      <c r="Q2202" s="177"/>
      <c r="R2202" s="177"/>
      <c r="S2202" s="177"/>
      <c r="T2202" s="182"/>
      <c r="AT2202" s="183" t="s">
        <v>152</v>
      </c>
      <c r="AU2202" s="183" t="s">
        <v>80</v>
      </c>
      <c r="AV2202" s="183" t="s">
        <v>80</v>
      </c>
      <c r="AW2202" s="183" t="s">
        <v>111</v>
      </c>
      <c r="AX2202" s="183" t="s">
        <v>72</v>
      </c>
      <c r="AY2202" s="183" t="s">
        <v>139</v>
      </c>
    </row>
    <row r="2203" spans="2:65" s="6" customFormat="1" ht="15.75" customHeight="1" x14ac:dyDescent="0.3">
      <c r="B2203" s="176"/>
      <c r="C2203" s="177"/>
      <c r="D2203" s="167" t="s">
        <v>152</v>
      </c>
      <c r="E2203" s="177"/>
      <c r="F2203" s="178" t="s">
        <v>1749</v>
      </c>
      <c r="G2203" s="177"/>
      <c r="H2203" s="179">
        <v>5346.56</v>
      </c>
      <c r="J2203" s="177"/>
      <c r="K2203" s="177"/>
      <c r="L2203" s="180"/>
      <c r="M2203" s="181"/>
      <c r="N2203" s="177"/>
      <c r="O2203" s="177"/>
      <c r="P2203" s="177"/>
      <c r="Q2203" s="177"/>
      <c r="R2203" s="177"/>
      <c r="S2203" s="177"/>
      <c r="T2203" s="182"/>
      <c r="AT2203" s="183" t="s">
        <v>152</v>
      </c>
      <c r="AU2203" s="183" t="s">
        <v>80</v>
      </c>
      <c r="AV2203" s="183" t="s">
        <v>80</v>
      </c>
      <c r="AW2203" s="183" t="s">
        <v>111</v>
      </c>
      <c r="AX2203" s="183" t="s">
        <v>72</v>
      </c>
      <c r="AY2203" s="183" t="s">
        <v>139</v>
      </c>
    </row>
    <row r="2204" spans="2:65" s="6" customFormat="1" ht="15.75" customHeight="1" x14ac:dyDescent="0.3">
      <c r="B2204" s="184"/>
      <c r="C2204" s="185"/>
      <c r="D2204" s="167" t="s">
        <v>152</v>
      </c>
      <c r="E2204" s="185"/>
      <c r="F2204" s="186" t="s">
        <v>179</v>
      </c>
      <c r="G2204" s="185"/>
      <c r="H2204" s="187">
        <v>7866.22</v>
      </c>
      <c r="J2204" s="185"/>
      <c r="K2204" s="185"/>
      <c r="L2204" s="188"/>
      <c r="M2204" s="189"/>
      <c r="N2204" s="185"/>
      <c r="O2204" s="185"/>
      <c r="P2204" s="185"/>
      <c r="Q2204" s="185"/>
      <c r="R2204" s="185"/>
      <c r="S2204" s="185"/>
      <c r="T2204" s="190"/>
      <c r="AT2204" s="191" t="s">
        <v>152</v>
      </c>
      <c r="AU2204" s="191" t="s">
        <v>80</v>
      </c>
      <c r="AV2204" s="191" t="s">
        <v>146</v>
      </c>
      <c r="AW2204" s="191" t="s">
        <v>111</v>
      </c>
      <c r="AX2204" s="191" t="s">
        <v>76</v>
      </c>
      <c r="AY2204" s="191" t="s">
        <v>139</v>
      </c>
    </row>
    <row r="2205" spans="2:65" s="6" customFormat="1" ht="15.75" customHeight="1" x14ac:dyDescent="0.3">
      <c r="B2205" s="23"/>
      <c r="C2205" s="153" t="s">
        <v>1750</v>
      </c>
      <c r="D2205" s="153" t="s">
        <v>141</v>
      </c>
      <c r="E2205" s="154" t="s">
        <v>1751</v>
      </c>
      <c r="F2205" s="155" t="s">
        <v>1752</v>
      </c>
      <c r="G2205" s="156" t="s">
        <v>294</v>
      </c>
      <c r="H2205" s="157">
        <v>7866.22</v>
      </c>
      <c r="I2205" s="158">
        <v>49</v>
      </c>
      <c r="J2205" s="159">
        <f>ROUND($I$2205*$H$2205,2)</f>
        <v>385444.78</v>
      </c>
      <c r="K2205" s="155" t="s">
        <v>145</v>
      </c>
      <c r="L2205" s="43"/>
      <c r="M2205" s="160"/>
      <c r="N2205" s="161" t="s">
        <v>43</v>
      </c>
      <c r="O2205" s="24"/>
      <c r="P2205" s="162">
        <f>$O$2205*$H$2205</f>
        <v>0</v>
      </c>
      <c r="Q2205" s="162">
        <v>3.3080000000000002E-4</v>
      </c>
      <c r="R2205" s="162">
        <f>$Q$2205*$H$2205</f>
        <v>2.6021455760000003</v>
      </c>
      <c r="S2205" s="162">
        <v>0</v>
      </c>
      <c r="T2205" s="163">
        <f>$S$2205*$H$2205</f>
        <v>0</v>
      </c>
      <c r="AR2205" s="97" t="s">
        <v>146</v>
      </c>
      <c r="AT2205" s="97" t="s">
        <v>141</v>
      </c>
      <c r="AU2205" s="97" t="s">
        <v>80</v>
      </c>
      <c r="AY2205" s="6" t="s">
        <v>139</v>
      </c>
      <c r="BE2205" s="164">
        <f>IF($N$2205="základní",$J$2205,0)</f>
        <v>385444.78</v>
      </c>
      <c r="BF2205" s="164">
        <f>IF($N$2205="snížená",$J$2205,0)</f>
        <v>0</v>
      </c>
      <c r="BG2205" s="164">
        <f>IF($N$2205="zákl. přenesená",$J$2205,0)</f>
        <v>0</v>
      </c>
      <c r="BH2205" s="164">
        <f>IF($N$2205="sníž. přenesená",$J$2205,0)</f>
        <v>0</v>
      </c>
      <c r="BI2205" s="164">
        <f>IF($N$2205="nulová",$J$2205,0)</f>
        <v>0</v>
      </c>
      <c r="BJ2205" s="97" t="s">
        <v>76</v>
      </c>
      <c r="BK2205" s="164">
        <f>ROUND($I$2205*$H$2205,2)</f>
        <v>385444.78</v>
      </c>
      <c r="BL2205" s="97" t="s">
        <v>146</v>
      </c>
      <c r="BM2205" s="97" t="s">
        <v>1753</v>
      </c>
    </row>
    <row r="2206" spans="2:65" s="6" customFormat="1" ht="27" customHeight="1" x14ac:dyDescent="0.3">
      <c r="B2206" s="23"/>
      <c r="C2206" s="24"/>
      <c r="D2206" s="165" t="s">
        <v>148</v>
      </c>
      <c r="E2206" s="24"/>
      <c r="F2206" s="166" t="s">
        <v>1754</v>
      </c>
      <c r="G2206" s="24"/>
      <c r="H2206" s="24"/>
      <c r="J2206" s="24"/>
      <c r="K2206" s="24"/>
      <c r="L2206" s="43"/>
      <c r="M2206" s="56"/>
      <c r="N2206" s="24"/>
      <c r="O2206" s="24"/>
      <c r="P2206" s="24"/>
      <c r="Q2206" s="24"/>
      <c r="R2206" s="24"/>
      <c r="S2206" s="24"/>
      <c r="T2206" s="57"/>
      <c r="AT2206" s="6" t="s">
        <v>148</v>
      </c>
      <c r="AU2206" s="6" t="s">
        <v>80</v>
      </c>
    </row>
    <row r="2207" spans="2:65" s="6" customFormat="1" ht="44.25" customHeight="1" x14ac:dyDescent="0.3">
      <c r="B2207" s="23"/>
      <c r="C2207" s="24"/>
      <c r="D2207" s="167" t="s">
        <v>150</v>
      </c>
      <c r="E2207" s="24"/>
      <c r="F2207" s="168" t="s">
        <v>1755</v>
      </c>
      <c r="G2207" s="24"/>
      <c r="H2207" s="24"/>
      <c r="J2207" s="24"/>
      <c r="K2207" s="24"/>
      <c r="L2207" s="43"/>
      <c r="M2207" s="56"/>
      <c r="N2207" s="24"/>
      <c r="O2207" s="24"/>
      <c r="P2207" s="24"/>
      <c r="Q2207" s="24"/>
      <c r="R2207" s="24"/>
      <c r="S2207" s="24"/>
      <c r="T2207" s="57"/>
      <c r="AT2207" s="6" t="s">
        <v>150</v>
      </c>
      <c r="AU2207" s="6" t="s">
        <v>80</v>
      </c>
    </row>
    <row r="2208" spans="2:65" s="6" customFormat="1" ht="15.75" customHeight="1" x14ac:dyDescent="0.3">
      <c r="B2208" s="176"/>
      <c r="C2208" s="177"/>
      <c r="D2208" s="167" t="s">
        <v>152</v>
      </c>
      <c r="E2208" s="177"/>
      <c r="F2208" s="178" t="s">
        <v>1748</v>
      </c>
      <c r="G2208" s="177"/>
      <c r="H2208" s="179">
        <v>2519.66</v>
      </c>
      <c r="J2208" s="177"/>
      <c r="K2208" s="177"/>
      <c r="L2208" s="180"/>
      <c r="M2208" s="181"/>
      <c r="N2208" s="177"/>
      <c r="O2208" s="177"/>
      <c r="P2208" s="177"/>
      <c r="Q2208" s="177"/>
      <c r="R2208" s="177"/>
      <c r="S2208" s="177"/>
      <c r="T2208" s="182"/>
      <c r="AT2208" s="183" t="s">
        <v>152</v>
      </c>
      <c r="AU2208" s="183" t="s">
        <v>80</v>
      </c>
      <c r="AV2208" s="183" t="s">
        <v>80</v>
      </c>
      <c r="AW2208" s="183" t="s">
        <v>111</v>
      </c>
      <c r="AX2208" s="183" t="s">
        <v>72</v>
      </c>
      <c r="AY2208" s="183" t="s">
        <v>139</v>
      </c>
    </row>
    <row r="2209" spans="2:65" s="6" customFormat="1" ht="15.75" customHeight="1" x14ac:dyDescent="0.3">
      <c r="B2209" s="176"/>
      <c r="C2209" s="177"/>
      <c r="D2209" s="167" t="s">
        <v>152</v>
      </c>
      <c r="E2209" s="177"/>
      <c r="F2209" s="178" t="s">
        <v>1749</v>
      </c>
      <c r="G2209" s="177"/>
      <c r="H2209" s="179">
        <v>5346.56</v>
      </c>
      <c r="J2209" s="177"/>
      <c r="K2209" s="177"/>
      <c r="L2209" s="180"/>
      <c r="M2209" s="181"/>
      <c r="N2209" s="177"/>
      <c r="O2209" s="177"/>
      <c r="P2209" s="177"/>
      <c r="Q2209" s="177"/>
      <c r="R2209" s="177"/>
      <c r="S2209" s="177"/>
      <c r="T2209" s="182"/>
      <c r="AT2209" s="183" t="s">
        <v>152</v>
      </c>
      <c r="AU2209" s="183" t="s">
        <v>80</v>
      </c>
      <c r="AV2209" s="183" t="s">
        <v>80</v>
      </c>
      <c r="AW2209" s="183" t="s">
        <v>111</v>
      </c>
      <c r="AX2209" s="183" t="s">
        <v>72</v>
      </c>
      <c r="AY2209" s="183" t="s">
        <v>139</v>
      </c>
    </row>
    <row r="2210" spans="2:65" s="6" customFormat="1" ht="15.75" customHeight="1" x14ac:dyDescent="0.3">
      <c r="B2210" s="184"/>
      <c r="C2210" s="185"/>
      <c r="D2210" s="167" t="s">
        <v>152</v>
      </c>
      <c r="E2210" s="185"/>
      <c r="F2210" s="186" t="s">
        <v>179</v>
      </c>
      <c r="G2210" s="185"/>
      <c r="H2210" s="187">
        <v>7866.22</v>
      </c>
      <c r="J2210" s="185"/>
      <c r="K2210" s="185"/>
      <c r="L2210" s="188"/>
      <c r="M2210" s="189"/>
      <c r="N2210" s="185"/>
      <c r="O2210" s="185"/>
      <c r="P2210" s="185"/>
      <c r="Q2210" s="185"/>
      <c r="R2210" s="185"/>
      <c r="S2210" s="185"/>
      <c r="T2210" s="190"/>
      <c r="AT2210" s="191" t="s">
        <v>152</v>
      </c>
      <c r="AU2210" s="191" t="s">
        <v>80</v>
      </c>
      <c r="AV2210" s="191" t="s">
        <v>146</v>
      </c>
      <c r="AW2210" s="191" t="s">
        <v>111</v>
      </c>
      <c r="AX2210" s="191" t="s">
        <v>76</v>
      </c>
      <c r="AY2210" s="191" t="s">
        <v>139</v>
      </c>
    </row>
    <row r="2211" spans="2:65" s="6" customFormat="1" ht="15.75" customHeight="1" x14ac:dyDescent="0.3">
      <c r="B2211" s="23"/>
      <c r="C2211" s="153" t="s">
        <v>1756</v>
      </c>
      <c r="D2211" s="153" t="s">
        <v>141</v>
      </c>
      <c r="E2211" s="154" t="s">
        <v>1757</v>
      </c>
      <c r="F2211" s="155" t="s">
        <v>1758</v>
      </c>
      <c r="G2211" s="156" t="s">
        <v>294</v>
      </c>
      <c r="H2211" s="157">
        <v>2519.66</v>
      </c>
      <c r="I2211" s="158">
        <v>15</v>
      </c>
      <c r="J2211" s="159">
        <f>ROUND($I$2211*$H$2211,2)</f>
        <v>37794.9</v>
      </c>
      <c r="K2211" s="155" t="s">
        <v>145</v>
      </c>
      <c r="L2211" s="43"/>
      <c r="M2211" s="160"/>
      <c r="N2211" s="161" t="s">
        <v>43</v>
      </c>
      <c r="O2211" s="24"/>
      <c r="P2211" s="162">
        <f>$O$2211*$H$2211</f>
        <v>0</v>
      </c>
      <c r="Q2211" s="162">
        <v>0</v>
      </c>
      <c r="R2211" s="162">
        <f>$Q$2211*$H$2211</f>
        <v>0</v>
      </c>
      <c r="S2211" s="162">
        <v>0</v>
      </c>
      <c r="T2211" s="163">
        <f>$S$2211*$H$2211</f>
        <v>0</v>
      </c>
      <c r="AR2211" s="97" t="s">
        <v>146</v>
      </c>
      <c r="AT2211" s="97" t="s">
        <v>141</v>
      </c>
      <c r="AU2211" s="97" t="s">
        <v>80</v>
      </c>
      <c r="AY2211" s="6" t="s">
        <v>139</v>
      </c>
      <c r="BE2211" s="164">
        <f>IF($N$2211="základní",$J$2211,0)</f>
        <v>37794.9</v>
      </c>
      <c r="BF2211" s="164">
        <f>IF($N$2211="snížená",$J$2211,0)</f>
        <v>0</v>
      </c>
      <c r="BG2211" s="164">
        <f>IF($N$2211="zákl. přenesená",$J$2211,0)</f>
        <v>0</v>
      </c>
      <c r="BH2211" s="164">
        <f>IF($N$2211="sníž. přenesená",$J$2211,0)</f>
        <v>0</v>
      </c>
      <c r="BI2211" s="164">
        <f>IF($N$2211="nulová",$J$2211,0)</f>
        <v>0</v>
      </c>
      <c r="BJ2211" s="97" t="s">
        <v>76</v>
      </c>
      <c r="BK2211" s="164">
        <f>ROUND($I$2211*$H$2211,2)</f>
        <v>37794.9</v>
      </c>
      <c r="BL2211" s="97" t="s">
        <v>146</v>
      </c>
      <c r="BM2211" s="97" t="s">
        <v>1759</v>
      </c>
    </row>
    <row r="2212" spans="2:65" s="6" customFormat="1" ht="16.5" customHeight="1" x14ac:dyDescent="0.3">
      <c r="B2212" s="23"/>
      <c r="C2212" s="24"/>
      <c r="D2212" s="165" t="s">
        <v>148</v>
      </c>
      <c r="E2212" s="24"/>
      <c r="F2212" s="166" t="s">
        <v>1760</v>
      </c>
      <c r="G2212" s="24"/>
      <c r="H2212" s="24"/>
      <c r="J2212" s="24"/>
      <c r="K2212" s="24"/>
      <c r="L2212" s="43"/>
      <c r="M2212" s="56"/>
      <c r="N2212" s="24"/>
      <c r="O2212" s="24"/>
      <c r="P2212" s="24"/>
      <c r="Q2212" s="24"/>
      <c r="R2212" s="24"/>
      <c r="S2212" s="24"/>
      <c r="T2212" s="57"/>
      <c r="AT2212" s="6" t="s">
        <v>148</v>
      </c>
      <c r="AU2212" s="6" t="s">
        <v>80</v>
      </c>
    </row>
    <row r="2213" spans="2:65" s="6" customFormat="1" ht="57.75" customHeight="1" x14ac:dyDescent="0.3">
      <c r="B2213" s="23"/>
      <c r="C2213" s="24"/>
      <c r="D2213" s="167" t="s">
        <v>150</v>
      </c>
      <c r="E2213" s="24"/>
      <c r="F2213" s="168" t="s">
        <v>1761</v>
      </c>
      <c r="G2213" s="24"/>
      <c r="H2213" s="24"/>
      <c r="J2213" s="24"/>
      <c r="K2213" s="24"/>
      <c r="L2213" s="43"/>
      <c r="M2213" s="56"/>
      <c r="N2213" s="24"/>
      <c r="O2213" s="24"/>
      <c r="P2213" s="24"/>
      <c r="Q2213" s="24"/>
      <c r="R2213" s="24"/>
      <c r="S2213" s="24"/>
      <c r="T2213" s="57"/>
      <c r="AT2213" s="6" t="s">
        <v>150</v>
      </c>
      <c r="AU2213" s="6" t="s">
        <v>80</v>
      </c>
    </row>
    <row r="2214" spans="2:65" s="6" customFormat="1" ht="15.75" customHeight="1" x14ac:dyDescent="0.3">
      <c r="B2214" s="169"/>
      <c r="C2214" s="170"/>
      <c r="D2214" s="167" t="s">
        <v>152</v>
      </c>
      <c r="E2214" s="170"/>
      <c r="F2214" s="171" t="s">
        <v>1469</v>
      </c>
      <c r="G2214" s="170"/>
      <c r="H2214" s="170"/>
      <c r="J2214" s="170"/>
      <c r="K2214" s="170"/>
      <c r="L2214" s="172"/>
      <c r="M2214" s="173"/>
      <c r="N2214" s="170"/>
      <c r="O2214" s="170"/>
      <c r="P2214" s="170"/>
      <c r="Q2214" s="170"/>
      <c r="R2214" s="170"/>
      <c r="S2214" s="170"/>
      <c r="T2214" s="174"/>
      <c r="AT2214" s="175" t="s">
        <v>152</v>
      </c>
      <c r="AU2214" s="175" t="s">
        <v>80</v>
      </c>
      <c r="AV2214" s="175" t="s">
        <v>76</v>
      </c>
      <c r="AW2214" s="175" t="s">
        <v>111</v>
      </c>
      <c r="AX2214" s="175" t="s">
        <v>72</v>
      </c>
      <c r="AY2214" s="175" t="s">
        <v>139</v>
      </c>
    </row>
    <row r="2215" spans="2:65" s="6" customFormat="1" ht="15.75" customHeight="1" x14ac:dyDescent="0.3">
      <c r="B2215" s="169"/>
      <c r="C2215" s="170"/>
      <c r="D2215" s="167" t="s">
        <v>152</v>
      </c>
      <c r="E2215" s="170"/>
      <c r="F2215" s="171" t="s">
        <v>286</v>
      </c>
      <c r="G2215" s="170"/>
      <c r="H2215" s="170"/>
      <c r="J2215" s="170"/>
      <c r="K2215" s="170"/>
      <c r="L2215" s="172"/>
      <c r="M2215" s="173"/>
      <c r="N2215" s="170"/>
      <c r="O2215" s="170"/>
      <c r="P2215" s="170"/>
      <c r="Q2215" s="170"/>
      <c r="R2215" s="170"/>
      <c r="S2215" s="170"/>
      <c r="T2215" s="174"/>
      <c r="AT2215" s="175" t="s">
        <v>152</v>
      </c>
      <c r="AU2215" s="175" t="s">
        <v>80</v>
      </c>
      <c r="AV2215" s="175" t="s">
        <v>76</v>
      </c>
      <c r="AW2215" s="175" t="s">
        <v>111</v>
      </c>
      <c r="AX2215" s="175" t="s">
        <v>72</v>
      </c>
      <c r="AY2215" s="175" t="s">
        <v>139</v>
      </c>
    </row>
    <row r="2216" spans="2:65" s="6" customFormat="1" ht="15.75" customHeight="1" x14ac:dyDescent="0.3">
      <c r="B2216" s="169"/>
      <c r="C2216" s="170"/>
      <c r="D2216" s="167" t="s">
        <v>152</v>
      </c>
      <c r="E2216" s="170"/>
      <c r="F2216" s="171" t="s">
        <v>185</v>
      </c>
      <c r="G2216" s="170"/>
      <c r="H2216" s="170"/>
      <c r="J2216" s="170"/>
      <c r="K2216" s="170"/>
      <c r="L2216" s="172"/>
      <c r="M2216" s="173"/>
      <c r="N2216" s="170"/>
      <c r="O2216" s="170"/>
      <c r="P2216" s="170"/>
      <c r="Q2216" s="170"/>
      <c r="R2216" s="170"/>
      <c r="S2216" s="170"/>
      <c r="T2216" s="174"/>
      <c r="AT2216" s="175" t="s">
        <v>152</v>
      </c>
      <c r="AU2216" s="175" t="s">
        <v>80</v>
      </c>
      <c r="AV2216" s="175" t="s">
        <v>76</v>
      </c>
      <c r="AW2216" s="175" t="s">
        <v>111</v>
      </c>
      <c r="AX2216" s="175" t="s">
        <v>72</v>
      </c>
      <c r="AY2216" s="175" t="s">
        <v>139</v>
      </c>
    </row>
    <row r="2217" spans="2:65" s="6" customFormat="1" ht="15.75" customHeight="1" x14ac:dyDescent="0.3">
      <c r="B2217" s="176"/>
      <c r="C2217" s="177"/>
      <c r="D2217" s="167" t="s">
        <v>152</v>
      </c>
      <c r="E2217" s="177"/>
      <c r="F2217" s="178" t="s">
        <v>1762</v>
      </c>
      <c r="G2217" s="177"/>
      <c r="H2217" s="179">
        <v>42</v>
      </c>
      <c r="J2217" s="177"/>
      <c r="K2217" s="177"/>
      <c r="L2217" s="180"/>
      <c r="M2217" s="181"/>
      <c r="N2217" s="177"/>
      <c r="O2217" s="177"/>
      <c r="P2217" s="177"/>
      <c r="Q2217" s="177"/>
      <c r="R2217" s="177"/>
      <c r="S2217" s="177"/>
      <c r="T2217" s="182"/>
      <c r="AT2217" s="183" t="s">
        <v>152</v>
      </c>
      <c r="AU2217" s="183" t="s">
        <v>80</v>
      </c>
      <c r="AV2217" s="183" t="s">
        <v>80</v>
      </c>
      <c r="AW2217" s="183" t="s">
        <v>111</v>
      </c>
      <c r="AX2217" s="183" t="s">
        <v>72</v>
      </c>
      <c r="AY2217" s="183" t="s">
        <v>139</v>
      </c>
    </row>
    <row r="2218" spans="2:65" s="6" customFormat="1" ht="15.75" customHeight="1" x14ac:dyDescent="0.3">
      <c r="B2218" s="176"/>
      <c r="C2218" s="177"/>
      <c r="D2218" s="167" t="s">
        <v>152</v>
      </c>
      <c r="E2218" s="177"/>
      <c r="F2218" s="178" t="s">
        <v>1763</v>
      </c>
      <c r="G2218" s="177"/>
      <c r="H2218" s="179">
        <v>281.2</v>
      </c>
      <c r="J2218" s="177"/>
      <c r="K2218" s="177"/>
      <c r="L2218" s="180"/>
      <c r="M2218" s="181"/>
      <c r="N2218" s="177"/>
      <c r="O2218" s="177"/>
      <c r="P2218" s="177"/>
      <c r="Q2218" s="177"/>
      <c r="R2218" s="177"/>
      <c r="S2218" s="177"/>
      <c r="T2218" s="182"/>
      <c r="AT2218" s="183" t="s">
        <v>152</v>
      </c>
      <c r="AU2218" s="183" t="s">
        <v>80</v>
      </c>
      <c r="AV2218" s="183" t="s">
        <v>80</v>
      </c>
      <c r="AW2218" s="183" t="s">
        <v>111</v>
      </c>
      <c r="AX2218" s="183" t="s">
        <v>72</v>
      </c>
      <c r="AY2218" s="183" t="s">
        <v>139</v>
      </c>
    </row>
    <row r="2219" spans="2:65" s="6" customFormat="1" ht="15.75" customHeight="1" x14ac:dyDescent="0.3">
      <c r="B2219" s="176"/>
      <c r="C2219" s="177"/>
      <c r="D2219" s="167" t="s">
        <v>152</v>
      </c>
      <c r="E2219" s="177"/>
      <c r="F2219" s="178" t="s">
        <v>1764</v>
      </c>
      <c r="G2219" s="177"/>
      <c r="H2219" s="179">
        <v>909.26</v>
      </c>
      <c r="J2219" s="177"/>
      <c r="K2219" s="177"/>
      <c r="L2219" s="180"/>
      <c r="M2219" s="181"/>
      <c r="N2219" s="177"/>
      <c r="O2219" s="177"/>
      <c r="P2219" s="177"/>
      <c r="Q2219" s="177"/>
      <c r="R2219" s="177"/>
      <c r="S2219" s="177"/>
      <c r="T2219" s="182"/>
      <c r="AT2219" s="183" t="s">
        <v>152</v>
      </c>
      <c r="AU2219" s="183" t="s">
        <v>80</v>
      </c>
      <c r="AV2219" s="183" t="s">
        <v>80</v>
      </c>
      <c r="AW2219" s="183" t="s">
        <v>111</v>
      </c>
      <c r="AX2219" s="183" t="s">
        <v>72</v>
      </c>
      <c r="AY2219" s="183" t="s">
        <v>139</v>
      </c>
    </row>
    <row r="2220" spans="2:65" s="6" customFormat="1" ht="15.75" customHeight="1" x14ac:dyDescent="0.3">
      <c r="B2220" s="169"/>
      <c r="C2220" s="170"/>
      <c r="D2220" s="167" t="s">
        <v>152</v>
      </c>
      <c r="E2220" s="170"/>
      <c r="F2220" s="171" t="s">
        <v>230</v>
      </c>
      <c r="G2220" s="170"/>
      <c r="H2220" s="170"/>
      <c r="J2220" s="170"/>
      <c r="K2220" s="170"/>
      <c r="L2220" s="172"/>
      <c r="M2220" s="173"/>
      <c r="N2220" s="170"/>
      <c r="O2220" s="170"/>
      <c r="P2220" s="170"/>
      <c r="Q2220" s="170"/>
      <c r="R2220" s="170"/>
      <c r="S2220" s="170"/>
      <c r="T2220" s="174"/>
      <c r="AT2220" s="175" t="s">
        <v>152</v>
      </c>
      <c r="AU2220" s="175" t="s">
        <v>80</v>
      </c>
      <c r="AV2220" s="175" t="s">
        <v>76</v>
      </c>
      <c r="AW2220" s="175" t="s">
        <v>111</v>
      </c>
      <c r="AX2220" s="175" t="s">
        <v>72</v>
      </c>
      <c r="AY2220" s="175" t="s">
        <v>139</v>
      </c>
    </row>
    <row r="2221" spans="2:65" s="6" customFormat="1" ht="15.75" customHeight="1" x14ac:dyDescent="0.3">
      <c r="B2221" s="176"/>
      <c r="C2221" s="177"/>
      <c r="D2221" s="167" t="s">
        <v>152</v>
      </c>
      <c r="E2221" s="177"/>
      <c r="F2221" s="178" t="s">
        <v>1765</v>
      </c>
      <c r="G2221" s="177"/>
      <c r="H2221" s="179">
        <v>1287.2</v>
      </c>
      <c r="J2221" s="177"/>
      <c r="K2221" s="177"/>
      <c r="L2221" s="180"/>
      <c r="M2221" s="181"/>
      <c r="N2221" s="177"/>
      <c r="O2221" s="177"/>
      <c r="P2221" s="177"/>
      <c r="Q2221" s="177"/>
      <c r="R2221" s="177"/>
      <c r="S2221" s="177"/>
      <c r="T2221" s="182"/>
      <c r="AT2221" s="183" t="s">
        <v>152</v>
      </c>
      <c r="AU2221" s="183" t="s">
        <v>80</v>
      </c>
      <c r="AV2221" s="183" t="s">
        <v>80</v>
      </c>
      <c r="AW2221" s="183" t="s">
        <v>111</v>
      </c>
      <c r="AX2221" s="183" t="s">
        <v>72</v>
      </c>
      <c r="AY2221" s="183" t="s">
        <v>139</v>
      </c>
    </row>
    <row r="2222" spans="2:65" s="6" customFormat="1" ht="15.75" customHeight="1" x14ac:dyDescent="0.3">
      <c r="B2222" s="184"/>
      <c r="C2222" s="185"/>
      <c r="D2222" s="167" t="s">
        <v>152</v>
      </c>
      <c r="E2222" s="185"/>
      <c r="F2222" s="186" t="s">
        <v>179</v>
      </c>
      <c r="G2222" s="185"/>
      <c r="H2222" s="187">
        <v>2519.66</v>
      </c>
      <c r="J2222" s="185"/>
      <c r="K2222" s="185"/>
      <c r="L2222" s="188"/>
      <c r="M2222" s="189"/>
      <c r="N2222" s="185"/>
      <c r="O2222" s="185"/>
      <c r="P2222" s="185"/>
      <c r="Q2222" s="185"/>
      <c r="R2222" s="185"/>
      <c r="S2222" s="185"/>
      <c r="T2222" s="190"/>
      <c r="AT2222" s="191" t="s">
        <v>152</v>
      </c>
      <c r="AU2222" s="191" t="s">
        <v>80</v>
      </c>
      <c r="AV2222" s="191" t="s">
        <v>146</v>
      </c>
      <c r="AW2222" s="191" t="s">
        <v>111</v>
      </c>
      <c r="AX2222" s="191" t="s">
        <v>76</v>
      </c>
      <c r="AY2222" s="191" t="s">
        <v>139</v>
      </c>
    </row>
    <row r="2223" spans="2:65" s="6" customFormat="1" ht="15.75" customHeight="1" x14ac:dyDescent="0.3">
      <c r="B2223" s="23"/>
      <c r="C2223" s="153" t="s">
        <v>1766</v>
      </c>
      <c r="D2223" s="153" t="s">
        <v>141</v>
      </c>
      <c r="E2223" s="154" t="s">
        <v>1767</v>
      </c>
      <c r="F2223" s="155" t="s">
        <v>1768</v>
      </c>
      <c r="G2223" s="156" t="s">
        <v>294</v>
      </c>
      <c r="H2223" s="157">
        <v>5346.56</v>
      </c>
      <c r="I2223" s="158">
        <v>70</v>
      </c>
      <c r="J2223" s="159">
        <f>ROUND($I$2223*$H$2223,2)</f>
        <v>374259.20000000001</v>
      </c>
      <c r="K2223" s="155" t="s">
        <v>145</v>
      </c>
      <c r="L2223" s="43"/>
      <c r="M2223" s="160"/>
      <c r="N2223" s="161" t="s">
        <v>43</v>
      </c>
      <c r="O2223" s="24"/>
      <c r="P2223" s="162">
        <f>$O$2223*$H$2223</f>
        <v>0</v>
      </c>
      <c r="Q2223" s="162">
        <v>4.0810000000000004E-6</v>
      </c>
      <c r="R2223" s="162">
        <f>$Q$2223*$H$2223</f>
        <v>2.1819311360000003E-2</v>
      </c>
      <c r="S2223" s="162">
        <v>0</v>
      </c>
      <c r="T2223" s="163">
        <f>$S$2223*$H$2223</f>
        <v>0</v>
      </c>
      <c r="AR2223" s="97" t="s">
        <v>146</v>
      </c>
      <c r="AT2223" s="97" t="s">
        <v>141</v>
      </c>
      <c r="AU2223" s="97" t="s">
        <v>80</v>
      </c>
      <c r="AY2223" s="6" t="s">
        <v>139</v>
      </c>
      <c r="BE2223" s="164">
        <f>IF($N$2223="základní",$J$2223,0)</f>
        <v>374259.20000000001</v>
      </c>
      <c r="BF2223" s="164">
        <f>IF($N$2223="snížená",$J$2223,0)</f>
        <v>0</v>
      </c>
      <c r="BG2223" s="164">
        <f>IF($N$2223="zákl. přenesená",$J$2223,0)</f>
        <v>0</v>
      </c>
      <c r="BH2223" s="164">
        <f>IF($N$2223="sníž. přenesená",$J$2223,0)</f>
        <v>0</v>
      </c>
      <c r="BI2223" s="164">
        <f>IF($N$2223="nulová",$J$2223,0)</f>
        <v>0</v>
      </c>
      <c r="BJ2223" s="97" t="s">
        <v>76</v>
      </c>
      <c r="BK2223" s="164">
        <f>ROUND($I$2223*$H$2223,2)</f>
        <v>374259.20000000001</v>
      </c>
      <c r="BL2223" s="97" t="s">
        <v>146</v>
      </c>
      <c r="BM2223" s="97" t="s">
        <v>1769</v>
      </c>
    </row>
    <row r="2224" spans="2:65" s="6" customFormat="1" ht="16.5" customHeight="1" x14ac:dyDescent="0.3">
      <c r="B2224" s="23"/>
      <c r="C2224" s="24"/>
      <c r="D2224" s="165" t="s">
        <v>148</v>
      </c>
      <c r="E2224" s="24"/>
      <c r="F2224" s="166" t="s">
        <v>1770</v>
      </c>
      <c r="G2224" s="24"/>
      <c r="H2224" s="24"/>
      <c r="J2224" s="24"/>
      <c r="K2224" s="24"/>
      <c r="L2224" s="43"/>
      <c r="M2224" s="56"/>
      <c r="N2224" s="24"/>
      <c r="O2224" s="24"/>
      <c r="P2224" s="24"/>
      <c r="Q2224" s="24"/>
      <c r="R2224" s="24"/>
      <c r="S2224" s="24"/>
      <c r="T2224" s="57"/>
      <c r="AT2224" s="6" t="s">
        <v>148</v>
      </c>
      <c r="AU2224" s="6" t="s">
        <v>80</v>
      </c>
    </row>
    <row r="2225" spans="2:51" s="6" customFormat="1" ht="30.75" customHeight="1" x14ac:dyDescent="0.3">
      <c r="B2225" s="23"/>
      <c r="C2225" s="24"/>
      <c r="D2225" s="167" t="s">
        <v>150</v>
      </c>
      <c r="E2225" s="24"/>
      <c r="F2225" s="168" t="s">
        <v>1771</v>
      </c>
      <c r="G2225" s="24"/>
      <c r="H2225" s="24"/>
      <c r="J2225" s="24"/>
      <c r="K2225" s="24"/>
      <c r="L2225" s="43"/>
      <c r="M2225" s="56"/>
      <c r="N2225" s="24"/>
      <c r="O2225" s="24"/>
      <c r="P2225" s="24"/>
      <c r="Q2225" s="24"/>
      <c r="R2225" s="24"/>
      <c r="S2225" s="24"/>
      <c r="T2225" s="57"/>
      <c r="AT2225" s="6" t="s">
        <v>150</v>
      </c>
      <c r="AU2225" s="6" t="s">
        <v>80</v>
      </c>
    </row>
    <row r="2226" spans="2:51" s="6" customFormat="1" ht="15.75" customHeight="1" x14ac:dyDescent="0.3">
      <c r="B2226" s="169"/>
      <c r="C2226" s="170"/>
      <c r="D2226" s="167" t="s">
        <v>152</v>
      </c>
      <c r="E2226" s="170"/>
      <c r="F2226" s="171" t="s">
        <v>1772</v>
      </c>
      <c r="G2226" s="170"/>
      <c r="H2226" s="170"/>
      <c r="J2226" s="170"/>
      <c r="K2226" s="170"/>
      <c r="L2226" s="172"/>
      <c r="M2226" s="173"/>
      <c r="N2226" s="170"/>
      <c r="O2226" s="170"/>
      <c r="P2226" s="170"/>
      <c r="Q2226" s="170"/>
      <c r="R2226" s="170"/>
      <c r="S2226" s="170"/>
      <c r="T2226" s="174"/>
      <c r="AT2226" s="175" t="s">
        <v>152</v>
      </c>
      <c r="AU2226" s="175" t="s">
        <v>80</v>
      </c>
      <c r="AV2226" s="175" t="s">
        <v>76</v>
      </c>
      <c r="AW2226" s="175" t="s">
        <v>111</v>
      </c>
      <c r="AX2226" s="175" t="s">
        <v>72</v>
      </c>
      <c r="AY2226" s="175" t="s">
        <v>139</v>
      </c>
    </row>
    <row r="2227" spans="2:51" s="6" customFormat="1" ht="15.75" customHeight="1" x14ac:dyDescent="0.3">
      <c r="B2227" s="169"/>
      <c r="C2227" s="170"/>
      <c r="D2227" s="167" t="s">
        <v>152</v>
      </c>
      <c r="E2227" s="170"/>
      <c r="F2227" s="171" t="s">
        <v>237</v>
      </c>
      <c r="G2227" s="170"/>
      <c r="H2227" s="170"/>
      <c r="J2227" s="170"/>
      <c r="K2227" s="170"/>
      <c r="L2227" s="172"/>
      <c r="M2227" s="173"/>
      <c r="N2227" s="170"/>
      <c r="O2227" s="170"/>
      <c r="P2227" s="170"/>
      <c r="Q2227" s="170"/>
      <c r="R2227" s="170"/>
      <c r="S2227" s="170"/>
      <c r="T2227" s="174"/>
      <c r="AT2227" s="175" t="s">
        <v>152</v>
      </c>
      <c r="AU2227" s="175" t="s">
        <v>80</v>
      </c>
      <c r="AV2227" s="175" t="s">
        <v>76</v>
      </c>
      <c r="AW2227" s="175" t="s">
        <v>111</v>
      </c>
      <c r="AX2227" s="175" t="s">
        <v>72</v>
      </c>
      <c r="AY2227" s="175" t="s">
        <v>139</v>
      </c>
    </row>
    <row r="2228" spans="2:51" s="6" customFormat="1" ht="15.75" customHeight="1" x14ac:dyDescent="0.3">
      <c r="B2228" s="176"/>
      <c r="C2228" s="177"/>
      <c r="D2228" s="167" t="s">
        <v>152</v>
      </c>
      <c r="E2228" s="177"/>
      <c r="F2228" s="178" t="s">
        <v>1773</v>
      </c>
      <c r="G2228" s="177"/>
      <c r="H2228" s="179">
        <v>20.8</v>
      </c>
      <c r="J2228" s="177"/>
      <c r="K2228" s="177"/>
      <c r="L2228" s="180"/>
      <c r="M2228" s="181"/>
      <c r="N2228" s="177"/>
      <c r="O2228" s="177"/>
      <c r="P2228" s="177"/>
      <c r="Q2228" s="177"/>
      <c r="R2228" s="177"/>
      <c r="S2228" s="177"/>
      <c r="T2228" s="182"/>
      <c r="AT2228" s="183" t="s">
        <v>152</v>
      </c>
      <c r="AU2228" s="183" t="s">
        <v>80</v>
      </c>
      <c r="AV2228" s="183" t="s">
        <v>80</v>
      </c>
      <c r="AW2228" s="183" t="s">
        <v>111</v>
      </c>
      <c r="AX2228" s="183" t="s">
        <v>72</v>
      </c>
      <c r="AY2228" s="183" t="s">
        <v>139</v>
      </c>
    </row>
    <row r="2229" spans="2:51" s="6" customFormat="1" ht="15.75" customHeight="1" x14ac:dyDescent="0.3">
      <c r="B2229" s="169"/>
      <c r="C2229" s="170"/>
      <c r="D2229" s="167" t="s">
        <v>152</v>
      </c>
      <c r="E2229" s="170"/>
      <c r="F2229" s="171" t="s">
        <v>239</v>
      </c>
      <c r="G2229" s="170"/>
      <c r="H2229" s="170"/>
      <c r="J2229" s="170"/>
      <c r="K2229" s="170"/>
      <c r="L2229" s="172"/>
      <c r="M2229" s="173"/>
      <c r="N2229" s="170"/>
      <c r="O2229" s="170"/>
      <c r="P2229" s="170"/>
      <c r="Q2229" s="170"/>
      <c r="R2229" s="170"/>
      <c r="S2229" s="170"/>
      <c r="T2229" s="174"/>
      <c r="AT2229" s="175" t="s">
        <v>152</v>
      </c>
      <c r="AU2229" s="175" t="s">
        <v>80</v>
      </c>
      <c r="AV2229" s="175" t="s">
        <v>76</v>
      </c>
      <c r="AW2229" s="175" t="s">
        <v>111</v>
      </c>
      <c r="AX2229" s="175" t="s">
        <v>72</v>
      </c>
      <c r="AY2229" s="175" t="s">
        <v>139</v>
      </c>
    </row>
    <row r="2230" spans="2:51" s="6" customFormat="1" ht="15.75" customHeight="1" x14ac:dyDescent="0.3">
      <c r="B2230" s="176"/>
      <c r="C2230" s="177"/>
      <c r="D2230" s="167" t="s">
        <v>152</v>
      </c>
      <c r="E2230" s="177"/>
      <c r="F2230" s="178" t="s">
        <v>1774</v>
      </c>
      <c r="G2230" s="177"/>
      <c r="H2230" s="179">
        <v>532.36</v>
      </c>
      <c r="J2230" s="177"/>
      <c r="K2230" s="177"/>
      <c r="L2230" s="180"/>
      <c r="M2230" s="181"/>
      <c r="N2230" s="177"/>
      <c r="O2230" s="177"/>
      <c r="P2230" s="177"/>
      <c r="Q2230" s="177"/>
      <c r="R2230" s="177"/>
      <c r="S2230" s="177"/>
      <c r="T2230" s="182"/>
      <c r="AT2230" s="183" t="s">
        <v>152</v>
      </c>
      <c r="AU2230" s="183" t="s">
        <v>80</v>
      </c>
      <c r="AV2230" s="183" t="s">
        <v>80</v>
      </c>
      <c r="AW2230" s="183" t="s">
        <v>111</v>
      </c>
      <c r="AX2230" s="183" t="s">
        <v>72</v>
      </c>
      <c r="AY2230" s="183" t="s">
        <v>139</v>
      </c>
    </row>
    <row r="2231" spans="2:51" s="6" customFormat="1" ht="15.75" customHeight="1" x14ac:dyDescent="0.3">
      <c r="B2231" s="169"/>
      <c r="C2231" s="170"/>
      <c r="D2231" s="167" t="s">
        <v>152</v>
      </c>
      <c r="E2231" s="170"/>
      <c r="F2231" s="171" t="s">
        <v>193</v>
      </c>
      <c r="G2231" s="170"/>
      <c r="H2231" s="170"/>
      <c r="J2231" s="170"/>
      <c r="K2231" s="170"/>
      <c r="L2231" s="172"/>
      <c r="M2231" s="173"/>
      <c r="N2231" s="170"/>
      <c r="O2231" s="170"/>
      <c r="P2231" s="170"/>
      <c r="Q2231" s="170"/>
      <c r="R2231" s="170"/>
      <c r="S2231" s="170"/>
      <c r="T2231" s="174"/>
      <c r="AT2231" s="175" t="s">
        <v>152</v>
      </c>
      <c r="AU2231" s="175" t="s">
        <v>80</v>
      </c>
      <c r="AV2231" s="175" t="s">
        <v>76</v>
      </c>
      <c r="AW2231" s="175" t="s">
        <v>111</v>
      </c>
      <c r="AX2231" s="175" t="s">
        <v>72</v>
      </c>
      <c r="AY2231" s="175" t="s">
        <v>139</v>
      </c>
    </row>
    <row r="2232" spans="2:51" s="6" customFormat="1" ht="15.75" customHeight="1" x14ac:dyDescent="0.3">
      <c r="B2232" s="176"/>
      <c r="C2232" s="177"/>
      <c r="D2232" s="167" t="s">
        <v>152</v>
      </c>
      <c r="E2232" s="177"/>
      <c r="F2232" s="178" t="s">
        <v>1775</v>
      </c>
      <c r="G2232" s="177"/>
      <c r="H2232" s="179">
        <v>63</v>
      </c>
      <c r="J2232" s="177"/>
      <c r="K2232" s="177"/>
      <c r="L2232" s="180"/>
      <c r="M2232" s="181"/>
      <c r="N2232" s="177"/>
      <c r="O2232" s="177"/>
      <c r="P2232" s="177"/>
      <c r="Q2232" s="177"/>
      <c r="R2232" s="177"/>
      <c r="S2232" s="177"/>
      <c r="T2232" s="182"/>
      <c r="AT2232" s="183" t="s">
        <v>152</v>
      </c>
      <c r="AU2232" s="183" t="s">
        <v>80</v>
      </c>
      <c r="AV2232" s="183" t="s">
        <v>80</v>
      </c>
      <c r="AW2232" s="183" t="s">
        <v>111</v>
      </c>
      <c r="AX2232" s="183" t="s">
        <v>72</v>
      </c>
      <c r="AY2232" s="183" t="s">
        <v>139</v>
      </c>
    </row>
    <row r="2233" spans="2:51" s="6" customFormat="1" ht="15.75" customHeight="1" x14ac:dyDescent="0.3">
      <c r="B2233" s="169"/>
      <c r="C2233" s="170"/>
      <c r="D2233" s="167" t="s">
        <v>152</v>
      </c>
      <c r="E2233" s="170"/>
      <c r="F2233" s="171" t="s">
        <v>211</v>
      </c>
      <c r="G2233" s="170"/>
      <c r="H2233" s="170"/>
      <c r="J2233" s="170"/>
      <c r="K2233" s="170"/>
      <c r="L2233" s="172"/>
      <c r="M2233" s="173"/>
      <c r="N2233" s="170"/>
      <c r="O2233" s="170"/>
      <c r="P2233" s="170"/>
      <c r="Q2233" s="170"/>
      <c r="R2233" s="170"/>
      <c r="S2233" s="170"/>
      <c r="T2233" s="174"/>
      <c r="AT2233" s="175" t="s">
        <v>152</v>
      </c>
      <c r="AU2233" s="175" t="s">
        <v>80</v>
      </c>
      <c r="AV2233" s="175" t="s">
        <v>76</v>
      </c>
      <c r="AW2233" s="175" t="s">
        <v>111</v>
      </c>
      <c r="AX2233" s="175" t="s">
        <v>72</v>
      </c>
      <c r="AY2233" s="175" t="s">
        <v>139</v>
      </c>
    </row>
    <row r="2234" spans="2:51" s="6" customFormat="1" ht="15.75" customHeight="1" x14ac:dyDescent="0.3">
      <c r="B2234" s="176"/>
      <c r="C2234" s="177"/>
      <c r="D2234" s="167" t="s">
        <v>152</v>
      </c>
      <c r="E2234" s="177"/>
      <c r="F2234" s="178" t="s">
        <v>1776</v>
      </c>
      <c r="G2234" s="177"/>
      <c r="H2234" s="179">
        <v>353.8</v>
      </c>
      <c r="J2234" s="177"/>
      <c r="K2234" s="177"/>
      <c r="L2234" s="180"/>
      <c r="M2234" s="181"/>
      <c r="N2234" s="177"/>
      <c r="O2234" s="177"/>
      <c r="P2234" s="177"/>
      <c r="Q2234" s="177"/>
      <c r="R2234" s="177"/>
      <c r="S2234" s="177"/>
      <c r="T2234" s="182"/>
      <c r="AT2234" s="183" t="s">
        <v>152</v>
      </c>
      <c r="AU2234" s="183" t="s">
        <v>80</v>
      </c>
      <c r="AV2234" s="183" t="s">
        <v>80</v>
      </c>
      <c r="AW2234" s="183" t="s">
        <v>111</v>
      </c>
      <c r="AX2234" s="183" t="s">
        <v>72</v>
      </c>
      <c r="AY2234" s="183" t="s">
        <v>139</v>
      </c>
    </row>
    <row r="2235" spans="2:51" s="6" customFormat="1" ht="15.75" customHeight="1" x14ac:dyDescent="0.3">
      <c r="B2235" s="176"/>
      <c r="C2235" s="177"/>
      <c r="D2235" s="167" t="s">
        <v>152</v>
      </c>
      <c r="E2235" s="177"/>
      <c r="F2235" s="178" t="s">
        <v>1777</v>
      </c>
      <c r="G2235" s="177"/>
      <c r="H2235" s="179">
        <v>26.6</v>
      </c>
      <c r="J2235" s="177"/>
      <c r="K2235" s="177"/>
      <c r="L2235" s="180"/>
      <c r="M2235" s="181"/>
      <c r="N2235" s="177"/>
      <c r="O2235" s="177"/>
      <c r="P2235" s="177"/>
      <c r="Q2235" s="177"/>
      <c r="R2235" s="177"/>
      <c r="S2235" s="177"/>
      <c r="T2235" s="182"/>
      <c r="AT2235" s="183" t="s">
        <v>152</v>
      </c>
      <c r="AU2235" s="183" t="s">
        <v>80</v>
      </c>
      <c r="AV2235" s="183" t="s">
        <v>80</v>
      </c>
      <c r="AW2235" s="183" t="s">
        <v>111</v>
      </c>
      <c r="AX2235" s="183" t="s">
        <v>72</v>
      </c>
      <c r="AY2235" s="183" t="s">
        <v>139</v>
      </c>
    </row>
    <row r="2236" spans="2:51" s="6" customFormat="1" ht="15.75" customHeight="1" x14ac:dyDescent="0.3">
      <c r="B2236" s="176"/>
      <c r="C2236" s="177"/>
      <c r="D2236" s="167" t="s">
        <v>152</v>
      </c>
      <c r="E2236" s="177"/>
      <c r="F2236" s="178" t="s">
        <v>1778</v>
      </c>
      <c r="G2236" s="177"/>
      <c r="H2236" s="179">
        <v>135.19999999999999</v>
      </c>
      <c r="J2236" s="177"/>
      <c r="K2236" s="177"/>
      <c r="L2236" s="180"/>
      <c r="M2236" s="181"/>
      <c r="N2236" s="177"/>
      <c r="O2236" s="177"/>
      <c r="P2236" s="177"/>
      <c r="Q2236" s="177"/>
      <c r="R2236" s="177"/>
      <c r="S2236" s="177"/>
      <c r="T2236" s="182"/>
      <c r="AT2236" s="183" t="s">
        <v>152</v>
      </c>
      <c r="AU2236" s="183" t="s">
        <v>80</v>
      </c>
      <c r="AV2236" s="183" t="s">
        <v>80</v>
      </c>
      <c r="AW2236" s="183" t="s">
        <v>111</v>
      </c>
      <c r="AX2236" s="183" t="s">
        <v>72</v>
      </c>
      <c r="AY2236" s="183" t="s">
        <v>139</v>
      </c>
    </row>
    <row r="2237" spans="2:51" s="6" customFormat="1" ht="15.75" customHeight="1" x14ac:dyDescent="0.3">
      <c r="B2237" s="176"/>
      <c r="C2237" s="177"/>
      <c r="D2237" s="167" t="s">
        <v>152</v>
      </c>
      <c r="E2237" s="177"/>
      <c r="F2237" s="178" t="s">
        <v>1779</v>
      </c>
      <c r="G2237" s="177"/>
      <c r="H2237" s="179">
        <v>231.4</v>
      </c>
      <c r="J2237" s="177"/>
      <c r="K2237" s="177"/>
      <c r="L2237" s="180"/>
      <c r="M2237" s="181"/>
      <c r="N2237" s="177"/>
      <c r="O2237" s="177"/>
      <c r="P2237" s="177"/>
      <c r="Q2237" s="177"/>
      <c r="R2237" s="177"/>
      <c r="S2237" s="177"/>
      <c r="T2237" s="182"/>
      <c r="AT2237" s="183" t="s">
        <v>152</v>
      </c>
      <c r="AU2237" s="183" t="s">
        <v>80</v>
      </c>
      <c r="AV2237" s="183" t="s">
        <v>80</v>
      </c>
      <c r="AW2237" s="183" t="s">
        <v>111</v>
      </c>
      <c r="AX2237" s="183" t="s">
        <v>72</v>
      </c>
      <c r="AY2237" s="183" t="s">
        <v>139</v>
      </c>
    </row>
    <row r="2238" spans="2:51" s="6" customFormat="1" ht="15.75" customHeight="1" x14ac:dyDescent="0.3">
      <c r="B2238" s="169"/>
      <c r="C2238" s="170"/>
      <c r="D2238" s="167" t="s">
        <v>152</v>
      </c>
      <c r="E2238" s="170"/>
      <c r="F2238" s="171" t="s">
        <v>169</v>
      </c>
      <c r="G2238" s="170"/>
      <c r="H2238" s="170"/>
      <c r="J2238" s="170"/>
      <c r="K2238" s="170"/>
      <c r="L2238" s="172"/>
      <c r="M2238" s="173"/>
      <c r="N2238" s="170"/>
      <c r="O2238" s="170"/>
      <c r="P2238" s="170"/>
      <c r="Q2238" s="170"/>
      <c r="R2238" s="170"/>
      <c r="S2238" s="170"/>
      <c r="T2238" s="174"/>
      <c r="AT2238" s="175" t="s">
        <v>152</v>
      </c>
      <c r="AU2238" s="175" t="s">
        <v>80</v>
      </c>
      <c r="AV2238" s="175" t="s">
        <v>76</v>
      </c>
      <c r="AW2238" s="175" t="s">
        <v>111</v>
      </c>
      <c r="AX2238" s="175" t="s">
        <v>72</v>
      </c>
      <c r="AY2238" s="175" t="s">
        <v>139</v>
      </c>
    </row>
    <row r="2239" spans="2:51" s="6" customFormat="1" ht="15.75" customHeight="1" x14ac:dyDescent="0.3">
      <c r="B2239" s="176"/>
      <c r="C2239" s="177"/>
      <c r="D2239" s="167" t="s">
        <v>152</v>
      </c>
      <c r="E2239" s="177"/>
      <c r="F2239" s="178" t="s">
        <v>1780</v>
      </c>
      <c r="G2239" s="177"/>
      <c r="H2239" s="179">
        <v>16.600000000000001</v>
      </c>
      <c r="J2239" s="177"/>
      <c r="K2239" s="177"/>
      <c r="L2239" s="180"/>
      <c r="M2239" s="181"/>
      <c r="N2239" s="177"/>
      <c r="O2239" s="177"/>
      <c r="P2239" s="177"/>
      <c r="Q2239" s="177"/>
      <c r="R2239" s="177"/>
      <c r="S2239" s="177"/>
      <c r="T2239" s="182"/>
      <c r="AT2239" s="183" t="s">
        <v>152</v>
      </c>
      <c r="AU2239" s="183" t="s">
        <v>80</v>
      </c>
      <c r="AV2239" s="183" t="s">
        <v>80</v>
      </c>
      <c r="AW2239" s="183" t="s">
        <v>111</v>
      </c>
      <c r="AX2239" s="183" t="s">
        <v>72</v>
      </c>
      <c r="AY2239" s="183" t="s">
        <v>139</v>
      </c>
    </row>
    <row r="2240" spans="2:51" s="6" customFormat="1" ht="15.75" customHeight="1" x14ac:dyDescent="0.3">
      <c r="B2240" s="176"/>
      <c r="C2240" s="177"/>
      <c r="D2240" s="167" t="s">
        <v>152</v>
      </c>
      <c r="E2240" s="177"/>
      <c r="F2240" s="178" t="s">
        <v>1781</v>
      </c>
      <c r="G2240" s="177"/>
      <c r="H2240" s="179">
        <v>22.6</v>
      </c>
      <c r="J2240" s="177"/>
      <c r="K2240" s="177"/>
      <c r="L2240" s="180"/>
      <c r="M2240" s="181"/>
      <c r="N2240" s="177"/>
      <c r="O2240" s="177"/>
      <c r="P2240" s="177"/>
      <c r="Q2240" s="177"/>
      <c r="R2240" s="177"/>
      <c r="S2240" s="177"/>
      <c r="T2240" s="182"/>
      <c r="AT2240" s="183" t="s">
        <v>152</v>
      </c>
      <c r="AU2240" s="183" t="s">
        <v>80</v>
      </c>
      <c r="AV2240" s="183" t="s">
        <v>80</v>
      </c>
      <c r="AW2240" s="183" t="s">
        <v>111</v>
      </c>
      <c r="AX2240" s="183" t="s">
        <v>72</v>
      </c>
      <c r="AY2240" s="183" t="s">
        <v>139</v>
      </c>
    </row>
    <row r="2241" spans="2:51" s="6" customFormat="1" ht="15.75" customHeight="1" x14ac:dyDescent="0.3">
      <c r="B2241" s="176"/>
      <c r="C2241" s="177"/>
      <c r="D2241" s="167" t="s">
        <v>152</v>
      </c>
      <c r="E2241" s="177"/>
      <c r="F2241" s="178" t="s">
        <v>1782</v>
      </c>
      <c r="G2241" s="177"/>
      <c r="H2241" s="179">
        <v>14.48</v>
      </c>
      <c r="J2241" s="177"/>
      <c r="K2241" s="177"/>
      <c r="L2241" s="180"/>
      <c r="M2241" s="181"/>
      <c r="N2241" s="177"/>
      <c r="O2241" s="177"/>
      <c r="P2241" s="177"/>
      <c r="Q2241" s="177"/>
      <c r="R2241" s="177"/>
      <c r="S2241" s="177"/>
      <c r="T2241" s="182"/>
      <c r="AT2241" s="183" t="s">
        <v>152</v>
      </c>
      <c r="AU2241" s="183" t="s">
        <v>80</v>
      </c>
      <c r="AV2241" s="183" t="s">
        <v>80</v>
      </c>
      <c r="AW2241" s="183" t="s">
        <v>111</v>
      </c>
      <c r="AX2241" s="183" t="s">
        <v>72</v>
      </c>
      <c r="AY2241" s="183" t="s">
        <v>139</v>
      </c>
    </row>
    <row r="2242" spans="2:51" s="6" customFormat="1" ht="15.75" customHeight="1" x14ac:dyDescent="0.3">
      <c r="B2242" s="176"/>
      <c r="C2242" s="177"/>
      <c r="D2242" s="167" t="s">
        <v>152</v>
      </c>
      <c r="E2242" s="177"/>
      <c r="F2242" s="178" t="s">
        <v>1783</v>
      </c>
      <c r="G2242" s="177"/>
      <c r="H2242" s="179">
        <v>9.1999999999999993</v>
      </c>
      <c r="J2242" s="177"/>
      <c r="K2242" s="177"/>
      <c r="L2242" s="180"/>
      <c r="M2242" s="181"/>
      <c r="N2242" s="177"/>
      <c r="O2242" s="177"/>
      <c r="P2242" s="177"/>
      <c r="Q2242" s="177"/>
      <c r="R2242" s="177"/>
      <c r="S2242" s="177"/>
      <c r="T2242" s="182"/>
      <c r="AT2242" s="183" t="s">
        <v>152</v>
      </c>
      <c r="AU2242" s="183" t="s">
        <v>80</v>
      </c>
      <c r="AV2242" s="183" t="s">
        <v>80</v>
      </c>
      <c r="AW2242" s="183" t="s">
        <v>111</v>
      </c>
      <c r="AX2242" s="183" t="s">
        <v>72</v>
      </c>
      <c r="AY2242" s="183" t="s">
        <v>139</v>
      </c>
    </row>
    <row r="2243" spans="2:51" s="6" customFormat="1" ht="15.75" customHeight="1" x14ac:dyDescent="0.3">
      <c r="B2243" s="176"/>
      <c r="C2243" s="177"/>
      <c r="D2243" s="167" t="s">
        <v>152</v>
      </c>
      <c r="E2243" s="177"/>
      <c r="F2243" s="178" t="s">
        <v>1784</v>
      </c>
      <c r="G2243" s="177"/>
      <c r="H2243" s="179">
        <v>329.16</v>
      </c>
      <c r="J2243" s="177"/>
      <c r="K2243" s="177"/>
      <c r="L2243" s="180"/>
      <c r="M2243" s="181"/>
      <c r="N2243" s="177"/>
      <c r="O2243" s="177"/>
      <c r="P2243" s="177"/>
      <c r="Q2243" s="177"/>
      <c r="R2243" s="177"/>
      <c r="S2243" s="177"/>
      <c r="T2243" s="182"/>
      <c r="AT2243" s="183" t="s">
        <v>152</v>
      </c>
      <c r="AU2243" s="183" t="s">
        <v>80</v>
      </c>
      <c r="AV2243" s="183" t="s">
        <v>80</v>
      </c>
      <c r="AW2243" s="183" t="s">
        <v>111</v>
      </c>
      <c r="AX2243" s="183" t="s">
        <v>72</v>
      </c>
      <c r="AY2243" s="183" t="s">
        <v>139</v>
      </c>
    </row>
    <row r="2244" spans="2:51" s="6" customFormat="1" ht="15.75" customHeight="1" x14ac:dyDescent="0.3">
      <c r="B2244" s="169"/>
      <c r="C2244" s="170"/>
      <c r="D2244" s="167" t="s">
        <v>152</v>
      </c>
      <c r="E2244" s="170"/>
      <c r="F2244" s="171" t="s">
        <v>251</v>
      </c>
      <c r="G2244" s="170"/>
      <c r="H2244" s="170"/>
      <c r="J2244" s="170"/>
      <c r="K2244" s="170"/>
      <c r="L2244" s="172"/>
      <c r="M2244" s="173"/>
      <c r="N2244" s="170"/>
      <c r="O2244" s="170"/>
      <c r="P2244" s="170"/>
      <c r="Q2244" s="170"/>
      <c r="R2244" s="170"/>
      <c r="S2244" s="170"/>
      <c r="T2244" s="174"/>
      <c r="AT2244" s="175" t="s">
        <v>152</v>
      </c>
      <c r="AU2244" s="175" t="s">
        <v>80</v>
      </c>
      <c r="AV2244" s="175" t="s">
        <v>76</v>
      </c>
      <c r="AW2244" s="175" t="s">
        <v>111</v>
      </c>
      <c r="AX2244" s="175" t="s">
        <v>72</v>
      </c>
      <c r="AY2244" s="175" t="s">
        <v>139</v>
      </c>
    </row>
    <row r="2245" spans="2:51" s="6" customFormat="1" ht="15.75" customHeight="1" x14ac:dyDescent="0.3">
      <c r="B2245" s="176"/>
      <c r="C2245" s="177"/>
      <c r="D2245" s="167" t="s">
        <v>152</v>
      </c>
      <c r="E2245" s="177"/>
      <c r="F2245" s="178" t="s">
        <v>1785</v>
      </c>
      <c r="G2245" s="177"/>
      <c r="H2245" s="179">
        <v>19.8</v>
      </c>
      <c r="J2245" s="177"/>
      <c r="K2245" s="177"/>
      <c r="L2245" s="180"/>
      <c r="M2245" s="181"/>
      <c r="N2245" s="177"/>
      <c r="O2245" s="177"/>
      <c r="P2245" s="177"/>
      <c r="Q2245" s="177"/>
      <c r="R2245" s="177"/>
      <c r="S2245" s="177"/>
      <c r="T2245" s="182"/>
      <c r="AT2245" s="183" t="s">
        <v>152</v>
      </c>
      <c r="AU2245" s="183" t="s">
        <v>80</v>
      </c>
      <c r="AV2245" s="183" t="s">
        <v>80</v>
      </c>
      <c r="AW2245" s="183" t="s">
        <v>111</v>
      </c>
      <c r="AX2245" s="183" t="s">
        <v>72</v>
      </c>
      <c r="AY2245" s="183" t="s">
        <v>139</v>
      </c>
    </row>
    <row r="2246" spans="2:51" s="6" customFormat="1" ht="15.75" customHeight="1" x14ac:dyDescent="0.3">
      <c r="B2246" s="169"/>
      <c r="C2246" s="170"/>
      <c r="D2246" s="167" t="s">
        <v>152</v>
      </c>
      <c r="E2246" s="170"/>
      <c r="F2246" s="171" t="s">
        <v>253</v>
      </c>
      <c r="G2246" s="170"/>
      <c r="H2246" s="170"/>
      <c r="J2246" s="170"/>
      <c r="K2246" s="170"/>
      <c r="L2246" s="172"/>
      <c r="M2246" s="173"/>
      <c r="N2246" s="170"/>
      <c r="O2246" s="170"/>
      <c r="P2246" s="170"/>
      <c r="Q2246" s="170"/>
      <c r="R2246" s="170"/>
      <c r="S2246" s="170"/>
      <c r="T2246" s="174"/>
      <c r="AT2246" s="175" t="s">
        <v>152</v>
      </c>
      <c r="AU2246" s="175" t="s">
        <v>80</v>
      </c>
      <c r="AV2246" s="175" t="s">
        <v>76</v>
      </c>
      <c r="AW2246" s="175" t="s">
        <v>111</v>
      </c>
      <c r="AX2246" s="175" t="s">
        <v>72</v>
      </c>
      <c r="AY2246" s="175" t="s">
        <v>139</v>
      </c>
    </row>
    <row r="2247" spans="2:51" s="6" customFormat="1" ht="15.75" customHeight="1" x14ac:dyDescent="0.3">
      <c r="B2247" s="176"/>
      <c r="C2247" s="177"/>
      <c r="D2247" s="167" t="s">
        <v>152</v>
      </c>
      <c r="E2247" s="177"/>
      <c r="F2247" s="178" t="s">
        <v>1786</v>
      </c>
      <c r="G2247" s="177"/>
      <c r="H2247" s="179">
        <v>436.04</v>
      </c>
      <c r="J2247" s="177"/>
      <c r="K2247" s="177"/>
      <c r="L2247" s="180"/>
      <c r="M2247" s="181"/>
      <c r="N2247" s="177"/>
      <c r="O2247" s="177"/>
      <c r="P2247" s="177"/>
      <c r="Q2247" s="177"/>
      <c r="R2247" s="177"/>
      <c r="S2247" s="177"/>
      <c r="T2247" s="182"/>
      <c r="AT2247" s="183" t="s">
        <v>152</v>
      </c>
      <c r="AU2247" s="183" t="s">
        <v>80</v>
      </c>
      <c r="AV2247" s="183" t="s">
        <v>80</v>
      </c>
      <c r="AW2247" s="183" t="s">
        <v>111</v>
      </c>
      <c r="AX2247" s="183" t="s">
        <v>72</v>
      </c>
      <c r="AY2247" s="183" t="s">
        <v>139</v>
      </c>
    </row>
    <row r="2248" spans="2:51" s="6" customFormat="1" ht="15.75" customHeight="1" x14ac:dyDescent="0.3">
      <c r="B2248" s="169"/>
      <c r="C2248" s="170"/>
      <c r="D2248" s="167" t="s">
        <v>152</v>
      </c>
      <c r="E2248" s="170"/>
      <c r="F2248" s="171" t="s">
        <v>255</v>
      </c>
      <c r="G2248" s="170"/>
      <c r="H2248" s="170"/>
      <c r="J2248" s="170"/>
      <c r="K2248" s="170"/>
      <c r="L2248" s="172"/>
      <c r="M2248" s="173"/>
      <c r="N2248" s="170"/>
      <c r="O2248" s="170"/>
      <c r="P2248" s="170"/>
      <c r="Q2248" s="170"/>
      <c r="R2248" s="170"/>
      <c r="S2248" s="170"/>
      <c r="T2248" s="174"/>
      <c r="AT2248" s="175" t="s">
        <v>152</v>
      </c>
      <c r="AU2248" s="175" t="s">
        <v>80</v>
      </c>
      <c r="AV2248" s="175" t="s">
        <v>76</v>
      </c>
      <c r="AW2248" s="175" t="s">
        <v>111</v>
      </c>
      <c r="AX2248" s="175" t="s">
        <v>72</v>
      </c>
      <c r="AY2248" s="175" t="s">
        <v>139</v>
      </c>
    </row>
    <row r="2249" spans="2:51" s="6" customFormat="1" ht="15.75" customHeight="1" x14ac:dyDescent="0.3">
      <c r="B2249" s="176"/>
      <c r="C2249" s="177"/>
      <c r="D2249" s="167" t="s">
        <v>152</v>
      </c>
      <c r="E2249" s="177"/>
      <c r="F2249" s="178" t="s">
        <v>1787</v>
      </c>
      <c r="G2249" s="177"/>
      <c r="H2249" s="179">
        <v>381.36</v>
      </c>
      <c r="J2249" s="177"/>
      <c r="K2249" s="177"/>
      <c r="L2249" s="180"/>
      <c r="M2249" s="181"/>
      <c r="N2249" s="177"/>
      <c r="O2249" s="177"/>
      <c r="P2249" s="177"/>
      <c r="Q2249" s="177"/>
      <c r="R2249" s="177"/>
      <c r="S2249" s="177"/>
      <c r="T2249" s="182"/>
      <c r="AT2249" s="183" t="s">
        <v>152</v>
      </c>
      <c r="AU2249" s="183" t="s">
        <v>80</v>
      </c>
      <c r="AV2249" s="183" t="s">
        <v>80</v>
      </c>
      <c r="AW2249" s="183" t="s">
        <v>111</v>
      </c>
      <c r="AX2249" s="183" t="s">
        <v>72</v>
      </c>
      <c r="AY2249" s="183" t="s">
        <v>139</v>
      </c>
    </row>
    <row r="2250" spans="2:51" s="6" customFormat="1" ht="15.75" customHeight="1" x14ac:dyDescent="0.3">
      <c r="B2250" s="169"/>
      <c r="C2250" s="170"/>
      <c r="D2250" s="167" t="s">
        <v>152</v>
      </c>
      <c r="E2250" s="170"/>
      <c r="F2250" s="171" t="s">
        <v>196</v>
      </c>
      <c r="G2250" s="170"/>
      <c r="H2250" s="170"/>
      <c r="J2250" s="170"/>
      <c r="K2250" s="170"/>
      <c r="L2250" s="172"/>
      <c r="M2250" s="173"/>
      <c r="N2250" s="170"/>
      <c r="O2250" s="170"/>
      <c r="P2250" s="170"/>
      <c r="Q2250" s="170"/>
      <c r="R2250" s="170"/>
      <c r="S2250" s="170"/>
      <c r="T2250" s="174"/>
      <c r="AT2250" s="175" t="s">
        <v>152</v>
      </c>
      <c r="AU2250" s="175" t="s">
        <v>80</v>
      </c>
      <c r="AV2250" s="175" t="s">
        <v>76</v>
      </c>
      <c r="AW2250" s="175" t="s">
        <v>111</v>
      </c>
      <c r="AX2250" s="175" t="s">
        <v>72</v>
      </c>
      <c r="AY2250" s="175" t="s">
        <v>139</v>
      </c>
    </row>
    <row r="2251" spans="2:51" s="6" customFormat="1" ht="15.75" customHeight="1" x14ac:dyDescent="0.3">
      <c r="B2251" s="176"/>
      <c r="C2251" s="177"/>
      <c r="D2251" s="167" t="s">
        <v>152</v>
      </c>
      <c r="E2251" s="177"/>
      <c r="F2251" s="178" t="s">
        <v>1788</v>
      </c>
      <c r="G2251" s="177"/>
      <c r="H2251" s="179">
        <v>344.6</v>
      </c>
      <c r="J2251" s="177"/>
      <c r="K2251" s="177"/>
      <c r="L2251" s="180"/>
      <c r="M2251" s="181"/>
      <c r="N2251" s="177"/>
      <c r="O2251" s="177"/>
      <c r="P2251" s="177"/>
      <c r="Q2251" s="177"/>
      <c r="R2251" s="177"/>
      <c r="S2251" s="177"/>
      <c r="T2251" s="182"/>
      <c r="AT2251" s="183" t="s">
        <v>152</v>
      </c>
      <c r="AU2251" s="183" t="s">
        <v>80</v>
      </c>
      <c r="AV2251" s="183" t="s">
        <v>80</v>
      </c>
      <c r="AW2251" s="183" t="s">
        <v>111</v>
      </c>
      <c r="AX2251" s="183" t="s">
        <v>72</v>
      </c>
      <c r="AY2251" s="183" t="s">
        <v>139</v>
      </c>
    </row>
    <row r="2252" spans="2:51" s="6" customFormat="1" ht="15.75" customHeight="1" x14ac:dyDescent="0.3">
      <c r="B2252" s="176"/>
      <c r="C2252" s="177"/>
      <c r="D2252" s="167" t="s">
        <v>152</v>
      </c>
      <c r="E2252" s="177"/>
      <c r="F2252" s="178" t="s">
        <v>1789</v>
      </c>
      <c r="G2252" s="177"/>
      <c r="H2252" s="179">
        <v>272</v>
      </c>
      <c r="J2252" s="177"/>
      <c r="K2252" s="177"/>
      <c r="L2252" s="180"/>
      <c r="M2252" s="181"/>
      <c r="N2252" s="177"/>
      <c r="O2252" s="177"/>
      <c r="P2252" s="177"/>
      <c r="Q2252" s="177"/>
      <c r="R2252" s="177"/>
      <c r="S2252" s="177"/>
      <c r="T2252" s="182"/>
      <c r="AT2252" s="183" t="s">
        <v>152</v>
      </c>
      <c r="AU2252" s="183" t="s">
        <v>80</v>
      </c>
      <c r="AV2252" s="183" t="s">
        <v>80</v>
      </c>
      <c r="AW2252" s="183" t="s">
        <v>111</v>
      </c>
      <c r="AX2252" s="183" t="s">
        <v>72</v>
      </c>
      <c r="AY2252" s="183" t="s">
        <v>139</v>
      </c>
    </row>
    <row r="2253" spans="2:51" s="6" customFormat="1" ht="15.75" customHeight="1" x14ac:dyDescent="0.3">
      <c r="B2253" s="169"/>
      <c r="C2253" s="170"/>
      <c r="D2253" s="167" t="s">
        <v>152</v>
      </c>
      <c r="E2253" s="170"/>
      <c r="F2253" s="171" t="s">
        <v>259</v>
      </c>
      <c r="G2253" s="170"/>
      <c r="H2253" s="170"/>
      <c r="J2253" s="170"/>
      <c r="K2253" s="170"/>
      <c r="L2253" s="172"/>
      <c r="M2253" s="173"/>
      <c r="N2253" s="170"/>
      <c r="O2253" s="170"/>
      <c r="P2253" s="170"/>
      <c r="Q2253" s="170"/>
      <c r="R2253" s="170"/>
      <c r="S2253" s="170"/>
      <c r="T2253" s="174"/>
      <c r="AT2253" s="175" t="s">
        <v>152</v>
      </c>
      <c r="AU2253" s="175" t="s">
        <v>80</v>
      </c>
      <c r="AV2253" s="175" t="s">
        <v>76</v>
      </c>
      <c r="AW2253" s="175" t="s">
        <v>111</v>
      </c>
      <c r="AX2253" s="175" t="s">
        <v>72</v>
      </c>
      <c r="AY2253" s="175" t="s">
        <v>139</v>
      </c>
    </row>
    <row r="2254" spans="2:51" s="6" customFormat="1" ht="15.75" customHeight="1" x14ac:dyDescent="0.3">
      <c r="B2254" s="176"/>
      <c r="C2254" s="177"/>
      <c r="D2254" s="167" t="s">
        <v>152</v>
      </c>
      <c r="E2254" s="177"/>
      <c r="F2254" s="178" t="s">
        <v>1790</v>
      </c>
      <c r="G2254" s="177"/>
      <c r="H2254" s="179">
        <v>226.2</v>
      </c>
      <c r="J2254" s="177"/>
      <c r="K2254" s="177"/>
      <c r="L2254" s="180"/>
      <c r="M2254" s="181"/>
      <c r="N2254" s="177"/>
      <c r="O2254" s="177"/>
      <c r="P2254" s="177"/>
      <c r="Q2254" s="177"/>
      <c r="R2254" s="177"/>
      <c r="S2254" s="177"/>
      <c r="T2254" s="182"/>
      <c r="AT2254" s="183" t="s">
        <v>152</v>
      </c>
      <c r="AU2254" s="183" t="s">
        <v>80</v>
      </c>
      <c r="AV2254" s="183" t="s">
        <v>80</v>
      </c>
      <c r="AW2254" s="183" t="s">
        <v>111</v>
      </c>
      <c r="AX2254" s="183" t="s">
        <v>72</v>
      </c>
      <c r="AY2254" s="183" t="s">
        <v>139</v>
      </c>
    </row>
    <row r="2255" spans="2:51" s="6" customFormat="1" ht="15.75" customHeight="1" x14ac:dyDescent="0.3">
      <c r="B2255" s="169"/>
      <c r="C2255" s="170"/>
      <c r="D2255" s="167" t="s">
        <v>152</v>
      </c>
      <c r="E2255" s="170"/>
      <c r="F2255" s="171" t="s">
        <v>261</v>
      </c>
      <c r="G2255" s="170"/>
      <c r="H2255" s="170"/>
      <c r="J2255" s="170"/>
      <c r="K2255" s="170"/>
      <c r="L2255" s="172"/>
      <c r="M2255" s="173"/>
      <c r="N2255" s="170"/>
      <c r="O2255" s="170"/>
      <c r="P2255" s="170"/>
      <c r="Q2255" s="170"/>
      <c r="R2255" s="170"/>
      <c r="S2255" s="170"/>
      <c r="T2255" s="174"/>
      <c r="AT2255" s="175" t="s">
        <v>152</v>
      </c>
      <c r="AU2255" s="175" t="s">
        <v>80</v>
      </c>
      <c r="AV2255" s="175" t="s">
        <v>76</v>
      </c>
      <c r="AW2255" s="175" t="s">
        <v>111</v>
      </c>
      <c r="AX2255" s="175" t="s">
        <v>72</v>
      </c>
      <c r="AY2255" s="175" t="s">
        <v>139</v>
      </c>
    </row>
    <row r="2256" spans="2:51" s="6" customFormat="1" ht="15.75" customHeight="1" x14ac:dyDescent="0.3">
      <c r="B2256" s="176"/>
      <c r="C2256" s="177"/>
      <c r="D2256" s="167" t="s">
        <v>152</v>
      </c>
      <c r="E2256" s="177"/>
      <c r="F2256" s="178" t="s">
        <v>1791</v>
      </c>
      <c r="G2256" s="177"/>
      <c r="H2256" s="179">
        <v>197.86</v>
      </c>
      <c r="J2256" s="177"/>
      <c r="K2256" s="177"/>
      <c r="L2256" s="180"/>
      <c r="M2256" s="181"/>
      <c r="N2256" s="177"/>
      <c r="O2256" s="177"/>
      <c r="P2256" s="177"/>
      <c r="Q2256" s="177"/>
      <c r="R2256" s="177"/>
      <c r="S2256" s="177"/>
      <c r="T2256" s="182"/>
      <c r="AT2256" s="183" t="s">
        <v>152</v>
      </c>
      <c r="AU2256" s="183" t="s">
        <v>80</v>
      </c>
      <c r="AV2256" s="183" t="s">
        <v>80</v>
      </c>
      <c r="AW2256" s="183" t="s">
        <v>111</v>
      </c>
      <c r="AX2256" s="183" t="s">
        <v>72</v>
      </c>
      <c r="AY2256" s="183" t="s">
        <v>139</v>
      </c>
    </row>
    <row r="2257" spans="2:65" s="6" customFormat="1" ht="15.75" customHeight="1" x14ac:dyDescent="0.3">
      <c r="B2257" s="169"/>
      <c r="C2257" s="170"/>
      <c r="D2257" s="167" t="s">
        <v>152</v>
      </c>
      <c r="E2257" s="170"/>
      <c r="F2257" s="171" t="s">
        <v>263</v>
      </c>
      <c r="G2257" s="170"/>
      <c r="H2257" s="170"/>
      <c r="J2257" s="170"/>
      <c r="K2257" s="170"/>
      <c r="L2257" s="172"/>
      <c r="M2257" s="173"/>
      <c r="N2257" s="170"/>
      <c r="O2257" s="170"/>
      <c r="P2257" s="170"/>
      <c r="Q2257" s="170"/>
      <c r="R2257" s="170"/>
      <c r="S2257" s="170"/>
      <c r="T2257" s="174"/>
      <c r="AT2257" s="175" t="s">
        <v>152</v>
      </c>
      <c r="AU2257" s="175" t="s">
        <v>80</v>
      </c>
      <c r="AV2257" s="175" t="s">
        <v>76</v>
      </c>
      <c r="AW2257" s="175" t="s">
        <v>111</v>
      </c>
      <c r="AX2257" s="175" t="s">
        <v>72</v>
      </c>
      <c r="AY2257" s="175" t="s">
        <v>139</v>
      </c>
    </row>
    <row r="2258" spans="2:65" s="6" customFormat="1" ht="15.75" customHeight="1" x14ac:dyDescent="0.3">
      <c r="B2258" s="176"/>
      <c r="C2258" s="177"/>
      <c r="D2258" s="167" t="s">
        <v>152</v>
      </c>
      <c r="E2258" s="177"/>
      <c r="F2258" s="178" t="s">
        <v>1792</v>
      </c>
      <c r="G2258" s="177"/>
      <c r="H2258" s="179">
        <v>6.8</v>
      </c>
      <c r="J2258" s="177"/>
      <c r="K2258" s="177"/>
      <c r="L2258" s="180"/>
      <c r="M2258" s="181"/>
      <c r="N2258" s="177"/>
      <c r="O2258" s="177"/>
      <c r="P2258" s="177"/>
      <c r="Q2258" s="177"/>
      <c r="R2258" s="177"/>
      <c r="S2258" s="177"/>
      <c r="T2258" s="182"/>
      <c r="AT2258" s="183" t="s">
        <v>152</v>
      </c>
      <c r="AU2258" s="183" t="s">
        <v>80</v>
      </c>
      <c r="AV2258" s="183" t="s">
        <v>80</v>
      </c>
      <c r="AW2258" s="183" t="s">
        <v>111</v>
      </c>
      <c r="AX2258" s="183" t="s">
        <v>72</v>
      </c>
      <c r="AY2258" s="183" t="s">
        <v>139</v>
      </c>
    </row>
    <row r="2259" spans="2:65" s="6" customFormat="1" ht="15.75" customHeight="1" x14ac:dyDescent="0.3">
      <c r="B2259" s="169"/>
      <c r="C2259" s="170"/>
      <c r="D2259" s="167" t="s">
        <v>152</v>
      </c>
      <c r="E2259" s="170"/>
      <c r="F2259" s="171" t="s">
        <v>265</v>
      </c>
      <c r="G2259" s="170"/>
      <c r="H2259" s="170"/>
      <c r="J2259" s="170"/>
      <c r="K2259" s="170"/>
      <c r="L2259" s="172"/>
      <c r="M2259" s="173"/>
      <c r="N2259" s="170"/>
      <c r="O2259" s="170"/>
      <c r="P2259" s="170"/>
      <c r="Q2259" s="170"/>
      <c r="R2259" s="170"/>
      <c r="S2259" s="170"/>
      <c r="T2259" s="174"/>
      <c r="AT2259" s="175" t="s">
        <v>152</v>
      </c>
      <c r="AU2259" s="175" t="s">
        <v>80</v>
      </c>
      <c r="AV2259" s="175" t="s">
        <v>76</v>
      </c>
      <c r="AW2259" s="175" t="s">
        <v>111</v>
      </c>
      <c r="AX2259" s="175" t="s">
        <v>72</v>
      </c>
      <c r="AY2259" s="175" t="s">
        <v>139</v>
      </c>
    </row>
    <row r="2260" spans="2:65" s="6" customFormat="1" ht="15.75" customHeight="1" x14ac:dyDescent="0.3">
      <c r="B2260" s="176"/>
      <c r="C2260" s="177"/>
      <c r="D2260" s="167" t="s">
        <v>152</v>
      </c>
      <c r="E2260" s="177"/>
      <c r="F2260" s="178" t="s">
        <v>1793</v>
      </c>
      <c r="G2260" s="177"/>
      <c r="H2260" s="179">
        <v>13.2</v>
      </c>
      <c r="J2260" s="177"/>
      <c r="K2260" s="177"/>
      <c r="L2260" s="180"/>
      <c r="M2260" s="181"/>
      <c r="N2260" s="177"/>
      <c r="O2260" s="177"/>
      <c r="P2260" s="177"/>
      <c r="Q2260" s="177"/>
      <c r="R2260" s="177"/>
      <c r="S2260" s="177"/>
      <c r="T2260" s="182"/>
      <c r="AT2260" s="183" t="s">
        <v>152</v>
      </c>
      <c r="AU2260" s="183" t="s">
        <v>80</v>
      </c>
      <c r="AV2260" s="183" t="s">
        <v>80</v>
      </c>
      <c r="AW2260" s="183" t="s">
        <v>111</v>
      </c>
      <c r="AX2260" s="183" t="s">
        <v>72</v>
      </c>
      <c r="AY2260" s="183" t="s">
        <v>139</v>
      </c>
    </row>
    <row r="2261" spans="2:65" s="6" customFormat="1" ht="15.75" customHeight="1" x14ac:dyDescent="0.3">
      <c r="B2261" s="169"/>
      <c r="C2261" s="170"/>
      <c r="D2261" s="167" t="s">
        <v>152</v>
      </c>
      <c r="E2261" s="170"/>
      <c r="F2261" s="171" t="s">
        <v>267</v>
      </c>
      <c r="G2261" s="170"/>
      <c r="H2261" s="170"/>
      <c r="J2261" s="170"/>
      <c r="K2261" s="170"/>
      <c r="L2261" s="172"/>
      <c r="M2261" s="173"/>
      <c r="N2261" s="170"/>
      <c r="O2261" s="170"/>
      <c r="P2261" s="170"/>
      <c r="Q2261" s="170"/>
      <c r="R2261" s="170"/>
      <c r="S2261" s="170"/>
      <c r="T2261" s="174"/>
      <c r="AT2261" s="175" t="s">
        <v>152</v>
      </c>
      <c r="AU2261" s="175" t="s">
        <v>80</v>
      </c>
      <c r="AV2261" s="175" t="s">
        <v>76</v>
      </c>
      <c r="AW2261" s="175" t="s">
        <v>111</v>
      </c>
      <c r="AX2261" s="175" t="s">
        <v>72</v>
      </c>
      <c r="AY2261" s="175" t="s">
        <v>139</v>
      </c>
    </row>
    <row r="2262" spans="2:65" s="6" customFormat="1" ht="15.75" customHeight="1" x14ac:dyDescent="0.3">
      <c r="B2262" s="176"/>
      <c r="C2262" s="177"/>
      <c r="D2262" s="167" t="s">
        <v>152</v>
      </c>
      <c r="E2262" s="177"/>
      <c r="F2262" s="178" t="s">
        <v>1794</v>
      </c>
      <c r="G2262" s="177"/>
      <c r="H2262" s="179">
        <v>32.200000000000003</v>
      </c>
      <c r="J2262" s="177"/>
      <c r="K2262" s="177"/>
      <c r="L2262" s="180"/>
      <c r="M2262" s="181"/>
      <c r="N2262" s="177"/>
      <c r="O2262" s="177"/>
      <c r="P2262" s="177"/>
      <c r="Q2262" s="177"/>
      <c r="R2262" s="177"/>
      <c r="S2262" s="177"/>
      <c r="T2262" s="182"/>
      <c r="AT2262" s="183" t="s">
        <v>152</v>
      </c>
      <c r="AU2262" s="183" t="s">
        <v>80</v>
      </c>
      <c r="AV2262" s="183" t="s">
        <v>80</v>
      </c>
      <c r="AW2262" s="183" t="s">
        <v>111</v>
      </c>
      <c r="AX2262" s="183" t="s">
        <v>72</v>
      </c>
      <c r="AY2262" s="183" t="s">
        <v>139</v>
      </c>
    </row>
    <row r="2263" spans="2:65" s="6" customFormat="1" ht="15.75" customHeight="1" x14ac:dyDescent="0.3">
      <c r="B2263" s="169"/>
      <c r="C2263" s="170"/>
      <c r="D2263" s="167" t="s">
        <v>152</v>
      </c>
      <c r="E2263" s="170"/>
      <c r="F2263" s="171" t="s">
        <v>269</v>
      </c>
      <c r="G2263" s="170"/>
      <c r="H2263" s="170"/>
      <c r="J2263" s="170"/>
      <c r="K2263" s="170"/>
      <c r="L2263" s="172"/>
      <c r="M2263" s="173"/>
      <c r="N2263" s="170"/>
      <c r="O2263" s="170"/>
      <c r="P2263" s="170"/>
      <c r="Q2263" s="170"/>
      <c r="R2263" s="170"/>
      <c r="S2263" s="170"/>
      <c r="T2263" s="174"/>
      <c r="AT2263" s="175" t="s">
        <v>152</v>
      </c>
      <c r="AU2263" s="175" t="s">
        <v>80</v>
      </c>
      <c r="AV2263" s="175" t="s">
        <v>76</v>
      </c>
      <c r="AW2263" s="175" t="s">
        <v>111</v>
      </c>
      <c r="AX2263" s="175" t="s">
        <v>72</v>
      </c>
      <c r="AY2263" s="175" t="s">
        <v>139</v>
      </c>
    </row>
    <row r="2264" spans="2:65" s="6" customFormat="1" ht="15.75" customHeight="1" x14ac:dyDescent="0.3">
      <c r="B2264" s="176"/>
      <c r="C2264" s="177"/>
      <c r="D2264" s="167" t="s">
        <v>152</v>
      </c>
      <c r="E2264" s="177"/>
      <c r="F2264" s="178" t="s">
        <v>1795</v>
      </c>
      <c r="G2264" s="177"/>
      <c r="H2264" s="179">
        <v>135</v>
      </c>
      <c r="J2264" s="177"/>
      <c r="K2264" s="177"/>
      <c r="L2264" s="180"/>
      <c r="M2264" s="181"/>
      <c r="N2264" s="177"/>
      <c r="O2264" s="177"/>
      <c r="P2264" s="177"/>
      <c r="Q2264" s="177"/>
      <c r="R2264" s="177"/>
      <c r="S2264" s="177"/>
      <c r="T2264" s="182"/>
      <c r="AT2264" s="183" t="s">
        <v>152</v>
      </c>
      <c r="AU2264" s="183" t="s">
        <v>80</v>
      </c>
      <c r="AV2264" s="183" t="s">
        <v>80</v>
      </c>
      <c r="AW2264" s="183" t="s">
        <v>111</v>
      </c>
      <c r="AX2264" s="183" t="s">
        <v>72</v>
      </c>
      <c r="AY2264" s="183" t="s">
        <v>139</v>
      </c>
    </row>
    <row r="2265" spans="2:65" s="6" customFormat="1" ht="15.75" customHeight="1" x14ac:dyDescent="0.3">
      <c r="B2265" s="169"/>
      <c r="C2265" s="170"/>
      <c r="D2265" s="167" t="s">
        <v>152</v>
      </c>
      <c r="E2265" s="170"/>
      <c r="F2265" s="171" t="s">
        <v>271</v>
      </c>
      <c r="G2265" s="170"/>
      <c r="H2265" s="170"/>
      <c r="J2265" s="170"/>
      <c r="K2265" s="170"/>
      <c r="L2265" s="172"/>
      <c r="M2265" s="173"/>
      <c r="N2265" s="170"/>
      <c r="O2265" s="170"/>
      <c r="P2265" s="170"/>
      <c r="Q2265" s="170"/>
      <c r="R2265" s="170"/>
      <c r="S2265" s="170"/>
      <c r="T2265" s="174"/>
      <c r="AT2265" s="175" t="s">
        <v>152</v>
      </c>
      <c r="AU2265" s="175" t="s">
        <v>80</v>
      </c>
      <c r="AV2265" s="175" t="s">
        <v>76</v>
      </c>
      <c r="AW2265" s="175" t="s">
        <v>111</v>
      </c>
      <c r="AX2265" s="175" t="s">
        <v>72</v>
      </c>
      <c r="AY2265" s="175" t="s">
        <v>139</v>
      </c>
    </row>
    <row r="2266" spans="2:65" s="6" customFormat="1" ht="15.75" customHeight="1" x14ac:dyDescent="0.3">
      <c r="B2266" s="176"/>
      <c r="C2266" s="177"/>
      <c r="D2266" s="167" t="s">
        <v>152</v>
      </c>
      <c r="E2266" s="177"/>
      <c r="F2266" s="178" t="s">
        <v>1796</v>
      </c>
      <c r="G2266" s="177"/>
      <c r="H2266" s="179">
        <v>224.44</v>
      </c>
      <c r="J2266" s="177"/>
      <c r="K2266" s="177"/>
      <c r="L2266" s="180"/>
      <c r="M2266" s="181"/>
      <c r="N2266" s="177"/>
      <c r="O2266" s="177"/>
      <c r="P2266" s="177"/>
      <c r="Q2266" s="177"/>
      <c r="R2266" s="177"/>
      <c r="S2266" s="177"/>
      <c r="T2266" s="182"/>
      <c r="AT2266" s="183" t="s">
        <v>152</v>
      </c>
      <c r="AU2266" s="183" t="s">
        <v>80</v>
      </c>
      <c r="AV2266" s="183" t="s">
        <v>80</v>
      </c>
      <c r="AW2266" s="183" t="s">
        <v>111</v>
      </c>
      <c r="AX2266" s="183" t="s">
        <v>72</v>
      </c>
      <c r="AY2266" s="183" t="s">
        <v>139</v>
      </c>
    </row>
    <row r="2267" spans="2:65" s="6" customFormat="1" ht="15.75" customHeight="1" x14ac:dyDescent="0.3">
      <c r="B2267" s="169"/>
      <c r="C2267" s="170"/>
      <c r="D2267" s="167" t="s">
        <v>152</v>
      </c>
      <c r="E2267" s="170"/>
      <c r="F2267" s="171" t="s">
        <v>273</v>
      </c>
      <c r="G2267" s="170"/>
      <c r="H2267" s="170"/>
      <c r="J2267" s="170"/>
      <c r="K2267" s="170"/>
      <c r="L2267" s="172"/>
      <c r="M2267" s="173"/>
      <c r="N2267" s="170"/>
      <c r="O2267" s="170"/>
      <c r="P2267" s="170"/>
      <c r="Q2267" s="170"/>
      <c r="R2267" s="170"/>
      <c r="S2267" s="170"/>
      <c r="T2267" s="174"/>
      <c r="AT2267" s="175" t="s">
        <v>152</v>
      </c>
      <c r="AU2267" s="175" t="s">
        <v>80</v>
      </c>
      <c r="AV2267" s="175" t="s">
        <v>76</v>
      </c>
      <c r="AW2267" s="175" t="s">
        <v>111</v>
      </c>
      <c r="AX2267" s="175" t="s">
        <v>72</v>
      </c>
      <c r="AY2267" s="175" t="s">
        <v>139</v>
      </c>
    </row>
    <row r="2268" spans="2:65" s="6" customFormat="1" ht="15.75" customHeight="1" x14ac:dyDescent="0.3">
      <c r="B2268" s="176"/>
      <c r="C2268" s="177"/>
      <c r="D2268" s="167" t="s">
        <v>152</v>
      </c>
      <c r="E2268" s="177"/>
      <c r="F2268" s="178" t="s">
        <v>1797</v>
      </c>
      <c r="G2268" s="177"/>
      <c r="H2268" s="179">
        <v>288.95999999999998</v>
      </c>
      <c r="J2268" s="177"/>
      <c r="K2268" s="177"/>
      <c r="L2268" s="180"/>
      <c r="M2268" s="181"/>
      <c r="N2268" s="177"/>
      <c r="O2268" s="177"/>
      <c r="P2268" s="177"/>
      <c r="Q2268" s="177"/>
      <c r="R2268" s="177"/>
      <c r="S2268" s="177"/>
      <c r="T2268" s="182"/>
      <c r="AT2268" s="183" t="s">
        <v>152</v>
      </c>
      <c r="AU2268" s="183" t="s">
        <v>80</v>
      </c>
      <c r="AV2268" s="183" t="s">
        <v>80</v>
      </c>
      <c r="AW2268" s="183" t="s">
        <v>111</v>
      </c>
      <c r="AX2268" s="183" t="s">
        <v>72</v>
      </c>
      <c r="AY2268" s="183" t="s">
        <v>139</v>
      </c>
    </row>
    <row r="2269" spans="2:65" s="6" customFormat="1" ht="15.75" customHeight="1" x14ac:dyDescent="0.3">
      <c r="B2269" s="169"/>
      <c r="C2269" s="170"/>
      <c r="D2269" s="167" t="s">
        <v>152</v>
      </c>
      <c r="E2269" s="170"/>
      <c r="F2269" s="171" t="s">
        <v>275</v>
      </c>
      <c r="G2269" s="170"/>
      <c r="H2269" s="170"/>
      <c r="J2269" s="170"/>
      <c r="K2269" s="170"/>
      <c r="L2269" s="172"/>
      <c r="M2269" s="173"/>
      <c r="N2269" s="170"/>
      <c r="O2269" s="170"/>
      <c r="P2269" s="170"/>
      <c r="Q2269" s="170"/>
      <c r="R2269" s="170"/>
      <c r="S2269" s="170"/>
      <c r="T2269" s="174"/>
      <c r="AT2269" s="175" t="s">
        <v>152</v>
      </c>
      <c r="AU2269" s="175" t="s">
        <v>80</v>
      </c>
      <c r="AV2269" s="175" t="s">
        <v>76</v>
      </c>
      <c r="AW2269" s="175" t="s">
        <v>111</v>
      </c>
      <c r="AX2269" s="175" t="s">
        <v>72</v>
      </c>
      <c r="AY2269" s="175" t="s">
        <v>139</v>
      </c>
    </row>
    <row r="2270" spans="2:65" s="6" customFormat="1" ht="15.75" customHeight="1" x14ac:dyDescent="0.3">
      <c r="B2270" s="176"/>
      <c r="C2270" s="177"/>
      <c r="D2270" s="167" t="s">
        <v>152</v>
      </c>
      <c r="E2270" s="177"/>
      <c r="F2270" s="178" t="s">
        <v>1798</v>
      </c>
      <c r="G2270" s="177"/>
      <c r="H2270" s="179">
        <v>1012.9</v>
      </c>
      <c r="J2270" s="177"/>
      <c r="K2270" s="177"/>
      <c r="L2270" s="180"/>
      <c r="M2270" s="181"/>
      <c r="N2270" s="177"/>
      <c r="O2270" s="177"/>
      <c r="P2270" s="177"/>
      <c r="Q2270" s="177"/>
      <c r="R2270" s="177"/>
      <c r="S2270" s="177"/>
      <c r="T2270" s="182"/>
      <c r="AT2270" s="183" t="s">
        <v>152</v>
      </c>
      <c r="AU2270" s="183" t="s">
        <v>80</v>
      </c>
      <c r="AV2270" s="183" t="s">
        <v>80</v>
      </c>
      <c r="AW2270" s="183" t="s">
        <v>111</v>
      </c>
      <c r="AX2270" s="183" t="s">
        <v>72</v>
      </c>
      <c r="AY2270" s="183" t="s">
        <v>139</v>
      </c>
    </row>
    <row r="2271" spans="2:65" s="6" customFormat="1" ht="15.75" customHeight="1" x14ac:dyDescent="0.3">
      <c r="B2271" s="184"/>
      <c r="C2271" s="185"/>
      <c r="D2271" s="167" t="s">
        <v>152</v>
      </c>
      <c r="E2271" s="185"/>
      <c r="F2271" s="186" t="s">
        <v>179</v>
      </c>
      <c r="G2271" s="185"/>
      <c r="H2271" s="187">
        <v>5346.56</v>
      </c>
      <c r="J2271" s="185"/>
      <c r="K2271" s="185"/>
      <c r="L2271" s="188"/>
      <c r="M2271" s="189"/>
      <c r="N2271" s="185"/>
      <c r="O2271" s="185"/>
      <c r="P2271" s="185"/>
      <c r="Q2271" s="185"/>
      <c r="R2271" s="185"/>
      <c r="S2271" s="185"/>
      <c r="T2271" s="190"/>
      <c r="AT2271" s="191" t="s">
        <v>152</v>
      </c>
      <c r="AU2271" s="191" t="s">
        <v>80</v>
      </c>
      <c r="AV2271" s="191" t="s">
        <v>146</v>
      </c>
      <c r="AW2271" s="191" t="s">
        <v>111</v>
      </c>
      <c r="AX2271" s="191" t="s">
        <v>76</v>
      </c>
      <c r="AY2271" s="191" t="s">
        <v>139</v>
      </c>
    </row>
    <row r="2272" spans="2:65" s="6" customFormat="1" ht="15.75" customHeight="1" x14ac:dyDescent="0.3">
      <c r="B2272" s="23"/>
      <c r="C2272" s="153" t="s">
        <v>1799</v>
      </c>
      <c r="D2272" s="153" t="s">
        <v>141</v>
      </c>
      <c r="E2272" s="154" t="s">
        <v>1800</v>
      </c>
      <c r="F2272" s="155" t="s">
        <v>1801</v>
      </c>
      <c r="G2272" s="156" t="s">
        <v>380</v>
      </c>
      <c r="H2272" s="157">
        <v>35.042000000000002</v>
      </c>
      <c r="I2272" s="158">
        <v>16.899999999999999</v>
      </c>
      <c r="J2272" s="159">
        <f>ROUND($I$2272*$H$2272,2)</f>
        <v>592.21</v>
      </c>
      <c r="K2272" s="155" t="s">
        <v>145</v>
      </c>
      <c r="L2272" s="43"/>
      <c r="M2272" s="160"/>
      <c r="N2272" s="161" t="s">
        <v>43</v>
      </c>
      <c r="O2272" s="24"/>
      <c r="P2272" s="162">
        <f>$O$2272*$H$2272</f>
        <v>0</v>
      </c>
      <c r="Q2272" s="162">
        <v>0</v>
      </c>
      <c r="R2272" s="162">
        <f>$Q$2272*$H$2272</f>
        <v>0</v>
      </c>
      <c r="S2272" s="162">
        <v>0</v>
      </c>
      <c r="T2272" s="163">
        <f>$S$2272*$H$2272</f>
        <v>0</v>
      </c>
      <c r="AR2272" s="97" t="s">
        <v>146</v>
      </c>
      <c r="AT2272" s="97" t="s">
        <v>141</v>
      </c>
      <c r="AU2272" s="97" t="s">
        <v>80</v>
      </c>
      <c r="AY2272" s="6" t="s">
        <v>139</v>
      </c>
      <c r="BE2272" s="164">
        <f>IF($N$2272="základní",$J$2272,0)</f>
        <v>592.21</v>
      </c>
      <c r="BF2272" s="164">
        <f>IF($N$2272="snížená",$J$2272,0)</f>
        <v>0</v>
      </c>
      <c r="BG2272" s="164">
        <f>IF($N$2272="zákl. přenesená",$J$2272,0)</f>
        <v>0</v>
      </c>
      <c r="BH2272" s="164">
        <f>IF($N$2272="sníž. přenesená",$J$2272,0)</f>
        <v>0</v>
      </c>
      <c r="BI2272" s="164">
        <f>IF($N$2272="nulová",$J$2272,0)</f>
        <v>0</v>
      </c>
      <c r="BJ2272" s="97" t="s">
        <v>76</v>
      </c>
      <c r="BK2272" s="164">
        <f>ROUND($I$2272*$H$2272,2)</f>
        <v>592.21</v>
      </c>
      <c r="BL2272" s="97" t="s">
        <v>146</v>
      </c>
      <c r="BM2272" s="97" t="s">
        <v>1802</v>
      </c>
    </row>
    <row r="2273" spans="2:65" s="6" customFormat="1" ht="27" customHeight="1" x14ac:dyDescent="0.3">
      <c r="B2273" s="23"/>
      <c r="C2273" s="24"/>
      <c r="D2273" s="165" t="s">
        <v>148</v>
      </c>
      <c r="E2273" s="24"/>
      <c r="F2273" s="166" t="s">
        <v>1803</v>
      </c>
      <c r="G2273" s="24"/>
      <c r="H2273" s="24"/>
      <c r="J2273" s="24"/>
      <c r="K2273" s="24"/>
      <c r="L2273" s="43"/>
      <c r="M2273" s="56"/>
      <c r="N2273" s="24"/>
      <c r="O2273" s="24"/>
      <c r="P2273" s="24"/>
      <c r="Q2273" s="24"/>
      <c r="R2273" s="24"/>
      <c r="S2273" s="24"/>
      <c r="T2273" s="57"/>
      <c r="AT2273" s="6" t="s">
        <v>148</v>
      </c>
      <c r="AU2273" s="6" t="s">
        <v>80</v>
      </c>
    </row>
    <row r="2274" spans="2:65" s="6" customFormat="1" ht="125.25" customHeight="1" x14ac:dyDescent="0.3">
      <c r="B2274" s="23"/>
      <c r="C2274" s="24"/>
      <c r="D2274" s="167" t="s">
        <v>150</v>
      </c>
      <c r="E2274" s="24"/>
      <c r="F2274" s="168" t="s">
        <v>1804</v>
      </c>
      <c r="G2274" s="24"/>
      <c r="H2274" s="24"/>
      <c r="J2274" s="24"/>
      <c r="K2274" s="24"/>
      <c r="L2274" s="43"/>
      <c r="M2274" s="56"/>
      <c r="N2274" s="24"/>
      <c r="O2274" s="24"/>
      <c r="P2274" s="24"/>
      <c r="Q2274" s="24"/>
      <c r="R2274" s="24"/>
      <c r="S2274" s="24"/>
      <c r="T2274" s="57"/>
      <c r="AT2274" s="6" t="s">
        <v>150</v>
      </c>
      <c r="AU2274" s="6" t="s">
        <v>80</v>
      </c>
    </row>
    <row r="2275" spans="2:65" s="6" customFormat="1" ht="15.75" customHeight="1" x14ac:dyDescent="0.3">
      <c r="B2275" s="176"/>
      <c r="C2275" s="177"/>
      <c r="D2275" s="167" t="s">
        <v>152</v>
      </c>
      <c r="E2275" s="177"/>
      <c r="F2275" s="178" t="s">
        <v>1805</v>
      </c>
      <c r="G2275" s="177"/>
      <c r="H2275" s="179">
        <v>17.521000000000001</v>
      </c>
      <c r="J2275" s="177"/>
      <c r="K2275" s="177"/>
      <c r="L2275" s="180"/>
      <c r="M2275" s="181"/>
      <c r="N2275" s="177"/>
      <c r="O2275" s="177"/>
      <c r="P2275" s="177"/>
      <c r="Q2275" s="177"/>
      <c r="R2275" s="177"/>
      <c r="S2275" s="177"/>
      <c r="T2275" s="182"/>
      <c r="AT2275" s="183" t="s">
        <v>152</v>
      </c>
      <c r="AU2275" s="183" t="s">
        <v>80</v>
      </c>
      <c r="AV2275" s="183" t="s">
        <v>80</v>
      </c>
      <c r="AW2275" s="183" t="s">
        <v>111</v>
      </c>
      <c r="AX2275" s="183" t="s">
        <v>72</v>
      </c>
      <c r="AY2275" s="183" t="s">
        <v>139</v>
      </c>
    </row>
    <row r="2276" spans="2:65" s="6" customFormat="1" ht="15.75" customHeight="1" x14ac:dyDescent="0.3">
      <c r="B2276" s="176"/>
      <c r="C2276" s="177"/>
      <c r="D2276" s="167" t="s">
        <v>152</v>
      </c>
      <c r="E2276" s="177"/>
      <c r="F2276" s="178" t="s">
        <v>1806</v>
      </c>
      <c r="G2276" s="177"/>
      <c r="H2276" s="179">
        <v>17.521000000000001</v>
      </c>
      <c r="J2276" s="177"/>
      <c r="K2276" s="177"/>
      <c r="L2276" s="180"/>
      <c r="M2276" s="181"/>
      <c r="N2276" s="177"/>
      <c r="O2276" s="177"/>
      <c r="P2276" s="177"/>
      <c r="Q2276" s="177"/>
      <c r="R2276" s="177"/>
      <c r="S2276" s="177"/>
      <c r="T2276" s="182"/>
      <c r="AT2276" s="183" t="s">
        <v>152</v>
      </c>
      <c r="AU2276" s="183" t="s">
        <v>80</v>
      </c>
      <c r="AV2276" s="183" t="s">
        <v>80</v>
      </c>
      <c r="AW2276" s="183" t="s">
        <v>111</v>
      </c>
      <c r="AX2276" s="183" t="s">
        <v>72</v>
      </c>
      <c r="AY2276" s="183" t="s">
        <v>139</v>
      </c>
    </row>
    <row r="2277" spans="2:65" s="6" customFormat="1" ht="15.75" customHeight="1" x14ac:dyDescent="0.3">
      <c r="B2277" s="184"/>
      <c r="C2277" s="185"/>
      <c r="D2277" s="167" t="s">
        <v>152</v>
      </c>
      <c r="E2277" s="185"/>
      <c r="F2277" s="186" t="s">
        <v>179</v>
      </c>
      <c r="G2277" s="185"/>
      <c r="H2277" s="187">
        <v>35.042000000000002</v>
      </c>
      <c r="J2277" s="185"/>
      <c r="K2277" s="185"/>
      <c r="L2277" s="188"/>
      <c r="M2277" s="189"/>
      <c r="N2277" s="185"/>
      <c r="O2277" s="185"/>
      <c r="P2277" s="185"/>
      <c r="Q2277" s="185"/>
      <c r="R2277" s="185"/>
      <c r="S2277" s="185"/>
      <c r="T2277" s="190"/>
      <c r="AT2277" s="191" t="s">
        <v>152</v>
      </c>
      <c r="AU2277" s="191" t="s">
        <v>80</v>
      </c>
      <c r="AV2277" s="191" t="s">
        <v>146</v>
      </c>
      <c r="AW2277" s="191" t="s">
        <v>111</v>
      </c>
      <c r="AX2277" s="191" t="s">
        <v>76</v>
      </c>
      <c r="AY2277" s="191" t="s">
        <v>139</v>
      </c>
    </row>
    <row r="2278" spans="2:65" s="6" customFormat="1" ht="15.75" customHeight="1" x14ac:dyDescent="0.3">
      <c r="B2278" s="23"/>
      <c r="C2278" s="153" t="s">
        <v>1807</v>
      </c>
      <c r="D2278" s="153" t="s">
        <v>141</v>
      </c>
      <c r="E2278" s="154" t="s">
        <v>1808</v>
      </c>
      <c r="F2278" s="155" t="s">
        <v>1809</v>
      </c>
      <c r="G2278" s="156" t="s">
        <v>144</v>
      </c>
      <c r="H2278" s="157">
        <v>6</v>
      </c>
      <c r="I2278" s="158">
        <v>308</v>
      </c>
      <c r="J2278" s="159">
        <f>ROUND($I$2278*$H$2278,2)</f>
        <v>1848</v>
      </c>
      <c r="K2278" s="155" t="s">
        <v>145</v>
      </c>
      <c r="L2278" s="43"/>
      <c r="M2278" s="160"/>
      <c r="N2278" s="161" t="s">
        <v>43</v>
      </c>
      <c r="O2278" s="24"/>
      <c r="P2278" s="162">
        <f>$O$2278*$H$2278</f>
        <v>0</v>
      </c>
      <c r="Q2278" s="162">
        <v>6.8820000000000001E-3</v>
      </c>
      <c r="R2278" s="162">
        <f>$Q$2278*$H$2278</f>
        <v>4.1292000000000002E-2</v>
      </c>
      <c r="S2278" s="162">
        <v>0</v>
      </c>
      <c r="T2278" s="163">
        <f>$S$2278*$H$2278</f>
        <v>0</v>
      </c>
      <c r="AR2278" s="97" t="s">
        <v>146</v>
      </c>
      <c r="AT2278" s="97" t="s">
        <v>141</v>
      </c>
      <c r="AU2278" s="97" t="s">
        <v>80</v>
      </c>
      <c r="AY2278" s="6" t="s">
        <v>139</v>
      </c>
      <c r="BE2278" s="164">
        <f>IF($N$2278="základní",$J$2278,0)</f>
        <v>1848</v>
      </c>
      <c r="BF2278" s="164">
        <f>IF($N$2278="snížená",$J$2278,0)</f>
        <v>0</v>
      </c>
      <c r="BG2278" s="164">
        <f>IF($N$2278="zákl. přenesená",$J$2278,0)</f>
        <v>0</v>
      </c>
      <c r="BH2278" s="164">
        <f>IF($N$2278="sníž. přenesená",$J$2278,0)</f>
        <v>0</v>
      </c>
      <c r="BI2278" s="164">
        <f>IF($N$2278="nulová",$J$2278,0)</f>
        <v>0</v>
      </c>
      <c r="BJ2278" s="97" t="s">
        <v>76</v>
      </c>
      <c r="BK2278" s="164">
        <f>ROUND($I$2278*$H$2278,2)</f>
        <v>1848</v>
      </c>
      <c r="BL2278" s="97" t="s">
        <v>146</v>
      </c>
      <c r="BM2278" s="97" t="s">
        <v>1810</v>
      </c>
    </row>
    <row r="2279" spans="2:65" s="6" customFormat="1" ht="16.5" customHeight="1" x14ac:dyDescent="0.3">
      <c r="B2279" s="23"/>
      <c r="C2279" s="24"/>
      <c r="D2279" s="165" t="s">
        <v>148</v>
      </c>
      <c r="E2279" s="24"/>
      <c r="F2279" s="166" t="s">
        <v>1811</v>
      </c>
      <c r="G2279" s="24"/>
      <c r="H2279" s="24"/>
      <c r="J2279" s="24"/>
      <c r="K2279" s="24"/>
      <c r="L2279" s="43"/>
      <c r="M2279" s="56"/>
      <c r="N2279" s="24"/>
      <c r="O2279" s="24"/>
      <c r="P2279" s="24"/>
      <c r="Q2279" s="24"/>
      <c r="R2279" s="24"/>
      <c r="S2279" s="24"/>
      <c r="T2279" s="57"/>
      <c r="AT2279" s="6" t="s">
        <v>148</v>
      </c>
      <c r="AU2279" s="6" t="s">
        <v>80</v>
      </c>
    </row>
    <row r="2280" spans="2:65" s="6" customFormat="1" ht="15.75" customHeight="1" x14ac:dyDescent="0.3">
      <c r="B2280" s="169"/>
      <c r="C2280" s="170"/>
      <c r="D2280" s="167" t="s">
        <v>152</v>
      </c>
      <c r="E2280" s="170"/>
      <c r="F2280" s="171" t="s">
        <v>1411</v>
      </c>
      <c r="G2280" s="170"/>
      <c r="H2280" s="170"/>
      <c r="J2280" s="170"/>
      <c r="K2280" s="170"/>
      <c r="L2280" s="172"/>
      <c r="M2280" s="173"/>
      <c r="N2280" s="170"/>
      <c r="O2280" s="170"/>
      <c r="P2280" s="170"/>
      <c r="Q2280" s="170"/>
      <c r="R2280" s="170"/>
      <c r="S2280" s="170"/>
      <c r="T2280" s="174"/>
      <c r="AT2280" s="175" t="s">
        <v>152</v>
      </c>
      <c r="AU2280" s="175" t="s">
        <v>80</v>
      </c>
      <c r="AV2280" s="175" t="s">
        <v>76</v>
      </c>
      <c r="AW2280" s="175" t="s">
        <v>111</v>
      </c>
      <c r="AX2280" s="175" t="s">
        <v>72</v>
      </c>
      <c r="AY2280" s="175" t="s">
        <v>139</v>
      </c>
    </row>
    <row r="2281" spans="2:65" s="6" customFormat="1" ht="15.75" customHeight="1" x14ac:dyDescent="0.3">
      <c r="B2281" s="169"/>
      <c r="C2281" s="170"/>
      <c r="D2281" s="167" t="s">
        <v>152</v>
      </c>
      <c r="E2281" s="170"/>
      <c r="F2281" s="171" t="s">
        <v>1412</v>
      </c>
      <c r="G2281" s="170"/>
      <c r="H2281" s="170"/>
      <c r="J2281" s="170"/>
      <c r="K2281" s="170"/>
      <c r="L2281" s="172"/>
      <c r="M2281" s="173"/>
      <c r="N2281" s="170"/>
      <c r="O2281" s="170"/>
      <c r="P2281" s="170"/>
      <c r="Q2281" s="170"/>
      <c r="R2281" s="170"/>
      <c r="S2281" s="170"/>
      <c r="T2281" s="174"/>
      <c r="AT2281" s="175" t="s">
        <v>152</v>
      </c>
      <c r="AU2281" s="175" t="s">
        <v>80</v>
      </c>
      <c r="AV2281" s="175" t="s">
        <v>76</v>
      </c>
      <c r="AW2281" s="175" t="s">
        <v>111</v>
      </c>
      <c r="AX2281" s="175" t="s">
        <v>72</v>
      </c>
      <c r="AY2281" s="175" t="s">
        <v>139</v>
      </c>
    </row>
    <row r="2282" spans="2:65" s="6" customFormat="1" ht="15.75" customHeight="1" x14ac:dyDescent="0.3">
      <c r="B2282" s="176"/>
      <c r="C2282" s="177"/>
      <c r="D2282" s="167" t="s">
        <v>152</v>
      </c>
      <c r="E2282" s="177"/>
      <c r="F2282" s="178" t="s">
        <v>1812</v>
      </c>
      <c r="G2282" s="177"/>
      <c r="H2282" s="179">
        <v>6</v>
      </c>
      <c r="J2282" s="177"/>
      <c r="K2282" s="177"/>
      <c r="L2282" s="180"/>
      <c r="M2282" s="181"/>
      <c r="N2282" s="177"/>
      <c r="O2282" s="177"/>
      <c r="P2282" s="177"/>
      <c r="Q2282" s="177"/>
      <c r="R2282" s="177"/>
      <c r="S2282" s="177"/>
      <c r="T2282" s="182"/>
      <c r="AT2282" s="183" t="s">
        <v>152</v>
      </c>
      <c r="AU2282" s="183" t="s">
        <v>80</v>
      </c>
      <c r="AV2282" s="183" t="s">
        <v>80</v>
      </c>
      <c r="AW2282" s="183" t="s">
        <v>111</v>
      </c>
      <c r="AX2282" s="183" t="s">
        <v>76</v>
      </c>
      <c r="AY2282" s="183" t="s">
        <v>139</v>
      </c>
    </row>
    <row r="2283" spans="2:65" s="6" customFormat="1" ht="15.75" customHeight="1" x14ac:dyDescent="0.3">
      <c r="B2283" s="23"/>
      <c r="C2283" s="200" t="s">
        <v>1813</v>
      </c>
      <c r="D2283" s="200" t="s">
        <v>1184</v>
      </c>
      <c r="E2283" s="201" t="s">
        <v>1814</v>
      </c>
      <c r="F2283" s="202" t="s">
        <v>1815</v>
      </c>
      <c r="G2283" s="203" t="s">
        <v>144</v>
      </c>
      <c r="H2283" s="204">
        <v>4</v>
      </c>
      <c r="I2283" s="205">
        <v>3762</v>
      </c>
      <c r="J2283" s="206">
        <f>ROUND($I$2283*$H$2283,2)</f>
        <v>15048</v>
      </c>
      <c r="K2283" s="202"/>
      <c r="L2283" s="207"/>
      <c r="M2283" s="208"/>
      <c r="N2283" s="209" t="s">
        <v>43</v>
      </c>
      <c r="O2283" s="24"/>
      <c r="P2283" s="162">
        <f>$O$2283*$H$2283</f>
        <v>0</v>
      </c>
      <c r="Q2283" s="162">
        <v>0</v>
      </c>
      <c r="R2283" s="162">
        <f>$Q$2283*$H$2283</f>
        <v>0</v>
      </c>
      <c r="S2283" s="162">
        <v>0</v>
      </c>
      <c r="T2283" s="163">
        <f>$S$2283*$H$2283</f>
        <v>0</v>
      </c>
      <c r="AR2283" s="97" t="s">
        <v>214</v>
      </c>
      <c r="AT2283" s="97" t="s">
        <v>1184</v>
      </c>
      <c r="AU2283" s="97" t="s">
        <v>80</v>
      </c>
      <c r="AY2283" s="6" t="s">
        <v>139</v>
      </c>
      <c r="BE2283" s="164">
        <f>IF($N$2283="základní",$J$2283,0)</f>
        <v>15048</v>
      </c>
      <c r="BF2283" s="164">
        <f>IF($N$2283="snížená",$J$2283,0)</f>
        <v>0</v>
      </c>
      <c r="BG2283" s="164">
        <f>IF($N$2283="zákl. přenesená",$J$2283,0)</f>
        <v>0</v>
      </c>
      <c r="BH2283" s="164">
        <f>IF($N$2283="sníž. přenesená",$J$2283,0)</f>
        <v>0</v>
      </c>
      <c r="BI2283" s="164">
        <f>IF($N$2283="nulová",$J$2283,0)</f>
        <v>0</v>
      </c>
      <c r="BJ2283" s="97" t="s">
        <v>76</v>
      </c>
      <c r="BK2283" s="164">
        <f>ROUND($I$2283*$H$2283,2)</f>
        <v>15048</v>
      </c>
      <c r="BL2283" s="97" t="s">
        <v>146</v>
      </c>
      <c r="BM2283" s="97" t="s">
        <v>1816</v>
      </c>
    </row>
    <row r="2284" spans="2:65" s="6" customFormat="1" ht="16.5" customHeight="1" x14ac:dyDescent="0.3">
      <c r="B2284" s="23"/>
      <c r="C2284" s="24"/>
      <c r="D2284" s="165" t="s">
        <v>148</v>
      </c>
      <c r="E2284" s="24"/>
      <c r="F2284" s="166" t="s">
        <v>1817</v>
      </c>
      <c r="G2284" s="24"/>
      <c r="H2284" s="24"/>
      <c r="J2284" s="24"/>
      <c r="K2284" s="24"/>
      <c r="L2284" s="43"/>
      <c r="M2284" s="56"/>
      <c r="N2284" s="24"/>
      <c r="O2284" s="24"/>
      <c r="P2284" s="24"/>
      <c r="Q2284" s="24"/>
      <c r="R2284" s="24"/>
      <c r="S2284" s="24"/>
      <c r="T2284" s="57"/>
      <c r="AT2284" s="6" t="s">
        <v>148</v>
      </c>
      <c r="AU2284" s="6" t="s">
        <v>80</v>
      </c>
    </row>
    <row r="2285" spans="2:65" s="6" customFormat="1" ht="15.75" customHeight="1" x14ac:dyDescent="0.3">
      <c r="B2285" s="169"/>
      <c r="C2285" s="170"/>
      <c r="D2285" s="167" t="s">
        <v>152</v>
      </c>
      <c r="E2285" s="170"/>
      <c r="F2285" s="171" t="s">
        <v>1411</v>
      </c>
      <c r="G2285" s="170"/>
      <c r="H2285" s="170"/>
      <c r="J2285" s="170"/>
      <c r="K2285" s="170"/>
      <c r="L2285" s="172"/>
      <c r="M2285" s="173"/>
      <c r="N2285" s="170"/>
      <c r="O2285" s="170"/>
      <c r="P2285" s="170"/>
      <c r="Q2285" s="170"/>
      <c r="R2285" s="170"/>
      <c r="S2285" s="170"/>
      <c r="T2285" s="174"/>
      <c r="AT2285" s="175" t="s">
        <v>152</v>
      </c>
      <c r="AU2285" s="175" t="s">
        <v>80</v>
      </c>
      <c r="AV2285" s="175" t="s">
        <v>76</v>
      </c>
      <c r="AW2285" s="175" t="s">
        <v>111</v>
      </c>
      <c r="AX2285" s="175" t="s">
        <v>72</v>
      </c>
      <c r="AY2285" s="175" t="s">
        <v>139</v>
      </c>
    </row>
    <row r="2286" spans="2:65" s="6" customFormat="1" ht="15.75" customHeight="1" x14ac:dyDescent="0.3">
      <c r="B2286" s="169"/>
      <c r="C2286" s="170"/>
      <c r="D2286" s="167" t="s">
        <v>152</v>
      </c>
      <c r="E2286" s="170"/>
      <c r="F2286" s="171" t="s">
        <v>1412</v>
      </c>
      <c r="G2286" s="170"/>
      <c r="H2286" s="170"/>
      <c r="J2286" s="170"/>
      <c r="K2286" s="170"/>
      <c r="L2286" s="172"/>
      <c r="M2286" s="173"/>
      <c r="N2286" s="170"/>
      <c r="O2286" s="170"/>
      <c r="P2286" s="170"/>
      <c r="Q2286" s="170"/>
      <c r="R2286" s="170"/>
      <c r="S2286" s="170"/>
      <c r="T2286" s="174"/>
      <c r="AT2286" s="175" t="s">
        <v>152</v>
      </c>
      <c r="AU2286" s="175" t="s">
        <v>80</v>
      </c>
      <c r="AV2286" s="175" t="s">
        <v>76</v>
      </c>
      <c r="AW2286" s="175" t="s">
        <v>111</v>
      </c>
      <c r="AX2286" s="175" t="s">
        <v>72</v>
      </c>
      <c r="AY2286" s="175" t="s">
        <v>139</v>
      </c>
    </row>
    <row r="2287" spans="2:65" s="6" customFormat="1" ht="15.75" customHeight="1" x14ac:dyDescent="0.3">
      <c r="B2287" s="176"/>
      <c r="C2287" s="177"/>
      <c r="D2287" s="167" t="s">
        <v>152</v>
      </c>
      <c r="E2287" s="177"/>
      <c r="F2287" s="178" t="s">
        <v>1818</v>
      </c>
      <c r="G2287" s="177"/>
      <c r="H2287" s="179">
        <v>4</v>
      </c>
      <c r="J2287" s="177"/>
      <c r="K2287" s="177"/>
      <c r="L2287" s="180"/>
      <c r="M2287" s="181"/>
      <c r="N2287" s="177"/>
      <c r="O2287" s="177"/>
      <c r="P2287" s="177"/>
      <c r="Q2287" s="177"/>
      <c r="R2287" s="177"/>
      <c r="S2287" s="177"/>
      <c r="T2287" s="182"/>
      <c r="AT2287" s="183" t="s">
        <v>152</v>
      </c>
      <c r="AU2287" s="183" t="s">
        <v>80</v>
      </c>
      <c r="AV2287" s="183" t="s">
        <v>80</v>
      </c>
      <c r="AW2287" s="183" t="s">
        <v>111</v>
      </c>
      <c r="AX2287" s="183" t="s">
        <v>76</v>
      </c>
      <c r="AY2287" s="183" t="s">
        <v>139</v>
      </c>
    </row>
    <row r="2288" spans="2:65" s="6" customFormat="1" ht="15.75" customHeight="1" x14ac:dyDescent="0.3">
      <c r="B2288" s="23"/>
      <c r="C2288" s="200" t="s">
        <v>1819</v>
      </c>
      <c r="D2288" s="200" t="s">
        <v>1184</v>
      </c>
      <c r="E2288" s="201" t="s">
        <v>1820</v>
      </c>
      <c r="F2288" s="202" t="s">
        <v>1821</v>
      </c>
      <c r="G2288" s="203" t="s">
        <v>144</v>
      </c>
      <c r="H2288" s="204">
        <v>2</v>
      </c>
      <c r="I2288" s="205">
        <v>4143</v>
      </c>
      <c r="J2288" s="206">
        <f>ROUND($I$2288*$H$2288,2)</f>
        <v>8286</v>
      </c>
      <c r="K2288" s="202"/>
      <c r="L2288" s="207"/>
      <c r="M2288" s="208"/>
      <c r="N2288" s="209" t="s">
        <v>43</v>
      </c>
      <c r="O2288" s="24"/>
      <c r="P2288" s="162">
        <f>$O$2288*$H$2288</f>
        <v>0</v>
      </c>
      <c r="Q2288" s="162">
        <v>0</v>
      </c>
      <c r="R2288" s="162">
        <f>$Q$2288*$H$2288</f>
        <v>0</v>
      </c>
      <c r="S2288" s="162">
        <v>0</v>
      </c>
      <c r="T2288" s="163">
        <f>$S$2288*$H$2288</f>
        <v>0</v>
      </c>
      <c r="AR2288" s="97" t="s">
        <v>214</v>
      </c>
      <c r="AT2288" s="97" t="s">
        <v>1184</v>
      </c>
      <c r="AU2288" s="97" t="s">
        <v>80</v>
      </c>
      <c r="AY2288" s="6" t="s">
        <v>139</v>
      </c>
      <c r="BE2288" s="164">
        <f>IF($N$2288="základní",$J$2288,0)</f>
        <v>8286</v>
      </c>
      <c r="BF2288" s="164">
        <f>IF($N$2288="snížená",$J$2288,0)</f>
        <v>0</v>
      </c>
      <c r="BG2288" s="164">
        <f>IF($N$2288="zákl. přenesená",$J$2288,0)</f>
        <v>0</v>
      </c>
      <c r="BH2288" s="164">
        <f>IF($N$2288="sníž. přenesená",$J$2288,0)</f>
        <v>0</v>
      </c>
      <c r="BI2288" s="164">
        <f>IF($N$2288="nulová",$J$2288,0)</f>
        <v>0</v>
      </c>
      <c r="BJ2288" s="97" t="s">
        <v>76</v>
      </c>
      <c r="BK2288" s="164">
        <f>ROUND($I$2288*$H$2288,2)</f>
        <v>8286</v>
      </c>
      <c r="BL2288" s="97" t="s">
        <v>146</v>
      </c>
      <c r="BM2288" s="97" t="s">
        <v>1822</v>
      </c>
    </row>
    <row r="2289" spans="2:65" s="6" customFormat="1" ht="16.5" customHeight="1" x14ac:dyDescent="0.3">
      <c r="B2289" s="23"/>
      <c r="C2289" s="24"/>
      <c r="D2289" s="165" t="s">
        <v>148</v>
      </c>
      <c r="E2289" s="24"/>
      <c r="F2289" s="166" t="s">
        <v>1817</v>
      </c>
      <c r="G2289" s="24"/>
      <c r="H2289" s="24"/>
      <c r="J2289" s="24"/>
      <c r="K2289" s="24"/>
      <c r="L2289" s="43"/>
      <c r="M2289" s="56"/>
      <c r="N2289" s="24"/>
      <c r="O2289" s="24"/>
      <c r="P2289" s="24"/>
      <c r="Q2289" s="24"/>
      <c r="R2289" s="24"/>
      <c r="S2289" s="24"/>
      <c r="T2289" s="57"/>
      <c r="AT2289" s="6" t="s">
        <v>148</v>
      </c>
      <c r="AU2289" s="6" t="s">
        <v>80</v>
      </c>
    </row>
    <row r="2290" spans="2:65" s="6" customFormat="1" ht="15.75" customHeight="1" x14ac:dyDescent="0.3">
      <c r="B2290" s="169"/>
      <c r="C2290" s="170"/>
      <c r="D2290" s="167" t="s">
        <v>152</v>
      </c>
      <c r="E2290" s="170"/>
      <c r="F2290" s="171" t="s">
        <v>1411</v>
      </c>
      <c r="G2290" s="170"/>
      <c r="H2290" s="170"/>
      <c r="J2290" s="170"/>
      <c r="K2290" s="170"/>
      <c r="L2290" s="172"/>
      <c r="M2290" s="173"/>
      <c r="N2290" s="170"/>
      <c r="O2290" s="170"/>
      <c r="P2290" s="170"/>
      <c r="Q2290" s="170"/>
      <c r="R2290" s="170"/>
      <c r="S2290" s="170"/>
      <c r="T2290" s="174"/>
      <c r="AT2290" s="175" t="s">
        <v>152</v>
      </c>
      <c r="AU2290" s="175" t="s">
        <v>80</v>
      </c>
      <c r="AV2290" s="175" t="s">
        <v>76</v>
      </c>
      <c r="AW2290" s="175" t="s">
        <v>111</v>
      </c>
      <c r="AX2290" s="175" t="s">
        <v>72</v>
      </c>
      <c r="AY2290" s="175" t="s">
        <v>139</v>
      </c>
    </row>
    <row r="2291" spans="2:65" s="6" customFormat="1" ht="15.75" customHeight="1" x14ac:dyDescent="0.3">
      <c r="B2291" s="169"/>
      <c r="C2291" s="170"/>
      <c r="D2291" s="167" t="s">
        <v>152</v>
      </c>
      <c r="E2291" s="170"/>
      <c r="F2291" s="171" t="s">
        <v>1412</v>
      </c>
      <c r="G2291" s="170"/>
      <c r="H2291" s="170"/>
      <c r="J2291" s="170"/>
      <c r="K2291" s="170"/>
      <c r="L2291" s="172"/>
      <c r="M2291" s="173"/>
      <c r="N2291" s="170"/>
      <c r="O2291" s="170"/>
      <c r="P2291" s="170"/>
      <c r="Q2291" s="170"/>
      <c r="R2291" s="170"/>
      <c r="S2291" s="170"/>
      <c r="T2291" s="174"/>
      <c r="AT2291" s="175" t="s">
        <v>152</v>
      </c>
      <c r="AU2291" s="175" t="s">
        <v>80</v>
      </c>
      <c r="AV2291" s="175" t="s">
        <v>76</v>
      </c>
      <c r="AW2291" s="175" t="s">
        <v>111</v>
      </c>
      <c r="AX2291" s="175" t="s">
        <v>72</v>
      </c>
      <c r="AY2291" s="175" t="s">
        <v>139</v>
      </c>
    </row>
    <row r="2292" spans="2:65" s="6" customFormat="1" ht="15.75" customHeight="1" x14ac:dyDescent="0.3">
      <c r="B2292" s="176"/>
      <c r="C2292" s="177"/>
      <c r="D2292" s="167" t="s">
        <v>152</v>
      </c>
      <c r="E2292" s="177"/>
      <c r="F2292" s="178" t="s">
        <v>1615</v>
      </c>
      <c r="G2292" s="177"/>
      <c r="H2292" s="179">
        <v>2</v>
      </c>
      <c r="J2292" s="177"/>
      <c r="K2292" s="177"/>
      <c r="L2292" s="180"/>
      <c r="M2292" s="181"/>
      <c r="N2292" s="177"/>
      <c r="O2292" s="177"/>
      <c r="P2292" s="177"/>
      <c r="Q2292" s="177"/>
      <c r="R2292" s="177"/>
      <c r="S2292" s="177"/>
      <c r="T2292" s="182"/>
      <c r="AT2292" s="183" t="s">
        <v>152</v>
      </c>
      <c r="AU2292" s="183" t="s">
        <v>80</v>
      </c>
      <c r="AV2292" s="183" t="s">
        <v>80</v>
      </c>
      <c r="AW2292" s="183" t="s">
        <v>111</v>
      </c>
      <c r="AX2292" s="183" t="s">
        <v>76</v>
      </c>
      <c r="AY2292" s="183" t="s">
        <v>139</v>
      </c>
    </row>
    <row r="2293" spans="2:65" s="6" customFormat="1" ht="15.75" customHeight="1" x14ac:dyDescent="0.3">
      <c r="B2293" s="23"/>
      <c r="C2293" s="153" t="s">
        <v>1823</v>
      </c>
      <c r="D2293" s="153" t="s">
        <v>141</v>
      </c>
      <c r="E2293" s="154" t="s">
        <v>1824</v>
      </c>
      <c r="F2293" s="155" t="s">
        <v>1825</v>
      </c>
      <c r="G2293" s="156" t="s">
        <v>144</v>
      </c>
      <c r="H2293" s="157">
        <v>2</v>
      </c>
      <c r="I2293" s="158">
        <v>3400</v>
      </c>
      <c r="J2293" s="159">
        <f>ROUND($I$2293*$H$2293,2)</f>
        <v>6800</v>
      </c>
      <c r="K2293" s="155"/>
      <c r="L2293" s="43"/>
      <c r="M2293" s="160"/>
      <c r="N2293" s="161" t="s">
        <v>43</v>
      </c>
      <c r="O2293" s="24"/>
      <c r="P2293" s="162">
        <f>$O$2293*$H$2293</f>
        <v>0</v>
      </c>
      <c r="Q2293" s="162">
        <v>0</v>
      </c>
      <c r="R2293" s="162">
        <f>$Q$2293*$H$2293</f>
        <v>0</v>
      </c>
      <c r="S2293" s="162">
        <v>0</v>
      </c>
      <c r="T2293" s="163">
        <f>$S$2293*$H$2293</f>
        <v>0</v>
      </c>
      <c r="AR2293" s="97" t="s">
        <v>146</v>
      </c>
      <c r="AT2293" s="97" t="s">
        <v>141</v>
      </c>
      <c r="AU2293" s="97" t="s">
        <v>80</v>
      </c>
      <c r="AY2293" s="6" t="s">
        <v>139</v>
      </c>
      <c r="BE2293" s="164">
        <f>IF($N$2293="základní",$J$2293,0)</f>
        <v>6800</v>
      </c>
      <c r="BF2293" s="164">
        <f>IF($N$2293="snížená",$J$2293,0)</f>
        <v>0</v>
      </c>
      <c r="BG2293" s="164">
        <f>IF($N$2293="zákl. přenesená",$J$2293,0)</f>
        <v>0</v>
      </c>
      <c r="BH2293" s="164">
        <f>IF($N$2293="sníž. přenesená",$J$2293,0)</f>
        <v>0</v>
      </c>
      <c r="BI2293" s="164">
        <f>IF($N$2293="nulová",$J$2293,0)</f>
        <v>0</v>
      </c>
      <c r="BJ2293" s="97" t="s">
        <v>76</v>
      </c>
      <c r="BK2293" s="164">
        <f>ROUND($I$2293*$H$2293,2)</f>
        <v>6800</v>
      </c>
      <c r="BL2293" s="97" t="s">
        <v>146</v>
      </c>
      <c r="BM2293" s="97" t="s">
        <v>1826</v>
      </c>
    </row>
    <row r="2294" spans="2:65" s="6" customFormat="1" ht="16.5" customHeight="1" x14ac:dyDescent="0.3">
      <c r="B2294" s="23"/>
      <c r="C2294" s="24"/>
      <c r="D2294" s="165" t="s">
        <v>148</v>
      </c>
      <c r="E2294" s="24"/>
      <c r="F2294" s="166" t="s">
        <v>1827</v>
      </c>
      <c r="G2294" s="24"/>
      <c r="H2294" s="24"/>
      <c r="J2294" s="24"/>
      <c r="K2294" s="24"/>
      <c r="L2294" s="43"/>
      <c r="M2294" s="56"/>
      <c r="N2294" s="24"/>
      <c r="O2294" s="24"/>
      <c r="P2294" s="24"/>
      <c r="Q2294" s="24"/>
      <c r="R2294" s="24"/>
      <c r="S2294" s="24"/>
      <c r="T2294" s="57"/>
      <c r="AT2294" s="6" t="s">
        <v>148</v>
      </c>
      <c r="AU2294" s="6" t="s">
        <v>80</v>
      </c>
    </row>
    <row r="2295" spans="2:65" s="6" customFormat="1" ht="15.75" customHeight="1" x14ac:dyDescent="0.3">
      <c r="B2295" s="169"/>
      <c r="C2295" s="170"/>
      <c r="D2295" s="167" t="s">
        <v>152</v>
      </c>
      <c r="E2295" s="170"/>
      <c r="F2295" s="171" t="s">
        <v>1411</v>
      </c>
      <c r="G2295" s="170"/>
      <c r="H2295" s="170"/>
      <c r="J2295" s="170"/>
      <c r="K2295" s="170"/>
      <c r="L2295" s="172"/>
      <c r="M2295" s="173"/>
      <c r="N2295" s="170"/>
      <c r="O2295" s="170"/>
      <c r="P2295" s="170"/>
      <c r="Q2295" s="170"/>
      <c r="R2295" s="170"/>
      <c r="S2295" s="170"/>
      <c r="T2295" s="174"/>
      <c r="AT2295" s="175" t="s">
        <v>152</v>
      </c>
      <c r="AU2295" s="175" t="s">
        <v>80</v>
      </c>
      <c r="AV2295" s="175" t="s">
        <v>76</v>
      </c>
      <c r="AW2295" s="175" t="s">
        <v>111</v>
      </c>
      <c r="AX2295" s="175" t="s">
        <v>72</v>
      </c>
      <c r="AY2295" s="175" t="s">
        <v>139</v>
      </c>
    </row>
    <row r="2296" spans="2:65" s="6" customFormat="1" ht="15.75" customHeight="1" x14ac:dyDescent="0.3">
      <c r="B2296" s="169"/>
      <c r="C2296" s="170"/>
      <c r="D2296" s="167" t="s">
        <v>152</v>
      </c>
      <c r="E2296" s="170"/>
      <c r="F2296" s="171" t="s">
        <v>1412</v>
      </c>
      <c r="G2296" s="170"/>
      <c r="H2296" s="170"/>
      <c r="J2296" s="170"/>
      <c r="K2296" s="170"/>
      <c r="L2296" s="172"/>
      <c r="M2296" s="173"/>
      <c r="N2296" s="170"/>
      <c r="O2296" s="170"/>
      <c r="P2296" s="170"/>
      <c r="Q2296" s="170"/>
      <c r="R2296" s="170"/>
      <c r="S2296" s="170"/>
      <c r="T2296" s="174"/>
      <c r="AT2296" s="175" t="s">
        <v>152</v>
      </c>
      <c r="AU2296" s="175" t="s">
        <v>80</v>
      </c>
      <c r="AV2296" s="175" t="s">
        <v>76</v>
      </c>
      <c r="AW2296" s="175" t="s">
        <v>111</v>
      </c>
      <c r="AX2296" s="175" t="s">
        <v>72</v>
      </c>
      <c r="AY2296" s="175" t="s">
        <v>139</v>
      </c>
    </row>
    <row r="2297" spans="2:65" s="6" customFormat="1" ht="15.75" customHeight="1" x14ac:dyDescent="0.3">
      <c r="B2297" s="176"/>
      <c r="C2297" s="177"/>
      <c r="D2297" s="167" t="s">
        <v>152</v>
      </c>
      <c r="E2297" s="177"/>
      <c r="F2297" s="178" t="s">
        <v>1615</v>
      </c>
      <c r="G2297" s="177"/>
      <c r="H2297" s="179">
        <v>2</v>
      </c>
      <c r="J2297" s="177"/>
      <c r="K2297" s="177"/>
      <c r="L2297" s="180"/>
      <c r="M2297" s="181"/>
      <c r="N2297" s="177"/>
      <c r="O2297" s="177"/>
      <c r="P2297" s="177"/>
      <c r="Q2297" s="177"/>
      <c r="R2297" s="177"/>
      <c r="S2297" s="177"/>
      <c r="T2297" s="182"/>
      <c r="AT2297" s="183" t="s">
        <v>152</v>
      </c>
      <c r="AU2297" s="183" t="s">
        <v>80</v>
      </c>
      <c r="AV2297" s="183" t="s">
        <v>80</v>
      </c>
      <c r="AW2297" s="183" t="s">
        <v>111</v>
      </c>
      <c r="AX2297" s="183" t="s">
        <v>76</v>
      </c>
      <c r="AY2297" s="183" t="s">
        <v>139</v>
      </c>
    </row>
    <row r="2298" spans="2:65" s="6" customFormat="1" ht="15.75" customHeight="1" x14ac:dyDescent="0.3">
      <c r="B2298" s="23"/>
      <c r="C2298" s="200" t="s">
        <v>1828</v>
      </c>
      <c r="D2298" s="200" t="s">
        <v>1184</v>
      </c>
      <c r="E2298" s="201" t="s">
        <v>1829</v>
      </c>
      <c r="F2298" s="202" t="s">
        <v>1830</v>
      </c>
      <c r="G2298" s="203" t="s">
        <v>1293</v>
      </c>
      <c r="H2298" s="204">
        <v>132.34</v>
      </c>
      <c r="I2298" s="205">
        <v>290</v>
      </c>
      <c r="J2298" s="206">
        <f>ROUND($I$2298*$H$2298,2)</f>
        <v>38378.6</v>
      </c>
      <c r="K2298" s="202"/>
      <c r="L2298" s="207"/>
      <c r="M2298" s="208"/>
      <c r="N2298" s="209" t="s">
        <v>43</v>
      </c>
      <c r="O2298" s="24"/>
      <c r="P2298" s="162">
        <f>$O$2298*$H$2298</f>
        <v>0</v>
      </c>
      <c r="Q2298" s="162">
        <v>0</v>
      </c>
      <c r="R2298" s="162">
        <f>$Q$2298*$H$2298</f>
        <v>0</v>
      </c>
      <c r="S2298" s="162">
        <v>0</v>
      </c>
      <c r="T2298" s="163">
        <f>$S$2298*$H$2298</f>
        <v>0</v>
      </c>
      <c r="AR2298" s="97" t="s">
        <v>214</v>
      </c>
      <c r="AT2298" s="97" t="s">
        <v>1184</v>
      </c>
      <c r="AU2298" s="97" t="s">
        <v>80</v>
      </c>
      <c r="AY2298" s="6" t="s">
        <v>139</v>
      </c>
      <c r="BE2298" s="164">
        <f>IF($N$2298="základní",$J$2298,0)</f>
        <v>38378.6</v>
      </c>
      <c r="BF2298" s="164">
        <f>IF($N$2298="snížená",$J$2298,0)</f>
        <v>0</v>
      </c>
      <c r="BG2298" s="164">
        <f>IF($N$2298="zákl. přenesená",$J$2298,0)</f>
        <v>0</v>
      </c>
      <c r="BH2298" s="164">
        <f>IF($N$2298="sníž. přenesená",$J$2298,0)</f>
        <v>0</v>
      </c>
      <c r="BI2298" s="164">
        <f>IF($N$2298="nulová",$J$2298,0)</f>
        <v>0</v>
      </c>
      <c r="BJ2298" s="97" t="s">
        <v>76</v>
      </c>
      <c r="BK2298" s="164">
        <f>ROUND($I$2298*$H$2298,2)</f>
        <v>38378.6</v>
      </c>
      <c r="BL2298" s="97" t="s">
        <v>146</v>
      </c>
      <c r="BM2298" s="97" t="s">
        <v>1831</v>
      </c>
    </row>
    <row r="2299" spans="2:65" s="6" customFormat="1" ht="15.75" customHeight="1" x14ac:dyDescent="0.3">
      <c r="B2299" s="169"/>
      <c r="C2299" s="170"/>
      <c r="D2299" s="165" t="s">
        <v>152</v>
      </c>
      <c r="E2299" s="171"/>
      <c r="F2299" s="171" t="s">
        <v>1411</v>
      </c>
      <c r="G2299" s="170"/>
      <c r="H2299" s="170"/>
      <c r="J2299" s="170"/>
      <c r="K2299" s="170"/>
      <c r="L2299" s="172"/>
      <c r="M2299" s="173"/>
      <c r="N2299" s="170"/>
      <c r="O2299" s="170"/>
      <c r="P2299" s="170"/>
      <c r="Q2299" s="170"/>
      <c r="R2299" s="170"/>
      <c r="S2299" s="170"/>
      <c r="T2299" s="174"/>
      <c r="AT2299" s="175" t="s">
        <v>152</v>
      </c>
      <c r="AU2299" s="175" t="s">
        <v>80</v>
      </c>
      <c r="AV2299" s="175" t="s">
        <v>76</v>
      </c>
      <c r="AW2299" s="175" t="s">
        <v>111</v>
      </c>
      <c r="AX2299" s="175" t="s">
        <v>72</v>
      </c>
      <c r="AY2299" s="175" t="s">
        <v>139</v>
      </c>
    </row>
    <row r="2300" spans="2:65" s="6" customFormat="1" ht="15.75" customHeight="1" x14ac:dyDescent="0.3">
      <c r="B2300" s="169"/>
      <c r="C2300" s="170"/>
      <c r="D2300" s="167" t="s">
        <v>152</v>
      </c>
      <c r="E2300" s="170"/>
      <c r="F2300" s="171" t="s">
        <v>1412</v>
      </c>
      <c r="G2300" s="170"/>
      <c r="H2300" s="170"/>
      <c r="J2300" s="170"/>
      <c r="K2300" s="170"/>
      <c r="L2300" s="172"/>
      <c r="M2300" s="173"/>
      <c r="N2300" s="170"/>
      <c r="O2300" s="170"/>
      <c r="P2300" s="170"/>
      <c r="Q2300" s="170"/>
      <c r="R2300" s="170"/>
      <c r="S2300" s="170"/>
      <c r="T2300" s="174"/>
      <c r="AT2300" s="175" t="s">
        <v>152</v>
      </c>
      <c r="AU2300" s="175" t="s">
        <v>80</v>
      </c>
      <c r="AV2300" s="175" t="s">
        <v>76</v>
      </c>
      <c r="AW2300" s="175" t="s">
        <v>111</v>
      </c>
      <c r="AX2300" s="175" t="s">
        <v>72</v>
      </c>
      <c r="AY2300" s="175" t="s">
        <v>139</v>
      </c>
    </row>
    <row r="2301" spans="2:65" s="6" customFormat="1" ht="15.75" customHeight="1" x14ac:dyDescent="0.3">
      <c r="B2301" s="176"/>
      <c r="C2301" s="177"/>
      <c r="D2301" s="167" t="s">
        <v>152</v>
      </c>
      <c r="E2301" s="177"/>
      <c r="F2301" s="178" t="s">
        <v>1832</v>
      </c>
      <c r="G2301" s="177"/>
      <c r="H2301" s="179">
        <v>132.34</v>
      </c>
      <c r="J2301" s="177"/>
      <c r="K2301" s="177"/>
      <c r="L2301" s="180"/>
      <c r="M2301" s="181"/>
      <c r="N2301" s="177"/>
      <c r="O2301" s="177"/>
      <c r="P2301" s="177"/>
      <c r="Q2301" s="177"/>
      <c r="R2301" s="177"/>
      <c r="S2301" s="177"/>
      <c r="T2301" s="182"/>
      <c r="AT2301" s="183" t="s">
        <v>152</v>
      </c>
      <c r="AU2301" s="183" t="s">
        <v>80</v>
      </c>
      <c r="AV2301" s="183" t="s">
        <v>80</v>
      </c>
      <c r="AW2301" s="183" t="s">
        <v>111</v>
      </c>
      <c r="AX2301" s="183" t="s">
        <v>76</v>
      </c>
      <c r="AY2301" s="183" t="s">
        <v>139</v>
      </c>
    </row>
    <row r="2302" spans="2:65" s="6" customFormat="1" ht="15.75" customHeight="1" x14ac:dyDescent="0.3">
      <c r="B2302" s="23"/>
      <c r="C2302" s="153" t="s">
        <v>1833</v>
      </c>
      <c r="D2302" s="153" t="s">
        <v>141</v>
      </c>
      <c r="E2302" s="154" t="s">
        <v>1834</v>
      </c>
      <c r="F2302" s="155" t="s">
        <v>1835</v>
      </c>
      <c r="G2302" s="156" t="s">
        <v>144</v>
      </c>
      <c r="H2302" s="157">
        <v>2</v>
      </c>
      <c r="I2302" s="158">
        <v>22000</v>
      </c>
      <c r="J2302" s="159">
        <f>ROUND($I$2302*$H$2302,2)</f>
        <v>44000</v>
      </c>
      <c r="K2302" s="155"/>
      <c r="L2302" s="43"/>
      <c r="M2302" s="160"/>
      <c r="N2302" s="161" t="s">
        <v>43</v>
      </c>
      <c r="O2302" s="24"/>
      <c r="P2302" s="162">
        <f>$O$2302*$H$2302</f>
        <v>0</v>
      </c>
      <c r="Q2302" s="162">
        <v>0</v>
      </c>
      <c r="R2302" s="162">
        <f>$Q$2302*$H$2302</f>
        <v>0</v>
      </c>
      <c r="S2302" s="162">
        <v>0</v>
      </c>
      <c r="T2302" s="163">
        <f>$S$2302*$H$2302</f>
        <v>0</v>
      </c>
      <c r="AR2302" s="97" t="s">
        <v>146</v>
      </c>
      <c r="AT2302" s="97" t="s">
        <v>141</v>
      </c>
      <c r="AU2302" s="97" t="s">
        <v>80</v>
      </c>
      <c r="AY2302" s="6" t="s">
        <v>139</v>
      </c>
      <c r="BE2302" s="164">
        <f>IF($N$2302="základní",$J$2302,0)</f>
        <v>44000</v>
      </c>
      <c r="BF2302" s="164">
        <f>IF($N$2302="snížená",$J$2302,0)</f>
        <v>0</v>
      </c>
      <c r="BG2302" s="164">
        <f>IF($N$2302="zákl. přenesená",$J$2302,0)</f>
        <v>0</v>
      </c>
      <c r="BH2302" s="164">
        <f>IF($N$2302="sníž. přenesená",$J$2302,0)</f>
        <v>0</v>
      </c>
      <c r="BI2302" s="164">
        <f>IF($N$2302="nulová",$J$2302,0)</f>
        <v>0</v>
      </c>
      <c r="BJ2302" s="97" t="s">
        <v>76</v>
      </c>
      <c r="BK2302" s="164">
        <f>ROUND($I$2302*$H$2302,2)</f>
        <v>44000</v>
      </c>
      <c r="BL2302" s="97" t="s">
        <v>146</v>
      </c>
      <c r="BM2302" s="97" t="s">
        <v>1836</v>
      </c>
    </row>
    <row r="2303" spans="2:65" s="6" customFormat="1" ht="16.5" customHeight="1" x14ac:dyDescent="0.3">
      <c r="B2303" s="23"/>
      <c r="C2303" s="24"/>
      <c r="D2303" s="165" t="s">
        <v>148</v>
      </c>
      <c r="E2303" s="24"/>
      <c r="F2303" s="166" t="s">
        <v>1835</v>
      </c>
      <c r="G2303" s="24"/>
      <c r="H2303" s="24"/>
      <c r="J2303" s="24"/>
      <c r="K2303" s="24"/>
      <c r="L2303" s="43"/>
      <c r="M2303" s="56"/>
      <c r="N2303" s="24"/>
      <c r="O2303" s="24"/>
      <c r="P2303" s="24"/>
      <c r="Q2303" s="24"/>
      <c r="R2303" s="24"/>
      <c r="S2303" s="24"/>
      <c r="T2303" s="57"/>
      <c r="AT2303" s="6" t="s">
        <v>148</v>
      </c>
      <c r="AU2303" s="6" t="s">
        <v>80</v>
      </c>
    </row>
    <row r="2304" spans="2:65" s="6" customFormat="1" ht="15.75" customHeight="1" x14ac:dyDescent="0.3">
      <c r="B2304" s="169"/>
      <c r="C2304" s="170"/>
      <c r="D2304" s="167" t="s">
        <v>152</v>
      </c>
      <c r="E2304" s="170"/>
      <c r="F2304" s="171" t="s">
        <v>1411</v>
      </c>
      <c r="G2304" s="170"/>
      <c r="H2304" s="170"/>
      <c r="J2304" s="170"/>
      <c r="K2304" s="170"/>
      <c r="L2304" s="172"/>
      <c r="M2304" s="173"/>
      <c r="N2304" s="170"/>
      <c r="O2304" s="170"/>
      <c r="P2304" s="170"/>
      <c r="Q2304" s="170"/>
      <c r="R2304" s="170"/>
      <c r="S2304" s="170"/>
      <c r="T2304" s="174"/>
      <c r="AT2304" s="175" t="s">
        <v>152</v>
      </c>
      <c r="AU2304" s="175" t="s">
        <v>80</v>
      </c>
      <c r="AV2304" s="175" t="s">
        <v>76</v>
      </c>
      <c r="AW2304" s="175" t="s">
        <v>111</v>
      </c>
      <c r="AX2304" s="175" t="s">
        <v>72</v>
      </c>
      <c r="AY2304" s="175" t="s">
        <v>139</v>
      </c>
    </row>
    <row r="2305" spans="2:65" s="6" customFormat="1" ht="15.75" customHeight="1" x14ac:dyDescent="0.3">
      <c r="B2305" s="169"/>
      <c r="C2305" s="170"/>
      <c r="D2305" s="167" t="s">
        <v>152</v>
      </c>
      <c r="E2305" s="170"/>
      <c r="F2305" s="171" t="s">
        <v>1412</v>
      </c>
      <c r="G2305" s="170"/>
      <c r="H2305" s="170"/>
      <c r="J2305" s="170"/>
      <c r="K2305" s="170"/>
      <c r="L2305" s="172"/>
      <c r="M2305" s="173"/>
      <c r="N2305" s="170"/>
      <c r="O2305" s="170"/>
      <c r="P2305" s="170"/>
      <c r="Q2305" s="170"/>
      <c r="R2305" s="170"/>
      <c r="S2305" s="170"/>
      <c r="T2305" s="174"/>
      <c r="AT2305" s="175" t="s">
        <v>152</v>
      </c>
      <c r="AU2305" s="175" t="s">
        <v>80</v>
      </c>
      <c r="AV2305" s="175" t="s">
        <v>76</v>
      </c>
      <c r="AW2305" s="175" t="s">
        <v>111</v>
      </c>
      <c r="AX2305" s="175" t="s">
        <v>72</v>
      </c>
      <c r="AY2305" s="175" t="s">
        <v>139</v>
      </c>
    </row>
    <row r="2306" spans="2:65" s="6" customFormat="1" ht="15.75" customHeight="1" x14ac:dyDescent="0.3">
      <c r="B2306" s="176"/>
      <c r="C2306" s="177"/>
      <c r="D2306" s="167" t="s">
        <v>152</v>
      </c>
      <c r="E2306" s="177"/>
      <c r="F2306" s="178" t="s">
        <v>1615</v>
      </c>
      <c r="G2306" s="177"/>
      <c r="H2306" s="179">
        <v>2</v>
      </c>
      <c r="J2306" s="177"/>
      <c r="K2306" s="177"/>
      <c r="L2306" s="180"/>
      <c r="M2306" s="181"/>
      <c r="N2306" s="177"/>
      <c r="O2306" s="177"/>
      <c r="P2306" s="177"/>
      <c r="Q2306" s="177"/>
      <c r="R2306" s="177"/>
      <c r="S2306" s="177"/>
      <c r="T2306" s="182"/>
      <c r="AT2306" s="183" t="s">
        <v>152</v>
      </c>
      <c r="AU2306" s="183" t="s">
        <v>80</v>
      </c>
      <c r="AV2306" s="183" t="s">
        <v>80</v>
      </c>
      <c r="AW2306" s="183" t="s">
        <v>111</v>
      </c>
      <c r="AX2306" s="183" t="s">
        <v>76</v>
      </c>
      <c r="AY2306" s="183" t="s">
        <v>139</v>
      </c>
    </row>
    <row r="2307" spans="2:65" s="6" customFormat="1" ht="15.75" customHeight="1" x14ac:dyDescent="0.3">
      <c r="B2307" s="23"/>
      <c r="C2307" s="200" t="s">
        <v>1837</v>
      </c>
      <c r="D2307" s="200" t="s">
        <v>1184</v>
      </c>
      <c r="E2307" s="201" t="s">
        <v>1838</v>
      </c>
      <c r="F2307" s="202" t="s">
        <v>1839</v>
      </c>
      <c r="G2307" s="203" t="s">
        <v>144</v>
      </c>
      <c r="H2307" s="204">
        <v>3</v>
      </c>
      <c r="I2307" s="205">
        <v>78666.7</v>
      </c>
      <c r="J2307" s="206">
        <f>ROUND($I$2307*$H$2307,2)</f>
        <v>236000.1</v>
      </c>
      <c r="K2307" s="202"/>
      <c r="L2307" s="207"/>
      <c r="M2307" s="208"/>
      <c r="N2307" s="209" t="s">
        <v>43</v>
      </c>
      <c r="O2307" s="24"/>
      <c r="P2307" s="162">
        <f>$O$2307*$H$2307</f>
        <v>0</v>
      </c>
      <c r="Q2307" s="162">
        <v>0</v>
      </c>
      <c r="R2307" s="162">
        <f>$Q$2307*$H$2307</f>
        <v>0</v>
      </c>
      <c r="S2307" s="162">
        <v>0</v>
      </c>
      <c r="T2307" s="163">
        <f>$S$2307*$H$2307</f>
        <v>0</v>
      </c>
      <c r="AR2307" s="97" t="s">
        <v>214</v>
      </c>
      <c r="AT2307" s="97" t="s">
        <v>1184</v>
      </c>
      <c r="AU2307" s="97" t="s">
        <v>80</v>
      </c>
      <c r="AY2307" s="6" t="s">
        <v>139</v>
      </c>
      <c r="BE2307" s="164">
        <f>IF($N$2307="základní",$J$2307,0)</f>
        <v>236000.1</v>
      </c>
      <c r="BF2307" s="164">
        <f>IF($N$2307="snížená",$J$2307,0)</f>
        <v>0</v>
      </c>
      <c r="BG2307" s="164">
        <f>IF($N$2307="zákl. přenesená",$J$2307,0)</f>
        <v>0</v>
      </c>
      <c r="BH2307" s="164">
        <f>IF($N$2307="sníž. přenesená",$J$2307,0)</f>
        <v>0</v>
      </c>
      <c r="BI2307" s="164">
        <f>IF($N$2307="nulová",$J$2307,0)</f>
        <v>0</v>
      </c>
      <c r="BJ2307" s="97" t="s">
        <v>76</v>
      </c>
      <c r="BK2307" s="164">
        <f>ROUND($I$2307*$H$2307,2)</f>
        <v>236000.1</v>
      </c>
      <c r="BL2307" s="97" t="s">
        <v>146</v>
      </c>
      <c r="BM2307" s="97" t="s">
        <v>1840</v>
      </c>
    </row>
    <row r="2308" spans="2:65" s="6" customFormat="1" ht="16.5" customHeight="1" x14ac:dyDescent="0.3">
      <c r="B2308" s="23"/>
      <c r="C2308" s="24"/>
      <c r="D2308" s="165" t="s">
        <v>148</v>
      </c>
      <c r="E2308" s="24"/>
      <c r="F2308" s="166" t="s">
        <v>1839</v>
      </c>
      <c r="G2308" s="24"/>
      <c r="H2308" s="24"/>
      <c r="J2308" s="24"/>
      <c r="K2308" s="24"/>
      <c r="L2308" s="43"/>
      <c r="M2308" s="56"/>
      <c r="N2308" s="24"/>
      <c r="O2308" s="24"/>
      <c r="P2308" s="24"/>
      <c r="Q2308" s="24"/>
      <c r="R2308" s="24"/>
      <c r="S2308" s="24"/>
      <c r="T2308" s="57"/>
      <c r="AT2308" s="6" t="s">
        <v>148</v>
      </c>
      <c r="AU2308" s="6" t="s">
        <v>80</v>
      </c>
    </row>
    <row r="2309" spans="2:65" s="6" customFormat="1" ht="27" customHeight="1" x14ac:dyDescent="0.3">
      <c r="B2309" s="169"/>
      <c r="C2309" s="170"/>
      <c r="D2309" s="167" t="s">
        <v>152</v>
      </c>
      <c r="E2309" s="170"/>
      <c r="F2309" s="171" t="s">
        <v>1841</v>
      </c>
      <c r="G2309" s="170"/>
      <c r="H2309" s="170"/>
      <c r="J2309" s="170"/>
      <c r="K2309" s="170"/>
      <c r="L2309" s="172"/>
      <c r="M2309" s="173"/>
      <c r="N2309" s="170"/>
      <c r="O2309" s="170"/>
      <c r="P2309" s="170"/>
      <c r="Q2309" s="170"/>
      <c r="R2309" s="170"/>
      <c r="S2309" s="170"/>
      <c r="T2309" s="174"/>
      <c r="AT2309" s="175" t="s">
        <v>152</v>
      </c>
      <c r="AU2309" s="175" t="s">
        <v>80</v>
      </c>
      <c r="AV2309" s="175" t="s">
        <v>76</v>
      </c>
      <c r="AW2309" s="175" t="s">
        <v>111</v>
      </c>
      <c r="AX2309" s="175" t="s">
        <v>72</v>
      </c>
      <c r="AY2309" s="175" t="s">
        <v>139</v>
      </c>
    </row>
    <row r="2310" spans="2:65" s="6" customFormat="1" ht="15.75" customHeight="1" x14ac:dyDescent="0.3">
      <c r="B2310" s="169"/>
      <c r="C2310" s="170"/>
      <c r="D2310" s="167" t="s">
        <v>152</v>
      </c>
      <c r="E2310" s="170"/>
      <c r="F2310" s="171" t="s">
        <v>1411</v>
      </c>
      <c r="G2310" s="170"/>
      <c r="H2310" s="170"/>
      <c r="J2310" s="170"/>
      <c r="K2310" s="170"/>
      <c r="L2310" s="172"/>
      <c r="M2310" s="173"/>
      <c r="N2310" s="170"/>
      <c r="O2310" s="170"/>
      <c r="P2310" s="170"/>
      <c r="Q2310" s="170"/>
      <c r="R2310" s="170"/>
      <c r="S2310" s="170"/>
      <c r="T2310" s="174"/>
      <c r="AT2310" s="175" t="s">
        <v>152</v>
      </c>
      <c r="AU2310" s="175" t="s">
        <v>80</v>
      </c>
      <c r="AV2310" s="175" t="s">
        <v>76</v>
      </c>
      <c r="AW2310" s="175" t="s">
        <v>111</v>
      </c>
      <c r="AX2310" s="175" t="s">
        <v>72</v>
      </c>
      <c r="AY2310" s="175" t="s">
        <v>139</v>
      </c>
    </row>
    <row r="2311" spans="2:65" s="6" customFormat="1" ht="15.75" customHeight="1" x14ac:dyDescent="0.3">
      <c r="B2311" s="169"/>
      <c r="C2311" s="170"/>
      <c r="D2311" s="167" t="s">
        <v>152</v>
      </c>
      <c r="E2311" s="170"/>
      <c r="F2311" s="171" t="s">
        <v>1412</v>
      </c>
      <c r="G2311" s="170"/>
      <c r="H2311" s="170"/>
      <c r="J2311" s="170"/>
      <c r="K2311" s="170"/>
      <c r="L2311" s="172"/>
      <c r="M2311" s="173"/>
      <c r="N2311" s="170"/>
      <c r="O2311" s="170"/>
      <c r="P2311" s="170"/>
      <c r="Q2311" s="170"/>
      <c r="R2311" s="170"/>
      <c r="S2311" s="170"/>
      <c r="T2311" s="174"/>
      <c r="AT2311" s="175" t="s">
        <v>152</v>
      </c>
      <c r="AU2311" s="175" t="s">
        <v>80</v>
      </c>
      <c r="AV2311" s="175" t="s">
        <v>76</v>
      </c>
      <c r="AW2311" s="175" t="s">
        <v>111</v>
      </c>
      <c r="AX2311" s="175" t="s">
        <v>72</v>
      </c>
      <c r="AY2311" s="175" t="s">
        <v>139</v>
      </c>
    </row>
    <row r="2312" spans="2:65" s="6" customFormat="1" ht="15.75" customHeight="1" x14ac:dyDescent="0.3">
      <c r="B2312" s="176"/>
      <c r="C2312" s="177"/>
      <c r="D2312" s="167" t="s">
        <v>152</v>
      </c>
      <c r="E2312" s="177"/>
      <c r="F2312" s="178" t="s">
        <v>1615</v>
      </c>
      <c r="G2312" s="177"/>
      <c r="H2312" s="179">
        <v>2</v>
      </c>
      <c r="J2312" s="177"/>
      <c r="K2312" s="177"/>
      <c r="L2312" s="180"/>
      <c r="M2312" s="181"/>
      <c r="N2312" s="177"/>
      <c r="O2312" s="177"/>
      <c r="P2312" s="177"/>
      <c r="Q2312" s="177"/>
      <c r="R2312" s="177"/>
      <c r="S2312" s="177"/>
      <c r="T2312" s="182"/>
      <c r="AT2312" s="183" t="s">
        <v>152</v>
      </c>
      <c r="AU2312" s="183" t="s">
        <v>80</v>
      </c>
      <c r="AV2312" s="183" t="s">
        <v>80</v>
      </c>
      <c r="AW2312" s="183" t="s">
        <v>111</v>
      </c>
      <c r="AX2312" s="183" t="s">
        <v>72</v>
      </c>
      <c r="AY2312" s="183" t="s">
        <v>139</v>
      </c>
    </row>
    <row r="2313" spans="2:65" s="6" customFormat="1" ht="15.75" customHeight="1" x14ac:dyDescent="0.3">
      <c r="B2313" s="169"/>
      <c r="C2313" s="170"/>
      <c r="D2313" s="167" t="s">
        <v>152</v>
      </c>
      <c r="E2313" s="170"/>
      <c r="F2313" s="171" t="s">
        <v>1842</v>
      </c>
      <c r="G2313" s="170"/>
      <c r="H2313" s="170"/>
      <c r="J2313" s="170"/>
      <c r="K2313" s="170"/>
      <c r="L2313" s="172"/>
      <c r="M2313" s="173"/>
      <c r="N2313" s="170"/>
      <c r="O2313" s="170"/>
      <c r="P2313" s="170"/>
      <c r="Q2313" s="170"/>
      <c r="R2313" s="170"/>
      <c r="S2313" s="170"/>
      <c r="T2313" s="174"/>
      <c r="AT2313" s="175" t="s">
        <v>152</v>
      </c>
      <c r="AU2313" s="175" t="s">
        <v>80</v>
      </c>
      <c r="AV2313" s="175" t="s">
        <v>76</v>
      </c>
      <c r="AW2313" s="175" t="s">
        <v>111</v>
      </c>
      <c r="AX2313" s="175" t="s">
        <v>72</v>
      </c>
      <c r="AY2313" s="175" t="s">
        <v>139</v>
      </c>
    </row>
    <row r="2314" spans="2:65" s="6" customFormat="1" ht="15.75" customHeight="1" x14ac:dyDescent="0.3">
      <c r="B2314" s="176"/>
      <c r="C2314" s="177"/>
      <c r="D2314" s="167" t="s">
        <v>152</v>
      </c>
      <c r="E2314" s="177"/>
      <c r="F2314" s="178" t="s">
        <v>1843</v>
      </c>
      <c r="G2314" s="177"/>
      <c r="H2314" s="179">
        <v>1</v>
      </c>
      <c r="J2314" s="177"/>
      <c r="K2314" s="177"/>
      <c r="L2314" s="180"/>
      <c r="M2314" s="181"/>
      <c r="N2314" s="177"/>
      <c r="O2314" s="177"/>
      <c r="P2314" s="177"/>
      <c r="Q2314" s="177"/>
      <c r="R2314" s="177"/>
      <c r="S2314" s="177"/>
      <c r="T2314" s="182"/>
      <c r="AT2314" s="183" t="s">
        <v>152</v>
      </c>
      <c r="AU2314" s="183" t="s">
        <v>80</v>
      </c>
      <c r="AV2314" s="183" t="s">
        <v>80</v>
      </c>
      <c r="AW2314" s="183" t="s">
        <v>111</v>
      </c>
      <c r="AX2314" s="183" t="s">
        <v>72</v>
      </c>
      <c r="AY2314" s="183" t="s">
        <v>139</v>
      </c>
    </row>
    <row r="2315" spans="2:65" s="6" customFormat="1" ht="15.75" customHeight="1" x14ac:dyDescent="0.3">
      <c r="B2315" s="184"/>
      <c r="C2315" s="185"/>
      <c r="D2315" s="167" t="s">
        <v>152</v>
      </c>
      <c r="E2315" s="185"/>
      <c r="F2315" s="186" t="s">
        <v>179</v>
      </c>
      <c r="G2315" s="185"/>
      <c r="H2315" s="187">
        <v>3</v>
      </c>
      <c r="J2315" s="185"/>
      <c r="K2315" s="185"/>
      <c r="L2315" s="188"/>
      <c r="M2315" s="189"/>
      <c r="N2315" s="185"/>
      <c r="O2315" s="185"/>
      <c r="P2315" s="185"/>
      <c r="Q2315" s="185"/>
      <c r="R2315" s="185"/>
      <c r="S2315" s="185"/>
      <c r="T2315" s="190"/>
      <c r="AT2315" s="191" t="s">
        <v>152</v>
      </c>
      <c r="AU2315" s="191" t="s">
        <v>80</v>
      </c>
      <c r="AV2315" s="191" t="s">
        <v>146</v>
      </c>
      <c r="AW2315" s="191" t="s">
        <v>111</v>
      </c>
      <c r="AX2315" s="191" t="s">
        <v>76</v>
      </c>
      <c r="AY2315" s="191" t="s">
        <v>139</v>
      </c>
    </row>
    <row r="2316" spans="2:65" s="6" customFormat="1" ht="15.75" customHeight="1" x14ac:dyDescent="0.3">
      <c r="B2316" s="23"/>
      <c r="C2316" s="153" t="s">
        <v>1844</v>
      </c>
      <c r="D2316" s="153" t="s">
        <v>141</v>
      </c>
      <c r="E2316" s="154" t="s">
        <v>1845</v>
      </c>
      <c r="F2316" s="155" t="s">
        <v>1846</v>
      </c>
      <c r="G2316" s="156" t="s">
        <v>144</v>
      </c>
      <c r="H2316" s="157">
        <v>2</v>
      </c>
      <c r="I2316" s="158">
        <v>2800</v>
      </c>
      <c r="J2316" s="159">
        <f>ROUND($I$2316*$H$2316,2)</f>
        <v>5600</v>
      </c>
      <c r="K2316" s="155"/>
      <c r="L2316" s="43"/>
      <c r="M2316" s="160"/>
      <c r="N2316" s="161" t="s">
        <v>43</v>
      </c>
      <c r="O2316" s="24"/>
      <c r="P2316" s="162">
        <f>$O$2316*$H$2316</f>
        <v>0</v>
      </c>
      <c r="Q2316" s="162">
        <v>0</v>
      </c>
      <c r="R2316" s="162">
        <f>$Q$2316*$H$2316</f>
        <v>0</v>
      </c>
      <c r="S2316" s="162">
        <v>0</v>
      </c>
      <c r="T2316" s="163">
        <f>$S$2316*$H$2316</f>
        <v>0</v>
      </c>
      <c r="AR2316" s="97" t="s">
        <v>146</v>
      </c>
      <c r="AT2316" s="97" t="s">
        <v>141</v>
      </c>
      <c r="AU2316" s="97" t="s">
        <v>80</v>
      </c>
      <c r="AY2316" s="6" t="s">
        <v>139</v>
      </c>
      <c r="BE2316" s="164">
        <f>IF($N$2316="základní",$J$2316,0)</f>
        <v>5600</v>
      </c>
      <c r="BF2316" s="164">
        <f>IF($N$2316="snížená",$J$2316,0)</f>
        <v>0</v>
      </c>
      <c r="BG2316" s="164">
        <f>IF($N$2316="zákl. přenesená",$J$2316,0)</f>
        <v>0</v>
      </c>
      <c r="BH2316" s="164">
        <f>IF($N$2316="sníž. přenesená",$J$2316,0)</f>
        <v>0</v>
      </c>
      <c r="BI2316" s="164">
        <f>IF($N$2316="nulová",$J$2316,0)</f>
        <v>0</v>
      </c>
      <c r="BJ2316" s="97" t="s">
        <v>76</v>
      </c>
      <c r="BK2316" s="164">
        <f>ROUND($I$2316*$H$2316,2)</f>
        <v>5600</v>
      </c>
      <c r="BL2316" s="97" t="s">
        <v>146</v>
      </c>
      <c r="BM2316" s="97" t="s">
        <v>1847</v>
      </c>
    </row>
    <row r="2317" spans="2:65" s="6" customFormat="1" ht="16.5" customHeight="1" x14ac:dyDescent="0.3">
      <c r="B2317" s="23"/>
      <c r="C2317" s="24"/>
      <c r="D2317" s="165" t="s">
        <v>148</v>
      </c>
      <c r="E2317" s="24"/>
      <c r="F2317" s="166" t="s">
        <v>1835</v>
      </c>
      <c r="G2317" s="24"/>
      <c r="H2317" s="24"/>
      <c r="J2317" s="24"/>
      <c r="K2317" s="24"/>
      <c r="L2317" s="43"/>
      <c r="M2317" s="56"/>
      <c r="N2317" s="24"/>
      <c r="O2317" s="24"/>
      <c r="P2317" s="24"/>
      <c r="Q2317" s="24"/>
      <c r="R2317" s="24"/>
      <c r="S2317" s="24"/>
      <c r="T2317" s="57"/>
      <c r="AT2317" s="6" t="s">
        <v>148</v>
      </c>
      <c r="AU2317" s="6" t="s">
        <v>80</v>
      </c>
    </row>
    <row r="2318" spans="2:65" s="6" customFormat="1" ht="15.75" customHeight="1" x14ac:dyDescent="0.3">
      <c r="B2318" s="169"/>
      <c r="C2318" s="170"/>
      <c r="D2318" s="167" t="s">
        <v>152</v>
      </c>
      <c r="E2318" s="170"/>
      <c r="F2318" s="171" t="s">
        <v>1848</v>
      </c>
      <c r="G2318" s="170"/>
      <c r="H2318" s="170"/>
      <c r="J2318" s="170"/>
      <c r="K2318" s="170"/>
      <c r="L2318" s="172"/>
      <c r="M2318" s="173"/>
      <c r="N2318" s="170"/>
      <c r="O2318" s="170"/>
      <c r="P2318" s="170"/>
      <c r="Q2318" s="170"/>
      <c r="R2318" s="170"/>
      <c r="S2318" s="170"/>
      <c r="T2318" s="174"/>
      <c r="AT2318" s="175" t="s">
        <v>152</v>
      </c>
      <c r="AU2318" s="175" t="s">
        <v>80</v>
      </c>
      <c r="AV2318" s="175" t="s">
        <v>76</v>
      </c>
      <c r="AW2318" s="175" t="s">
        <v>111</v>
      </c>
      <c r="AX2318" s="175" t="s">
        <v>72</v>
      </c>
      <c r="AY2318" s="175" t="s">
        <v>139</v>
      </c>
    </row>
    <row r="2319" spans="2:65" s="6" customFormat="1" ht="15.75" customHeight="1" x14ac:dyDescent="0.3">
      <c r="B2319" s="169"/>
      <c r="C2319" s="170"/>
      <c r="D2319" s="167" t="s">
        <v>152</v>
      </c>
      <c r="E2319" s="170"/>
      <c r="F2319" s="171" t="s">
        <v>1412</v>
      </c>
      <c r="G2319" s="170"/>
      <c r="H2319" s="170"/>
      <c r="J2319" s="170"/>
      <c r="K2319" s="170"/>
      <c r="L2319" s="172"/>
      <c r="M2319" s="173"/>
      <c r="N2319" s="170"/>
      <c r="O2319" s="170"/>
      <c r="P2319" s="170"/>
      <c r="Q2319" s="170"/>
      <c r="R2319" s="170"/>
      <c r="S2319" s="170"/>
      <c r="T2319" s="174"/>
      <c r="AT2319" s="175" t="s">
        <v>152</v>
      </c>
      <c r="AU2319" s="175" t="s">
        <v>80</v>
      </c>
      <c r="AV2319" s="175" t="s">
        <v>76</v>
      </c>
      <c r="AW2319" s="175" t="s">
        <v>111</v>
      </c>
      <c r="AX2319" s="175" t="s">
        <v>72</v>
      </c>
      <c r="AY2319" s="175" t="s">
        <v>139</v>
      </c>
    </row>
    <row r="2320" spans="2:65" s="6" customFormat="1" ht="15.75" customHeight="1" x14ac:dyDescent="0.3">
      <c r="B2320" s="176"/>
      <c r="C2320" s="177"/>
      <c r="D2320" s="167" t="s">
        <v>152</v>
      </c>
      <c r="E2320" s="177"/>
      <c r="F2320" s="178" t="s">
        <v>1615</v>
      </c>
      <c r="G2320" s="177"/>
      <c r="H2320" s="179">
        <v>2</v>
      </c>
      <c r="J2320" s="177"/>
      <c r="K2320" s="177"/>
      <c r="L2320" s="180"/>
      <c r="M2320" s="181"/>
      <c r="N2320" s="177"/>
      <c r="O2320" s="177"/>
      <c r="P2320" s="177"/>
      <c r="Q2320" s="177"/>
      <c r="R2320" s="177"/>
      <c r="S2320" s="177"/>
      <c r="T2320" s="182"/>
      <c r="AT2320" s="183" t="s">
        <v>152</v>
      </c>
      <c r="AU2320" s="183" t="s">
        <v>80</v>
      </c>
      <c r="AV2320" s="183" t="s">
        <v>80</v>
      </c>
      <c r="AW2320" s="183" t="s">
        <v>111</v>
      </c>
      <c r="AX2320" s="183" t="s">
        <v>76</v>
      </c>
      <c r="AY2320" s="183" t="s">
        <v>139</v>
      </c>
    </row>
    <row r="2321" spans="2:65" s="6" customFormat="1" ht="15.75" customHeight="1" x14ac:dyDescent="0.3">
      <c r="B2321" s="23"/>
      <c r="C2321" s="200" t="s">
        <v>1849</v>
      </c>
      <c r="D2321" s="200" t="s">
        <v>1184</v>
      </c>
      <c r="E2321" s="201" t="s">
        <v>1850</v>
      </c>
      <c r="F2321" s="202" t="s">
        <v>1851</v>
      </c>
      <c r="G2321" s="203" t="s">
        <v>1293</v>
      </c>
      <c r="H2321" s="204">
        <v>222.6</v>
      </c>
      <c r="I2321" s="205">
        <v>230</v>
      </c>
      <c r="J2321" s="206">
        <f>ROUND($I$2321*$H$2321,2)</f>
        <v>51198</v>
      </c>
      <c r="K2321" s="202"/>
      <c r="L2321" s="207"/>
      <c r="M2321" s="208"/>
      <c r="N2321" s="209" t="s">
        <v>43</v>
      </c>
      <c r="O2321" s="24"/>
      <c r="P2321" s="162">
        <f>$O$2321*$H$2321</f>
        <v>0</v>
      </c>
      <c r="Q2321" s="162">
        <v>0</v>
      </c>
      <c r="R2321" s="162">
        <f>$Q$2321*$H$2321</f>
        <v>0</v>
      </c>
      <c r="S2321" s="162">
        <v>0</v>
      </c>
      <c r="T2321" s="163">
        <f>$S$2321*$H$2321</f>
        <v>0</v>
      </c>
      <c r="AR2321" s="97" t="s">
        <v>214</v>
      </c>
      <c r="AT2321" s="97" t="s">
        <v>1184</v>
      </c>
      <c r="AU2321" s="97" t="s">
        <v>80</v>
      </c>
      <c r="AY2321" s="6" t="s">
        <v>139</v>
      </c>
      <c r="BE2321" s="164">
        <f>IF($N$2321="základní",$J$2321,0)</f>
        <v>51198</v>
      </c>
      <c r="BF2321" s="164">
        <f>IF($N$2321="snížená",$J$2321,0)</f>
        <v>0</v>
      </c>
      <c r="BG2321" s="164">
        <f>IF($N$2321="zákl. přenesená",$J$2321,0)</f>
        <v>0</v>
      </c>
      <c r="BH2321" s="164">
        <f>IF($N$2321="sníž. přenesená",$J$2321,0)</f>
        <v>0</v>
      </c>
      <c r="BI2321" s="164">
        <f>IF($N$2321="nulová",$J$2321,0)</f>
        <v>0</v>
      </c>
      <c r="BJ2321" s="97" t="s">
        <v>76</v>
      </c>
      <c r="BK2321" s="164">
        <f>ROUND($I$2321*$H$2321,2)</f>
        <v>51198</v>
      </c>
      <c r="BL2321" s="97" t="s">
        <v>146</v>
      </c>
      <c r="BM2321" s="97" t="s">
        <v>1852</v>
      </c>
    </row>
    <row r="2322" spans="2:65" s="6" customFormat="1" ht="16.5" customHeight="1" x14ac:dyDescent="0.3">
      <c r="B2322" s="23"/>
      <c r="C2322" s="24"/>
      <c r="D2322" s="165" t="s">
        <v>148</v>
      </c>
      <c r="E2322" s="24"/>
      <c r="F2322" s="166" t="s">
        <v>1839</v>
      </c>
      <c r="G2322" s="24"/>
      <c r="H2322" s="24"/>
      <c r="J2322" s="24"/>
      <c r="K2322" s="24"/>
      <c r="L2322" s="43"/>
      <c r="M2322" s="56"/>
      <c r="N2322" s="24"/>
      <c r="O2322" s="24"/>
      <c r="P2322" s="24"/>
      <c r="Q2322" s="24"/>
      <c r="R2322" s="24"/>
      <c r="S2322" s="24"/>
      <c r="T2322" s="57"/>
      <c r="AT2322" s="6" t="s">
        <v>148</v>
      </c>
      <c r="AU2322" s="6" t="s">
        <v>80</v>
      </c>
    </row>
    <row r="2323" spans="2:65" s="6" customFormat="1" ht="15.75" customHeight="1" x14ac:dyDescent="0.3">
      <c r="B2323" s="169"/>
      <c r="C2323" s="170"/>
      <c r="D2323" s="167" t="s">
        <v>152</v>
      </c>
      <c r="E2323" s="170"/>
      <c r="F2323" s="171" t="s">
        <v>1848</v>
      </c>
      <c r="G2323" s="170"/>
      <c r="H2323" s="170"/>
      <c r="J2323" s="170"/>
      <c r="K2323" s="170"/>
      <c r="L2323" s="172"/>
      <c r="M2323" s="173"/>
      <c r="N2323" s="170"/>
      <c r="O2323" s="170"/>
      <c r="P2323" s="170"/>
      <c r="Q2323" s="170"/>
      <c r="R2323" s="170"/>
      <c r="S2323" s="170"/>
      <c r="T2323" s="174"/>
      <c r="AT2323" s="175" t="s">
        <v>152</v>
      </c>
      <c r="AU2323" s="175" t="s">
        <v>80</v>
      </c>
      <c r="AV2323" s="175" t="s">
        <v>76</v>
      </c>
      <c r="AW2323" s="175" t="s">
        <v>111</v>
      </c>
      <c r="AX2323" s="175" t="s">
        <v>72</v>
      </c>
      <c r="AY2323" s="175" t="s">
        <v>139</v>
      </c>
    </row>
    <row r="2324" spans="2:65" s="6" customFormat="1" ht="15.75" customHeight="1" x14ac:dyDescent="0.3">
      <c r="B2324" s="169"/>
      <c r="C2324" s="170"/>
      <c r="D2324" s="167" t="s">
        <v>152</v>
      </c>
      <c r="E2324" s="170"/>
      <c r="F2324" s="171" t="s">
        <v>1412</v>
      </c>
      <c r="G2324" s="170"/>
      <c r="H2324" s="170"/>
      <c r="J2324" s="170"/>
      <c r="K2324" s="170"/>
      <c r="L2324" s="172"/>
      <c r="M2324" s="173"/>
      <c r="N2324" s="170"/>
      <c r="O2324" s="170"/>
      <c r="P2324" s="170"/>
      <c r="Q2324" s="170"/>
      <c r="R2324" s="170"/>
      <c r="S2324" s="170"/>
      <c r="T2324" s="174"/>
      <c r="AT2324" s="175" t="s">
        <v>152</v>
      </c>
      <c r="AU2324" s="175" t="s">
        <v>80</v>
      </c>
      <c r="AV2324" s="175" t="s">
        <v>76</v>
      </c>
      <c r="AW2324" s="175" t="s">
        <v>111</v>
      </c>
      <c r="AX2324" s="175" t="s">
        <v>72</v>
      </c>
      <c r="AY2324" s="175" t="s">
        <v>139</v>
      </c>
    </row>
    <row r="2325" spans="2:65" s="6" customFormat="1" ht="15.75" customHeight="1" x14ac:dyDescent="0.3">
      <c r="B2325" s="176"/>
      <c r="C2325" s="177"/>
      <c r="D2325" s="167" t="s">
        <v>152</v>
      </c>
      <c r="E2325" s="177"/>
      <c r="F2325" s="178" t="s">
        <v>1853</v>
      </c>
      <c r="G2325" s="177"/>
      <c r="H2325" s="179">
        <v>222.6</v>
      </c>
      <c r="J2325" s="177"/>
      <c r="K2325" s="177"/>
      <c r="L2325" s="180"/>
      <c r="M2325" s="181"/>
      <c r="N2325" s="177"/>
      <c r="O2325" s="177"/>
      <c r="P2325" s="177"/>
      <c r="Q2325" s="177"/>
      <c r="R2325" s="177"/>
      <c r="S2325" s="177"/>
      <c r="T2325" s="182"/>
      <c r="AT2325" s="183" t="s">
        <v>152</v>
      </c>
      <c r="AU2325" s="183" t="s">
        <v>80</v>
      </c>
      <c r="AV2325" s="183" t="s">
        <v>80</v>
      </c>
      <c r="AW2325" s="183" t="s">
        <v>111</v>
      </c>
      <c r="AX2325" s="183" t="s">
        <v>76</v>
      </c>
      <c r="AY2325" s="183" t="s">
        <v>139</v>
      </c>
    </row>
    <row r="2326" spans="2:65" s="6" customFormat="1" ht="15.75" customHeight="1" x14ac:dyDescent="0.3">
      <c r="B2326" s="23"/>
      <c r="C2326" s="153" t="s">
        <v>1854</v>
      </c>
      <c r="D2326" s="153" t="s">
        <v>141</v>
      </c>
      <c r="E2326" s="154" t="s">
        <v>1855</v>
      </c>
      <c r="F2326" s="155" t="s">
        <v>1856</v>
      </c>
      <c r="G2326" s="156" t="s">
        <v>144</v>
      </c>
      <c r="H2326" s="157">
        <v>1</v>
      </c>
      <c r="I2326" s="158">
        <v>2400</v>
      </c>
      <c r="J2326" s="159">
        <f>ROUND($I$2326*$H$2326,2)</f>
        <v>2400</v>
      </c>
      <c r="K2326" s="155"/>
      <c r="L2326" s="43"/>
      <c r="M2326" s="160"/>
      <c r="N2326" s="161" t="s">
        <v>43</v>
      </c>
      <c r="O2326" s="24"/>
      <c r="P2326" s="162">
        <f>$O$2326*$H$2326</f>
        <v>0</v>
      </c>
      <c r="Q2326" s="162">
        <v>0</v>
      </c>
      <c r="R2326" s="162">
        <f>$Q$2326*$H$2326</f>
        <v>0</v>
      </c>
      <c r="S2326" s="162">
        <v>0</v>
      </c>
      <c r="T2326" s="163">
        <f>$S$2326*$H$2326</f>
        <v>0</v>
      </c>
      <c r="AR2326" s="97" t="s">
        <v>146</v>
      </c>
      <c r="AT2326" s="97" t="s">
        <v>141</v>
      </c>
      <c r="AU2326" s="97" t="s">
        <v>80</v>
      </c>
      <c r="AY2326" s="6" t="s">
        <v>139</v>
      </c>
      <c r="BE2326" s="164">
        <f>IF($N$2326="základní",$J$2326,0)</f>
        <v>2400</v>
      </c>
      <c r="BF2326" s="164">
        <f>IF($N$2326="snížená",$J$2326,0)</f>
        <v>0</v>
      </c>
      <c r="BG2326" s="164">
        <f>IF($N$2326="zákl. přenesená",$J$2326,0)</f>
        <v>0</v>
      </c>
      <c r="BH2326" s="164">
        <f>IF($N$2326="sníž. přenesená",$J$2326,0)</f>
        <v>0</v>
      </c>
      <c r="BI2326" s="164">
        <f>IF($N$2326="nulová",$J$2326,0)</f>
        <v>0</v>
      </c>
      <c r="BJ2326" s="97" t="s">
        <v>76</v>
      </c>
      <c r="BK2326" s="164">
        <f>ROUND($I$2326*$H$2326,2)</f>
        <v>2400</v>
      </c>
      <c r="BL2326" s="97" t="s">
        <v>146</v>
      </c>
      <c r="BM2326" s="97" t="s">
        <v>1857</v>
      </c>
    </row>
    <row r="2327" spans="2:65" s="6" customFormat="1" ht="16.5" customHeight="1" x14ac:dyDescent="0.3">
      <c r="B2327" s="23"/>
      <c r="C2327" s="24"/>
      <c r="D2327" s="165" t="s">
        <v>148</v>
      </c>
      <c r="E2327" s="24"/>
      <c r="F2327" s="166" t="s">
        <v>1835</v>
      </c>
      <c r="G2327" s="24"/>
      <c r="H2327" s="24"/>
      <c r="J2327" s="24"/>
      <c r="K2327" s="24"/>
      <c r="L2327" s="43"/>
      <c r="M2327" s="56"/>
      <c r="N2327" s="24"/>
      <c r="O2327" s="24"/>
      <c r="P2327" s="24"/>
      <c r="Q2327" s="24"/>
      <c r="R2327" s="24"/>
      <c r="S2327" s="24"/>
      <c r="T2327" s="57"/>
      <c r="AT2327" s="6" t="s">
        <v>148</v>
      </c>
      <c r="AU2327" s="6" t="s">
        <v>80</v>
      </c>
    </row>
    <row r="2328" spans="2:65" s="6" customFormat="1" ht="27" customHeight="1" x14ac:dyDescent="0.3">
      <c r="B2328" s="169"/>
      <c r="C2328" s="170"/>
      <c r="D2328" s="167" t="s">
        <v>152</v>
      </c>
      <c r="E2328" s="170"/>
      <c r="F2328" s="171" t="s">
        <v>1858</v>
      </c>
      <c r="G2328" s="170"/>
      <c r="H2328" s="170"/>
      <c r="J2328" s="170"/>
      <c r="K2328" s="170"/>
      <c r="L2328" s="172"/>
      <c r="M2328" s="173"/>
      <c r="N2328" s="170"/>
      <c r="O2328" s="170"/>
      <c r="P2328" s="170"/>
      <c r="Q2328" s="170"/>
      <c r="R2328" s="170"/>
      <c r="S2328" s="170"/>
      <c r="T2328" s="174"/>
      <c r="AT2328" s="175" t="s">
        <v>152</v>
      </c>
      <c r="AU2328" s="175" t="s">
        <v>80</v>
      </c>
      <c r="AV2328" s="175" t="s">
        <v>76</v>
      </c>
      <c r="AW2328" s="175" t="s">
        <v>111</v>
      </c>
      <c r="AX2328" s="175" t="s">
        <v>72</v>
      </c>
      <c r="AY2328" s="175" t="s">
        <v>139</v>
      </c>
    </row>
    <row r="2329" spans="2:65" s="6" customFormat="1" ht="27" customHeight="1" x14ac:dyDescent="0.3">
      <c r="B2329" s="169"/>
      <c r="C2329" s="170"/>
      <c r="D2329" s="167" t="s">
        <v>152</v>
      </c>
      <c r="E2329" s="170"/>
      <c r="F2329" s="171" t="s">
        <v>1859</v>
      </c>
      <c r="G2329" s="170"/>
      <c r="H2329" s="170"/>
      <c r="J2329" s="170"/>
      <c r="K2329" s="170"/>
      <c r="L2329" s="172"/>
      <c r="M2329" s="173"/>
      <c r="N2329" s="170"/>
      <c r="O2329" s="170"/>
      <c r="P2329" s="170"/>
      <c r="Q2329" s="170"/>
      <c r="R2329" s="170"/>
      <c r="S2329" s="170"/>
      <c r="T2329" s="174"/>
      <c r="AT2329" s="175" t="s">
        <v>152</v>
      </c>
      <c r="AU2329" s="175" t="s">
        <v>80</v>
      </c>
      <c r="AV2329" s="175" t="s">
        <v>76</v>
      </c>
      <c r="AW2329" s="175" t="s">
        <v>111</v>
      </c>
      <c r="AX2329" s="175" t="s">
        <v>72</v>
      </c>
      <c r="AY2329" s="175" t="s">
        <v>139</v>
      </c>
    </row>
    <row r="2330" spans="2:65" s="6" customFormat="1" ht="15.75" customHeight="1" x14ac:dyDescent="0.3">
      <c r="B2330" s="169"/>
      <c r="C2330" s="170"/>
      <c r="D2330" s="167" t="s">
        <v>152</v>
      </c>
      <c r="E2330" s="170"/>
      <c r="F2330" s="171" t="s">
        <v>1860</v>
      </c>
      <c r="G2330" s="170"/>
      <c r="H2330" s="170"/>
      <c r="J2330" s="170"/>
      <c r="K2330" s="170"/>
      <c r="L2330" s="172"/>
      <c r="M2330" s="173"/>
      <c r="N2330" s="170"/>
      <c r="O2330" s="170"/>
      <c r="P2330" s="170"/>
      <c r="Q2330" s="170"/>
      <c r="R2330" s="170"/>
      <c r="S2330" s="170"/>
      <c r="T2330" s="174"/>
      <c r="AT2330" s="175" t="s">
        <v>152</v>
      </c>
      <c r="AU2330" s="175" t="s">
        <v>80</v>
      </c>
      <c r="AV2330" s="175" t="s">
        <v>76</v>
      </c>
      <c r="AW2330" s="175" t="s">
        <v>111</v>
      </c>
      <c r="AX2330" s="175" t="s">
        <v>72</v>
      </c>
      <c r="AY2330" s="175" t="s">
        <v>139</v>
      </c>
    </row>
    <row r="2331" spans="2:65" s="6" customFormat="1" ht="15.75" customHeight="1" x14ac:dyDescent="0.3">
      <c r="B2331" s="176"/>
      <c r="C2331" s="177"/>
      <c r="D2331" s="167" t="s">
        <v>152</v>
      </c>
      <c r="E2331" s="177"/>
      <c r="F2331" s="178" t="s">
        <v>1843</v>
      </c>
      <c r="G2331" s="177"/>
      <c r="H2331" s="179">
        <v>1</v>
      </c>
      <c r="J2331" s="177"/>
      <c r="K2331" s="177"/>
      <c r="L2331" s="180"/>
      <c r="M2331" s="181"/>
      <c r="N2331" s="177"/>
      <c r="O2331" s="177"/>
      <c r="P2331" s="177"/>
      <c r="Q2331" s="177"/>
      <c r="R2331" s="177"/>
      <c r="S2331" s="177"/>
      <c r="T2331" s="182"/>
      <c r="AT2331" s="183" t="s">
        <v>152</v>
      </c>
      <c r="AU2331" s="183" t="s">
        <v>80</v>
      </c>
      <c r="AV2331" s="183" t="s">
        <v>80</v>
      </c>
      <c r="AW2331" s="183" t="s">
        <v>111</v>
      </c>
      <c r="AX2331" s="183" t="s">
        <v>76</v>
      </c>
      <c r="AY2331" s="183" t="s">
        <v>139</v>
      </c>
    </row>
    <row r="2332" spans="2:65" s="140" customFormat="1" ht="30.75" customHeight="1" x14ac:dyDescent="0.3">
      <c r="B2332" s="141"/>
      <c r="C2332" s="142"/>
      <c r="D2332" s="142" t="s">
        <v>71</v>
      </c>
      <c r="E2332" s="151" t="s">
        <v>1706</v>
      </c>
      <c r="F2332" s="151" t="s">
        <v>1861</v>
      </c>
      <c r="G2332" s="142"/>
      <c r="H2332" s="142"/>
      <c r="J2332" s="152">
        <f>$BK$2332</f>
        <v>1529645.68</v>
      </c>
      <c r="K2332" s="142"/>
      <c r="L2332" s="145"/>
      <c r="M2332" s="146"/>
      <c r="N2332" s="142"/>
      <c r="O2332" s="142"/>
      <c r="P2332" s="147">
        <f>SUM($P$2333:$P$2385)</f>
        <v>0</v>
      </c>
      <c r="Q2332" s="142"/>
      <c r="R2332" s="147">
        <f>SUM($R$2333:$R$2385)</f>
        <v>0</v>
      </c>
      <c r="S2332" s="142"/>
      <c r="T2332" s="148">
        <f>SUM($T$2333:$T$2385)</f>
        <v>0</v>
      </c>
      <c r="AR2332" s="149" t="s">
        <v>76</v>
      </c>
      <c r="AT2332" s="149" t="s">
        <v>71</v>
      </c>
      <c r="AU2332" s="149" t="s">
        <v>76</v>
      </c>
      <c r="AY2332" s="149" t="s">
        <v>139</v>
      </c>
      <c r="BK2332" s="150">
        <f>SUM($BK$2333:$BK$2385)</f>
        <v>1529645.68</v>
      </c>
    </row>
    <row r="2333" spans="2:65" s="6" customFormat="1" ht="15.75" customHeight="1" x14ac:dyDescent="0.3">
      <c r="B2333" s="23"/>
      <c r="C2333" s="153" t="s">
        <v>1862</v>
      </c>
      <c r="D2333" s="153" t="s">
        <v>141</v>
      </c>
      <c r="E2333" s="154" t="s">
        <v>1863</v>
      </c>
      <c r="F2333" s="155" t="s">
        <v>1864</v>
      </c>
      <c r="G2333" s="156" t="s">
        <v>1187</v>
      </c>
      <c r="H2333" s="157">
        <v>3391.63</v>
      </c>
      <c r="I2333" s="158">
        <v>27.7</v>
      </c>
      <c r="J2333" s="159">
        <f>ROUND($I$2333*$H$2333,2)</f>
        <v>93948.15</v>
      </c>
      <c r="K2333" s="155" t="s">
        <v>145</v>
      </c>
      <c r="L2333" s="43"/>
      <c r="M2333" s="160"/>
      <c r="N2333" s="161" t="s">
        <v>43</v>
      </c>
      <c r="O2333" s="24"/>
      <c r="P2333" s="162">
        <f>$O$2333*$H$2333</f>
        <v>0</v>
      </c>
      <c r="Q2333" s="162">
        <v>0</v>
      </c>
      <c r="R2333" s="162">
        <f>$Q$2333*$H$2333</f>
        <v>0</v>
      </c>
      <c r="S2333" s="162">
        <v>0</v>
      </c>
      <c r="T2333" s="163">
        <f>$S$2333*$H$2333</f>
        <v>0</v>
      </c>
      <c r="AR2333" s="97" t="s">
        <v>146</v>
      </c>
      <c r="AT2333" s="97" t="s">
        <v>141</v>
      </c>
      <c r="AU2333" s="97" t="s">
        <v>80</v>
      </c>
      <c r="AY2333" s="6" t="s">
        <v>139</v>
      </c>
      <c r="BE2333" s="164">
        <f>IF($N$2333="základní",$J$2333,0)</f>
        <v>93948.15</v>
      </c>
      <c r="BF2333" s="164">
        <f>IF($N$2333="snížená",$J$2333,0)</f>
        <v>0</v>
      </c>
      <c r="BG2333" s="164">
        <f>IF($N$2333="zákl. přenesená",$J$2333,0)</f>
        <v>0</v>
      </c>
      <c r="BH2333" s="164">
        <f>IF($N$2333="sníž. přenesená",$J$2333,0)</f>
        <v>0</v>
      </c>
      <c r="BI2333" s="164">
        <f>IF($N$2333="nulová",$J$2333,0)</f>
        <v>0</v>
      </c>
      <c r="BJ2333" s="97" t="s">
        <v>76</v>
      </c>
      <c r="BK2333" s="164">
        <f>ROUND($I$2333*$H$2333,2)</f>
        <v>93948.15</v>
      </c>
      <c r="BL2333" s="97" t="s">
        <v>146</v>
      </c>
      <c r="BM2333" s="97" t="s">
        <v>1865</v>
      </c>
    </row>
    <row r="2334" spans="2:65" s="6" customFormat="1" ht="16.5" customHeight="1" x14ac:dyDescent="0.3">
      <c r="B2334" s="23"/>
      <c r="C2334" s="24"/>
      <c r="D2334" s="165" t="s">
        <v>148</v>
      </c>
      <c r="E2334" s="24"/>
      <c r="F2334" s="166" t="s">
        <v>1866</v>
      </c>
      <c r="G2334" s="24"/>
      <c r="H2334" s="24"/>
      <c r="J2334" s="24"/>
      <c r="K2334" s="24"/>
      <c r="L2334" s="43"/>
      <c r="M2334" s="56"/>
      <c r="N2334" s="24"/>
      <c r="O2334" s="24"/>
      <c r="P2334" s="24"/>
      <c r="Q2334" s="24"/>
      <c r="R2334" s="24"/>
      <c r="S2334" s="24"/>
      <c r="T2334" s="57"/>
      <c r="AT2334" s="6" t="s">
        <v>148</v>
      </c>
      <c r="AU2334" s="6" t="s">
        <v>80</v>
      </c>
    </row>
    <row r="2335" spans="2:65" s="6" customFormat="1" ht="84.75" customHeight="1" x14ac:dyDescent="0.3">
      <c r="B2335" s="23"/>
      <c r="C2335" s="24"/>
      <c r="D2335" s="167" t="s">
        <v>150</v>
      </c>
      <c r="E2335" s="24"/>
      <c r="F2335" s="168" t="s">
        <v>1867</v>
      </c>
      <c r="G2335" s="24"/>
      <c r="H2335" s="24"/>
      <c r="J2335" s="24"/>
      <c r="K2335" s="24"/>
      <c r="L2335" s="43"/>
      <c r="M2335" s="56"/>
      <c r="N2335" s="24"/>
      <c r="O2335" s="24"/>
      <c r="P2335" s="24"/>
      <c r="Q2335" s="24"/>
      <c r="R2335" s="24"/>
      <c r="S2335" s="24"/>
      <c r="T2335" s="57"/>
      <c r="AT2335" s="6" t="s">
        <v>150</v>
      </c>
      <c r="AU2335" s="6" t="s">
        <v>80</v>
      </c>
    </row>
    <row r="2336" spans="2:65" s="6" customFormat="1" ht="15.75" customHeight="1" x14ac:dyDescent="0.3">
      <c r="B2336" s="176"/>
      <c r="C2336" s="177"/>
      <c r="D2336" s="167" t="s">
        <v>152</v>
      </c>
      <c r="E2336" s="177"/>
      <c r="F2336" s="178" t="s">
        <v>1868</v>
      </c>
      <c r="G2336" s="177"/>
      <c r="H2336" s="179">
        <v>0.97899999999999998</v>
      </c>
      <c r="J2336" s="177"/>
      <c r="K2336" s="177"/>
      <c r="L2336" s="180"/>
      <c r="M2336" s="181"/>
      <c r="N2336" s="177"/>
      <c r="O2336" s="177"/>
      <c r="P2336" s="177"/>
      <c r="Q2336" s="177"/>
      <c r="R2336" s="177"/>
      <c r="S2336" s="177"/>
      <c r="T2336" s="182"/>
      <c r="AT2336" s="183" t="s">
        <v>152</v>
      </c>
      <c r="AU2336" s="183" t="s">
        <v>80</v>
      </c>
      <c r="AV2336" s="183" t="s">
        <v>80</v>
      </c>
      <c r="AW2336" s="183" t="s">
        <v>111</v>
      </c>
      <c r="AX2336" s="183" t="s">
        <v>72</v>
      </c>
      <c r="AY2336" s="183" t="s">
        <v>139</v>
      </c>
    </row>
    <row r="2337" spans="2:65" s="6" customFormat="1" ht="15.75" customHeight="1" x14ac:dyDescent="0.3">
      <c r="B2337" s="176"/>
      <c r="C2337" s="177"/>
      <c r="D2337" s="167" t="s">
        <v>152</v>
      </c>
      <c r="E2337" s="177"/>
      <c r="F2337" s="178" t="s">
        <v>1869</v>
      </c>
      <c r="G2337" s="177"/>
      <c r="H2337" s="179">
        <v>73.923000000000002</v>
      </c>
      <c r="J2337" s="177"/>
      <c r="K2337" s="177"/>
      <c r="L2337" s="180"/>
      <c r="M2337" s="181"/>
      <c r="N2337" s="177"/>
      <c r="O2337" s="177"/>
      <c r="P2337" s="177"/>
      <c r="Q2337" s="177"/>
      <c r="R2337" s="177"/>
      <c r="S2337" s="177"/>
      <c r="T2337" s="182"/>
      <c r="AT2337" s="183" t="s">
        <v>152</v>
      </c>
      <c r="AU2337" s="183" t="s">
        <v>80</v>
      </c>
      <c r="AV2337" s="183" t="s">
        <v>80</v>
      </c>
      <c r="AW2337" s="183" t="s">
        <v>111</v>
      </c>
      <c r="AX2337" s="183" t="s">
        <v>72</v>
      </c>
      <c r="AY2337" s="183" t="s">
        <v>139</v>
      </c>
    </row>
    <row r="2338" spans="2:65" s="6" customFormat="1" ht="15.75" customHeight="1" x14ac:dyDescent="0.3">
      <c r="B2338" s="176"/>
      <c r="C2338" s="177"/>
      <c r="D2338" s="167" t="s">
        <v>152</v>
      </c>
      <c r="E2338" s="177"/>
      <c r="F2338" s="178" t="s">
        <v>1870</v>
      </c>
      <c r="G2338" s="177"/>
      <c r="H2338" s="179">
        <v>27.042000000000002</v>
      </c>
      <c r="J2338" s="177"/>
      <c r="K2338" s="177"/>
      <c r="L2338" s="180"/>
      <c r="M2338" s="181"/>
      <c r="N2338" s="177"/>
      <c r="O2338" s="177"/>
      <c r="P2338" s="177"/>
      <c r="Q2338" s="177"/>
      <c r="R2338" s="177"/>
      <c r="S2338" s="177"/>
      <c r="T2338" s="182"/>
      <c r="AT2338" s="183" t="s">
        <v>152</v>
      </c>
      <c r="AU2338" s="183" t="s">
        <v>80</v>
      </c>
      <c r="AV2338" s="183" t="s">
        <v>80</v>
      </c>
      <c r="AW2338" s="183" t="s">
        <v>111</v>
      </c>
      <c r="AX2338" s="183" t="s">
        <v>72</v>
      </c>
      <c r="AY2338" s="183" t="s">
        <v>139</v>
      </c>
    </row>
    <row r="2339" spans="2:65" s="6" customFormat="1" ht="15.75" customHeight="1" x14ac:dyDescent="0.3">
      <c r="B2339" s="176"/>
      <c r="C2339" s="177"/>
      <c r="D2339" s="167" t="s">
        <v>152</v>
      </c>
      <c r="E2339" s="177"/>
      <c r="F2339" s="178" t="s">
        <v>1871</v>
      </c>
      <c r="G2339" s="177"/>
      <c r="H2339" s="179">
        <v>181.827</v>
      </c>
      <c r="J2339" s="177"/>
      <c r="K2339" s="177"/>
      <c r="L2339" s="180"/>
      <c r="M2339" s="181"/>
      <c r="N2339" s="177"/>
      <c r="O2339" s="177"/>
      <c r="P2339" s="177"/>
      <c r="Q2339" s="177"/>
      <c r="R2339" s="177"/>
      <c r="S2339" s="177"/>
      <c r="T2339" s="182"/>
      <c r="AT2339" s="183" t="s">
        <v>152</v>
      </c>
      <c r="AU2339" s="183" t="s">
        <v>80</v>
      </c>
      <c r="AV2339" s="183" t="s">
        <v>80</v>
      </c>
      <c r="AW2339" s="183" t="s">
        <v>111</v>
      </c>
      <c r="AX2339" s="183" t="s">
        <v>72</v>
      </c>
      <c r="AY2339" s="183" t="s">
        <v>139</v>
      </c>
    </row>
    <row r="2340" spans="2:65" s="6" customFormat="1" ht="15.75" customHeight="1" x14ac:dyDescent="0.3">
      <c r="B2340" s="176"/>
      <c r="C2340" s="177"/>
      <c r="D2340" s="167" t="s">
        <v>152</v>
      </c>
      <c r="E2340" s="177"/>
      <c r="F2340" s="178" t="s">
        <v>1872</v>
      </c>
      <c r="G2340" s="177"/>
      <c r="H2340" s="179">
        <v>1891.789</v>
      </c>
      <c r="J2340" s="177"/>
      <c r="K2340" s="177"/>
      <c r="L2340" s="180"/>
      <c r="M2340" s="181"/>
      <c r="N2340" s="177"/>
      <c r="O2340" s="177"/>
      <c r="P2340" s="177"/>
      <c r="Q2340" s="177"/>
      <c r="R2340" s="177"/>
      <c r="S2340" s="177"/>
      <c r="T2340" s="182"/>
      <c r="AT2340" s="183" t="s">
        <v>152</v>
      </c>
      <c r="AU2340" s="183" t="s">
        <v>80</v>
      </c>
      <c r="AV2340" s="183" t="s">
        <v>80</v>
      </c>
      <c r="AW2340" s="183" t="s">
        <v>111</v>
      </c>
      <c r="AX2340" s="183" t="s">
        <v>72</v>
      </c>
      <c r="AY2340" s="183" t="s">
        <v>139</v>
      </c>
    </row>
    <row r="2341" spans="2:65" s="6" customFormat="1" ht="15.75" customHeight="1" x14ac:dyDescent="0.3">
      <c r="B2341" s="176"/>
      <c r="C2341" s="177"/>
      <c r="D2341" s="167" t="s">
        <v>152</v>
      </c>
      <c r="E2341" s="177"/>
      <c r="F2341" s="178" t="s">
        <v>1873</v>
      </c>
      <c r="G2341" s="177"/>
      <c r="H2341" s="179">
        <v>135.52699999999999</v>
      </c>
      <c r="J2341" s="177"/>
      <c r="K2341" s="177"/>
      <c r="L2341" s="180"/>
      <c r="M2341" s="181"/>
      <c r="N2341" s="177"/>
      <c r="O2341" s="177"/>
      <c r="P2341" s="177"/>
      <c r="Q2341" s="177"/>
      <c r="R2341" s="177"/>
      <c r="S2341" s="177"/>
      <c r="T2341" s="182"/>
      <c r="AT2341" s="183" t="s">
        <v>152</v>
      </c>
      <c r="AU2341" s="183" t="s">
        <v>80</v>
      </c>
      <c r="AV2341" s="183" t="s">
        <v>80</v>
      </c>
      <c r="AW2341" s="183" t="s">
        <v>111</v>
      </c>
      <c r="AX2341" s="183" t="s">
        <v>72</v>
      </c>
      <c r="AY2341" s="183" t="s">
        <v>139</v>
      </c>
    </row>
    <row r="2342" spans="2:65" s="6" customFormat="1" ht="15.75" customHeight="1" x14ac:dyDescent="0.3">
      <c r="B2342" s="176"/>
      <c r="C2342" s="177"/>
      <c r="D2342" s="167" t="s">
        <v>152</v>
      </c>
      <c r="E2342" s="177"/>
      <c r="F2342" s="178" t="s">
        <v>1874</v>
      </c>
      <c r="G2342" s="177"/>
      <c r="H2342" s="179">
        <v>153.80099999999999</v>
      </c>
      <c r="J2342" s="177"/>
      <c r="K2342" s="177"/>
      <c r="L2342" s="180"/>
      <c r="M2342" s="181"/>
      <c r="N2342" s="177"/>
      <c r="O2342" s="177"/>
      <c r="P2342" s="177"/>
      <c r="Q2342" s="177"/>
      <c r="R2342" s="177"/>
      <c r="S2342" s="177"/>
      <c r="T2342" s="182"/>
      <c r="AT2342" s="183" t="s">
        <v>152</v>
      </c>
      <c r="AU2342" s="183" t="s">
        <v>80</v>
      </c>
      <c r="AV2342" s="183" t="s">
        <v>80</v>
      </c>
      <c r="AW2342" s="183" t="s">
        <v>111</v>
      </c>
      <c r="AX2342" s="183" t="s">
        <v>72</v>
      </c>
      <c r="AY2342" s="183" t="s">
        <v>139</v>
      </c>
    </row>
    <row r="2343" spans="2:65" s="6" customFormat="1" ht="15.75" customHeight="1" x14ac:dyDescent="0.3">
      <c r="B2343" s="176"/>
      <c r="C2343" s="177"/>
      <c r="D2343" s="167" t="s">
        <v>152</v>
      </c>
      <c r="E2343" s="177"/>
      <c r="F2343" s="178" t="s">
        <v>1875</v>
      </c>
      <c r="G2343" s="177"/>
      <c r="H2343" s="179">
        <v>571.97400000000005</v>
      </c>
      <c r="J2343" s="177"/>
      <c r="K2343" s="177"/>
      <c r="L2343" s="180"/>
      <c r="M2343" s="181"/>
      <c r="N2343" s="177"/>
      <c r="O2343" s="177"/>
      <c r="P2343" s="177"/>
      <c r="Q2343" s="177"/>
      <c r="R2343" s="177"/>
      <c r="S2343" s="177"/>
      <c r="T2343" s="182"/>
      <c r="AT2343" s="183" t="s">
        <v>152</v>
      </c>
      <c r="AU2343" s="183" t="s">
        <v>80</v>
      </c>
      <c r="AV2343" s="183" t="s">
        <v>80</v>
      </c>
      <c r="AW2343" s="183" t="s">
        <v>111</v>
      </c>
      <c r="AX2343" s="183" t="s">
        <v>72</v>
      </c>
      <c r="AY2343" s="183" t="s">
        <v>139</v>
      </c>
    </row>
    <row r="2344" spans="2:65" s="6" customFormat="1" ht="15.75" customHeight="1" x14ac:dyDescent="0.3">
      <c r="B2344" s="176"/>
      <c r="C2344" s="177"/>
      <c r="D2344" s="167" t="s">
        <v>152</v>
      </c>
      <c r="E2344" s="177"/>
      <c r="F2344" s="178" t="s">
        <v>1876</v>
      </c>
      <c r="G2344" s="177"/>
      <c r="H2344" s="179">
        <v>354.76799999999997</v>
      </c>
      <c r="J2344" s="177"/>
      <c r="K2344" s="177"/>
      <c r="L2344" s="180"/>
      <c r="M2344" s="181"/>
      <c r="N2344" s="177"/>
      <c r="O2344" s="177"/>
      <c r="P2344" s="177"/>
      <c r="Q2344" s="177"/>
      <c r="R2344" s="177"/>
      <c r="S2344" s="177"/>
      <c r="T2344" s="182"/>
      <c r="AT2344" s="183" t="s">
        <v>152</v>
      </c>
      <c r="AU2344" s="183" t="s">
        <v>80</v>
      </c>
      <c r="AV2344" s="183" t="s">
        <v>80</v>
      </c>
      <c r="AW2344" s="183" t="s">
        <v>111</v>
      </c>
      <c r="AX2344" s="183" t="s">
        <v>72</v>
      </c>
      <c r="AY2344" s="183" t="s">
        <v>139</v>
      </c>
    </row>
    <row r="2345" spans="2:65" s="6" customFormat="1" ht="15.75" customHeight="1" x14ac:dyDescent="0.3">
      <c r="B2345" s="184"/>
      <c r="C2345" s="185"/>
      <c r="D2345" s="167" t="s">
        <v>152</v>
      </c>
      <c r="E2345" s="185"/>
      <c r="F2345" s="186" t="s">
        <v>179</v>
      </c>
      <c r="G2345" s="185"/>
      <c r="H2345" s="187">
        <v>3391.63</v>
      </c>
      <c r="J2345" s="185"/>
      <c r="K2345" s="185"/>
      <c r="L2345" s="188"/>
      <c r="M2345" s="189"/>
      <c r="N2345" s="185"/>
      <c r="O2345" s="185"/>
      <c r="P2345" s="185"/>
      <c r="Q2345" s="185"/>
      <c r="R2345" s="185"/>
      <c r="S2345" s="185"/>
      <c r="T2345" s="190"/>
      <c r="AT2345" s="191" t="s">
        <v>152</v>
      </c>
      <c r="AU2345" s="191" t="s">
        <v>80</v>
      </c>
      <c r="AV2345" s="191" t="s">
        <v>146</v>
      </c>
      <c r="AW2345" s="191" t="s">
        <v>111</v>
      </c>
      <c r="AX2345" s="191" t="s">
        <v>76</v>
      </c>
      <c r="AY2345" s="191" t="s">
        <v>139</v>
      </c>
    </row>
    <row r="2346" spans="2:65" s="6" customFormat="1" ht="15.75" customHeight="1" x14ac:dyDescent="0.3">
      <c r="B2346" s="23"/>
      <c r="C2346" s="153" t="s">
        <v>1877</v>
      </c>
      <c r="D2346" s="153" t="s">
        <v>141</v>
      </c>
      <c r="E2346" s="154" t="s">
        <v>1878</v>
      </c>
      <c r="F2346" s="155" t="s">
        <v>1879</v>
      </c>
      <c r="G2346" s="156" t="s">
        <v>1187</v>
      </c>
      <c r="H2346" s="157">
        <v>115315.42</v>
      </c>
      <c r="I2346" s="158">
        <v>1.85</v>
      </c>
      <c r="J2346" s="159">
        <f>ROUND($I$2346*$H$2346,2)</f>
        <v>213333.53</v>
      </c>
      <c r="K2346" s="155" t="s">
        <v>145</v>
      </c>
      <c r="L2346" s="43"/>
      <c r="M2346" s="160"/>
      <c r="N2346" s="161" t="s">
        <v>43</v>
      </c>
      <c r="O2346" s="24"/>
      <c r="P2346" s="162">
        <f>$O$2346*$H$2346</f>
        <v>0</v>
      </c>
      <c r="Q2346" s="162">
        <v>0</v>
      </c>
      <c r="R2346" s="162">
        <f>$Q$2346*$H$2346</f>
        <v>0</v>
      </c>
      <c r="S2346" s="162">
        <v>0</v>
      </c>
      <c r="T2346" s="163">
        <f>$S$2346*$H$2346</f>
        <v>0</v>
      </c>
      <c r="AR2346" s="97" t="s">
        <v>146</v>
      </c>
      <c r="AT2346" s="97" t="s">
        <v>141</v>
      </c>
      <c r="AU2346" s="97" t="s">
        <v>80</v>
      </c>
      <c r="AY2346" s="6" t="s">
        <v>139</v>
      </c>
      <c r="BE2346" s="164">
        <f>IF($N$2346="základní",$J$2346,0)</f>
        <v>213333.53</v>
      </c>
      <c r="BF2346" s="164">
        <f>IF($N$2346="snížená",$J$2346,0)</f>
        <v>0</v>
      </c>
      <c r="BG2346" s="164">
        <f>IF($N$2346="zákl. přenesená",$J$2346,0)</f>
        <v>0</v>
      </c>
      <c r="BH2346" s="164">
        <f>IF($N$2346="sníž. přenesená",$J$2346,0)</f>
        <v>0</v>
      </c>
      <c r="BI2346" s="164">
        <f>IF($N$2346="nulová",$J$2346,0)</f>
        <v>0</v>
      </c>
      <c r="BJ2346" s="97" t="s">
        <v>76</v>
      </c>
      <c r="BK2346" s="164">
        <f>ROUND($I$2346*$H$2346,2)</f>
        <v>213333.53</v>
      </c>
      <c r="BL2346" s="97" t="s">
        <v>146</v>
      </c>
      <c r="BM2346" s="97" t="s">
        <v>1880</v>
      </c>
    </row>
    <row r="2347" spans="2:65" s="6" customFormat="1" ht="27" customHeight="1" x14ac:dyDescent="0.3">
      <c r="B2347" s="23"/>
      <c r="C2347" s="24"/>
      <c r="D2347" s="165" t="s">
        <v>148</v>
      </c>
      <c r="E2347" s="24"/>
      <c r="F2347" s="166" t="s">
        <v>1881</v>
      </c>
      <c r="G2347" s="24"/>
      <c r="H2347" s="24"/>
      <c r="J2347" s="24"/>
      <c r="K2347" s="24"/>
      <c r="L2347" s="43"/>
      <c r="M2347" s="56"/>
      <c r="N2347" s="24"/>
      <c r="O2347" s="24"/>
      <c r="P2347" s="24"/>
      <c r="Q2347" s="24"/>
      <c r="R2347" s="24"/>
      <c r="S2347" s="24"/>
      <c r="T2347" s="57"/>
      <c r="AT2347" s="6" t="s">
        <v>148</v>
      </c>
      <c r="AU2347" s="6" t="s">
        <v>80</v>
      </c>
    </row>
    <row r="2348" spans="2:65" s="6" customFormat="1" ht="84.75" customHeight="1" x14ac:dyDescent="0.3">
      <c r="B2348" s="23"/>
      <c r="C2348" s="24"/>
      <c r="D2348" s="167" t="s">
        <v>150</v>
      </c>
      <c r="E2348" s="24"/>
      <c r="F2348" s="168" t="s">
        <v>1867</v>
      </c>
      <c r="G2348" s="24"/>
      <c r="H2348" s="24"/>
      <c r="J2348" s="24"/>
      <c r="K2348" s="24"/>
      <c r="L2348" s="43"/>
      <c r="M2348" s="56"/>
      <c r="N2348" s="24"/>
      <c r="O2348" s="24"/>
      <c r="P2348" s="24"/>
      <c r="Q2348" s="24"/>
      <c r="R2348" s="24"/>
      <c r="S2348" s="24"/>
      <c r="T2348" s="57"/>
      <c r="AT2348" s="6" t="s">
        <v>150</v>
      </c>
      <c r="AU2348" s="6" t="s">
        <v>80</v>
      </c>
    </row>
    <row r="2349" spans="2:65" s="6" customFormat="1" ht="15.75" customHeight="1" x14ac:dyDescent="0.3">
      <c r="B2349" s="169"/>
      <c r="C2349" s="170"/>
      <c r="D2349" s="167" t="s">
        <v>152</v>
      </c>
      <c r="E2349" s="170"/>
      <c r="F2349" s="171" t="s">
        <v>1882</v>
      </c>
      <c r="G2349" s="170"/>
      <c r="H2349" s="170"/>
      <c r="J2349" s="170"/>
      <c r="K2349" s="170"/>
      <c r="L2349" s="172"/>
      <c r="M2349" s="173"/>
      <c r="N2349" s="170"/>
      <c r="O2349" s="170"/>
      <c r="P2349" s="170"/>
      <c r="Q2349" s="170"/>
      <c r="R2349" s="170"/>
      <c r="S2349" s="170"/>
      <c r="T2349" s="174"/>
      <c r="AT2349" s="175" t="s">
        <v>152</v>
      </c>
      <c r="AU2349" s="175" t="s">
        <v>80</v>
      </c>
      <c r="AV2349" s="175" t="s">
        <v>76</v>
      </c>
      <c r="AW2349" s="175" t="s">
        <v>111</v>
      </c>
      <c r="AX2349" s="175" t="s">
        <v>72</v>
      </c>
      <c r="AY2349" s="175" t="s">
        <v>139</v>
      </c>
    </row>
    <row r="2350" spans="2:65" s="6" customFormat="1" ht="15.75" customHeight="1" x14ac:dyDescent="0.3">
      <c r="B2350" s="176"/>
      <c r="C2350" s="177"/>
      <c r="D2350" s="167" t="s">
        <v>152</v>
      </c>
      <c r="E2350" s="177"/>
      <c r="F2350" s="178" t="s">
        <v>1883</v>
      </c>
      <c r="G2350" s="177"/>
      <c r="H2350" s="179">
        <v>115315.42</v>
      </c>
      <c r="J2350" s="177"/>
      <c r="K2350" s="177"/>
      <c r="L2350" s="180"/>
      <c r="M2350" s="181"/>
      <c r="N2350" s="177"/>
      <c r="O2350" s="177"/>
      <c r="P2350" s="177"/>
      <c r="Q2350" s="177"/>
      <c r="R2350" s="177"/>
      <c r="S2350" s="177"/>
      <c r="T2350" s="182"/>
      <c r="AT2350" s="183" t="s">
        <v>152</v>
      </c>
      <c r="AU2350" s="183" t="s">
        <v>80</v>
      </c>
      <c r="AV2350" s="183" t="s">
        <v>80</v>
      </c>
      <c r="AW2350" s="183" t="s">
        <v>111</v>
      </c>
      <c r="AX2350" s="183" t="s">
        <v>76</v>
      </c>
      <c r="AY2350" s="183" t="s">
        <v>139</v>
      </c>
    </row>
    <row r="2351" spans="2:65" s="6" customFormat="1" ht="15.75" customHeight="1" x14ac:dyDescent="0.3">
      <c r="B2351" s="23"/>
      <c r="C2351" s="153" t="s">
        <v>1884</v>
      </c>
      <c r="D2351" s="153" t="s">
        <v>141</v>
      </c>
      <c r="E2351" s="154" t="s">
        <v>1885</v>
      </c>
      <c r="F2351" s="155" t="s">
        <v>1886</v>
      </c>
      <c r="G2351" s="156" t="s">
        <v>1187</v>
      </c>
      <c r="H2351" s="157">
        <v>237.471</v>
      </c>
      <c r="I2351" s="158">
        <v>90</v>
      </c>
      <c r="J2351" s="159">
        <f>ROUND($I$2351*$H$2351,2)</f>
        <v>21372.39</v>
      </c>
      <c r="K2351" s="155" t="s">
        <v>145</v>
      </c>
      <c r="L2351" s="43"/>
      <c r="M2351" s="160"/>
      <c r="N2351" s="161" t="s">
        <v>43</v>
      </c>
      <c r="O2351" s="24"/>
      <c r="P2351" s="162">
        <f>$O$2351*$H$2351</f>
        <v>0</v>
      </c>
      <c r="Q2351" s="162">
        <v>0</v>
      </c>
      <c r="R2351" s="162">
        <f>$Q$2351*$H$2351</f>
        <v>0</v>
      </c>
      <c r="S2351" s="162">
        <v>0</v>
      </c>
      <c r="T2351" s="163">
        <f>$S$2351*$H$2351</f>
        <v>0</v>
      </c>
      <c r="AR2351" s="97" t="s">
        <v>146</v>
      </c>
      <c r="AT2351" s="97" t="s">
        <v>141</v>
      </c>
      <c r="AU2351" s="97" t="s">
        <v>80</v>
      </c>
      <c r="AY2351" s="6" t="s">
        <v>139</v>
      </c>
      <c r="BE2351" s="164">
        <f>IF($N$2351="základní",$J$2351,0)</f>
        <v>21372.39</v>
      </c>
      <c r="BF2351" s="164">
        <f>IF($N$2351="snížená",$J$2351,0)</f>
        <v>0</v>
      </c>
      <c r="BG2351" s="164">
        <f>IF($N$2351="zákl. přenesená",$J$2351,0)</f>
        <v>0</v>
      </c>
      <c r="BH2351" s="164">
        <f>IF($N$2351="sníž. přenesená",$J$2351,0)</f>
        <v>0</v>
      </c>
      <c r="BI2351" s="164">
        <f>IF($N$2351="nulová",$J$2351,0)</f>
        <v>0</v>
      </c>
      <c r="BJ2351" s="97" t="s">
        <v>76</v>
      </c>
      <c r="BK2351" s="164">
        <f>ROUND($I$2351*$H$2351,2)</f>
        <v>21372.39</v>
      </c>
      <c r="BL2351" s="97" t="s">
        <v>146</v>
      </c>
      <c r="BM2351" s="97" t="s">
        <v>1887</v>
      </c>
    </row>
    <row r="2352" spans="2:65" s="6" customFormat="1" ht="16.5" customHeight="1" x14ac:dyDescent="0.3">
      <c r="B2352" s="23"/>
      <c r="C2352" s="24"/>
      <c r="D2352" s="165" t="s">
        <v>148</v>
      </c>
      <c r="E2352" s="24"/>
      <c r="F2352" s="166" t="s">
        <v>1888</v>
      </c>
      <c r="G2352" s="24"/>
      <c r="H2352" s="24"/>
      <c r="J2352" s="24"/>
      <c r="K2352" s="24"/>
      <c r="L2352" s="43"/>
      <c r="M2352" s="56"/>
      <c r="N2352" s="24"/>
      <c r="O2352" s="24"/>
      <c r="P2352" s="24"/>
      <c r="Q2352" s="24"/>
      <c r="R2352" s="24"/>
      <c r="S2352" s="24"/>
      <c r="T2352" s="57"/>
      <c r="AT2352" s="6" t="s">
        <v>148</v>
      </c>
      <c r="AU2352" s="6" t="s">
        <v>80</v>
      </c>
    </row>
    <row r="2353" spans="2:65" s="6" customFormat="1" ht="57.75" customHeight="1" x14ac:dyDescent="0.3">
      <c r="B2353" s="23"/>
      <c r="C2353" s="24"/>
      <c r="D2353" s="167" t="s">
        <v>150</v>
      </c>
      <c r="E2353" s="24"/>
      <c r="F2353" s="168" t="s">
        <v>1889</v>
      </c>
      <c r="G2353" s="24"/>
      <c r="H2353" s="24"/>
      <c r="J2353" s="24"/>
      <c r="K2353" s="24"/>
      <c r="L2353" s="43"/>
      <c r="M2353" s="56"/>
      <c r="N2353" s="24"/>
      <c r="O2353" s="24"/>
      <c r="P2353" s="24"/>
      <c r="Q2353" s="24"/>
      <c r="R2353" s="24"/>
      <c r="S2353" s="24"/>
      <c r="T2353" s="57"/>
      <c r="AT2353" s="6" t="s">
        <v>150</v>
      </c>
      <c r="AU2353" s="6" t="s">
        <v>80</v>
      </c>
    </row>
    <row r="2354" spans="2:65" s="6" customFormat="1" ht="15.75" customHeight="1" x14ac:dyDescent="0.3">
      <c r="B2354" s="176"/>
      <c r="C2354" s="177"/>
      <c r="D2354" s="167" t="s">
        <v>152</v>
      </c>
      <c r="E2354" s="177"/>
      <c r="F2354" s="178" t="s">
        <v>1868</v>
      </c>
      <c r="G2354" s="177"/>
      <c r="H2354" s="179">
        <v>0.97899999999999998</v>
      </c>
      <c r="J2354" s="177"/>
      <c r="K2354" s="177"/>
      <c r="L2354" s="180"/>
      <c r="M2354" s="181"/>
      <c r="N2354" s="177"/>
      <c r="O2354" s="177"/>
      <c r="P2354" s="177"/>
      <c r="Q2354" s="177"/>
      <c r="R2354" s="177"/>
      <c r="S2354" s="177"/>
      <c r="T2354" s="182"/>
      <c r="AT2354" s="183" t="s">
        <v>152</v>
      </c>
      <c r="AU2354" s="183" t="s">
        <v>80</v>
      </c>
      <c r="AV2354" s="183" t="s">
        <v>80</v>
      </c>
      <c r="AW2354" s="183" t="s">
        <v>111</v>
      </c>
      <c r="AX2354" s="183" t="s">
        <v>72</v>
      </c>
      <c r="AY2354" s="183" t="s">
        <v>139</v>
      </c>
    </row>
    <row r="2355" spans="2:65" s="6" customFormat="1" ht="15.75" customHeight="1" x14ac:dyDescent="0.3">
      <c r="B2355" s="176"/>
      <c r="C2355" s="177"/>
      <c r="D2355" s="167" t="s">
        <v>152</v>
      </c>
      <c r="E2355" s="177"/>
      <c r="F2355" s="178" t="s">
        <v>1869</v>
      </c>
      <c r="G2355" s="177"/>
      <c r="H2355" s="179">
        <v>73.923000000000002</v>
      </c>
      <c r="J2355" s="177"/>
      <c r="K2355" s="177"/>
      <c r="L2355" s="180"/>
      <c r="M2355" s="181"/>
      <c r="N2355" s="177"/>
      <c r="O2355" s="177"/>
      <c r="P2355" s="177"/>
      <c r="Q2355" s="177"/>
      <c r="R2355" s="177"/>
      <c r="S2355" s="177"/>
      <c r="T2355" s="182"/>
      <c r="AT2355" s="183" t="s">
        <v>152</v>
      </c>
      <c r="AU2355" s="183" t="s">
        <v>80</v>
      </c>
      <c r="AV2355" s="183" t="s">
        <v>80</v>
      </c>
      <c r="AW2355" s="183" t="s">
        <v>111</v>
      </c>
      <c r="AX2355" s="183" t="s">
        <v>72</v>
      </c>
      <c r="AY2355" s="183" t="s">
        <v>139</v>
      </c>
    </row>
    <row r="2356" spans="2:65" s="6" customFormat="1" ht="15.75" customHeight="1" x14ac:dyDescent="0.3">
      <c r="B2356" s="176"/>
      <c r="C2356" s="177"/>
      <c r="D2356" s="167" t="s">
        <v>152</v>
      </c>
      <c r="E2356" s="177"/>
      <c r="F2356" s="178" t="s">
        <v>1870</v>
      </c>
      <c r="G2356" s="177"/>
      <c r="H2356" s="179">
        <v>27.042000000000002</v>
      </c>
      <c r="J2356" s="177"/>
      <c r="K2356" s="177"/>
      <c r="L2356" s="180"/>
      <c r="M2356" s="181"/>
      <c r="N2356" s="177"/>
      <c r="O2356" s="177"/>
      <c r="P2356" s="177"/>
      <c r="Q2356" s="177"/>
      <c r="R2356" s="177"/>
      <c r="S2356" s="177"/>
      <c r="T2356" s="182"/>
      <c r="AT2356" s="183" t="s">
        <v>152</v>
      </c>
      <c r="AU2356" s="183" t="s">
        <v>80</v>
      </c>
      <c r="AV2356" s="183" t="s">
        <v>80</v>
      </c>
      <c r="AW2356" s="183" t="s">
        <v>111</v>
      </c>
      <c r="AX2356" s="183" t="s">
        <v>72</v>
      </c>
      <c r="AY2356" s="183" t="s">
        <v>139</v>
      </c>
    </row>
    <row r="2357" spans="2:65" s="6" customFormat="1" ht="15.75" customHeight="1" x14ac:dyDescent="0.3">
      <c r="B2357" s="176"/>
      <c r="C2357" s="177"/>
      <c r="D2357" s="167" t="s">
        <v>152</v>
      </c>
      <c r="E2357" s="177"/>
      <c r="F2357" s="178" t="s">
        <v>1873</v>
      </c>
      <c r="G2357" s="177"/>
      <c r="H2357" s="179">
        <v>135.52699999999999</v>
      </c>
      <c r="J2357" s="177"/>
      <c r="K2357" s="177"/>
      <c r="L2357" s="180"/>
      <c r="M2357" s="181"/>
      <c r="N2357" s="177"/>
      <c r="O2357" s="177"/>
      <c r="P2357" s="177"/>
      <c r="Q2357" s="177"/>
      <c r="R2357" s="177"/>
      <c r="S2357" s="177"/>
      <c r="T2357" s="182"/>
      <c r="AT2357" s="183" t="s">
        <v>152</v>
      </c>
      <c r="AU2357" s="183" t="s">
        <v>80</v>
      </c>
      <c r="AV2357" s="183" t="s">
        <v>80</v>
      </c>
      <c r="AW2357" s="183" t="s">
        <v>111</v>
      </c>
      <c r="AX2357" s="183" t="s">
        <v>72</v>
      </c>
      <c r="AY2357" s="183" t="s">
        <v>139</v>
      </c>
    </row>
    <row r="2358" spans="2:65" s="6" customFormat="1" ht="15.75" customHeight="1" x14ac:dyDescent="0.3">
      <c r="B2358" s="184"/>
      <c r="C2358" s="185"/>
      <c r="D2358" s="167" t="s">
        <v>152</v>
      </c>
      <c r="E2358" s="185"/>
      <c r="F2358" s="186" t="s">
        <v>179</v>
      </c>
      <c r="G2358" s="185"/>
      <c r="H2358" s="187">
        <v>237.471</v>
      </c>
      <c r="J2358" s="185"/>
      <c r="K2358" s="185"/>
      <c r="L2358" s="188"/>
      <c r="M2358" s="189"/>
      <c r="N2358" s="185"/>
      <c r="O2358" s="185"/>
      <c r="P2358" s="185"/>
      <c r="Q2358" s="185"/>
      <c r="R2358" s="185"/>
      <c r="S2358" s="185"/>
      <c r="T2358" s="190"/>
      <c r="AT2358" s="191" t="s">
        <v>152</v>
      </c>
      <c r="AU2358" s="191" t="s">
        <v>80</v>
      </c>
      <c r="AV2358" s="191" t="s">
        <v>146</v>
      </c>
      <c r="AW2358" s="191" t="s">
        <v>111</v>
      </c>
      <c r="AX2358" s="191" t="s">
        <v>76</v>
      </c>
      <c r="AY2358" s="191" t="s">
        <v>139</v>
      </c>
    </row>
    <row r="2359" spans="2:65" s="6" customFormat="1" ht="15.75" customHeight="1" x14ac:dyDescent="0.3">
      <c r="B2359" s="23"/>
      <c r="C2359" s="153" t="s">
        <v>1890</v>
      </c>
      <c r="D2359" s="153" t="s">
        <v>141</v>
      </c>
      <c r="E2359" s="154" t="s">
        <v>1891</v>
      </c>
      <c r="F2359" s="155" t="s">
        <v>1892</v>
      </c>
      <c r="G2359" s="156" t="s">
        <v>1187</v>
      </c>
      <c r="H2359" s="157">
        <v>1080.5429999999999</v>
      </c>
      <c r="I2359" s="158">
        <v>50</v>
      </c>
      <c r="J2359" s="159">
        <f>ROUND($I$2359*$H$2359,2)</f>
        <v>54027.15</v>
      </c>
      <c r="K2359" s="155" t="s">
        <v>145</v>
      </c>
      <c r="L2359" s="43"/>
      <c r="M2359" s="160"/>
      <c r="N2359" s="161" t="s">
        <v>43</v>
      </c>
      <c r="O2359" s="24"/>
      <c r="P2359" s="162">
        <f>$O$2359*$H$2359</f>
        <v>0</v>
      </c>
      <c r="Q2359" s="162">
        <v>0</v>
      </c>
      <c r="R2359" s="162">
        <f>$Q$2359*$H$2359</f>
        <v>0</v>
      </c>
      <c r="S2359" s="162">
        <v>0</v>
      </c>
      <c r="T2359" s="163">
        <f>$S$2359*$H$2359</f>
        <v>0</v>
      </c>
      <c r="AR2359" s="97" t="s">
        <v>146</v>
      </c>
      <c r="AT2359" s="97" t="s">
        <v>141</v>
      </c>
      <c r="AU2359" s="97" t="s">
        <v>80</v>
      </c>
      <c r="AY2359" s="6" t="s">
        <v>139</v>
      </c>
      <c r="BE2359" s="164">
        <f>IF($N$2359="základní",$J$2359,0)</f>
        <v>54027.15</v>
      </c>
      <c r="BF2359" s="164">
        <f>IF($N$2359="snížená",$J$2359,0)</f>
        <v>0</v>
      </c>
      <c r="BG2359" s="164">
        <f>IF($N$2359="zákl. přenesená",$J$2359,0)</f>
        <v>0</v>
      </c>
      <c r="BH2359" s="164">
        <f>IF($N$2359="sníž. přenesená",$J$2359,0)</f>
        <v>0</v>
      </c>
      <c r="BI2359" s="164">
        <f>IF($N$2359="nulová",$J$2359,0)</f>
        <v>0</v>
      </c>
      <c r="BJ2359" s="97" t="s">
        <v>76</v>
      </c>
      <c r="BK2359" s="164">
        <f>ROUND($I$2359*$H$2359,2)</f>
        <v>54027.15</v>
      </c>
      <c r="BL2359" s="97" t="s">
        <v>146</v>
      </c>
      <c r="BM2359" s="97" t="s">
        <v>1893</v>
      </c>
    </row>
    <row r="2360" spans="2:65" s="6" customFormat="1" ht="16.5" customHeight="1" x14ac:dyDescent="0.3">
      <c r="B2360" s="23"/>
      <c r="C2360" s="24"/>
      <c r="D2360" s="165" t="s">
        <v>148</v>
      </c>
      <c r="E2360" s="24"/>
      <c r="F2360" s="166" t="s">
        <v>1894</v>
      </c>
      <c r="G2360" s="24"/>
      <c r="H2360" s="24"/>
      <c r="J2360" s="24"/>
      <c r="K2360" s="24"/>
      <c r="L2360" s="43"/>
      <c r="M2360" s="56"/>
      <c r="N2360" s="24"/>
      <c r="O2360" s="24"/>
      <c r="P2360" s="24"/>
      <c r="Q2360" s="24"/>
      <c r="R2360" s="24"/>
      <c r="S2360" s="24"/>
      <c r="T2360" s="57"/>
      <c r="AT2360" s="6" t="s">
        <v>148</v>
      </c>
      <c r="AU2360" s="6" t="s">
        <v>80</v>
      </c>
    </row>
    <row r="2361" spans="2:65" s="6" customFormat="1" ht="57.75" customHeight="1" x14ac:dyDescent="0.3">
      <c r="B2361" s="23"/>
      <c r="C2361" s="24"/>
      <c r="D2361" s="167" t="s">
        <v>150</v>
      </c>
      <c r="E2361" s="24"/>
      <c r="F2361" s="168" t="s">
        <v>1889</v>
      </c>
      <c r="G2361" s="24"/>
      <c r="H2361" s="24"/>
      <c r="J2361" s="24"/>
      <c r="K2361" s="24"/>
      <c r="L2361" s="43"/>
      <c r="M2361" s="56"/>
      <c r="N2361" s="24"/>
      <c r="O2361" s="24"/>
      <c r="P2361" s="24"/>
      <c r="Q2361" s="24"/>
      <c r="R2361" s="24"/>
      <c r="S2361" s="24"/>
      <c r="T2361" s="57"/>
      <c r="AT2361" s="6" t="s">
        <v>150</v>
      </c>
      <c r="AU2361" s="6" t="s">
        <v>80</v>
      </c>
    </row>
    <row r="2362" spans="2:65" s="6" customFormat="1" ht="15.75" customHeight="1" x14ac:dyDescent="0.3">
      <c r="B2362" s="176"/>
      <c r="C2362" s="177"/>
      <c r="D2362" s="167" t="s">
        <v>152</v>
      </c>
      <c r="E2362" s="177"/>
      <c r="F2362" s="178" t="s">
        <v>1874</v>
      </c>
      <c r="G2362" s="177"/>
      <c r="H2362" s="179">
        <v>153.80099999999999</v>
      </c>
      <c r="J2362" s="177"/>
      <c r="K2362" s="177"/>
      <c r="L2362" s="180"/>
      <c r="M2362" s="181"/>
      <c r="N2362" s="177"/>
      <c r="O2362" s="177"/>
      <c r="P2362" s="177"/>
      <c r="Q2362" s="177"/>
      <c r="R2362" s="177"/>
      <c r="S2362" s="177"/>
      <c r="T2362" s="182"/>
      <c r="AT2362" s="183" t="s">
        <v>152</v>
      </c>
      <c r="AU2362" s="183" t="s">
        <v>80</v>
      </c>
      <c r="AV2362" s="183" t="s">
        <v>80</v>
      </c>
      <c r="AW2362" s="183" t="s">
        <v>111</v>
      </c>
      <c r="AX2362" s="183" t="s">
        <v>72</v>
      </c>
      <c r="AY2362" s="183" t="s">
        <v>139</v>
      </c>
    </row>
    <row r="2363" spans="2:65" s="6" customFormat="1" ht="15.75" customHeight="1" x14ac:dyDescent="0.3">
      <c r="B2363" s="176"/>
      <c r="C2363" s="177"/>
      <c r="D2363" s="167" t="s">
        <v>152</v>
      </c>
      <c r="E2363" s="177"/>
      <c r="F2363" s="178" t="s">
        <v>1875</v>
      </c>
      <c r="G2363" s="177"/>
      <c r="H2363" s="179">
        <v>571.97400000000005</v>
      </c>
      <c r="J2363" s="177"/>
      <c r="K2363" s="177"/>
      <c r="L2363" s="180"/>
      <c r="M2363" s="181"/>
      <c r="N2363" s="177"/>
      <c r="O2363" s="177"/>
      <c r="P2363" s="177"/>
      <c r="Q2363" s="177"/>
      <c r="R2363" s="177"/>
      <c r="S2363" s="177"/>
      <c r="T2363" s="182"/>
      <c r="AT2363" s="183" t="s">
        <v>152</v>
      </c>
      <c r="AU2363" s="183" t="s">
        <v>80</v>
      </c>
      <c r="AV2363" s="183" t="s">
        <v>80</v>
      </c>
      <c r="AW2363" s="183" t="s">
        <v>111</v>
      </c>
      <c r="AX2363" s="183" t="s">
        <v>72</v>
      </c>
      <c r="AY2363" s="183" t="s">
        <v>139</v>
      </c>
    </row>
    <row r="2364" spans="2:65" s="6" customFormat="1" ht="15.75" customHeight="1" x14ac:dyDescent="0.3">
      <c r="B2364" s="176"/>
      <c r="C2364" s="177"/>
      <c r="D2364" s="167" t="s">
        <v>152</v>
      </c>
      <c r="E2364" s="177"/>
      <c r="F2364" s="178" t="s">
        <v>1876</v>
      </c>
      <c r="G2364" s="177"/>
      <c r="H2364" s="179">
        <v>354.76799999999997</v>
      </c>
      <c r="J2364" s="177"/>
      <c r="K2364" s="177"/>
      <c r="L2364" s="180"/>
      <c r="M2364" s="181"/>
      <c r="N2364" s="177"/>
      <c r="O2364" s="177"/>
      <c r="P2364" s="177"/>
      <c r="Q2364" s="177"/>
      <c r="R2364" s="177"/>
      <c r="S2364" s="177"/>
      <c r="T2364" s="182"/>
      <c r="AT2364" s="183" t="s">
        <v>152</v>
      </c>
      <c r="AU2364" s="183" t="s">
        <v>80</v>
      </c>
      <c r="AV2364" s="183" t="s">
        <v>80</v>
      </c>
      <c r="AW2364" s="183" t="s">
        <v>111</v>
      </c>
      <c r="AX2364" s="183" t="s">
        <v>72</v>
      </c>
      <c r="AY2364" s="183" t="s">
        <v>139</v>
      </c>
    </row>
    <row r="2365" spans="2:65" s="6" customFormat="1" ht="15.75" customHeight="1" x14ac:dyDescent="0.3">
      <c r="B2365" s="184"/>
      <c r="C2365" s="185"/>
      <c r="D2365" s="167" t="s">
        <v>152</v>
      </c>
      <c r="E2365" s="185"/>
      <c r="F2365" s="186" t="s">
        <v>179</v>
      </c>
      <c r="G2365" s="185"/>
      <c r="H2365" s="187">
        <v>1080.5429999999999</v>
      </c>
      <c r="J2365" s="185"/>
      <c r="K2365" s="185"/>
      <c r="L2365" s="188"/>
      <c r="M2365" s="189"/>
      <c r="N2365" s="185"/>
      <c r="O2365" s="185"/>
      <c r="P2365" s="185"/>
      <c r="Q2365" s="185"/>
      <c r="R2365" s="185"/>
      <c r="S2365" s="185"/>
      <c r="T2365" s="190"/>
      <c r="AT2365" s="191" t="s">
        <v>152</v>
      </c>
      <c r="AU2365" s="191" t="s">
        <v>80</v>
      </c>
      <c r="AV2365" s="191" t="s">
        <v>146</v>
      </c>
      <c r="AW2365" s="191" t="s">
        <v>111</v>
      </c>
      <c r="AX2365" s="191" t="s">
        <v>76</v>
      </c>
      <c r="AY2365" s="191" t="s">
        <v>139</v>
      </c>
    </row>
    <row r="2366" spans="2:65" s="6" customFormat="1" ht="15.75" customHeight="1" x14ac:dyDescent="0.3">
      <c r="B2366" s="23"/>
      <c r="C2366" s="153" t="s">
        <v>1895</v>
      </c>
      <c r="D2366" s="153" t="s">
        <v>141</v>
      </c>
      <c r="E2366" s="154" t="s">
        <v>1896</v>
      </c>
      <c r="F2366" s="155" t="s">
        <v>1897</v>
      </c>
      <c r="G2366" s="156" t="s">
        <v>1187</v>
      </c>
      <c r="H2366" s="157">
        <v>2073.616</v>
      </c>
      <c r="I2366" s="158">
        <v>95</v>
      </c>
      <c r="J2366" s="159">
        <f>ROUND($I$2366*$H$2366,2)</f>
        <v>196993.52</v>
      </c>
      <c r="K2366" s="155" t="s">
        <v>145</v>
      </c>
      <c r="L2366" s="43"/>
      <c r="M2366" s="160"/>
      <c r="N2366" s="161" t="s">
        <v>43</v>
      </c>
      <c r="O2366" s="24"/>
      <c r="P2366" s="162">
        <f>$O$2366*$H$2366</f>
        <v>0</v>
      </c>
      <c r="Q2366" s="162">
        <v>0</v>
      </c>
      <c r="R2366" s="162">
        <f>$Q$2366*$H$2366</f>
        <v>0</v>
      </c>
      <c r="S2366" s="162">
        <v>0</v>
      </c>
      <c r="T2366" s="163">
        <f>$S$2366*$H$2366</f>
        <v>0</v>
      </c>
      <c r="AR2366" s="97" t="s">
        <v>146</v>
      </c>
      <c r="AT2366" s="97" t="s">
        <v>141</v>
      </c>
      <c r="AU2366" s="97" t="s">
        <v>80</v>
      </c>
      <c r="AY2366" s="6" t="s">
        <v>139</v>
      </c>
      <c r="BE2366" s="164">
        <f>IF($N$2366="základní",$J$2366,0)</f>
        <v>196993.52</v>
      </c>
      <c r="BF2366" s="164">
        <f>IF($N$2366="snížená",$J$2366,0)</f>
        <v>0</v>
      </c>
      <c r="BG2366" s="164">
        <f>IF($N$2366="zákl. přenesená",$J$2366,0)</f>
        <v>0</v>
      </c>
      <c r="BH2366" s="164">
        <f>IF($N$2366="sníž. přenesená",$J$2366,0)</f>
        <v>0</v>
      </c>
      <c r="BI2366" s="164">
        <f>IF($N$2366="nulová",$J$2366,0)</f>
        <v>0</v>
      </c>
      <c r="BJ2366" s="97" t="s">
        <v>76</v>
      </c>
      <c r="BK2366" s="164">
        <f>ROUND($I$2366*$H$2366,2)</f>
        <v>196993.52</v>
      </c>
      <c r="BL2366" s="97" t="s">
        <v>146</v>
      </c>
      <c r="BM2366" s="97" t="s">
        <v>1898</v>
      </c>
    </row>
    <row r="2367" spans="2:65" s="6" customFormat="1" ht="16.5" customHeight="1" x14ac:dyDescent="0.3">
      <c r="B2367" s="23"/>
      <c r="C2367" s="24"/>
      <c r="D2367" s="165" t="s">
        <v>148</v>
      </c>
      <c r="E2367" s="24"/>
      <c r="F2367" s="166" t="s">
        <v>1899</v>
      </c>
      <c r="G2367" s="24"/>
      <c r="H2367" s="24"/>
      <c r="J2367" s="24"/>
      <c r="K2367" s="24"/>
      <c r="L2367" s="43"/>
      <c r="M2367" s="56"/>
      <c r="N2367" s="24"/>
      <c r="O2367" s="24"/>
      <c r="P2367" s="24"/>
      <c r="Q2367" s="24"/>
      <c r="R2367" s="24"/>
      <c r="S2367" s="24"/>
      <c r="T2367" s="57"/>
      <c r="AT2367" s="6" t="s">
        <v>148</v>
      </c>
      <c r="AU2367" s="6" t="s">
        <v>80</v>
      </c>
    </row>
    <row r="2368" spans="2:65" s="6" customFormat="1" ht="57.75" customHeight="1" x14ac:dyDescent="0.3">
      <c r="B2368" s="23"/>
      <c r="C2368" s="24"/>
      <c r="D2368" s="167" t="s">
        <v>150</v>
      </c>
      <c r="E2368" s="24"/>
      <c r="F2368" s="168" t="s">
        <v>1889</v>
      </c>
      <c r="G2368" s="24"/>
      <c r="H2368" s="24"/>
      <c r="J2368" s="24"/>
      <c r="K2368" s="24"/>
      <c r="L2368" s="43"/>
      <c r="M2368" s="56"/>
      <c r="N2368" s="24"/>
      <c r="O2368" s="24"/>
      <c r="P2368" s="24"/>
      <c r="Q2368" s="24"/>
      <c r="R2368" s="24"/>
      <c r="S2368" s="24"/>
      <c r="T2368" s="57"/>
      <c r="AT2368" s="6" t="s">
        <v>150</v>
      </c>
      <c r="AU2368" s="6" t="s">
        <v>80</v>
      </c>
    </row>
    <row r="2369" spans="2:65" s="6" customFormat="1" ht="15.75" customHeight="1" x14ac:dyDescent="0.3">
      <c r="B2369" s="176"/>
      <c r="C2369" s="177"/>
      <c r="D2369" s="167" t="s">
        <v>152</v>
      </c>
      <c r="E2369" s="177"/>
      <c r="F2369" s="178" t="s">
        <v>1871</v>
      </c>
      <c r="G2369" s="177"/>
      <c r="H2369" s="179">
        <v>181.827</v>
      </c>
      <c r="J2369" s="177"/>
      <c r="K2369" s="177"/>
      <c r="L2369" s="180"/>
      <c r="M2369" s="181"/>
      <c r="N2369" s="177"/>
      <c r="O2369" s="177"/>
      <c r="P2369" s="177"/>
      <c r="Q2369" s="177"/>
      <c r="R2369" s="177"/>
      <c r="S2369" s="177"/>
      <c r="T2369" s="182"/>
      <c r="AT2369" s="183" t="s">
        <v>152</v>
      </c>
      <c r="AU2369" s="183" t="s">
        <v>80</v>
      </c>
      <c r="AV2369" s="183" t="s">
        <v>80</v>
      </c>
      <c r="AW2369" s="183" t="s">
        <v>111</v>
      </c>
      <c r="AX2369" s="183" t="s">
        <v>72</v>
      </c>
      <c r="AY2369" s="183" t="s">
        <v>139</v>
      </c>
    </row>
    <row r="2370" spans="2:65" s="6" customFormat="1" ht="15.75" customHeight="1" x14ac:dyDescent="0.3">
      <c r="B2370" s="176"/>
      <c r="C2370" s="177"/>
      <c r="D2370" s="167" t="s">
        <v>152</v>
      </c>
      <c r="E2370" s="177"/>
      <c r="F2370" s="178" t="s">
        <v>1872</v>
      </c>
      <c r="G2370" s="177"/>
      <c r="H2370" s="179">
        <v>1891.789</v>
      </c>
      <c r="J2370" s="177"/>
      <c r="K2370" s="177"/>
      <c r="L2370" s="180"/>
      <c r="M2370" s="181"/>
      <c r="N2370" s="177"/>
      <c r="O2370" s="177"/>
      <c r="P2370" s="177"/>
      <c r="Q2370" s="177"/>
      <c r="R2370" s="177"/>
      <c r="S2370" s="177"/>
      <c r="T2370" s="182"/>
      <c r="AT2370" s="183" t="s">
        <v>152</v>
      </c>
      <c r="AU2370" s="183" t="s">
        <v>80</v>
      </c>
      <c r="AV2370" s="183" t="s">
        <v>80</v>
      </c>
      <c r="AW2370" s="183" t="s">
        <v>111</v>
      </c>
      <c r="AX2370" s="183" t="s">
        <v>72</v>
      </c>
      <c r="AY2370" s="183" t="s">
        <v>139</v>
      </c>
    </row>
    <row r="2371" spans="2:65" s="6" customFormat="1" ht="15.75" customHeight="1" x14ac:dyDescent="0.3">
      <c r="B2371" s="184"/>
      <c r="C2371" s="185"/>
      <c r="D2371" s="167" t="s">
        <v>152</v>
      </c>
      <c r="E2371" s="185"/>
      <c r="F2371" s="186" t="s">
        <v>179</v>
      </c>
      <c r="G2371" s="185"/>
      <c r="H2371" s="187">
        <v>2073.616</v>
      </c>
      <c r="J2371" s="185"/>
      <c r="K2371" s="185"/>
      <c r="L2371" s="188"/>
      <c r="M2371" s="189"/>
      <c r="N2371" s="185"/>
      <c r="O2371" s="185"/>
      <c r="P2371" s="185"/>
      <c r="Q2371" s="185"/>
      <c r="R2371" s="185"/>
      <c r="S2371" s="185"/>
      <c r="T2371" s="190"/>
      <c r="AT2371" s="191" t="s">
        <v>152</v>
      </c>
      <c r="AU2371" s="191" t="s">
        <v>80</v>
      </c>
      <c r="AV2371" s="191" t="s">
        <v>146</v>
      </c>
      <c r="AW2371" s="191" t="s">
        <v>111</v>
      </c>
      <c r="AX2371" s="191" t="s">
        <v>76</v>
      </c>
      <c r="AY2371" s="191" t="s">
        <v>139</v>
      </c>
    </row>
    <row r="2372" spans="2:65" s="6" customFormat="1" ht="15.75" customHeight="1" x14ac:dyDescent="0.3">
      <c r="B2372" s="23"/>
      <c r="C2372" s="153" t="s">
        <v>1900</v>
      </c>
      <c r="D2372" s="153" t="s">
        <v>141</v>
      </c>
      <c r="E2372" s="154" t="s">
        <v>1901</v>
      </c>
      <c r="F2372" s="155" t="s">
        <v>1902</v>
      </c>
      <c r="G2372" s="156" t="s">
        <v>1187</v>
      </c>
      <c r="H2372" s="157">
        <v>25773.699000000001</v>
      </c>
      <c r="I2372" s="158">
        <v>13.5</v>
      </c>
      <c r="J2372" s="159">
        <f>ROUND($I$2372*$H$2372,2)</f>
        <v>347944.94</v>
      </c>
      <c r="K2372" s="155" t="s">
        <v>145</v>
      </c>
      <c r="L2372" s="43"/>
      <c r="M2372" s="160"/>
      <c r="N2372" s="161" t="s">
        <v>43</v>
      </c>
      <c r="O2372" s="24"/>
      <c r="P2372" s="162">
        <f>$O$2372*$H$2372</f>
        <v>0</v>
      </c>
      <c r="Q2372" s="162">
        <v>0</v>
      </c>
      <c r="R2372" s="162">
        <f>$Q$2372*$H$2372</f>
        <v>0</v>
      </c>
      <c r="S2372" s="162">
        <v>0</v>
      </c>
      <c r="T2372" s="163">
        <f>$S$2372*$H$2372</f>
        <v>0</v>
      </c>
      <c r="AR2372" s="97" t="s">
        <v>146</v>
      </c>
      <c r="AT2372" s="97" t="s">
        <v>141</v>
      </c>
      <c r="AU2372" s="97" t="s">
        <v>80</v>
      </c>
      <c r="AY2372" s="6" t="s">
        <v>139</v>
      </c>
      <c r="BE2372" s="164">
        <f>IF($N$2372="základní",$J$2372,0)</f>
        <v>347944.94</v>
      </c>
      <c r="BF2372" s="164">
        <f>IF($N$2372="snížená",$J$2372,0)</f>
        <v>0</v>
      </c>
      <c r="BG2372" s="164">
        <f>IF($N$2372="zákl. přenesená",$J$2372,0)</f>
        <v>0</v>
      </c>
      <c r="BH2372" s="164">
        <f>IF($N$2372="sníž. přenesená",$J$2372,0)</f>
        <v>0</v>
      </c>
      <c r="BI2372" s="164">
        <f>IF($N$2372="nulová",$J$2372,0)</f>
        <v>0</v>
      </c>
      <c r="BJ2372" s="97" t="s">
        <v>76</v>
      </c>
      <c r="BK2372" s="164">
        <f>ROUND($I$2372*$H$2372,2)</f>
        <v>347944.94</v>
      </c>
      <c r="BL2372" s="97" t="s">
        <v>146</v>
      </c>
      <c r="BM2372" s="97" t="s">
        <v>1903</v>
      </c>
    </row>
    <row r="2373" spans="2:65" s="6" customFormat="1" ht="27" customHeight="1" x14ac:dyDescent="0.3">
      <c r="B2373" s="23"/>
      <c r="C2373" s="24"/>
      <c r="D2373" s="165" t="s">
        <v>148</v>
      </c>
      <c r="E2373" s="24"/>
      <c r="F2373" s="166" t="s">
        <v>1904</v>
      </c>
      <c r="G2373" s="24"/>
      <c r="H2373" s="24"/>
      <c r="J2373" s="24"/>
      <c r="K2373" s="24"/>
      <c r="L2373" s="43"/>
      <c r="M2373" s="56"/>
      <c r="N2373" s="24"/>
      <c r="O2373" s="24"/>
      <c r="P2373" s="24"/>
      <c r="Q2373" s="24"/>
      <c r="R2373" s="24"/>
      <c r="S2373" s="24"/>
      <c r="T2373" s="57"/>
      <c r="AT2373" s="6" t="s">
        <v>148</v>
      </c>
      <c r="AU2373" s="6" t="s">
        <v>80</v>
      </c>
    </row>
    <row r="2374" spans="2:65" s="6" customFormat="1" ht="30.75" customHeight="1" x14ac:dyDescent="0.3">
      <c r="B2374" s="23"/>
      <c r="C2374" s="24"/>
      <c r="D2374" s="167" t="s">
        <v>150</v>
      </c>
      <c r="E2374" s="24"/>
      <c r="F2374" s="168" t="s">
        <v>1905</v>
      </c>
      <c r="G2374" s="24"/>
      <c r="H2374" s="24"/>
      <c r="J2374" s="24"/>
      <c r="K2374" s="24"/>
      <c r="L2374" s="43"/>
      <c r="M2374" s="56"/>
      <c r="N2374" s="24"/>
      <c r="O2374" s="24"/>
      <c r="P2374" s="24"/>
      <c r="Q2374" s="24"/>
      <c r="R2374" s="24"/>
      <c r="S2374" s="24"/>
      <c r="T2374" s="57"/>
      <c r="AT2374" s="6" t="s">
        <v>150</v>
      </c>
      <c r="AU2374" s="6" t="s">
        <v>80</v>
      </c>
    </row>
    <row r="2375" spans="2:65" s="6" customFormat="1" ht="15.75" customHeight="1" x14ac:dyDescent="0.3">
      <c r="B2375" s="169"/>
      <c r="C2375" s="170"/>
      <c r="D2375" s="167" t="s">
        <v>152</v>
      </c>
      <c r="E2375" s="170"/>
      <c r="F2375" s="171" t="s">
        <v>1906</v>
      </c>
      <c r="G2375" s="170"/>
      <c r="H2375" s="170"/>
      <c r="J2375" s="170"/>
      <c r="K2375" s="170"/>
      <c r="L2375" s="172"/>
      <c r="M2375" s="173"/>
      <c r="N2375" s="170"/>
      <c r="O2375" s="170"/>
      <c r="P2375" s="170"/>
      <c r="Q2375" s="170"/>
      <c r="R2375" s="170"/>
      <c r="S2375" s="170"/>
      <c r="T2375" s="174"/>
      <c r="AT2375" s="175" t="s">
        <v>152</v>
      </c>
      <c r="AU2375" s="175" t="s">
        <v>80</v>
      </c>
      <c r="AV2375" s="175" t="s">
        <v>76</v>
      </c>
      <c r="AW2375" s="175" t="s">
        <v>111</v>
      </c>
      <c r="AX2375" s="175" t="s">
        <v>72</v>
      </c>
      <c r="AY2375" s="175" t="s">
        <v>139</v>
      </c>
    </row>
    <row r="2376" spans="2:65" s="6" customFormat="1" ht="15.75" customHeight="1" x14ac:dyDescent="0.3">
      <c r="B2376" s="176"/>
      <c r="C2376" s="177"/>
      <c r="D2376" s="167" t="s">
        <v>152</v>
      </c>
      <c r="E2376" s="177"/>
      <c r="F2376" s="178" t="s">
        <v>1907</v>
      </c>
      <c r="G2376" s="177"/>
      <c r="H2376" s="179">
        <v>19729.819</v>
      </c>
      <c r="J2376" s="177"/>
      <c r="K2376" s="177"/>
      <c r="L2376" s="180"/>
      <c r="M2376" s="181"/>
      <c r="N2376" s="177"/>
      <c r="O2376" s="177"/>
      <c r="P2376" s="177"/>
      <c r="Q2376" s="177"/>
      <c r="R2376" s="177"/>
      <c r="S2376" s="177"/>
      <c r="T2376" s="182"/>
      <c r="AT2376" s="183" t="s">
        <v>152</v>
      </c>
      <c r="AU2376" s="183" t="s">
        <v>80</v>
      </c>
      <c r="AV2376" s="183" t="s">
        <v>80</v>
      </c>
      <c r="AW2376" s="183" t="s">
        <v>111</v>
      </c>
      <c r="AX2376" s="183" t="s">
        <v>72</v>
      </c>
      <c r="AY2376" s="183" t="s">
        <v>139</v>
      </c>
    </row>
    <row r="2377" spans="2:65" s="6" customFormat="1" ht="15.75" customHeight="1" x14ac:dyDescent="0.3">
      <c r="B2377" s="176"/>
      <c r="C2377" s="177"/>
      <c r="D2377" s="167" t="s">
        <v>152</v>
      </c>
      <c r="E2377" s="177"/>
      <c r="F2377" s="178" t="s">
        <v>1908</v>
      </c>
      <c r="G2377" s="177"/>
      <c r="H2377" s="179">
        <v>1029.623</v>
      </c>
      <c r="J2377" s="177"/>
      <c r="K2377" s="177"/>
      <c r="L2377" s="180"/>
      <c r="M2377" s="181"/>
      <c r="N2377" s="177"/>
      <c r="O2377" s="177"/>
      <c r="P2377" s="177"/>
      <c r="Q2377" s="177"/>
      <c r="R2377" s="177"/>
      <c r="S2377" s="177"/>
      <c r="T2377" s="182"/>
      <c r="AT2377" s="183" t="s">
        <v>152</v>
      </c>
      <c r="AU2377" s="183" t="s">
        <v>80</v>
      </c>
      <c r="AV2377" s="183" t="s">
        <v>80</v>
      </c>
      <c r="AW2377" s="183" t="s">
        <v>111</v>
      </c>
      <c r="AX2377" s="183" t="s">
        <v>72</v>
      </c>
      <c r="AY2377" s="183" t="s">
        <v>139</v>
      </c>
    </row>
    <row r="2378" spans="2:65" s="6" customFormat="1" ht="15.75" customHeight="1" x14ac:dyDescent="0.3">
      <c r="B2378" s="176"/>
      <c r="C2378" s="177"/>
      <c r="D2378" s="167" t="s">
        <v>152</v>
      </c>
      <c r="E2378" s="177"/>
      <c r="F2378" s="178" t="s">
        <v>1909</v>
      </c>
      <c r="G2378" s="177"/>
      <c r="H2378" s="179">
        <v>5014.2569999999996</v>
      </c>
      <c r="J2378" s="177"/>
      <c r="K2378" s="177"/>
      <c r="L2378" s="180"/>
      <c r="M2378" s="181"/>
      <c r="N2378" s="177"/>
      <c r="O2378" s="177"/>
      <c r="P2378" s="177"/>
      <c r="Q2378" s="177"/>
      <c r="R2378" s="177"/>
      <c r="S2378" s="177"/>
      <c r="T2378" s="182"/>
      <c r="AT2378" s="183" t="s">
        <v>152</v>
      </c>
      <c r="AU2378" s="183" t="s">
        <v>80</v>
      </c>
      <c r="AV2378" s="183" t="s">
        <v>80</v>
      </c>
      <c r="AW2378" s="183" t="s">
        <v>111</v>
      </c>
      <c r="AX2378" s="183" t="s">
        <v>72</v>
      </c>
      <c r="AY2378" s="183" t="s">
        <v>139</v>
      </c>
    </row>
    <row r="2379" spans="2:65" s="6" customFormat="1" ht="15.75" customHeight="1" x14ac:dyDescent="0.3">
      <c r="B2379" s="184"/>
      <c r="C2379" s="185"/>
      <c r="D2379" s="167" t="s">
        <v>152</v>
      </c>
      <c r="E2379" s="185"/>
      <c r="F2379" s="186" t="s">
        <v>179</v>
      </c>
      <c r="G2379" s="185"/>
      <c r="H2379" s="187">
        <v>25773.699000000001</v>
      </c>
      <c r="J2379" s="185"/>
      <c r="K2379" s="185"/>
      <c r="L2379" s="188"/>
      <c r="M2379" s="189"/>
      <c r="N2379" s="185"/>
      <c r="O2379" s="185"/>
      <c r="P2379" s="185"/>
      <c r="Q2379" s="185"/>
      <c r="R2379" s="185"/>
      <c r="S2379" s="185"/>
      <c r="T2379" s="190"/>
      <c r="AT2379" s="191" t="s">
        <v>152</v>
      </c>
      <c r="AU2379" s="191" t="s">
        <v>80</v>
      </c>
      <c r="AV2379" s="191" t="s">
        <v>146</v>
      </c>
      <c r="AW2379" s="191" t="s">
        <v>111</v>
      </c>
      <c r="AX2379" s="191" t="s">
        <v>76</v>
      </c>
      <c r="AY2379" s="191" t="s">
        <v>139</v>
      </c>
    </row>
    <row r="2380" spans="2:65" s="6" customFormat="1" ht="15.75" customHeight="1" x14ac:dyDescent="0.3">
      <c r="B2380" s="23"/>
      <c r="C2380" s="153" t="s">
        <v>1910</v>
      </c>
      <c r="D2380" s="153" t="s">
        <v>141</v>
      </c>
      <c r="E2380" s="154" t="s">
        <v>1911</v>
      </c>
      <c r="F2380" s="155" t="s">
        <v>1912</v>
      </c>
      <c r="G2380" s="156" t="s">
        <v>1187</v>
      </c>
      <c r="H2380" s="157">
        <v>2408.1039999999998</v>
      </c>
      <c r="I2380" s="158">
        <v>250</v>
      </c>
      <c r="J2380" s="159">
        <f>ROUND($I$2380*$H$2380,2)</f>
        <v>602026</v>
      </c>
      <c r="K2380" s="155" t="s">
        <v>145</v>
      </c>
      <c r="L2380" s="43"/>
      <c r="M2380" s="160"/>
      <c r="N2380" s="161" t="s">
        <v>43</v>
      </c>
      <c r="O2380" s="24"/>
      <c r="P2380" s="162">
        <f>$O$2380*$H$2380</f>
        <v>0</v>
      </c>
      <c r="Q2380" s="162">
        <v>0</v>
      </c>
      <c r="R2380" s="162">
        <f>$Q$2380*$H$2380</f>
        <v>0</v>
      </c>
      <c r="S2380" s="162">
        <v>0</v>
      </c>
      <c r="T2380" s="163">
        <f>$S$2380*$H$2380</f>
        <v>0</v>
      </c>
      <c r="AR2380" s="97" t="s">
        <v>146</v>
      </c>
      <c r="AT2380" s="97" t="s">
        <v>141</v>
      </c>
      <c r="AU2380" s="97" t="s">
        <v>80</v>
      </c>
      <c r="AY2380" s="6" t="s">
        <v>139</v>
      </c>
      <c r="BE2380" s="164">
        <f>IF($N$2380="základní",$J$2380,0)</f>
        <v>602026</v>
      </c>
      <c r="BF2380" s="164">
        <f>IF($N$2380="snížená",$J$2380,0)</f>
        <v>0</v>
      </c>
      <c r="BG2380" s="164">
        <f>IF($N$2380="zákl. přenesená",$J$2380,0)</f>
        <v>0</v>
      </c>
      <c r="BH2380" s="164">
        <f>IF($N$2380="sníž. přenesená",$J$2380,0)</f>
        <v>0</v>
      </c>
      <c r="BI2380" s="164">
        <f>IF($N$2380="nulová",$J$2380,0)</f>
        <v>0</v>
      </c>
      <c r="BJ2380" s="97" t="s">
        <v>76</v>
      </c>
      <c r="BK2380" s="164">
        <f>ROUND($I$2380*$H$2380,2)</f>
        <v>602026</v>
      </c>
      <c r="BL2380" s="97" t="s">
        <v>146</v>
      </c>
      <c r="BM2380" s="97" t="s">
        <v>1913</v>
      </c>
    </row>
    <row r="2381" spans="2:65" s="6" customFormat="1" ht="27" customHeight="1" x14ac:dyDescent="0.3">
      <c r="B2381" s="23"/>
      <c r="C2381" s="24"/>
      <c r="D2381" s="165" t="s">
        <v>148</v>
      </c>
      <c r="E2381" s="24"/>
      <c r="F2381" s="166" t="s">
        <v>1914</v>
      </c>
      <c r="G2381" s="24"/>
      <c r="H2381" s="24"/>
      <c r="J2381" s="24"/>
      <c r="K2381" s="24"/>
      <c r="L2381" s="43"/>
      <c r="M2381" s="56"/>
      <c r="N2381" s="24"/>
      <c r="O2381" s="24"/>
      <c r="P2381" s="24"/>
      <c r="Q2381" s="24"/>
      <c r="R2381" s="24"/>
      <c r="S2381" s="24"/>
      <c r="T2381" s="57"/>
      <c r="AT2381" s="6" t="s">
        <v>148</v>
      </c>
      <c r="AU2381" s="6" t="s">
        <v>80</v>
      </c>
    </row>
    <row r="2382" spans="2:65" s="6" customFormat="1" ht="15.75" customHeight="1" x14ac:dyDescent="0.3">
      <c r="B2382" s="169"/>
      <c r="C2382" s="170"/>
      <c r="D2382" s="167" t="s">
        <v>152</v>
      </c>
      <c r="E2382" s="170"/>
      <c r="F2382" s="171" t="s">
        <v>1915</v>
      </c>
      <c r="G2382" s="170"/>
      <c r="H2382" s="170"/>
      <c r="J2382" s="170"/>
      <c r="K2382" s="170"/>
      <c r="L2382" s="172"/>
      <c r="M2382" s="173"/>
      <c r="N2382" s="170"/>
      <c r="O2382" s="170"/>
      <c r="P2382" s="170"/>
      <c r="Q2382" s="170"/>
      <c r="R2382" s="170"/>
      <c r="S2382" s="170"/>
      <c r="T2382" s="174"/>
      <c r="AT2382" s="175" t="s">
        <v>152</v>
      </c>
      <c r="AU2382" s="175" t="s">
        <v>80</v>
      </c>
      <c r="AV2382" s="175" t="s">
        <v>76</v>
      </c>
      <c r="AW2382" s="175" t="s">
        <v>111</v>
      </c>
      <c r="AX2382" s="175" t="s">
        <v>72</v>
      </c>
      <c r="AY2382" s="175" t="s">
        <v>139</v>
      </c>
    </row>
    <row r="2383" spans="2:65" s="6" customFormat="1" ht="15.75" customHeight="1" x14ac:dyDescent="0.3">
      <c r="B2383" s="176"/>
      <c r="C2383" s="177"/>
      <c r="D2383" s="167" t="s">
        <v>152</v>
      </c>
      <c r="E2383" s="177"/>
      <c r="F2383" s="178" t="s">
        <v>1916</v>
      </c>
      <c r="G2383" s="177"/>
      <c r="H2383" s="179">
        <v>28181.803</v>
      </c>
      <c r="J2383" s="177"/>
      <c r="K2383" s="177"/>
      <c r="L2383" s="180"/>
      <c r="M2383" s="181"/>
      <c r="N2383" s="177"/>
      <c r="O2383" s="177"/>
      <c r="P2383" s="177"/>
      <c r="Q2383" s="177"/>
      <c r="R2383" s="177"/>
      <c r="S2383" s="177"/>
      <c r="T2383" s="182"/>
      <c r="AT2383" s="183" t="s">
        <v>152</v>
      </c>
      <c r="AU2383" s="183" t="s">
        <v>80</v>
      </c>
      <c r="AV2383" s="183" t="s">
        <v>80</v>
      </c>
      <c r="AW2383" s="183" t="s">
        <v>111</v>
      </c>
      <c r="AX2383" s="183" t="s">
        <v>72</v>
      </c>
      <c r="AY2383" s="183" t="s">
        <v>139</v>
      </c>
    </row>
    <row r="2384" spans="2:65" s="6" customFormat="1" ht="15.75" customHeight="1" x14ac:dyDescent="0.3">
      <c r="B2384" s="176"/>
      <c r="C2384" s="177"/>
      <c r="D2384" s="167" t="s">
        <v>152</v>
      </c>
      <c r="E2384" s="177"/>
      <c r="F2384" s="178" t="s">
        <v>1917</v>
      </c>
      <c r="G2384" s="177"/>
      <c r="H2384" s="179">
        <v>-25773.699000000001</v>
      </c>
      <c r="J2384" s="177"/>
      <c r="K2384" s="177"/>
      <c r="L2384" s="180"/>
      <c r="M2384" s="181"/>
      <c r="N2384" s="177"/>
      <c r="O2384" s="177"/>
      <c r="P2384" s="177"/>
      <c r="Q2384" s="177"/>
      <c r="R2384" s="177"/>
      <c r="S2384" s="177"/>
      <c r="T2384" s="182"/>
      <c r="AT2384" s="183" t="s">
        <v>152</v>
      </c>
      <c r="AU2384" s="183" t="s">
        <v>80</v>
      </c>
      <c r="AV2384" s="183" t="s">
        <v>80</v>
      </c>
      <c r="AW2384" s="183" t="s">
        <v>111</v>
      </c>
      <c r="AX2384" s="183" t="s">
        <v>72</v>
      </c>
      <c r="AY2384" s="183" t="s">
        <v>139</v>
      </c>
    </row>
    <row r="2385" spans="2:65" s="6" customFormat="1" ht="15.75" customHeight="1" x14ac:dyDescent="0.3">
      <c r="B2385" s="184"/>
      <c r="C2385" s="185"/>
      <c r="D2385" s="167" t="s">
        <v>152</v>
      </c>
      <c r="E2385" s="185"/>
      <c r="F2385" s="186" t="s">
        <v>179</v>
      </c>
      <c r="G2385" s="185"/>
      <c r="H2385" s="187">
        <v>2408.1039999999998</v>
      </c>
      <c r="J2385" s="185"/>
      <c r="K2385" s="185"/>
      <c r="L2385" s="188"/>
      <c r="M2385" s="189"/>
      <c r="N2385" s="185"/>
      <c r="O2385" s="185"/>
      <c r="P2385" s="185"/>
      <c r="Q2385" s="185"/>
      <c r="R2385" s="185"/>
      <c r="S2385" s="185"/>
      <c r="T2385" s="190"/>
      <c r="AT2385" s="191" t="s">
        <v>152</v>
      </c>
      <c r="AU2385" s="191" t="s">
        <v>80</v>
      </c>
      <c r="AV2385" s="191" t="s">
        <v>146</v>
      </c>
      <c r="AW2385" s="191" t="s">
        <v>111</v>
      </c>
      <c r="AX2385" s="191" t="s">
        <v>76</v>
      </c>
      <c r="AY2385" s="191" t="s">
        <v>139</v>
      </c>
    </row>
    <row r="2386" spans="2:65" s="140" customFormat="1" ht="37.5" customHeight="1" x14ac:dyDescent="0.35">
      <c r="B2386" s="141"/>
      <c r="C2386" s="142"/>
      <c r="D2386" s="142" t="s">
        <v>71</v>
      </c>
      <c r="E2386" s="143" t="s">
        <v>1184</v>
      </c>
      <c r="F2386" s="143" t="s">
        <v>1918</v>
      </c>
      <c r="G2386" s="142"/>
      <c r="H2386" s="142"/>
      <c r="J2386" s="144">
        <f>$BK$2386</f>
        <v>8164.8</v>
      </c>
      <c r="K2386" s="142"/>
      <c r="L2386" s="145"/>
      <c r="M2386" s="146"/>
      <c r="N2386" s="142"/>
      <c r="O2386" s="142"/>
      <c r="P2386" s="147">
        <f>$P$2387</f>
        <v>0</v>
      </c>
      <c r="Q2386" s="142"/>
      <c r="R2386" s="147">
        <f>$R$2387</f>
        <v>6.1424748000000001E-2</v>
      </c>
      <c r="S2386" s="142"/>
      <c r="T2386" s="148">
        <f>$T$2387</f>
        <v>0</v>
      </c>
      <c r="AR2386" s="149" t="s">
        <v>161</v>
      </c>
      <c r="AT2386" s="149" t="s">
        <v>71</v>
      </c>
      <c r="AU2386" s="149" t="s">
        <v>72</v>
      </c>
      <c r="AY2386" s="149" t="s">
        <v>139</v>
      </c>
      <c r="BK2386" s="150">
        <f>$BK$2387</f>
        <v>8164.8</v>
      </c>
    </row>
    <row r="2387" spans="2:65" s="140" customFormat="1" ht="21" customHeight="1" x14ac:dyDescent="0.3">
      <c r="B2387" s="141"/>
      <c r="C2387" s="142"/>
      <c r="D2387" s="142" t="s">
        <v>71</v>
      </c>
      <c r="E2387" s="151" t="s">
        <v>1919</v>
      </c>
      <c r="F2387" s="151" t="s">
        <v>1920</v>
      </c>
      <c r="G2387" s="142"/>
      <c r="H2387" s="142"/>
      <c r="J2387" s="152">
        <f>$BK$2387</f>
        <v>8164.8</v>
      </c>
      <c r="K2387" s="142"/>
      <c r="L2387" s="145"/>
      <c r="M2387" s="146"/>
      <c r="N2387" s="142"/>
      <c r="O2387" s="142"/>
      <c r="P2387" s="147">
        <f>SUM($P$2388:$P$2392)</f>
        <v>0</v>
      </c>
      <c r="Q2387" s="142"/>
      <c r="R2387" s="147">
        <f>SUM($R$2388:$R$2392)</f>
        <v>6.1424748000000001E-2</v>
      </c>
      <c r="S2387" s="142"/>
      <c r="T2387" s="148">
        <f>SUM($T$2388:$T$2392)</f>
        <v>0</v>
      </c>
      <c r="AR2387" s="149" t="s">
        <v>161</v>
      </c>
      <c r="AT2387" s="149" t="s">
        <v>71</v>
      </c>
      <c r="AU2387" s="149" t="s">
        <v>76</v>
      </c>
      <c r="AY2387" s="149" t="s">
        <v>139</v>
      </c>
      <c r="BK2387" s="150">
        <f>SUM($BK$2388:$BK$2392)</f>
        <v>8164.8</v>
      </c>
    </row>
    <row r="2388" spans="2:65" s="6" customFormat="1" ht="15.75" customHeight="1" x14ac:dyDescent="0.3">
      <c r="B2388" s="23"/>
      <c r="C2388" s="153" t="s">
        <v>1921</v>
      </c>
      <c r="D2388" s="153" t="s">
        <v>141</v>
      </c>
      <c r="E2388" s="154" t="s">
        <v>1922</v>
      </c>
      <c r="F2388" s="155" t="s">
        <v>1923</v>
      </c>
      <c r="G2388" s="156" t="s">
        <v>294</v>
      </c>
      <c r="H2388" s="157">
        <v>11.2</v>
      </c>
      <c r="I2388" s="158">
        <v>729</v>
      </c>
      <c r="J2388" s="159">
        <f>ROUND($I$2388*$H$2388,2)</f>
        <v>8164.8</v>
      </c>
      <c r="K2388" s="155" t="s">
        <v>145</v>
      </c>
      <c r="L2388" s="43"/>
      <c r="M2388" s="160"/>
      <c r="N2388" s="161" t="s">
        <v>43</v>
      </c>
      <c r="O2388" s="24"/>
      <c r="P2388" s="162">
        <f>$O$2388*$H$2388</f>
        <v>0</v>
      </c>
      <c r="Q2388" s="162">
        <v>5.4843525000000002E-3</v>
      </c>
      <c r="R2388" s="162">
        <f>$Q$2388*$H$2388</f>
        <v>6.1424748000000001E-2</v>
      </c>
      <c r="S2388" s="162">
        <v>0</v>
      </c>
      <c r="T2388" s="163">
        <f>$S$2388*$H$2388</f>
        <v>0</v>
      </c>
      <c r="AR2388" s="97" t="s">
        <v>1457</v>
      </c>
      <c r="AT2388" s="97" t="s">
        <v>141</v>
      </c>
      <c r="AU2388" s="97" t="s">
        <v>80</v>
      </c>
      <c r="AY2388" s="6" t="s">
        <v>139</v>
      </c>
      <c r="BE2388" s="164">
        <f>IF($N$2388="základní",$J$2388,0)</f>
        <v>8164.8</v>
      </c>
      <c r="BF2388" s="164">
        <f>IF($N$2388="snížená",$J$2388,0)</f>
        <v>0</v>
      </c>
      <c r="BG2388" s="164">
        <f>IF($N$2388="zákl. přenesená",$J$2388,0)</f>
        <v>0</v>
      </c>
      <c r="BH2388" s="164">
        <f>IF($N$2388="sníž. přenesená",$J$2388,0)</f>
        <v>0</v>
      </c>
      <c r="BI2388" s="164">
        <f>IF($N$2388="nulová",$J$2388,0)</f>
        <v>0</v>
      </c>
      <c r="BJ2388" s="97" t="s">
        <v>76</v>
      </c>
      <c r="BK2388" s="164">
        <f>ROUND($I$2388*$H$2388,2)</f>
        <v>8164.8</v>
      </c>
      <c r="BL2388" s="97" t="s">
        <v>1457</v>
      </c>
      <c r="BM2388" s="97" t="s">
        <v>1924</v>
      </c>
    </row>
    <row r="2389" spans="2:65" s="6" customFormat="1" ht="16.5" customHeight="1" x14ac:dyDescent="0.3">
      <c r="B2389" s="23"/>
      <c r="C2389" s="24"/>
      <c r="D2389" s="165" t="s">
        <v>148</v>
      </c>
      <c r="E2389" s="24"/>
      <c r="F2389" s="166" t="s">
        <v>1925</v>
      </c>
      <c r="G2389" s="24"/>
      <c r="H2389" s="24"/>
      <c r="J2389" s="24"/>
      <c r="K2389" s="24"/>
      <c r="L2389" s="43"/>
      <c r="M2389" s="56"/>
      <c r="N2389" s="24"/>
      <c r="O2389" s="24"/>
      <c r="P2389" s="24"/>
      <c r="Q2389" s="24"/>
      <c r="R2389" s="24"/>
      <c r="S2389" s="24"/>
      <c r="T2389" s="57"/>
      <c r="AT2389" s="6" t="s">
        <v>148</v>
      </c>
      <c r="AU2389" s="6" t="s">
        <v>80</v>
      </c>
    </row>
    <row r="2390" spans="2:65" s="6" customFormat="1" ht="30.75" customHeight="1" x14ac:dyDescent="0.3">
      <c r="B2390" s="23"/>
      <c r="C2390" s="24"/>
      <c r="D2390" s="167" t="s">
        <v>150</v>
      </c>
      <c r="E2390" s="24"/>
      <c r="F2390" s="168" t="s">
        <v>1926</v>
      </c>
      <c r="G2390" s="24"/>
      <c r="H2390" s="24"/>
      <c r="J2390" s="24"/>
      <c r="K2390" s="24"/>
      <c r="L2390" s="43"/>
      <c r="M2390" s="56"/>
      <c r="N2390" s="24"/>
      <c r="O2390" s="24"/>
      <c r="P2390" s="24"/>
      <c r="Q2390" s="24"/>
      <c r="R2390" s="24"/>
      <c r="S2390" s="24"/>
      <c r="T2390" s="57"/>
      <c r="AT2390" s="6" t="s">
        <v>150</v>
      </c>
      <c r="AU2390" s="6" t="s">
        <v>80</v>
      </c>
    </row>
    <row r="2391" spans="2:65" s="6" customFormat="1" ht="15.75" customHeight="1" x14ac:dyDescent="0.3">
      <c r="B2391" s="169"/>
      <c r="C2391" s="170"/>
      <c r="D2391" s="167" t="s">
        <v>152</v>
      </c>
      <c r="E2391" s="170"/>
      <c r="F2391" s="171" t="s">
        <v>1927</v>
      </c>
      <c r="G2391" s="170"/>
      <c r="H2391" s="170"/>
      <c r="J2391" s="170"/>
      <c r="K2391" s="170"/>
      <c r="L2391" s="172"/>
      <c r="M2391" s="173"/>
      <c r="N2391" s="170"/>
      <c r="O2391" s="170"/>
      <c r="P2391" s="170"/>
      <c r="Q2391" s="170"/>
      <c r="R2391" s="170"/>
      <c r="S2391" s="170"/>
      <c r="T2391" s="174"/>
      <c r="AT2391" s="175" t="s">
        <v>152</v>
      </c>
      <c r="AU2391" s="175" t="s">
        <v>80</v>
      </c>
      <c r="AV2391" s="175" t="s">
        <v>76</v>
      </c>
      <c r="AW2391" s="175" t="s">
        <v>111</v>
      </c>
      <c r="AX2391" s="175" t="s">
        <v>72</v>
      </c>
      <c r="AY2391" s="175" t="s">
        <v>139</v>
      </c>
    </row>
    <row r="2392" spans="2:65" s="6" customFormat="1" ht="15.75" customHeight="1" x14ac:dyDescent="0.3">
      <c r="B2392" s="176"/>
      <c r="C2392" s="177"/>
      <c r="D2392" s="167" t="s">
        <v>152</v>
      </c>
      <c r="E2392" s="177"/>
      <c r="F2392" s="178" t="s">
        <v>1928</v>
      </c>
      <c r="G2392" s="177"/>
      <c r="H2392" s="179">
        <v>11.2</v>
      </c>
      <c r="J2392" s="177"/>
      <c r="K2392" s="177"/>
      <c r="L2392" s="180"/>
      <c r="M2392" s="210"/>
      <c r="N2392" s="211"/>
      <c r="O2392" s="211"/>
      <c r="P2392" s="211"/>
      <c r="Q2392" s="211"/>
      <c r="R2392" s="211"/>
      <c r="S2392" s="211"/>
      <c r="T2392" s="212"/>
      <c r="AT2392" s="183" t="s">
        <v>152</v>
      </c>
      <c r="AU2392" s="183" t="s">
        <v>80</v>
      </c>
      <c r="AV2392" s="183" t="s">
        <v>80</v>
      </c>
      <c r="AW2392" s="183" t="s">
        <v>111</v>
      </c>
      <c r="AX2392" s="183" t="s">
        <v>76</v>
      </c>
      <c r="AY2392" s="183" t="s">
        <v>139</v>
      </c>
    </row>
    <row r="2393" spans="2:65" s="6" customFormat="1" ht="7.5" customHeight="1" x14ac:dyDescent="0.3">
      <c r="B2393" s="38"/>
      <c r="C2393" s="39"/>
      <c r="D2393" s="39"/>
      <c r="E2393" s="39"/>
      <c r="F2393" s="39"/>
      <c r="G2393" s="39"/>
      <c r="H2393" s="39"/>
      <c r="I2393" s="110"/>
      <c r="J2393" s="39"/>
      <c r="K2393" s="39"/>
      <c r="L2393" s="43"/>
      <c r="AT2393" s="2"/>
    </row>
  </sheetData>
  <sheetProtection password="CC35" sheet="1" objects="1" scenarios="1" formatColumns="0" formatRows="0" sort="0" autoFilter="0"/>
  <autoFilter ref="C91:K91"/>
  <mergeCells count="12">
    <mergeCell ref="E84:H84"/>
    <mergeCell ref="G1:H1"/>
    <mergeCell ref="L2:V2"/>
    <mergeCell ref="E7:H7"/>
    <mergeCell ref="E9:H9"/>
    <mergeCell ref="E11:H11"/>
    <mergeCell ref="E26:H26"/>
    <mergeCell ref="E47:H47"/>
    <mergeCell ref="E49:H49"/>
    <mergeCell ref="E51:H51"/>
    <mergeCell ref="E80:H80"/>
    <mergeCell ref="E82:H82"/>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 activePane="bottomLeft" state="frozenSplit"/>
      <selection pane="bottomLeft" activeCell="F23" sqref="F23"/>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87</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2" customFormat="1" ht="15.75" customHeight="1" x14ac:dyDescent="0.3">
      <c r="B8" s="10"/>
      <c r="C8" s="11"/>
      <c r="D8" s="19" t="s">
        <v>102</v>
      </c>
      <c r="E8" s="11"/>
      <c r="F8" s="11"/>
      <c r="G8" s="11"/>
      <c r="H8" s="11"/>
      <c r="J8" s="11"/>
      <c r="K8" s="13"/>
    </row>
    <row r="9" spans="1:256" s="97" customFormat="1" ht="16.5" customHeight="1" x14ac:dyDescent="0.3">
      <c r="B9" s="98"/>
      <c r="C9" s="99"/>
      <c r="D9" s="99"/>
      <c r="E9" s="344" t="s">
        <v>103</v>
      </c>
      <c r="F9" s="345"/>
      <c r="G9" s="345"/>
      <c r="H9" s="345"/>
      <c r="J9" s="99"/>
      <c r="K9" s="100"/>
    </row>
    <row r="10" spans="1:256" s="6" customFormat="1" ht="15.75" customHeight="1" x14ac:dyDescent="0.3">
      <c r="B10" s="23"/>
      <c r="C10" s="24"/>
      <c r="D10" s="19" t="s">
        <v>104</v>
      </c>
      <c r="E10" s="24"/>
      <c r="F10" s="24"/>
      <c r="G10" s="24"/>
      <c r="H10" s="24"/>
      <c r="J10" s="24"/>
      <c r="K10" s="27"/>
    </row>
    <row r="11" spans="1:256" s="6" customFormat="1" ht="37.5" customHeight="1" x14ac:dyDescent="0.3">
      <c r="B11" s="23"/>
      <c r="C11" s="24"/>
      <c r="D11" s="24"/>
      <c r="E11" s="314" t="s">
        <v>1929</v>
      </c>
      <c r="F11" s="317"/>
      <c r="G11" s="317"/>
      <c r="H11" s="317"/>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22</v>
      </c>
      <c r="E14" s="24"/>
      <c r="F14" s="17" t="s">
        <v>23</v>
      </c>
      <c r="G14" s="24"/>
      <c r="H14" s="24"/>
      <c r="I14" s="101" t="s">
        <v>24</v>
      </c>
      <c r="J14" s="52" t="str">
        <f>'Rekapitulace stavby'!$AN$8</f>
        <v>08.06.2015</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26</v>
      </c>
      <c r="E16" s="24"/>
      <c r="F16" s="24"/>
      <c r="G16" s="24"/>
      <c r="H16" s="24"/>
      <c r="I16" s="101" t="s">
        <v>27</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30</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32</v>
      </c>
      <c r="E19" s="24"/>
      <c r="F19" s="24"/>
      <c r="G19" s="24"/>
      <c r="H19" s="24"/>
      <c r="I19" s="101" t="s">
        <v>27</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30</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34</v>
      </c>
      <c r="E22" s="24"/>
      <c r="F22" s="24"/>
      <c r="G22" s="24"/>
      <c r="H22" s="24"/>
      <c r="I22" s="101" t="s">
        <v>27</v>
      </c>
      <c r="J22" s="17"/>
      <c r="K22" s="27"/>
    </row>
    <row r="23" spans="2:11" s="6" customFormat="1" ht="18.75" customHeight="1" x14ac:dyDescent="0.3">
      <c r="B23" s="23"/>
      <c r="C23" s="24"/>
      <c r="D23" s="24"/>
      <c r="E23" s="17" t="s">
        <v>106</v>
      </c>
      <c r="F23" s="24"/>
      <c r="G23" s="24"/>
      <c r="H23" s="24"/>
      <c r="I23" s="101" t="s">
        <v>30</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37</v>
      </c>
      <c r="E25" s="24"/>
      <c r="F25" s="24"/>
      <c r="G25" s="24"/>
      <c r="H25" s="24"/>
      <c r="J25" s="24"/>
      <c r="K25" s="27"/>
    </row>
    <row r="26" spans="2:11" s="97" customFormat="1" ht="15.75" customHeight="1" x14ac:dyDescent="0.3">
      <c r="B26" s="98"/>
      <c r="C26" s="99"/>
      <c r="D26" s="99"/>
      <c r="E26" s="339"/>
      <c r="F26" s="345"/>
      <c r="G26" s="345"/>
      <c r="H26" s="345"/>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38</v>
      </c>
      <c r="E29" s="24"/>
      <c r="F29" s="24"/>
      <c r="G29" s="24"/>
      <c r="H29" s="24"/>
      <c r="J29" s="67">
        <f>ROUND($J$92,2)</f>
        <v>1345025.07</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40</v>
      </c>
      <c r="G31" s="24"/>
      <c r="H31" s="24"/>
      <c r="I31" s="104" t="s">
        <v>39</v>
      </c>
      <c r="J31" s="28" t="s">
        <v>41</v>
      </c>
      <c r="K31" s="27"/>
    </row>
    <row r="32" spans="2:11" s="6" customFormat="1" ht="15" customHeight="1" x14ac:dyDescent="0.3">
      <c r="B32" s="23"/>
      <c r="C32" s="24"/>
      <c r="D32" s="30" t="s">
        <v>42</v>
      </c>
      <c r="E32" s="30" t="s">
        <v>43</v>
      </c>
      <c r="F32" s="105">
        <f>ROUND(SUM($BE$92:$BE$711),2)</f>
        <v>1345025.07</v>
      </c>
      <c r="G32" s="24"/>
      <c r="H32" s="24"/>
      <c r="I32" s="106">
        <v>0.21</v>
      </c>
      <c r="J32" s="105">
        <f>ROUND(ROUND((SUM($BE$92:$BE$711)),2)*$I$32,2)</f>
        <v>282455.26</v>
      </c>
      <c r="K32" s="27"/>
    </row>
    <row r="33" spans="2:11" s="6" customFormat="1" ht="15" customHeight="1" x14ac:dyDescent="0.3">
      <c r="B33" s="23"/>
      <c r="C33" s="24"/>
      <c r="D33" s="24"/>
      <c r="E33" s="30" t="s">
        <v>44</v>
      </c>
      <c r="F33" s="105">
        <f>ROUND(SUM($BF$92:$BF$711),2)</f>
        <v>0</v>
      </c>
      <c r="G33" s="24"/>
      <c r="H33" s="24"/>
      <c r="I33" s="106">
        <v>0.15</v>
      </c>
      <c r="J33" s="105">
        <f>ROUND(ROUND((SUM($BF$92:$BF$711)),2)*$I$33,2)</f>
        <v>0</v>
      </c>
      <c r="K33" s="27"/>
    </row>
    <row r="34" spans="2:11" s="6" customFormat="1" ht="15" hidden="1" customHeight="1" x14ac:dyDescent="0.3">
      <c r="B34" s="23"/>
      <c r="C34" s="24"/>
      <c r="D34" s="24"/>
      <c r="E34" s="30" t="s">
        <v>45</v>
      </c>
      <c r="F34" s="105">
        <f>ROUND(SUM($BG$92:$BG$711),2)</f>
        <v>0</v>
      </c>
      <c r="G34" s="24"/>
      <c r="H34" s="24"/>
      <c r="I34" s="106">
        <v>0.21</v>
      </c>
      <c r="J34" s="105">
        <v>0</v>
      </c>
      <c r="K34" s="27"/>
    </row>
    <row r="35" spans="2:11" s="6" customFormat="1" ht="15" hidden="1" customHeight="1" x14ac:dyDescent="0.3">
      <c r="B35" s="23"/>
      <c r="C35" s="24"/>
      <c r="D35" s="24"/>
      <c r="E35" s="30" t="s">
        <v>46</v>
      </c>
      <c r="F35" s="105">
        <f>ROUND(SUM($BH$92:$BH$711),2)</f>
        <v>0</v>
      </c>
      <c r="G35" s="24"/>
      <c r="H35" s="24"/>
      <c r="I35" s="106">
        <v>0.15</v>
      </c>
      <c r="J35" s="105">
        <v>0</v>
      </c>
      <c r="K35" s="27"/>
    </row>
    <row r="36" spans="2:11" s="6" customFormat="1" ht="15" hidden="1" customHeight="1" x14ac:dyDescent="0.3">
      <c r="B36" s="23"/>
      <c r="C36" s="24"/>
      <c r="D36" s="24"/>
      <c r="E36" s="30" t="s">
        <v>47</v>
      </c>
      <c r="F36" s="105">
        <f>ROUND(SUM($BI$92:$BI$711),2)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48</v>
      </c>
      <c r="E38" s="34"/>
      <c r="F38" s="34"/>
      <c r="G38" s="107" t="s">
        <v>49</v>
      </c>
      <c r="H38" s="35" t="s">
        <v>50</v>
      </c>
      <c r="I38" s="108"/>
      <c r="J38" s="36">
        <f>SUM($J$29:$J$36)</f>
        <v>1627480.33</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107</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4" t="str">
        <f>$E$7</f>
        <v>Kanalizace v obci Město Libavá</v>
      </c>
      <c r="F47" s="317"/>
      <c r="G47" s="317"/>
      <c r="H47" s="317"/>
      <c r="J47" s="24"/>
      <c r="K47" s="27"/>
    </row>
    <row r="48" spans="2:11" s="2" customFormat="1" ht="15.75" customHeight="1" x14ac:dyDescent="0.3">
      <c r="B48" s="10"/>
      <c r="C48" s="19" t="s">
        <v>102</v>
      </c>
      <c r="D48" s="11"/>
      <c r="E48" s="11"/>
      <c r="F48" s="11"/>
      <c r="G48" s="11"/>
      <c r="H48" s="11"/>
      <c r="J48" s="11"/>
      <c r="K48" s="13"/>
    </row>
    <row r="49" spans="2:47" s="6" customFormat="1" ht="16.5" customHeight="1" x14ac:dyDescent="0.3">
      <c r="B49" s="23"/>
      <c r="C49" s="24"/>
      <c r="D49" s="24"/>
      <c r="E49" s="344" t="s">
        <v>103</v>
      </c>
      <c r="F49" s="317"/>
      <c r="G49" s="317"/>
      <c r="H49" s="317"/>
      <c r="J49" s="24"/>
      <c r="K49" s="27"/>
    </row>
    <row r="50" spans="2:47" s="6" customFormat="1" ht="15" customHeight="1" x14ac:dyDescent="0.3">
      <c r="B50" s="23"/>
      <c r="C50" s="19" t="s">
        <v>104</v>
      </c>
      <c r="D50" s="24"/>
      <c r="E50" s="24"/>
      <c r="F50" s="24"/>
      <c r="G50" s="24"/>
      <c r="H50" s="24"/>
      <c r="J50" s="24"/>
      <c r="K50" s="27"/>
    </row>
    <row r="51" spans="2:47" s="6" customFormat="1" ht="19.5" customHeight="1" x14ac:dyDescent="0.3">
      <c r="B51" s="23"/>
      <c r="C51" s="24"/>
      <c r="D51" s="24"/>
      <c r="E51" s="314" t="str">
        <f>$E$11</f>
        <v>1-2 - FS 01 Gravitační kanalizace - Vs1</v>
      </c>
      <c r="F51" s="317"/>
      <c r="G51" s="317"/>
      <c r="H51" s="317"/>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22</v>
      </c>
      <c r="D53" s="24"/>
      <c r="E53" s="24"/>
      <c r="F53" s="17" t="str">
        <f>$F$14</f>
        <v>Město Libavá</v>
      </c>
      <c r="G53" s="24"/>
      <c r="H53" s="24"/>
      <c r="I53" s="101" t="s">
        <v>24</v>
      </c>
      <c r="J53" s="52" t="str">
        <f>IF($J$14="","",$J$14)</f>
        <v>08.06.2015</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26</v>
      </c>
      <c r="D55" s="24"/>
      <c r="E55" s="24"/>
      <c r="F55" s="17" t="str">
        <f>$E$17</f>
        <v>Armádní Servisní, příspěvková organizace</v>
      </c>
      <c r="G55" s="24"/>
      <c r="H55" s="24"/>
      <c r="I55" s="101" t="s">
        <v>34</v>
      </c>
      <c r="J55" s="17" t="str">
        <f>$E$23</f>
        <v>IDOP Olomouc a.s.</v>
      </c>
      <c r="K55" s="27"/>
    </row>
    <row r="56" spans="2:47" s="6" customFormat="1" ht="15" customHeight="1" x14ac:dyDescent="0.3">
      <c r="B56" s="23"/>
      <c r="C56" s="19" t="s">
        <v>32</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108</v>
      </c>
      <c r="D58" s="32"/>
      <c r="E58" s="32"/>
      <c r="F58" s="32"/>
      <c r="G58" s="32"/>
      <c r="H58" s="32"/>
      <c r="I58" s="115"/>
      <c r="J58" s="116" t="s">
        <v>109</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110</v>
      </c>
      <c r="D60" s="24"/>
      <c r="E60" s="24"/>
      <c r="F60" s="24"/>
      <c r="G60" s="24"/>
      <c r="H60" s="24"/>
      <c r="J60" s="67">
        <f>$J$92</f>
        <v>1345025.0699999998</v>
      </c>
      <c r="K60" s="27"/>
      <c r="AU60" s="6" t="s">
        <v>111</v>
      </c>
    </row>
    <row r="61" spans="2:47" s="73" customFormat="1" ht="25.5" customHeight="1" x14ac:dyDescent="0.3">
      <c r="B61" s="117"/>
      <c r="C61" s="118"/>
      <c r="D61" s="119" t="s">
        <v>112</v>
      </c>
      <c r="E61" s="119"/>
      <c r="F61" s="119"/>
      <c r="G61" s="119"/>
      <c r="H61" s="119"/>
      <c r="I61" s="120"/>
      <c r="J61" s="121">
        <f>$J$93</f>
        <v>1337735.0699999998</v>
      </c>
      <c r="K61" s="122"/>
    </row>
    <row r="62" spans="2:47" s="83" customFormat="1" ht="21" customHeight="1" x14ac:dyDescent="0.3">
      <c r="B62" s="123"/>
      <c r="C62" s="85"/>
      <c r="D62" s="124" t="s">
        <v>113</v>
      </c>
      <c r="E62" s="124"/>
      <c r="F62" s="124"/>
      <c r="G62" s="124"/>
      <c r="H62" s="124"/>
      <c r="I62" s="125"/>
      <c r="J62" s="126">
        <f>$J$94</f>
        <v>563470.9</v>
      </c>
      <c r="K62" s="127"/>
    </row>
    <row r="63" spans="2:47" s="83" customFormat="1" ht="21" customHeight="1" x14ac:dyDescent="0.3">
      <c r="B63" s="123"/>
      <c r="C63" s="85"/>
      <c r="D63" s="124" t="s">
        <v>114</v>
      </c>
      <c r="E63" s="124"/>
      <c r="F63" s="124"/>
      <c r="G63" s="124"/>
      <c r="H63" s="124"/>
      <c r="I63" s="125"/>
      <c r="J63" s="126">
        <f>$J$435</f>
        <v>59526.92</v>
      </c>
      <c r="K63" s="127"/>
    </row>
    <row r="64" spans="2:47" s="83" customFormat="1" ht="21" customHeight="1" x14ac:dyDescent="0.3">
      <c r="B64" s="123"/>
      <c r="C64" s="85"/>
      <c r="D64" s="124" t="s">
        <v>115</v>
      </c>
      <c r="E64" s="124"/>
      <c r="F64" s="124"/>
      <c r="G64" s="124"/>
      <c r="H64" s="124"/>
      <c r="I64" s="125"/>
      <c r="J64" s="126">
        <f>$J$441</f>
        <v>11781.19</v>
      </c>
      <c r="K64" s="127"/>
    </row>
    <row r="65" spans="2:12" s="83" customFormat="1" ht="21" customHeight="1" x14ac:dyDescent="0.3">
      <c r="B65" s="123"/>
      <c r="C65" s="85"/>
      <c r="D65" s="124" t="s">
        <v>116</v>
      </c>
      <c r="E65" s="124"/>
      <c r="F65" s="124"/>
      <c r="G65" s="124"/>
      <c r="H65" s="124"/>
      <c r="I65" s="125"/>
      <c r="J65" s="126">
        <f>$J$467</f>
        <v>22740.86</v>
      </c>
      <c r="K65" s="127"/>
    </row>
    <row r="66" spans="2:12" s="83" customFormat="1" ht="21" customHeight="1" x14ac:dyDescent="0.3">
      <c r="B66" s="123"/>
      <c r="C66" s="85"/>
      <c r="D66" s="124" t="s">
        <v>117</v>
      </c>
      <c r="E66" s="124"/>
      <c r="F66" s="124"/>
      <c r="G66" s="124"/>
      <c r="H66" s="124"/>
      <c r="I66" s="125"/>
      <c r="J66" s="126">
        <f>$J$497</f>
        <v>351022.33</v>
      </c>
      <c r="K66" s="127"/>
    </row>
    <row r="67" spans="2:12" s="83" customFormat="1" ht="21" customHeight="1" x14ac:dyDescent="0.3">
      <c r="B67" s="123"/>
      <c r="C67" s="85"/>
      <c r="D67" s="124" t="s">
        <v>118</v>
      </c>
      <c r="E67" s="124"/>
      <c r="F67" s="124"/>
      <c r="G67" s="124"/>
      <c r="H67" s="124"/>
      <c r="I67" s="125"/>
      <c r="J67" s="126">
        <f>$J$590</f>
        <v>265423.70999999996</v>
      </c>
      <c r="K67" s="127"/>
    </row>
    <row r="68" spans="2:12" s="83" customFormat="1" ht="21" customHeight="1" x14ac:dyDescent="0.3">
      <c r="B68" s="123"/>
      <c r="C68" s="85"/>
      <c r="D68" s="124" t="s">
        <v>119</v>
      </c>
      <c r="E68" s="124"/>
      <c r="F68" s="124"/>
      <c r="G68" s="124"/>
      <c r="H68" s="124"/>
      <c r="I68" s="125"/>
      <c r="J68" s="126">
        <f>$J$664</f>
        <v>63769.16</v>
      </c>
      <c r="K68" s="127"/>
    </row>
    <row r="69" spans="2:12" s="73" customFormat="1" ht="25.5" customHeight="1" x14ac:dyDescent="0.3">
      <c r="B69" s="117"/>
      <c r="C69" s="118"/>
      <c r="D69" s="119" t="s">
        <v>120</v>
      </c>
      <c r="E69" s="119"/>
      <c r="F69" s="119"/>
      <c r="G69" s="119"/>
      <c r="H69" s="119"/>
      <c r="I69" s="120"/>
      <c r="J69" s="121">
        <f>$J$705</f>
        <v>7290</v>
      </c>
      <c r="K69" s="122"/>
    </row>
    <row r="70" spans="2:12" s="83" customFormat="1" ht="21" customHeight="1" x14ac:dyDescent="0.3">
      <c r="B70" s="123"/>
      <c r="C70" s="85"/>
      <c r="D70" s="124" t="s">
        <v>121</v>
      </c>
      <c r="E70" s="124"/>
      <c r="F70" s="124"/>
      <c r="G70" s="124"/>
      <c r="H70" s="124"/>
      <c r="I70" s="125"/>
      <c r="J70" s="126">
        <f>$J$706</f>
        <v>7290</v>
      </c>
      <c r="K70" s="127"/>
    </row>
    <row r="71" spans="2:12" s="6" customFormat="1" ht="22.5" customHeight="1" x14ac:dyDescent="0.3">
      <c r="B71" s="23"/>
      <c r="C71" s="24"/>
      <c r="D71" s="24"/>
      <c r="E71" s="24"/>
      <c r="F71" s="24"/>
      <c r="G71" s="24"/>
      <c r="H71" s="24"/>
      <c r="J71" s="24"/>
      <c r="K71" s="27"/>
    </row>
    <row r="72" spans="2:12" s="6" customFormat="1" ht="7.5" customHeight="1" x14ac:dyDescent="0.3">
      <c r="B72" s="38"/>
      <c r="C72" s="39"/>
      <c r="D72" s="39"/>
      <c r="E72" s="39"/>
      <c r="F72" s="39"/>
      <c r="G72" s="39"/>
      <c r="H72" s="39"/>
      <c r="I72" s="110"/>
      <c r="J72" s="39"/>
      <c r="K72" s="40"/>
    </row>
    <row r="76" spans="2:12" s="6" customFormat="1" ht="7.5" customHeight="1" x14ac:dyDescent="0.3">
      <c r="B76" s="41"/>
      <c r="C76" s="42"/>
      <c r="D76" s="42"/>
      <c r="E76" s="42"/>
      <c r="F76" s="42"/>
      <c r="G76" s="42"/>
      <c r="H76" s="42"/>
      <c r="I76" s="112"/>
      <c r="J76" s="42"/>
      <c r="K76" s="42"/>
      <c r="L76" s="43"/>
    </row>
    <row r="77" spans="2:12" s="6" customFormat="1" ht="37.5" customHeight="1" x14ac:dyDescent="0.3">
      <c r="B77" s="23"/>
      <c r="C77" s="12" t="s">
        <v>122</v>
      </c>
      <c r="D77" s="24"/>
      <c r="E77" s="24"/>
      <c r="F77" s="24"/>
      <c r="G77" s="24"/>
      <c r="H77" s="24"/>
      <c r="J77" s="24"/>
      <c r="K77" s="24"/>
      <c r="L77" s="43"/>
    </row>
    <row r="78" spans="2:12" s="6" customFormat="1" ht="7.5" customHeight="1" x14ac:dyDescent="0.3">
      <c r="B78" s="23"/>
      <c r="C78" s="24"/>
      <c r="D78" s="24"/>
      <c r="E78" s="24"/>
      <c r="F78" s="24"/>
      <c r="G78" s="24"/>
      <c r="H78" s="24"/>
      <c r="J78" s="24"/>
      <c r="K78" s="24"/>
      <c r="L78" s="43"/>
    </row>
    <row r="79" spans="2:12" s="6" customFormat="1" ht="15" customHeight="1" x14ac:dyDescent="0.3">
      <c r="B79" s="23"/>
      <c r="C79" s="19" t="s">
        <v>16</v>
      </c>
      <c r="D79" s="24"/>
      <c r="E79" s="24"/>
      <c r="F79" s="24"/>
      <c r="G79" s="24"/>
      <c r="H79" s="24"/>
      <c r="J79" s="24"/>
      <c r="K79" s="24"/>
      <c r="L79" s="43"/>
    </row>
    <row r="80" spans="2:12" s="6" customFormat="1" ht="16.5" customHeight="1" x14ac:dyDescent="0.3">
      <c r="B80" s="23"/>
      <c r="C80" s="24"/>
      <c r="D80" s="24"/>
      <c r="E80" s="344" t="str">
        <f>$E$7</f>
        <v>Kanalizace v obci Město Libavá</v>
      </c>
      <c r="F80" s="317"/>
      <c r="G80" s="317"/>
      <c r="H80" s="317"/>
      <c r="J80" s="24"/>
      <c r="K80" s="24"/>
      <c r="L80" s="43"/>
    </row>
    <row r="81" spans="2:65" s="2" customFormat="1" ht="15.75" customHeight="1" x14ac:dyDescent="0.3">
      <c r="B81" s="10"/>
      <c r="C81" s="19" t="s">
        <v>102</v>
      </c>
      <c r="D81" s="11"/>
      <c r="E81" s="11"/>
      <c r="F81" s="11"/>
      <c r="G81" s="11"/>
      <c r="H81" s="11"/>
      <c r="J81" s="11"/>
      <c r="K81" s="11"/>
      <c r="L81" s="128"/>
    </row>
    <row r="82" spans="2:65" s="6" customFormat="1" ht="16.5" customHeight="1" x14ac:dyDescent="0.3">
      <c r="B82" s="23"/>
      <c r="C82" s="24"/>
      <c r="D82" s="24"/>
      <c r="E82" s="344" t="s">
        <v>103</v>
      </c>
      <c r="F82" s="317"/>
      <c r="G82" s="317"/>
      <c r="H82" s="317"/>
      <c r="J82" s="24"/>
      <c r="K82" s="24"/>
      <c r="L82" s="43"/>
    </row>
    <row r="83" spans="2:65" s="6" customFormat="1" ht="15" customHeight="1" x14ac:dyDescent="0.3">
      <c r="B83" s="23"/>
      <c r="C83" s="19" t="s">
        <v>104</v>
      </c>
      <c r="D83" s="24"/>
      <c r="E83" s="24"/>
      <c r="F83" s="24"/>
      <c r="G83" s="24"/>
      <c r="H83" s="24"/>
      <c r="J83" s="24"/>
      <c r="K83" s="24"/>
      <c r="L83" s="43"/>
    </row>
    <row r="84" spans="2:65" s="6" customFormat="1" ht="19.5" customHeight="1" x14ac:dyDescent="0.3">
      <c r="B84" s="23"/>
      <c r="C84" s="24"/>
      <c r="D84" s="24"/>
      <c r="E84" s="314" t="str">
        <f>$E$11</f>
        <v>1-2 - FS 01 Gravitační kanalizace - Vs1</v>
      </c>
      <c r="F84" s="317"/>
      <c r="G84" s="317"/>
      <c r="H84" s="317"/>
      <c r="J84" s="24"/>
      <c r="K84" s="24"/>
      <c r="L84" s="43"/>
    </row>
    <row r="85" spans="2:65" s="6" customFormat="1" ht="7.5" customHeight="1" x14ac:dyDescent="0.3">
      <c r="B85" s="23"/>
      <c r="C85" s="24"/>
      <c r="D85" s="24"/>
      <c r="E85" s="24"/>
      <c r="F85" s="24"/>
      <c r="G85" s="24"/>
      <c r="H85" s="24"/>
      <c r="J85" s="24"/>
      <c r="K85" s="24"/>
      <c r="L85" s="43"/>
    </row>
    <row r="86" spans="2:65" s="6" customFormat="1" ht="18.75" customHeight="1" x14ac:dyDescent="0.3">
      <c r="B86" s="23"/>
      <c r="C86" s="19" t="s">
        <v>22</v>
      </c>
      <c r="D86" s="24"/>
      <c r="E86" s="24"/>
      <c r="F86" s="17" t="str">
        <f>$F$14</f>
        <v>Město Libavá</v>
      </c>
      <c r="G86" s="24"/>
      <c r="H86" s="24"/>
      <c r="I86" s="101" t="s">
        <v>24</v>
      </c>
      <c r="J86" s="52" t="str">
        <f>IF($J$14="","",$J$14)</f>
        <v>08.06.2015</v>
      </c>
      <c r="K86" s="24"/>
      <c r="L86" s="43"/>
    </row>
    <row r="87" spans="2:65" s="6" customFormat="1" ht="7.5" customHeight="1" x14ac:dyDescent="0.3">
      <c r="B87" s="23"/>
      <c r="C87" s="24"/>
      <c r="D87" s="24"/>
      <c r="E87" s="24"/>
      <c r="F87" s="24"/>
      <c r="G87" s="24"/>
      <c r="H87" s="24"/>
      <c r="J87" s="24"/>
      <c r="K87" s="24"/>
      <c r="L87" s="43"/>
    </row>
    <row r="88" spans="2:65" s="6" customFormat="1" ht="15.75" customHeight="1" x14ac:dyDescent="0.3">
      <c r="B88" s="23"/>
      <c r="C88" s="19" t="s">
        <v>26</v>
      </c>
      <c r="D88" s="24"/>
      <c r="E88" s="24"/>
      <c r="F88" s="17" t="str">
        <f>$E$17</f>
        <v>Armádní Servisní, příspěvková organizace</v>
      </c>
      <c r="G88" s="24"/>
      <c r="H88" s="24"/>
      <c r="I88" s="101" t="s">
        <v>34</v>
      </c>
      <c r="J88" s="17" t="str">
        <f>$E$23</f>
        <v>IDOP Olomouc a.s.</v>
      </c>
      <c r="K88" s="24"/>
      <c r="L88" s="43"/>
    </row>
    <row r="89" spans="2:65" s="6" customFormat="1" ht="15" customHeight="1" x14ac:dyDescent="0.3">
      <c r="B89" s="23"/>
      <c r="C89" s="19" t="s">
        <v>32</v>
      </c>
      <c r="D89" s="24"/>
      <c r="E89" s="24"/>
      <c r="F89" s="17" t="str">
        <f>IF($E$20="","",$E$20)</f>
        <v/>
      </c>
      <c r="G89" s="24"/>
      <c r="H89" s="24"/>
      <c r="J89" s="24"/>
      <c r="K89" s="24"/>
      <c r="L89" s="43"/>
    </row>
    <row r="90" spans="2:65" s="6" customFormat="1" ht="11.25" customHeight="1" x14ac:dyDescent="0.3">
      <c r="B90" s="23"/>
      <c r="C90" s="24"/>
      <c r="D90" s="24"/>
      <c r="E90" s="24"/>
      <c r="F90" s="24"/>
      <c r="G90" s="24"/>
      <c r="H90" s="24"/>
      <c r="J90" s="24"/>
      <c r="K90" s="24"/>
      <c r="L90" s="43"/>
    </row>
    <row r="91" spans="2:65" s="129" customFormat="1" ht="30" customHeight="1" x14ac:dyDescent="0.3">
      <c r="B91" s="130"/>
      <c r="C91" s="131" t="s">
        <v>123</v>
      </c>
      <c r="D91" s="132" t="s">
        <v>57</v>
      </c>
      <c r="E91" s="132" t="s">
        <v>53</v>
      </c>
      <c r="F91" s="132" t="s">
        <v>124</v>
      </c>
      <c r="G91" s="132" t="s">
        <v>125</v>
      </c>
      <c r="H91" s="132" t="s">
        <v>126</v>
      </c>
      <c r="I91" s="133" t="s">
        <v>127</v>
      </c>
      <c r="J91" s="132" t="s">
        <v>128</v>
      </c>
      <c r="K91" s="134" t="s">
        <v>129</v>
      </c>
      <c r="L91" s="135"/>
      <c r="M91" s="59" t="s">
        <v>130</v>
      </c>
      <c r="N91" s="60" t="s">
        <v>42</v>
      </c>
      <c r="O91" s="60" t="s">
        <v>131</v>
      </c>
      <c r="P91" s="60" t="s">
        <v>132</v>
      </c>
      <c r="Q91" s="60" t="s">
        <v>133</v>
      </c>
      <c r="R91" s="60" t="s">
        <v>134</v>
      </c>
      <c r="S91" s="60" t="s">
        <v>135</v>
      </c>
      <c r="T91" s="61" t="s">
        <v>136</v>
      </c>
    </row>
    <row r="92" spans="2:65" s="6" customFormat="1" ht="30" customHeight="1" x14ac:dyDescent="0.35">
      <c r="B92" s="23"/>
      <c r="C92" s="66" t="s">
        <v>110</v>
      </c>
      <c r="D92" s="24"/>
      <c r="E92" s="24"/>
      <c r="F92" s="24"/>
      <c r="G92" s="24"/>
      <c r="H92" s="24"/>
      <c r="J92" s="136">
        <f>$BK$92</f>
        <v>1345025.0699999998</v>
      </c>
      <c r="K92" s="24"/>
      <c r="L92" s="43"/>
      <c r="M92" s="63"/>
      <c r="N92" s="64"/>
      <c r="O92" s="64"/>
      <c r="P92" s="137">
        <f>$P$93+$P$705</f>
        <v>0</v>
      </c>
      <c r="Q92" s="64"/>
      <c r="R92" s="137">
        <f>$R$93+$R$705</f>
        <v>585.13455489287503</v>
      </c>
      <c r="S92" s="64"/>
      <c r="T92" s="138">
        <f>$T$93+$T$705</f>
        <v>46.125619999999998</v>
      </c>
      <c r="AT92" s="6" t="s">
        <v>71</v>
      </c>
      <c r="AU92" s="6" t="s">
        <v>111</v>
      </c>
      <c r="BK92" s="139">
        <f>$BK$93+$BK$705</f>
        <v>1345025.0699999998</v>
      </c>
    </row>
    <row r="93" spans="2:65" s="140" customFormat="1" ht="37.5" customHeight="1" x14ac:dyDescent="0.35">
      <c r="B93" s="141"/>
      <c r="C93" s="142"/>
      <c r="D93" s="142" t="s">
        <v>71</v>
      </c>
      <c r="E93" s="143" t="s">
        <v>137</v>
      </c>
      <c r="F93" s="143" t="s">
        <v>138</v>
      </c>
      <c r="G93" s="142"/>
      <c r="H93" s="142"/>
      <c r="J93" s="144">
        <f>$BK$93</f>
        <v>1337735.0699999998</v>
      </c>
      <c r="K93" s="142"/>
      <c r="L93" s="145"/>
      <c r="M93" s="146"/>
      <c r="N93" s="142"/>
      <c r="O93" s="142"/>
      <c r="P93" s="147">
        <f>$P$94+$P$435+$P$441+$P$467+$P$497+$P$590+$P$664</f>
        <v>0</v>
      </c>
      <c r="Q93" s="142"/>
      <c r="R93" s="147">
        <f>$R$94+$R$435+$R$441+$R$467+$R$497+$R$590+$R$664</f>
        <v>585.07971136787501</v>
      </c>
      <c r="S93" s="142"/>
      <c r="T93" s="148">
        <f>$T$94+$T$435+$T$441+$T$467+$T$497+$T$590+$T$664</f>
        <v>46.125619999999998</v>
      </c>
      <c r="AR93" s="149" t="s">
        <v>76</v>
      </c>
      <c r="AT93" s="149" t="s">
        <v>71</v>
      </c>
      <c r="AU93" s="149" t="s">
        <v>72</v>
      </c>
      <c r="AY93" s="149" t="s">
        <v>139</v>
      </c>
      <c r="BK93" s="150">
        <f>$BK$94+$BK$435+$BK$441+$BK$467+$BK$497+$BK$590+$BK$664</f>
        <v>1337735.0699999998</v>
      </c>
    </row>
    <row r="94" spans="2:65" s="140" customFormat="1" ht="21" customHeight="1" x14ac:dyDescent="0.3">
      <c r="B94" s="141"/>
      <c r="C94" s="142"/>
      <c r="D94" s="142" t="s">
        <v>71</v>
      </c>
      <c r="E94" s="151" t="s">
        <v>76</v>
      </c>
      <c r="F94" s="151" t="s">
        <v>140</v>
      </c>
      <c r="G94" s="142"/>
      <c r="H94" s="142"/>
      <c r="J94" s="152">
        <f>$BK$94</f>
        <v>563470.9</v>
      </c>
      <c r="K94" s="142"/>
      <c r="L94" s="145"/>
      <c r="M94" s="146"/>
      <c r="N94" s="142"/>
      <c r="O94" s="142"/>
      <c r="P94" s="147">
        <f>SUM($P$95:$P$434)</f>
        <v>0</v>
      </c>
      <c r="Q94" s="142"/>
      <c r="R94" s="147">
        <f>SUM($R$95:$R$434)</f>
        <v>387.56252479411501</v>
      </c>
      <c r="S94" s="142"/>
      <c r="T94" s="148">
        <f>SUM($T$95:$T$434)</f>
        <v>46.125619999999998</v>
      </c>
      <c r="AR94" s="149" t="s">
        <v>76</v>
      </c>
      <c r="AT94" s="149" t="s">
        <v>71</v>
      </c>
      <c r="AU94" s="149" t="s">
        <v>76</v>
      </c>
      <c r="AY94" s="149" t="s">
        <v>139</v>
      </c>
      <c r="BK94" s="150">
        <f>SUM($BK$95:$BK$434)</f>
        <v>563470.9</v>
      </c>
    </row>
    <row r="95" spans="2:65" s="6" customFormat="1" ht="15.75" customHeight="1" x14ac:dyDescent="0.3">
      <c r="B95" s="23"/>
      <c r="C95" s="153" t="s">
        <v>76</v>
      </c>
      <c r="D95" s="153" t="s">
        <v>141</v>
      </c>
      <c r="E95" s="154" t="s">
        <v>188</v>
      </c>
      <c r="F95" s="155" t="s">
        <v>189</v>
      </c>
      <c r="G95" s="156" t="s">
        <v>164</v>
      </c>
      <c r="H95" s="157">
        <v>3</v>
      </c>
      <c r="I95" s="158">
        <v>100</v>
      </c>
      <c r="J95" s="159">
        <f>ROUND($I$95*$H$95,2)</f>
        <v>300</v>
      </c>
      <c r="K95" s="155" t="s">
        <v>145</v>
      </c>
      <c r="L95" s="43"/>
      <c r="M95" s="160"/>
      <c r="N95" s="161" t="s">
        <v>43</v>
      </c>
      <c r="O95" s="24"/>
      <c r="P95" s="162">
        <f>$O$95*$H$95</f>
        <v>0</v>
      </c>
      <c r="Q95" s="162">
        <v>0</v>
      </c>
      <c r="R95" s="162">
        <f>$Q$95*$H$95</f>
        <v>0</v>
      </c>
      <c r="S95" s="162">
        <v>0.5</v>
      </c>
      <c r="T95" s="163">
        <f>$S$95*$H$95</f>
        <v>1.5</v>
      </c>
      <c r="AR95" s="97" t="s">
        <v>146</v>
      </c>
      <c r="AT95" s="97" t="s">
        <v>141</v>
      </c>
      <c r="AU95" s="97" t="s">
        <v>80</v>
      </c>
      <c r="AY95" s="6" t="s">
        <v>139</v>
      </c>
      <c r="BE95" s="164">
        <f>IF($N$95="základní",$J$95,0)</f>
        <v>300</v>
      </c>
      <c r="BF95" s="164">
        <f>IF($N$95="snížená",$J$95,0)</f>
        <v>0</v>
      </c>
      <c r="BG95" s="164">
        <f>IF($N$95="zákl. přenesená",$J$95,0)</f>
        <v>0</v>
      </c>
      <c r="BH95" s="164">
        <f>IF($N$95="sníž. přenesená",$J$95,0)</f>
        <v>0</v>
      </c>
      <c r="BI95" s="164">
        <f>IF($N$95="nulová",$J$95,0)</f>
        <v>0</v>
      </c>
      <c r="BJ95" s="97" t="s">
        <v>76</v>
      </c>
      <c r="BK95" s="164">
        <f>ROUND($I$95*$H$95,2)</f>
        <v>300</v>
      </c>
      <c r="BL95" s="97" t="s">
        <v>146</v>
      </c>
      <c r="BM95" s="97" t="s">
        <v>190</v>
      </c>
    </row>
    <row r="96" spans="2:65" s="6" customFormat="1" ht="27" customHeight="1" x14ac:dyDescent="0.3">
      <c r="B96" s="23"/>
      <c r="C96" s="24"/>
      <c r="D96" s="165" t="s">
        <v>148</v>
      </c>
      <c r="E96" s="24"/>
      <c r="F96" s="166" t="s">
        <v>191</v>
      </c>
      <c r="G96" s="24"/>
      <c r="H96" s="24"/>
      <c r="J96" s="24"/>
      <c r="K96" s="24"/>
      <c r="L96" s="43"/>
      <c r="M96" s="56"/>
      <c r="N96" s="24"/>
      <c r="O96" s="24"/>
      <c r="P96" s="24"/>
      <c r="Q96" s="24"/>
      <c r="R96" s="24"/>
      <c r="S96" s="24"/>
      <c r="T96" s="57"/>
      <c r="AT96" s="6" t="s">
        <v>148</v>
      </c>
      <c r="AU96" s="6" t="s">
        <v>80</v>
      </c>
    </row>
    <row r="97" spans="2:65" s="6" customFormat="1" ht="219.75" customHeight="1" x14ac:dyDescent="0.3">
      <c r="B97" s="23"/>
      <c r="C97" s="24"/>
      <c r="D97" s="167" t="s">
        <v>150</v>
      </c>
      <c r="E97" s="24"/>
      <c r="F97" s="168" t="s">
        <v>192</v>
      </c>
      <c r="G97" s="24"/>
      <c r="H97" s="24"/>
      <c r="J97" s="24"/>
      <c r="K97" s="24"/>
      <c r="L97" s="43"/>
      <c r="M97" s="56"/>
      <c r="N97" s="24"/>
      <c r="O97" s="24"/>
      <c r="P97" s="24"/>
      <c r="Q97" s="24"/>
      <c r="R97" s="24"/>
      <c r="S97" s="24"/>
      <c r="T97" s="57"/>
      <c r="AT97" s="6" t="s">
        <v>150</v>
      </c>
      <c r="AU97" s="6" t="s">
        <v>80</v>
      </c>
    </row>
    <row r="98" spans="2:65" s="6" customFormat="1" ht="15.75" customHeight="1" x14ac:dyDescent="0.3">
      <c r="B98" s="169"/>
      <c r="C98" s="170"/>
      <c r="D98" s="167" t="s">
        <v>152</v>
      </c>
      <c r="E98" s="170"/>
      <c r="F98" s="171" t="s">
        <v>384</v>
      </c>
      <c r="G98" s="170"/>
      <c r="H98" s="170"/>
      <c r="J98" s="170"/>
      <c r="K98" s="170"/>
      <c r="L98" s="172"/>
      <c r="M98" s="173"/>
      <c r="N98" s="170"/>
      <c r="O98" s="170"/>
      <c r="P98" s="170"/>
      <c r="Q98" s="170"/>
      <c r="R98" s="170"/>
      <c r="S98" s="170"/>
      <c r="T98" s="174"/>
      <c r="AT98" s="175" t="s">
        <v>152</v>
      </c>
      <c r="AU98" s="175" t="s">
        <v>80</v>
      </c>
      <c r="AV98" s="175" t="s">
        <v>76</v>
      </c>
      <c r="AW98" s="175" t="s">
        <v>111</v>
      </c>
      <c r="AX98" s="175" t="s">
        <v>72</v>
      </c>
      <c r="AY98" s="175" t="s">
        <v>139</v>
      </c>
    </row>
    <row r="99" spans="2:65" s="6" customFormat="1" ht="15.75" customHeight="1" x14ac:dyDescent="0.3">
      <c r="B99" s="169"/>
      <c r="C99" s="170"/>
      <c r="D99" s="167" t="s">
        <v>152</v>
      </c>
      <c r="E99" s="170"/>
      <c r="F99" s="171" t="s">
        <v>1930</v>
      </c>
      <c r="G99" s="170"/>
      <c r="H99" s="170"/>
      <c r="J99" s="170"/>
      <c r="K99" s="170"/>
      <c r="L99" s="172"/>
      <c r="M99" s="173"/>
      <c r="N99" s="170"/>
      <c r="O99" s="170"/>
      <c r="P99" s="170"/>
      <c r="Q99" s="170"/>
      <c r="R99" s="170"/>
      <c r="S99" s="170"/>
      <c r="T99" s="174"/>
      <c r="AT99" s="175" t="s">
        <v>152</v>
      </c>
      <c r="AU99" s="175" t="s">
        <v>80</v>
      </c>
      <c r="AV99" s="175" t="s">
        <v>76</v>
      </c>
      <c r="AW99" s="175" t="s">
        <v>111</v>
      </c>
      <c r="AX99" s="175" t="s">
        <v>72</v>
      </c>
      <c r="AY99" s="175" t="s">
        <v>139</v>
      </c>
    </row>
    <row r="100" spans="2:65" s="6" customFormat="1" ht="15.75" customHeight="1" x14ac:dyDescent="0.3">
      <c r="B100" s="176"/>
      <c r="C100" s="177"/>
      <c r="D100" s="167" t="s">
        <v>152</v>
      </c>
      <c r="E100" s="177"/>
      <c r="F100" s="178" t="s">
        <v>1931</v>
      </c>
      <c r="G100" s="177"/>
      <c r="H100" s="179">
        <v>3</v>
      </c>
      <c r="J100" s="177"/>
      <c r="K100" s="177"/>
      <c r="L100" s="180"/>
      <c r="M100" s="181"/>
      <c r="N100" s="177"/>
      <c r="O100" s="177"/>
      <c r="P100" s="177"/>
      <c r="Q100" s="177"/>
      <c r="R100" s="177"/>
      <c r="S100" s="177"/>
      <c r="T100" s="182"/>
      <c r="AT100" s="183" t="s">
        <v>152</v>
      </c>
      <c r="AU100" s="183" t="s">
        <v>80</v>
      </c>
      <c r="AV100" s="183" t="s">
        <v>80</v>
      </c>
      <c r="AW100" s="183" t="s">
        <v>111</v>
      </c>
      <c r="AX100" s="183" t="s">
        <v>76</v>
      </c>
      <c r="AY100" s="183" t="s">
        <v>139</v>
      </c>
    </row>
    <row r="101" spans="2:65" s="6" customFormat="1" ht="15.75" customHeight="1" x14ac:dyDescent="0.3">
      <c r="B101" s="23"/>
      <c r="C101" s="153" t="s">
        <v>80</v>
      </c>
      <c r="D101" s="153" t="s">
        <v>141</v>
      </c>
      <c r="E101" s="154" t="s">
        <v>200</v>
      </c>
      <c r="F101" s="155" t="s">
        <v>201</v>
      </c>
      <c r="G101" s="156" t="s">
        <v>164</v>
      </c>
      <c r="H101" s="157">
        <v>158.99199999999999</v>
      </c>
      <c r="I101" s="158">
        <v>20</v>
      </c>
      <c r="J101" s="159">
        <f>ROUND($I$101*$H$101,2)</f>
        <v>3179.84</v>
      </c>
      <c r="K101" s="155" t="s">
        <v>145</v>
      </c>
      <c r="L101" s="43"/>
      <c r="M101" s="160"/>
      <c r="N101" s="161" t="s">
        <v>43</v>
      </c>
      <c r="O101" s="24"/>
      <c r="P101" s="162">
        <f>$O$101*$H$101</f>
        <v>0</v>
      </c>
      <c r="Q101" s="162">
        <v>0</v>
      </c>
      <c r="R101" s="162">
        <f>$Q$101*$H$101</f>
        <v>0</v>
      </c>
      <c r="S101" s="162">
        <v>0.23499999999999999</v>
      </c>
      <c r="T101" s="163">
        <f>$S$101*$H$101</f>
        <v>37.363119999999995</v>
      </c>
      <c r="AR101" s="97" t="s">
        <v>146</v>
      </c>
      <c r="AT101" s="97" t="s">
        <v>141</v>
      </c>
      <c r="AU101" s="97" t="s">
        <v>80</v>
      </c>
      <c r="AY101" s="6" t="s">
        <v>139</v>
      </c>
      <c r="BE101" s="164">
        <f>IF($N$101="základní",$J$101,0)</f>
        <v>3179.84</v>
      </c>
      <c r="BF101" s="164">
        <f>IF($N$101="snížená",$J$101,0)</f>
        <v>0</v>
      </c>
      <c r="BG101" s="164">
        <f>IF($N$101="zákl. přenesená",$J$101,0)</f>
        <v>0</v>
      </c>
      <c r="BH101" s="164">
        <f>IF($N$101="sníž. přenesená",$J$101,0)</f>
        <v>0</v>
      </c>
      <c r="BI101" s="164">
        <f>IF($N$101="nulová",$J$101,0)</f>
        <v>0</v>
      </c>
      <c r="BJ101" s="97" t="s">
        <v>76</v>
      </c>
      <c r="BK101" s="164">
        <f>ROUND($I$101*$H$101,2)</f>
        <v>3179.84</v>
      </c>
      <c r="BL101" s="97" t="s">
        <v>146</v>
      </c>
      <c r="BM101" s="97" t="s">
        <v>202</v>
      </c>
    </row>
    <row r="102" spans="2:65" s="6" customFormat="1" ht="27" customHeight="1" x14ac:dyDescent="0.3">
      <c r="B102" s="23"/>
      <c r="C102" s="24"/>
      <c r="D102" s="165" t="s">
        <v>148</v>
      </c>
      <c r="E102" s="24"/>
      <c r="F102" s="166" t="s">
        <v>203</v>
      </c>
      <c r="G102" s="24"/>
      <c r="H102" s="24"/>
      <c r="J102" s="24"/>
      <c r="K102" s="24"/>
      <c r="L102" s="43"/>
      <c r="M102" s="56"/>
      <c r="N102" s="24"/>
      <c r="O102" s="24"/>
      <c r="P102" s="24"/>
      <c r="Q102" s="24"/>
      <c r="R102" s="24"/>
      <c r="S102" s="24"/>
      <c r="T102" s="57"/>
      <c r="AT102" s="6" t="s">
        <v>148</v>
      </c>
      <c r="AU102" s="6" t="s">
        <v>80</v>
      </c>
    </row>
    <row r="103" spans="2:65" s="6" customFormat="1" ht="219.75" customHeight="1" x14ac:dyDescent="0.3">
      <c r="B103" s="23"/>
      <c r="C103" s="24"/>
      <c r="D103" s="167" t="s">
        <v>150</v>
      </c>
      <c r="E103" s="24"/>
      <c r="F103" s="168" t="s">
        <v>192</v>
      </c>
      <c r="G103" s="24"/>
      <c r="H103" s="24"/>
      <c r="J103" s="24"/>
      <c r="K103" s="24"/>
      <c r="L103" s="43"/>
      <c r="M103" s="56"/>
      <c r="N103" s="24"/>
      <c r="O103" s="24"/>
      <c r="P103" s="24"/>
      <c r="Q103" s="24"/>
      <c r="R103" s="24"/>
      <c r="S103" s="24"/>
      <c r="T103" s="57"/>
      <c r="AT103" s="6" t="s">
        <v>150</v>
      </c>
      <c r="AU103" s="6" t="s">
        <v>80</v>
      </c>
    </row>
    <row r="104" spans="2:65" s="6" customFormat="1" ht="15.75" customHeight="1" x14ac:dyDescent="0.3">
      <c r="B104" s="169"/>
      <c r="C104" s="170"/>
      <c r="D104" s="167" t="s">
        <v>152</v>
      </c>
      <c r="E104" s="170"/>
      <c r="F104" s="171" t="s">
        <v>384</v>
      </c>
      <c r="G104" s="170"/>
      <c r="H104" s="170"/>
      <c r="J104" s="170"/>
      <c r="K104" s="170"/>
      <c r="L104" s="172"/>
      <c r="M104" s="173"/>
      <c r="N104" s="170"/>
      <c r="O104" s="170"/>
      <c r="P104" s="170"/>
      <c r="Q104" s="170"/>
      <c r="R104" s="170"/>
      <c r="S104" s="170"/>
      <c r="T104" s="174"/>
      <c r="AT104" s="175" t="s">
        <v>152</v>
      </c>
      <c r="AU104" s="175" t="s">
        <v>80</v>
      </c>
      <c r="AV104" s="175" t="s">
        <v>76</v>
      </c>
      <c r="AW104" s="175" t="s">
        <v>111</v>
      </c>
      <c r="AX104" s="175" t="s">
        <v>72</v>
      </c>
      <c r="AY104" s="175" t="s">
        <v>139</v>
      </c>
    </row>
    <row r="105" spans="2:65" s="6" customFormat="1" ht="15.75" customHeight="1" x14ac:dyDescent="0.3">
      <c r="B105" s="169"/>
      <c r="C105" s="170"/>
      <c r="D105" s="167" t="s">
        <v>152</v>
      </c>
      <c r="E105" s="170"/>
      <c r="F105" s="171" t="s">
        <v>1930</v>
      </c>
      <c r="G105" s="170"/>
      <c r="H105" s="170"/>
      <c r="J105" s="170"/>
      <c r="K105" s="170"/>
      <c r="L105" s="172"/>
      <c r="M105" s="173"/>
      <c r="N105" s="170"/>
      <c r="O105" s="170"/>
      <c r="P105" s="170"/>
      <c r="Q105" s="170"/>
      <c r="R105" s="170"/>
      <c r="S105" s="170"/>
      <c r="T105" s="174"/>
      <c r="AT105" s="175" t="s">
        <v>152</v>
      </c>
      <c r="AU105" s="175" t="s">
        <v>80</v>
      </c>
      <c r="AV105" s="175" t="s">
        <v>76</v>
      </c>
      <c r="AW105" s="175" t="s">
        <v>111</v>
      </c>
      <c r="AX105" s="175" t="s">
        <v>72</v>
      </c>
      <c r="AY105" s="175" t="s">
        <v>139</v>
      </c>
    </row>
    <row r="106" spans="2:65" s="6" customFormat="1" ht="15.75" customHeight="1" x14ac:dyDescent="0.3">
      <c r="B106" s="176"/>
      <c r="C106" s="177"/>
      <c r="D106" s="167" t="s">
        <v>152</v>
      </c>
      <c r="E106" s="177"/>
      <c r="F106" s="178" t="s">
        <v>1932</v>
      </c>
      <c r="G106" s="177"/>
      <c r="H106" s="179">
        <v>146.75</v>
      </c>
      <c r="J106" s="177"/>
      <c r="K106" s="177"/>
      <c r="L106" s="180"/>
      <c r="M106" s="181"/>
      <c r="N106" s="177"/>
      <c r="O106" s="177"/>
      <c r="P106" s="177"/>
      <c r="Q106" s="177"/>
      <c r="R106" s="177"/>
      <c r="S106" s="177"/>
      <c r="T106" s="182"/>
      <c r="AT106" s="183" t="s">
        <v>152</v>
      </c>
      <c r="AU106" s="183" t="s">
        <v>80</v>
      </c>
      <c r="AV106" s="183" t="s">
        <v>80</v>
      </c>
      <c r="AW106" s="183" t="s">
        <v>111</v>
      </c>
      <c r="AX106" s="183" t="s">
        <v>72</v>
      </c>
      <c r="AY106" s="183" t="s">
        <v>139</v>
      </c>
    </row>
    <row r="107" spans="2:65" s="6" customFormat="1" ht="15.75" customHeight="1" x14ac:dyDescent="0.3">
      <c r="B107" s="169"/>
      <c r="C107" s="170"/>
      <c r="D107" s="167" t="s">
        <v>152</v>
      </c>
      <c r="E107" s="170"/>
      <c r="F107" s="171" t="s">
        <v>1933</v>
      </c>
      <c r="G107" s="170"/>
      <c r="H107" s="170"/>
      <c r="J107" s="170"/>
      <c r="K107" s="170"/>
      <c r="L107" s="172"/>
      <c r="M107" s="173"/>
      <c r="N107" s="170"/>
      <c r="O107" s="170"/>
      <c r="P107" s="170"/>
      <c r="Q107" s="170"/>
      <c r="R107" s="170"/>
      <c r="S107" s="170"/>
      <c r="T107" s="174"/>
      <c r="AT107" s="175" t="s">
        <v>152</v>
      </c>
      <c r="AU107" s="175" t="s">
        <v>80</v>
      </c>
      <c r="AV107" s="175" t="s">
        <v>76</v>
      </c>
      <c r="AW107" s="175" t="s">
        <v>111</v>
      </c>
      <c r="AX107" s="175" t="s">
        <v>72</v>
      </c>
      <c r="AY107" s="175" t="s">
        <v>139</v>
      </c>
    </row>
    <row r="108" spans="2:65" s="6" customFormat="1" ht="15.75" customHeight="1" x14ac:dyDescent="0.3">
      <c r="B108" s="176"/>
      <c r="C108" s="177"/>
      <c r="D108" s="167" t="s">
        <v>152</v>
      </c>
      <c r="E108" s="177"/>
      <c r="F108" s="178" t="s">
        <v>1934</v>
      </c>
      <c r="G108" s="177"/>
      <c r="H108" s="179">
        <v>9.2420000000000009</v>
      </c>
      <c r="J108" s="177"/>
      <c r="K108" s="177"/>
      <c r="L108" s="180"/>
      <c r="M108" s="181"/>
      <c r="N108" s="177"/>
      <c r="O108" s="177"/>
      <c r="P108" s="177"/>
      <c r="Q108" s="177"/>
      <c r="R108" s="177"/>
      <c r="S108" s="177"/>
      <c r="T108" s="182"/>
      <c r="AT108" s="183" t="s">
        <v>152</v>
      </c>
      <c r="AU108" s="183" t="s">
        <v>80</v>
      </c>
      <c r="AV108" s="183" t="s">
        <v>80</v>
      </c>
      <c r="AW108" s="183" t="s">
        <v>111</v>
      </c>
      <c r="AX108" s="183" t="s">
        <v>72</v>
      </c>
      <c r="AY108" s="183" t="s">
        <v>139</v>
      </c>
    </row>
    <row r="109" spans="2:65" s="6" customFormat="1" ht="15.75" customHeight="1" x14ac:dyDescent="0.3">
      <c r="B109" s="192"/>
      <c r="C109" s="193"/>
      <c r="D109" s="167" t="s">
        <v>152</v>
      </c>
      <c r="E109" s="193"/>
      <c r="F109" s="194" t="s">
        <v>208</v>
      </c>
      <c r="G109" s="193"/>
      <c r="H109" s="195">
        <v>155.99199999999999</v>
      </c>
      <c r="J109" s="193"/>
      <c r="K109" s="193"/>
      <c r="L109" s="196"/>
      <c r="M109" s="197"/>
      <c r="N109" s="193"/>
      <c r="O109" s="193"/>
      <c r="P109" s="193"/>
      <c r="Q109" s="193"/>
      <c r="R109" s="193"/>
      <c r="S109" s="193"/>
      <c r="T109" s="198"/>
      <c r="AT109" s="199" t="s">
        <v>152</v>
      </c>
      <c r="AU109" s="199" t="s">
        <v>80</v>
      </c>
      <c r="AV109" s="199" t="s">
        <v>161</v>
      </c>
      <c r="AW109" s="199" t="s">
        <v>111</v>
      </c>
      <c r="AX109" s="199" t="s">
        <v>72</v>
      </c>
      <c r="AY109" s="199" t="s">
        <v>139</v>
      </c>
    </row>
    <row r="110" spans="2:65" s="6" customFormat="1" ht="15.75" customHeight="1" x14ac:dyDescent="0.3">
      <c r="B110" s="169"/>
      <c r="C110" s="170"/>
      <c r="D110" s="167" t="s">
        <v>152</v>
      </c>
      <c r="E110" s="170"/>
      <c r="F110" s="171" t="s">
        <v>1930</v>
      </c>
      <c r="G110" s="170"/>
      <c r="H110" s="170"/>
      <c r="J110" s="170"/>
      <c r="K110" s="170"/>
      <c r="L110" s="172"/>
      <c r="M110" s="173"/>
      <c r="N110" s="170"/>
      <c r="O110" s="170"/>
      <c r="P110" s="170"/>
      <c r="Q110" s="170"/>
      <c r="R110" s="170"/>
      <c r="S110" s="170"/>
      <c r="T110" s="174"/>
      <c r="AT110" s="175" t="s">
        <v>152</v>
      </c>
      <c r="AU110" s="175" t="s">
        <v>80</v>
      </c>
      <c r="AV110" s="175" t="s">
        <v>76</v>
      </c>
      <c r="AW110" s="175" t="s">
        <v>111</v>
      </c>
      <c r="AX110" s="175" t="s">
        <v>72</v>
      </c>
      <c r="AY110" s="175" t="s">
        <v>139</v>
      </c>
    </row>
    <row r="111" spans="2:65" s="6" customFormat="1" ht="15.75" customHeight="1" x14ac:dyDescent="0.3">
      <c r="B111" s="176"/>
      <c r="C111" s="177"/>
      <c r="D111" s="167" t="s">
        <v>152</v>
      </c>
      <c r="E111" s="177"/>
      <c r="F111" s="178" t="s">
        <v>1931</v>
      </c>
      <c r="G111" s="177"/>
      <c r="H111" s="179">
        <v>3</v>
      </c>
      <c r="J111" s="177"/>
      <c r="K111" s="177"/>
      <c r="L111" s="180"/>
      <c r="M111" s="181"/>
      <c r="N111" s="177"/>
      <c r="O111" s="177"/>
      <c r="P111" s="177"/>
      <c r="Q111" s="177"/>
      <c r="R111" s="177"/>
      <c r="S111" s="177"/>
      <c r="T111" s="182"/>
      <c r="AT111" s="183" t="s">
        <v>152</v>
      </c>
      <c r="AU111" s="183" t="s">
        <v>80</v>
      </c>
      <c r="AV111" s="183" t="s">
        <v>80</v>
      </c>
      <c r="AW111" s="183" t="s">
        <v>111</v>
      </c>
      <c r="AX111" s="183" t="s">
        <v>72</v>
      </c>
      <c r="AY111" s="183" t="s">
        <v>139</v>
      </c>
    </row>
    <row r="112" spans="2:65" s="6" customFormat="1" ht="15.75" customHeight="1" x14ac:dyDescent="0.3">
      <c r="B112" s="184"/>
      <c r="C112" s="185"/>
      <c r="D112" s="167" t="s">
        <v>152</v>
      </c>
      <c r="E112" s="185"/>
      <c r="F112" s="186" t="s">
        <v>179</v>
      </c>
      <c r="G112" s="185"/>
      <c r="H112" s="187">
        <v>158.99199999999999</v>
      </c>
      <c r="J112" s="185"/>
      <c r="K112" s="185"/>
      <c r="L112" s="188"/>
      <c r="M112" s="189"/>
      <c r="N112" s="185"/>
      <c r="O112" s="185"/>
      <c r="P112" s="185"/>
      <c r="Q112" s="185"/>
      <c r="R112" s="185"/>
      <c r="S112" s="185"/>
      <c r="T112" s="190"/>
      <c r="AT112" s="191" t="s">
        <v>152</v>
      </c>
      <c r="AU112" s="191" t="s">
        <v>80</v>
      </c>
      <c r="AV112" s="191" t="s">
        <v>146</v>
      </c>
      <c r="AW112" s="191" t="s">
        <v>111</v>
      </c>
      <c r="AX112" s="191" t="s">
        <v>76</v>
      </c>
      <c r="AY112" s="191" t="s">
        <v>139</v>
      </c>
    </row>
    <row r="113" spans="2:65" s="6" customFormat="1" ht="15.75" customHeight="1" x14ac:dyDescent="0.3">
      <c r="B113" s="23"/>
      <c r="C113" s="153" t="s">
        <v>161</v>
      </c>
      <c r="D113" s="153" t="s">
        <v>141</v>
      </c>
      <c r="E113" s="154" t="s">
        <v>215</v>
      </c>
      <c r="F113" s="155" t="s">
        <v>216</v>
      </c>
      <c r="G113" s="156" t="s">
        <v>164</v>
      </c>
      <c r="H113" s="157">
        <v>12.5</v>
      </c>
      <c r="I113" s="158">
        <v>24.2</v>
      </c>
      <c r="J113" s="159">
        <f>ROUND($I$113*$H$113,2)</f>
        <v>302.5</v>
      </c>
      <c r="K113" s="155" t="s">
        <v>145</v>
      </c>
      <c r="L113" s="43"/>
      <c r="M113" s="160"/>
      <c r="N113" s="161" t="s">
        <v>43</v>
      </c>
      <c r="O113" s="24"/>
      <c r="P113" s="162">
        <f>$O$113*$H$113</f>
        <v>0</v>
      </c>
      <c r="Q113" s="162">
        <v>0</v>
      </c>
      <c r="R113" s="162">
        <f>$Q$113*$H$113</f>
        <v>0</v>
      </c>
      <c r="S113" s="162">
        <v>0.4</v>
      </c>
      <c r="T113" s="163">
        <f>$S$113*$H$113</f>
        <v>5</v>
      </c>
      <c r="AR113" s="97" t="s">
        <v>146</v>
      </c>
      <c r="AT113" s="97" t="s">
        <v>141</v>
      </c>
      <c r="AU113" s="97" t="s">
        <v>80</v>
      </c>
      <c r="AY113" s="6" t="s">
        <v>139</v>
      </c>
      <c r="BE113" s="164">
        <f>IF($N$113="základní",$J$113,0)</f>
        <v>302.5</v>
      </c>
      <c r="BF113" s="164">
        <f>IF($N$113="snížená",$J$113,0)</f>
        <v>0</v>
      </c>
      <c r="BG113" s="164">
        <f>IF($N$113="zákl. přenesená",$J$113,0)</f>
        <v>0</v>
      </c>
      <c r="BH113" s="164">
        <f>IF($N$113="sníž. přenesená",$J$113,0)</f>
        <v>0</v>
      </c>
      <c r="BI113" s="164">
        <f>IF($N$113="nulová",$J$113,0)</f>
        <v>0</v>
      </c>
      <c r="BJ113" s="97" t="s">
        <v>76</v>
      </c>
      <c r="BK113" s="164">
        <f>ROUND($I$113*$H$113,2)</f>
        <v>302.5</v>
      </c>
      <c r="BL113" s="97" t="s">
        <v>146</v>
      </c>
      <c r="BM113" s="97" t="s">
        <v>217</v>
      </c>
    </row>
    <row r="114" spans="2:65" s="6" customFormat="1" ht="27" customHeight="1" x14ac:dyDescent="0.3">
      <c r="B114" s="23"/>
      <c r="C114" s="24"/>
      <c r="D114" s="165" t="s">
        <v>148</v>
      </c>
      <c r="E114" s="24"/>
      <c r="F114" s="166" t="s">
        <v>218</v>
      </c>
      <c r="G114" s="24"/>
      <c r="H114" s="24"/>
      <c r="J114" s="24"/>
      <c r="K114" s="24"/>
      <c r="L114" s="43"/>
      <c r="M114" s="56"/>
      <c r="N114" s="24"/>
      <c r="O114" s="24"/>
      <c r="P114" s="24"/>
      <c r="Q114" s="24"/>
      <c r="R114" s="24"/>
      <c r="S114" s="24"/>
      <c r="T114" s="57"/>
      <c r="AT114" s="6" t="s">
        <v>148</v>
      </c>
      <c r="AU114" s="6" t="s">
        <v>80</v>
      </c>
    </row>
    <row r="115" spans="2:65" s="6" customFormat="1" ht="219.75" customHeight="1" x14ac:dyDescent="0.3">
      <c r="B115" s="23"/>
      <c r="C115" s="24"/>
      <c r="D115" s="167" t="s">
        <v>150</v>
      </c>
      <c r="E115" s="24"/>
      <c r="F115" s="168" t="s">
        <v>192</v>
      </c>
      <c r="G115" s="24"/>
      <c r="H115" s="24"/>
      <c r="J115" s="24"/>
      <c r="K115" s="24"/>
      <c r="L115" s="43"/>
      <c r="M115" s="56"/>
      <c r="N115" s="24"/>
      <c r="O115" s="24"/>
      <c r="P115" s="24"/>
      <c r="Q115" s="24"/>
      <c r="R115" s="24"/>
      <c r="S115" s="24"/>
      <c r="T115" s="57"/>
      <c r="AT115" s="6" t="s">
        <v>150</v>
      </c>
      <c r="AU115" s="6" t="s">
        <v>80</v>
      </c>
    </row>
    <row r="116" spans="2:65" s="6" customFormat="1" ht="15.75" customHeight="1" x14ac:dyDescent="0.3">
      <c r="B116" s="169"/>
      <c r="C116" s="170"/>
      <c r="D116" s="167" t="s">
        <v>152</v>
      </c>
      <c r="E116" s="170"/>
      <c r="F116" s="171" t="s">
        <v>384</v>
      </c>
      <c r="G116" s="170"/>
      <c r="H116" s="170"/>
      <c r="J116" s="170"/>
      <c r="K116" s="170"/>
      <c r="L116" s="172"/>
      <c r="M116" s="173"/>
      <c r="N116" s="170"/>
      <c r="O116" s="170"/>
      <c r="P116" s="170"/>
      <c r="Q116" s="170"/>
      <c r="R116" s="170"/>
      <c r="S116" s="170"/>
      <c r="T116" s="174"/>
      <c r="AT116" s="175" t="s">
        <v>152</v>
      </c>
      <c r="AU116" s="175" t="s">
        <v>80</v>
      </c>
      <c r="AV116" s="175" t="s">
        <v>76</v>
      </c>
      <c r="AW116" s="175" t="s">
        <v>111</v>
      </c>
      <c r="AX116" s="175" t="s">
        <v>72</v>
      </c>
      <c r="AY116" s="175" t="s">
        <v>139</v>
      </c>
    </row>
    <row r="117" spans="2:65" s="6" customFormat="1" ht="15.75" customHeight="1" x14ac:dyDescent="0.3">
      <c r="B117" s="169"/>
      <c r="C117" s="170"/>
      <c r="D117" s="167" t="s">
        <v>152</v>
      </c>
      <c r="E117" s="170"/>
      <c r="F117" s="171" t="s">
        <v>1930</v>
      </c>
      <c r="G117" s="170"/>
      <c r="H117" s="170"/>
      <c r="J117" s="170"/>
      <c r="K117" s="170"/>
      <c r="L117" s="172"/>
      <c r="M117" s="173"/>
      <c r="N117" s="170"/>
      <c r="O117" s="170"/>
      <c r="P117" s="170"/>
      <c r="Q117" s="170"/>
      <c r="R117" s="170"/>
      <c r="S117" s="170"/>
      <c r="T117" s="174"/>
      <c r="AT117" s="175" t="s">
        <v>152</v>
      </c>
      <c r="AU117" s="175" t="s">
        <v>80</v>
      </c>
      <c r="AV117" s="175" t="s">
        <v>76</v>
      </c>
      <c r="AW117" s="175" t="s">
        <v>111</v>
      </c>
      <c r="AX117" s="175" t="s">
        <v>72</v>
      </c>
      <c r="AY117" s="175" t="s">
        <v>139</v>
      </c>
    </row>
    <row r="118" spans="2:65" s="6" customFormat="1" ht="15.75" customHeight="1" x14ac:dyDescent="0.3">
      <c r="B118" s="176"/>
      <c r="C118" s="177"/>
      <c r="D118" s="167" t="s">
        <v>152</v>
      </c>
      <c r="E118" s="177"/>
      <c r="F118" s="178" t="s">
        <v>1935</v>
      </c>
      <c r="G118" s="177"/>
      <c r="H118" s="179">
        <v>12.5</v>
      </c>
      <c r="J118" s="177"/>
      <c r="K118" s="177"/>
      <c r="L118" s="180"/>
      <c r="M118" s="181"/>
      <c r="N118" s="177"/>
      <c r="O118" s="177"/>
      <c r="P118" s="177"/>
      <c r="Q118" s="177"/>
      <c r="R118" s="177"/>
      <c r="S118" s="177"/>
      <c r="T118" s="182"/>
      <c r="AT118" s="183" t="s">
        <v>152</v>
      </c>
      <c r="AU118" s="183" t="s">
        <v>80</v>
      </c>
      <c r="AV118" s="183" t="s">
        <v>80</v>
      </c>
      <c r="AW118" s="183" t="s">
        <v>111</v>
      </c>
      <c r="AX118" s="183" t="s">
        <v>76</v>
      </c>
      <c r="AY118" s="183" t="s">
        <v>139</v>
      </c>
    </row>
    <row r="119" spans="2:65" s="6" customFormat="1" ht="15.75" customHeight="1" x14ac:dyDescent="0.3">
      <c r="B119" s="23"/>
      <c r="C119" s="153" t="s">
        <v>146</v>
      </c>
      <c r="D119" s="153" t="s">
        <v>141</v>
      </c>
      <c r="E119" s="154" t="s">
        <v>233</v>
      </c>
      <c r="F119" s="155" t="s">
        <v>234</v>
      </c>
      <c r="G119" s="156" t="s">
        <v>164</v>
      </c>
      <c r="H119" s="157">
        <v>12.5</v>
      </c>
      <c r="I119" s="158">
        <v>24.4</v>
      </c>
      <c r="J119" s="159">
        <f>ROUND($I$119*$H$119,2)</f>
        <v>305</v>
      </c>
      <c r="K119" s="155" t="s">
        <v>145</v>
      </c>
      <c r="L119" s="43"/>
      <c r="M119" s="160"/>
      <c r="N119" s="161" t="s">
        <v>43</v>
      </c>
      <c r="O119" s="24"/>
      <c r="P119" s="162">
        <f>$O$119*$H$119</f>
        <v>0</v>
      </c>
      <c r="Q119" s="162">
        <v>0</v>
      </c>
      <c r="R119" s="162">
        <f>$Q$119*$H$119</f>
        <v>0</v>
      </c>
      <c r="S119" s="162">
        <v>0.18099999999999999</v>
      </c>
      <c r="T119" s="163">
        <f>$S$119*$H$119</f>
        <v>2.2624999999999997</v>
      </c>
      <c r="AR119" s="97" t="s">
        <v>146</v>
      </c>
      <c r="AT119" s="97" t="s">
        <v>141</v>
      </c>
      <c r="AU119" s="97" t="s">
        <v>80</v>
      </c>
      <c r="AY119" s="6" t="s">
        <v>139</v>
      </c>
      <c r="BE119" s="164">
        <f>IF($N$119="základní",$J$119,0)</f>
        <v>305</v>
      </c>
      <c r="BF119" s="164">
        <f>IF($N$119="snížená",$J$119,0)</f>
        <v>0</v>
      </c>
      <c r="BG119" s="164">
        <f>IF($N$119="zákl. přenesená",$J$119,0)</f>
        <v>0</v>
      </c>
      <c r="BH119" s="164">
        <f>IF($N$119="sníž. přenesená",$J$119,0)</f>
        <v>0</v>
      </c>
      <c r="BI119" s="164">
        <f>IF($N$119="nulová",$J$119,0)</f>
        <v>0</v>
      </c>
      <c r="BJ119" s="97" t="s">
        <v>76</v>
      </c>
      <c r="BK119" s="164">
        <f>ROUND($I$119*$H$119,2)</f>
        <v>305</v>
      </c>
      <c r="BL119" s="97" t="s">
        <v>146</v>
      </c>
      <c r="BM119" s="97" t="s">
        <v>235</v>
      </c>
    </row>
    <row r="120" spans="2:65" s="6" customFormat="1" ht="27" customHeight="1" x14ac:dyDescent="0.3">
      <c r="B120" s="23"/>
      <c r="C120" s="24"/>
      <c r="D120" s="165" t="s">
        <v>148</v>
      </c>
      <c r="E120" s="24"/>
      <c r="F120" s="166" t="s">
        <v>236</v>
      </c>
      <c r="G120" s="24"/>
      <c r="H120" s="24"/>
      <c r="J120" s="24"/>
      <c r="K120" s="24"/>
      <c r="L120" s="43"/>
      <c r="M120" s="56"/>
      <c r="N120" s="24"/>
      <c r="O120" s="24"/>
      <c r="P120" s="24"/>
      <c r="Q120" s="24"/>
      <c r="R120" s="24"/>
      <c r="S120" s="24"/>
      <c r="T120" s="57"/>
      <c r="AT120" s="6" t="s">
        <v>148</v>
      </c>
      <c r="AU120" s="6" t="s">
        <v>80</v>
      </c>
    </row>
    <row r="121" spans="2:65" s="6" customFormat="1" ht="219.75" customHeight="1" x14ac:dyDescent="0.3">
      <c r="B121" s="23"/>
      <c r="C121" s="24"/>
      <c r="D121" s="167" t="s">
        <v>150</v>
      </c>
      <c r="E121" s="24"/>
      <c r="F121" s="168" t="s">
        <v>192</v>
      </c>
      <c r="G121" s="24"/>
      <c r="H121" s="24"/>
      <c r="J121" s="24"/>
      <c r="K121" s="24"/>
      <c r="L121" s="43"/>
      <c r="M121" s="56"/>
      <c r="N121" s="24"/>
      <c r="O121" s="24"/>
      <c r="P121" s="24"/>
      <c r="Q121" s="24"/>
      <c r="R121" s="24"/>
      <c r="S121" s="24"/>
      <c r="T121" s="57"/>
      <c r="AT121" s="6" t="s">
        <v>150</v>
      </c>
      <c r="AU121" s="6" t="s">
        <v>80</v>
      </c>
    </row>
    <row r="122" spans="2:65" s="6" customFormat="1" ht="15.75" customHeight="1" x14ac:dyDescent="0.3">
      <c r="B122" s="169"/>
      <c r="C122" s="170"/>
      <c r="D122" s="167" t="s">
        <v>152</v>
      </c>
      <c r="E122" s="170"/>
      <c r="F122" s="171" t="s">
        <v>384</v>
      </c>
      <c r="G122" s="170"/>
      <c r="H122" s="170"/>
      <c r="J122" s="170"/>
      <c r="K122" s="170"/>
      <c r="L122" s="172"/>
      <c r="M122" s="173"/>
      <c r="N122" s="170"/>
      <c r="O122" s="170"/>
      <c r="P122" s="170"/>
      <c r="Q122" s="170"/>
      <c r="R122" s="170"/>
      <c r="S122" s="170"/>
      <c r="T122" s="174"/>
      <c r="AT122" s="175" t="s">
        <v>152</v>
      </c>
      <c r="AU122" s="175" t="s">
        <v>80</v>
      </c>
      <c r="AV122" s="175" t="s">
        <v>76</v>
      </c>
      <c r="AW122" s="175" t="s">
        <v>111</v>
      </c>
      <c r="AX122" s="175" t="s">
        <v>72</v>
      </c>
      <c r="AY122" s="175" t="s">
        <v>139</v>
      </c>
    </row>
    <row r="123" spans="2:65" s="6" customFormat="1" ht="15.75" customHeight="1" x14ac:dyDescent="0.3">
      <c r="B123" s="169"/>
      <c r="C123" s="170"/>
      <c r="D123" s="167" t="s">
        <v>152</v>
      </c>
      <c r="E123" s="170"/>
      <c r="F123" s="171" t="s">
        <v>1930</v>
      </c>
      <c r="G123" s="170"/>
      <c r="H123" s="170"/>
      <c r="J123" s="170"/>
      <c r="K123" s="170"/>
      <c r="L123" s="172"/>
      <c r="M123" s="173"/>
      <c r="N123" s="170"/>
      <c r="O123" s="170"/>
      <c r="P123" s="170"/>
      <c r="Q123" s="170"/>
      <c r="R123" s="170"/>
      <c r="S123" s="170"/>
      <c r="T123" s="174"/>
      <c r="AT123" s="175" t="s">
        <v>152</v>
      </c>
      <c r="AU123" s="175" t="s">
        <v>80</v>
      </c>
      <c r="AV123" s="175" t="s">
        <v>76</v>
      </c>
      <c r="AW123" s="175" t="s">
        <v>111</v>
      </c>
      <c r="AX123" s="175" t="s">
        <v>72</v>
      </c>
      <c r="AY123" s="175" t="s">
        <v>139</v>
      </c>
    </row>
    <row r="124" spans="2:65" s="6" customFormat="1" ht="15.75" customHeight="1" x14ac:dyDescent="0.3">
      <c r="B124" s="176"/>
      <c r="C124" s="177"/>
      <c r="D124" s="167" t="s">
        <v>152</v>
      </c>
      <c r="E124" s="177"/>
      <c r="F124" s="178" t="s">
        <v>1935</v>
      </c>
      <c r="G124" s="177"/>
      <c r="H124" s="179">
        <v>12.5</v>
      </c>
      <c r="J124" s="177"/>
      <c r="K124" s="177"/>
      <c r="L124" s="180"/>
      <c r="M124" s="181"/>
      <c r="N124" s="177"/>
      <c r="O124" s="177"/>
      <c r="P124" s="177"/>
      <c r="Q124" s="177"/>
      <c r="R124" s="177"/>
      <c r="S124" s="177"/>
      <c r="T124" s="182"/>
      <c r="AT124" s="183" t="s">
        <v>152</v>
      </c>
      <c r="AU124" s="183" t="s">
        <v>80</v>
      </c>
      <c r="AV124" s="183" t="s">
        <v>80</v>
      </c>
      <c r="AW124" s="183" t="s">
        <v>111</v>
      </c>
      <c r="AX124" s="183" t="s">
        <v>76</v>
      </c>
      <c r="AY124" s="183" t="s">
        <v>139</v>
      </c>
    </row>
    <row r="125" spans="2:65" s="6" customFormat="1" ht="15.75" customHeight="1" x14ac:dyDescent="0.3">
      <c r="B125" s="23"/>
      <c r="C125" s="153" t="s">
        <v>180</v>
      </c>
      <c r="D125" s="153" t="s">
        <v>141</v>
      </c>
      <c r="E125" s="154" t="s">
        <v>300</v>
      </c>
      <c r="F125" s="155" t="s">
        <v>301</v>
      </c>
      <c r="G125" s="156" t="s">
        <v>302</v>
      </c>
      <c r="H125" s="157">
        <v>200</v>
      </c>
      <c r="I125" s="158">
        <v>40</v>
      </c>
      <c r="J125" s="159">
        <f>ROUND($I$125*$H$125,2)</f>
        <v>8000</v>
      </c>
      <c r="K125" s="155" t="s">
        <v>145</v>
      </c>
      <c r="L125" s="43"/>
      <c r="M125" s="160"/>
      <c r="N125" s="161" t="s">
        <v>43</v>
      </c>
      <c r="O125" s="24"/>
      <c r="P125" s="162">
        <f>$O$125*$H$125</f>
        <v>0</v>
      </c>
      <c r="Q125" s="162">
        <v>0</v>
      </c>
      <c r="R125" s="162">
        <f>$Q$125*$H$125</f>
        <v>0</v>
      </c>
      <c r="S125" s="162">
        <v>0</v>
      </c>
      <c r="T125" s="163">
        <f>$S$125*$H$125</f>
        <v>0</v>
      </c>
      <c r="AR125" s="97" t="s">
        <v>146</v>
      </c>
      <c r="AT125" s="97" t="s">
        <v>141</v>
      </c>
      <c r="AU125" s="97" t="s">
        <v>80</v>
      </c>
      <c r="AY125" s="6" t="s">
        <v>139</v>
      </c>
      <c r="BE125" s="164">
        <f>IF($N$125="základní",$J$125,0)</f>
        <v>8000</v>
      </c>
      <c r="BF125" s="164">
        <f>IF($N$125="snížená",$J$125,0)</f>
        <v>0</v>
      </c>
      <c r="BG125" s="164">
        <f>IF($N$125="zákl. přenesená",$J$125,0)</f>
        <v>0</v>
      </c>
      <c r="BH125" s="164">
        <f>IF($N$125="sníž. přenesená",$J$125,0)</f>
        <v>0</v>
      </c>
      <c r="BI125" s="164">
        <f>IF($N$125="nulová",$J$125,0)</f>
        <v>0</v>
      </c>
      <c r="BJ125" s="97" t="s">
        <v>76</v>
      </c>
      <c r="BK125" s="164">
        <f>ROUND($I$125*$H$125,2)</f>
        <v>8000</v>
      </c>
      <c r="BL125" s="97" t="s">
        <v>146</v>
      </c>
      <c r="BM125" s="97" t="s">
        <v>303</v>
      </c>
    </row>
    <row r="126" spans="2:65" s="6" customFormat="1" ht="16.5" customHeight="1" x14ac:dyDescent="0.3">
      <c r="B126" s="23"/>
      <c r="C126" s="24"/>
      <c r="D126" s="165" t="s">
        <v>148</v>
      </c>
      <c r="E126" s="24"/>
      <c r="F126" s="166" t="s">
        <v>304</v>
      </c>
      <c r="G126" s="24"/>
      <c r="H126" s="24"/>
      <c r="J126" s="24"/>
      <c r="K126" s="24"/>
      <c r="L126" s="43"/>
      <c r="M126" s="56"/>
      <c r="N126" s="24"/>
      <c r="O126" s="24"/>
      <c r="P126" s="24"/>
      <c r="Q126" s="24"/>
      <c r="R126" s="24"/>
      <c r="S126" s="24"/>
      <c r="T126" s="57"/>
      <c r="AT126" s="6" t="s">
        <v>148</v>
      </c>
      <c r="AU126" s="6" t="s">
        <v>80</v>
      </c>
    </row>
    <row r="127" spans="2:65" s="6" customFormat="1" ht="206.25" customHeight="1" x14ac:dyDescent="0.3">
      <c r="B127" s="23"/>
      <c r="C127" s="24"/>
      <c r="D127" s="167" t="s">
        <v>150</v>
      </c>
      <c r="E127" s="24"/>
      <c r="F127" s="168" t="s">
        <v>305</v>
      </c>
      <c r="G127" s="24"/>
      <c r="H127" s="24"/>
      <c r="J127" s="24"/>
      <c r="K127" s="24"/>
      <c r="L127" s="43"/>
      <c r="M127" s="56"/>
      <c r="N127" s="24"/>
      <c r="O127" s="24"/>
      <c r="P127" s="24"/>
      <c r="Q127" s="24"/>
      <c r="R127" s="24"/>
      <c r="S127" s="24"/>
      <c r="T127" s="57"/>
      <c r="AT127" s="6" t="s">
        <v>150</v>
      </c>
      <c r="AU127" s="6" t="s">
        <v>80</v>
      </c>
    </row>
    <row r="128" spans="2:65" s="6" customFormat="1" ht="15.75" customHeight="1" x14ac:dyDescent="0.3">
      <c r="B128" s="169"/>
      <c r="C128" s="170"/>
      <c r="D128" s="167" t="s">
        <v>152</v>
      </c>
      <c r="E128" s="170"/>
      <c r="F128" s="171" t="s">
        <v>306</v>
      </c>
      <c r="G128" s="170"/>
      <c r="H128" s="170"/>
      <c r="J128" s="170"/>
      <c r="K128" s="170"/>
      <c r="L128" s="172"/>
      <c r="M128" s="173"/>
      <c r="N128" s="170"/>
      <c r="O128" s="170"/>
      <c r="P128" s="170"/>
      <c r="Q128" s="170"/>
      <c r="R128" s="170"/>
      <c r="S128" s="170"/>
      <c r="T128" s="174"/>
      <c r="AT128" s="175" t="s">
        <v>152</v>
      </c>
      <c r="AU128" s="175" t="s">
        <v>80</v>
      </c>
      <c r="AV128" s="175" t="s">
        <v>76</v>
      </c>
      <c r="AW128" s="175" t="s">
        <v>111</v>
      </c>
      <c r="AX128" s="175" t="s">
        <v>72</v>
      </c>
      <c r="AY128" s="175" t="s">
        <v>139</v>
      </c>
    </row>
    <row r="129" spans="2:65" s="6" customFormat="1" ht="15.75" customHeight="1" x14ac:dyDescent="0.3">
      <c r="B129" s="176"/>
      <c r="C129" s="177"/>
      <c r="D129" s="167" t="s">
        <v>152</v>
      </c>
      <c r="E129" s="177"/>
      <c r="F129" s="178" t="s">
        <v>1936</v>
      </c>
      <c r="G129" s="177"/>
      <c r="H129" s="179">
        <v>200</v>
      </c>
      <c r="J129" s="177"/>
      <c r="K129" s="177"/>
      <c r="L129" s="180"/>
      <c r="M129" s="181"/>
      <c r="N129" s="177"/>
      <c r="O129" s="177"/>
      <c r="P129" s="177"/>
      <c r="Q129" s="177"/>
      <c r="R129" s="177"/>
      <c r="S129" s="177"/>
      <c r="T129" s="182"/>
      <c r="AT129" s="183" t="s">
        <v>152</v>
      </c>
      <c r="AU129" s="183" t="s">
        <v>80</v>
      </c>
      <c r="AV129" s="183" t="s">
        <v>80</v>
      </c>
      <c r="AW129" s="183" t="s">
        <v>111</v>
      </c>
      <c r="AX129" s="183" t="s">
        <v>76</v>
      </c>
      <c r="AY129" s="183" t="s">
        <v>139</v>
      </c>
    </row>
    <row r="130" spans="2:65" s="6" customFormat="1" ht="15.75" customHeight="1" x14ac:dyDescent="0.3">
      <c r="B130" s="23"/>
      <c r="C130" s="153" t="s">
        <v>187</v>
      </c>
      <c r="D130" s="153" t="s">
        <v>141</v>
      </c>
      <c r="E130" s="154" t="s">
        <v>309</v>
      </c>
      <c r="F130" s="155" t="s">
        <v>310</v>
      </c>
      <c r="G130" s="156" t="s">
        <v>311</v>
      </c>
      <c r="H130" s="157">
        <v>20</v>
      </c>
      <c r="I130" s="158">
        <v>30</v>
      </c>
      <c r="J130" s="159">
        <f>ROUND($I$130*$H$130,2)</f>
        <v>600</v>
      </c>
      <c r="K130" s="155" t="s">
        <v>145</v>
      </c>
      <c r="L130" s="43"/>
      <c r="M130" s="160"/>
      <c r="N130" s="161" t="s">
        <v>43</v>
      </c>
      <c r="O130" s="24"/>
      <c r="P130" s="162">
        <f>$O$130*$H$130</f>
        <v>0</v>
      </c>
      <c r="Q130" s="162">
        <v>0</v>
      </c>
      <c r="R130" s="162">
        <f>$Q$130*$H$130</f>
        <v>0</v>
      </c>
      <c r="S130" s="162">
        <v>0</v>
      </c>
      <c r="T130" s="163">
        <f>$S$130*$H$130</f>
        <v>0</v>
      </c>
      <c r="AR130" s="97" t="s">
        <v>146</v>
      </c>
      <c r="AT130" s="97" t="s">
        <v>141</v>
      </c>
      <c r="AU130" s="97" t="s">
        <v>80</v>
      </c>
      <c r="AY130" s="6" t="s">
        <v>139</v>
      </c>
      <c r="BE130" s="164">
        <f>IF($N$130="základní",$J$130,0)</f>
        <v>600</v>
      </c>
      <c r="BF130" s="164">
        <f>IF($N$130="snížená",$J$130,0)</f>
        <v>0</v>
      </c>
      <c r="BG130" s="164">
        <f>IF($N$130="zákl. přenesená",$J$130,0)</f>
        <v>0</v>
      </c>
      <c r="BH130" s="164">
        <f>IF($N$130="sníž. přenesená",$J$130,0)</f>
        <v>0</v>
      </c>
      <c r="BI130" s="164">
        <f>IF($N$130="nulová",$J$130,0)</f>
        <v>0</v>
      </c>
      <c r="BJ130" s="97" t="s">
        <v>76</v>
      </c>
      <c r="BK130" s="164">
        <f>ROUND($I$130*$H$130,2)</f>
        <v>600</v>
      </c>
      <c r="BL130" s="97" t="s">
        <v>146</v>
      </c>
      <c r="BM130" s="97" t="s">
        <v>312</v>
      </c>
    </row>
    <row r="131" spans="2:65" s="6" customFormat="1" ht="16.5" customHeight="1" x14ac:dyDescent="0.3">
      <c r="B131" s="23"/>
      <c r="C131" s="24"/>
      <c r="D131" s="165" t="s">
        <v>148</v>
      </c>
      <c r="E131" s="24"/>
      <c r="F131" s="166" t="s">
        <v>313</v>
      </c>
      <c r="G131" s="24"/>
      <c r="H131" s="24"/>
      <c r="J131" s="24"/>
      <c r="K131" s="24"/>
      <c r="L131" s="43"/>
      <c r="M131" s="56"/>
      <c r="N131" s="24"/>
      <c r="O131" s="24"/>
      <c r="P131" s="24"/>
      <c r="Q131" s="24"/>
      <c r="R131" s="24"/>
      <c r="S131" s="24"/>
      <c r="T131" s="57"/>
      <c r="AT131" s="6" t="s">
        <v>148</v>
      </c>
      <c r="AU131" s="6" t="s">
        <v>80</v>
      </c>
    </row>
    <row r="132" spans="2:65" s="6" customFormat="1" ht="138.75" customHeight="1" x14ac:dyDescent="0.3">
      <c r="B132" s="23"/>
      <c r="C132" s="24"/>
      <c r="D132" s="167" t="s">
        <v>150</v>
      </c>
      <c r="E132" s="24"/>
      <c r="F132" s="168" t="s">
        <v>314</v>
      </c>
      <c r="G132" s="24"/>
      <c r="H132" s="24"/>
      <c r="J132" s="24"/>
      <c r="K132" s="24"/>
      <c r="L132" s="43"/>
      <c r="M132" s="56"/>
      <c r="N132" s="24"/>
      <c r="O132" s="24"/>
      <c r="P132" s="24"/>
      <c r="Q132" s="24"/>
      <c r="R132" s="24"/>
      <c r="S132" s="24"/>
      <c r="T132" s="57"/>
      <c r="AT132" s="6" t="s">
        <v>150</v>
      </c>
      <c r="AU132" s="6" t="s">
        <v>80</v>
      </c>
    </row>
    <row r="133" spans="2:65" s="6" customFormat="1" ht="15.75" customHeight="1" x14ac:dyDescent="0.3">
      <c r="B133" s="169"/>
      <c r="C133" s="170"/>
      <c r="D133" s="167" t="s">
        <v>152</v>
      </c>
      <c r="E133" s="170"/>
      <c r="F133" s="171" t="s">
        <v>1937</v>
      </c>
      <c r="G133" s="170"/>
      <c r="H133" s="170"/>
      <c r="J133" s="170"/>
      <c r="K133" s="170"/>
      <c r="L133" s="172"/>
      <c r="M133" s="173"/>
      <c r="N133" s="170"/>
      <c r="O133" s="170"/>
      <c r="P133" s="170"/>
      <c r="Q133" s="170"/>
      <c r="R133" s="170"/>
      <c r="S133" s="170"/>
      <c r="T133" s="174"/>
      <c r="AT133" s="175" t="s">
        <v>152</v>
      </c>
      <c r="AU133" s="175" t="s">
        <v>80</v>
      </c>
      <c r="AV133" s="175" t="s">
        <v>76</v>
      </c>
      <c r="AW133" s="175" t="s">
        <v>111</v>
      </c>
      <c r="AX133" s="175" t="s">
        <v>72</v>
      </c>
      <c r="AY133" s="175" t="s">
        <v>139</v>
      </c>
    </row>
    <row r="134" spans="2:65" s="6" customFormat="1" ht="15.75" customHeight="1" x14ac:dyDescent="0.3">
      <c r="B134" s="176"/>
      <c r="C134" s="177"/>
      <c r="D134" s="167" t="s">
        <v>152</v>
      </c>
      <c r="E134" s="177"/>
      <c r="F134" s="178" t="s">
        <v>1938</v>
      </c>
      <c r="G134" s="177"/>
      <c r="H134" s="179">
        <v>20</v>
      </c>
      <c r="J134" s="177"/>
      <c r="K134" s="177"/>
      <c r="L134" s="180"/>
      <c r="M134" s="181"/>
      <c r="N134" s="177"/>
      <c r="O134" s="177"/>
      <c r="P134" s="177"/>
      <c r="Q134" s="177"/>
      <c r="R134" s="177"/>
      <c r="S134" s="177"/>
      <c r="T134" s="182"/>
      <c r="AT134" s="183" t="s">
        <v>152</v>
      </c>
      <c r="AU134" s="183" t="s">
        <v>80</v>
      </c>
      <c r="AV134" s="183" t="s">
        <v>80</v>
      </c>
      <c r="AW134" s="183" t="s">
        <v>111</v>
      </c>
      <c r="AX134" s="183" t="s">
        <v>76</v>
      </c>
      <c r="AY134" s="183" t="s">
        <v>139</v>
      </c>
    </row>
    <row r="135" spans="2:65" s="6" customFormat="1" ht="15.75" customHeight="1" x14ac:dyDescent="0.3">
      <c r="B135" s="23"/>
      <c r="C135" s="153" t="s">
        <v>199</v>
      </c>
      <c r="D135" s="153" t="s">
        <v>141</v>
      </c>
      <c r="E135" s="154" t="s">
        <v>317</v>
      </c>
      <c r="F135" s="155" t="s">
        <v>318</v>
      </c>
      <c r="G135" s="156" t="s">
        <v>294</v>
      </c>
      <c r="H135" s="157">
        <v>1</v>
      </c>
      <c r="I135" s="158">
        <v>161</v>
      </c>
      <c r="J135" s="159">
        <f>ROUND($I$135*$H$135,2)</f>
        <v>161</v>
      </c>
      <c r="K135" s="155" t="s">
        <v>145</v>
      </c>
      <c r="L135" s="43"/>
      <c r="M135" s="160"/>
      <c r="N135" s="161" t="s">
        <v>43</v>
      </c>
      <c r="O135" s="24"/>
      <c r="P135" s="162">
        <f>$O$135*$H$135</f>
        <v>0</v>
      </c>
      <c r="Q135" s="162">
        <v>8.6767000000000007E-3</v>
      </c>
      <c r="R135" s="162">
        <f>$Q$135*$H$135</f>
        <v>8.6767000000000007E-3</v>
      </c>
      <c r="S135" s="162">
        <v>0</v>
      </c>
      <c r="T135" s="163">
        <f>$S$135*$H$135</f>
        <v>0</v>
      </c>
      <c r="AR135" s="97" t="s">
        <v>146</v>
      </c>
      <c r="AT135" s="97" t="s">
        <v>141</v>
      </c>
      <c r="AU135" s="97" t="s">
        <v>80</v>
      </c>
      <c r="AY135" s="6" t="s">
        <v>139</v>
      </c>
      <c r="BE135" s="164">
        <f>IF($N$135="základní",$J$135,0)</f>
        <v>161</v>
      </c>
      <c r="BF135" s="164">
        <f>IF($N$135="snížená",$J$135,0)</f>
        <v>0</v>
      </c>
      <c r="BG135" s="164">
        <f>IF($N$135="zákl. přenesená",$J$135,0)</f>
        <v>0</v>
      </c>
      <c r="BH135" s="164">
        <f>IF($N$135="sníž. přenesená",$J$135,0)</f>
        <v>0</v>
      </c>
      <c r="BI135" s="164">
        <f>IF($N$135="nulová",$J$135,0)</f>
        <v>0</v>
      </c>
      <c r="BJ135" s="97" t="s">
        <v>76</v>
      </c>
      <c r="BK135" s="164">
        <f>ROUND($I$135*$H$135,2)</f>
        <v>161</v>
      </c>
      <c r="BL135" s="97" t="s">
        <v>146</v>
      </c>
      <c r="BM135" s="97" t="s">
        <v>319</v>
      </c>
    </row>
    <row r="136" spans="2:65" s="6" customFormat="1" ht="38.25" customHeight="1" x14ac:dyDescent="0.3">
      <c r="B136" s="23"/>
      <c r="C136" s="24"/>
      <c r="D136" s="165" t="s">
        <v>148</v>
      </c>
      <c r="E136" s="24"/>
      <c r="F136" s="166" t="s">
        <v>320</v>
      </c>
      <c r="G136" s="24"/>
      <c r="H136" s="24"/>
      <c r="J136" s="24"/>
      <c r="K136" s="24"/>
      <c r="L136" s="43"/>
      <c r="M136" s="56"/>
      <c r="N136" s="24"/>
      <c r="O136" s="24"/>
      <c r="P136" s="24"/>
      <c r="Q136" s="24"/>
      <c r="R136" s="24"/>
      <c r="S136" s="24"/>
      <c r="T136" s="57"/>
      <c r="AT136" s="6" t="s">
        <v>148</v>
      </c>
      <c r="AU136" s="6" t="s">
        <v>80</v>
      </c>
    </row>
    <row r="137" spans="2:65" s="6" customFormat="1" ht="71.25" customHeight="1" x14ac:dyDescent="0.3">
      <c r="B137" s="23"/>
      <c r="C137" s="24"/>
      <c r="D137" s="167" t="s">
        <v>150</v>
      </c>
      <c r="E137" s="24"/>
      <c r="F137" s="168" t="s">
        <v>321</v>
      </c>
      <c r="G137" s="24"/>
      <c r="H137" s="24"/>
      <c r="J137" s="24"/>
      <c r="K137" s="24"/>
      <c r="L137" s="43"/>
      <c r="M137" s="56"/>
      <c r="N137" s="24"/>
      <c r="O137" s="24"/>
      <c r="P137" s="24"/>
      <c r="Q137" s="24"/>
      <c r="R137" s="24"/>
      <c r="S137" s="24"/>
      <c r="T137" s="57"/>
      <c r="AT137" s="6" t="s">
        <v>150</v>
      </c>
      <c r="AU137" s="6" t="s">
        <v>80</v>
      </c>
    </row>
    <row r="138" spans="2:65" s="6" customFormat="1" ht="15.75" customHeight="1" x14ac:dyDescent="0.3">
      <c r="B138" s="169"/>
      <c r="C138" s="170"/>
      <c r="D138" s="167" t="s">
        <v>152</v>
      </c>
      <c r="E138" s="170"/>
      <c r="F138" s="171" t="s">
        <v>1939</v>
      </c>
      <c r="G138" s="170"/>
      <c r="H138" s="170"/>
      <c r="J138" s="170"/>
      <c r="K138" s="170"/>
      <c r="L138" s="172"/>
      <c r="M138" s="173"/>
      <c r="N138" s="170"/>
      <c r="O138" s="170"/>
      <c r="P138" s="170"/>
      <c r="Q138" s="170"/>
      <c r="R138" s="170"/>
      <c r="S138" s="170"/>
      <c r="T138" s="174"/>
      <c r="AT138" s="175" t="s">
        <v>152</v>
      </c>
      <c r="AU138" s="175" t="s">
        <v>80</v>
      </c>
      <c r="AV138" s="175" t="s">
        <v>76</v>
      </c>
      <c r="AW138" s="175" t="s">
        <v>111</v>
      </c>
      <c r="AX138" s="175" t="s">
        <v>72</v>
      </c>
      <c r="AY138" s="175" t="s">
        <v>139</v>
      </c>
    </row>
    <row r="139" spans="2:65" s="6" customFormat="1" ht="15.75" customHeight="1" x14ac:dyDescent="0.3">
      <c r="B139" s="176"/>
      <c r="C139" s="177"/>
      <c r="D139" s="167" t="s">
        <v>152</v>
      </c>
      <c r="E139" s="177"/>
      <c r="F139" s="178" t="s">
        <v>1940</v>
      </c>
      <c r="G139" s="177"/>
      <c r="H139" s="179">
        <v>1</v>
      </c>
      <c r="J139" s="177"/>
      <c r="K139" s="177"/>
      <c r="L139" s="180"/>
      <c r="M139" s="181"/>
      <c r="N139" s="177"/>
      <c r="O139" s="177"/>
      <c r="P139" s="177"/>
      <c r="Q139" s="177"/>
      <c r="R139" s="177"/>
      <c r="S139" s="177"/>
      <c r="T139" s="182"/>
      <c r="AT139" s="183" t="s">
        <v>152</v>
      </c>
      <c r="AU139" s="183" t="s">
        <v>80</v>
      </c>
      <c r="AV139" s="183" t="s">
        <v>80</v>
      </c>
      <c r="AW139" s="183" t="s">
        <v>111</v>
      </c>
      <c r="AX139" s="183" t="s">
        <v>76</v>
      </c>
      <c r="AY139" s="183" t="s">
        <v>139</v>
      </c>
    </row>
    <row r="140" spans="2:65" s="6" customFormat="1" ht="15.75" customHeight="1" x14ac:dyDescent="0.3">
      <c r="B140" s="23"/>
      <c r="C140" s="153" t="s">
        <v>214</v>
      </c>
      <c r="D140" s="153" t="s">
        <v>141</v>
      </c>
      <c r="E140" s="154" t="s">
        <v>361</v>
      </c>
      <c r="F140" s="155" t="s">
        <v>362</v>
      </c>
      <c r="G140" s="156" t="s">
        <v>294</v>
      </c>
      <c r="H140" s="157">
        <v>4</v>
      </c>
      <c r="I140" s="158">
        <v>125</v>
      </c>
      <c r="J140" s="159">
        <f>ROUND($I$140*$H$140,2)</f>
        <v>500</v>
      </c>
      <c r="K140" s="155" t="s">
        <v>145</v>
      </c>
      <c r="L140" s="43"/>
      <c r="M140" s="160"/>
      <c r="N140" s="161" t="s">
        <v>43</v>
      </c>
      <c r="O140" s="24"/>
      <c r="P140" s="162">
        <f>$O$140*$H$140</f>
        <v>0</v>
      </c>
      <c r="Q140" s="162">
        <v>3.6904300000000001E-2</v>
      </c>
      <c r="R140" s="162">
        <f>$Q$140*$H$140</f>
        <v>0.1476172</v>
      </c>
      <c r="S140" s="162">
        <v>0</v>
      </c>
      <c r="T140" s="163">
        <f>$S$140*$H$140</f>
        <v>0</v>
      </c>
      <c r="AR140" s="97" t="s">
        <v>146</v>
      </c>
      <c r="AT140" s="97" t="s">
        <v>141</v>
      </c>
      <c r="AU140" s="97" t="s">
        <v>80</v>
      </c>
      <c r="AY140" s="6" t="s">
        <v>139</v>
      </c>
      <c r="BE140" s="164">
        <f>IF($N$140="základní",$J$140,0)</f>
        <v>500</v>
      </c>
      <c r="BF140" s="164">
        <f>IF($N$140="snížená",$J$140,0)</f>
        <v>0</v>
      </c>
      <c r="BG140" s="164">
        <f>IF($N$140="zákl. přenesená",$J$140,0)</f>
        <v>0</v>
      </c>
      <c r="BH140" s="164">
        <f>IF($N$140="sníž. přenesená",$J$140,0)</f>
        <v>0</v>
      </c>
      <c r="BI140" s="164">
        <f>IF($N$140="nulová",$J$140,0)</f>
        <v>0</v>
      </c>
      <c r="BJ140" s="97" t="s">
        <v>76</v>
      </c>
      <c r="BK140" s="164">
        <f>ROUND($I$140*$H$140,2)</f>
        <v>500</v>
      </c>
      <c r="BL140" s="97" t="s">
        <v>146</v>
      </c>
      <c r="BM140" s="97" t="s">
        <v>363</v>
      </c>
    </row>
    <row r="141" spans="2:65" s="6" customFormat="1" ht="38.25" customHeight="1" x14ac:dyDescent="0.3">
      <c r="B141" s="23"/>
      <c r="C141" s="24"/>
      <c r="D141" s="165" t="s">
        <v>148</v>
      </c>
      <c r="E141" s="24"/>
      <c r="F141" s="166" t="s">
        <v>364</v>
      </c>
      <c r="G141" s="24"/>
      <c r="H141" s="24"/>
      <c r="J141" s="24"/>
      <c r="K141" s="24"/>
      <c r="L141" s="43"/>
      <c r="M141" s="56"/>
      <c r="N141" s="24"/>
      <c r="O141" s="24"/>
      <c r="P141" s="24"/>
      <c r="Q141" s="24"/>
      <c r="R141" s="24"/>
      <c r="S141" s="24"/>
      <c r="T141" s="57"/>
      <c r="AT141" s="6" t="s">
        <v>148</v>
      </c>
      <c r="AU141" s="6" t="s">
        <v>80</v>
      </c>
    </row>
    <row r="142" spans="2:65" s="6" customFormat="1" ht="71.25" customHeight="1" x14ac:dyDescent="0.3">
      <c r="B142" s="23"/>
      <c r="C142" s="24"/>
      <c r="D142" s="167" t="s">
        <v>150</v>
      </c>
      <c r="E142" s="24"/>
      <c r="F142" s="168" t="s">
        <v>321</v>
      </c>
      <c r="G142" s="24"/>
      <c r="H142" s="24"/>
      <c r="J142" s="24"/>
      <c r="K142" s="24"/>
      <c r="L142" s="43"/>
      <c r="M142" s="56"/>
      <c r="N142" s="24"/>
      <c r="O142" s="24"/>
      <c r="P142" s="24"/>
      <c r="Q142" s="24"/>
      <c r="R142" s="24"/>
      <c r="S142" s="24"/>
      <c r="T142" s="57"/>
      <c r="AT142" s="6" t="s">
        <v>150</v>
      </c>
      <c r="AU142" s="6" t="s">
        <v>80</v>
      </c>
    </row>
    <row r="143" spans="2:65" s="6" customFormat="1" ht="15.75" customHeight="1" x14ac:dyDescent="0.3">
      <c r="B143" s="169"/>
      <c r="C143" s="170"/>
      <c r="D143" s="167" t="s">
        <v>152</v>
      </c>
      <c r="E143" s="170"/>
      <c r="F143" s="171" t="s">
        <v>1939</v>
      </c>
      <c r="G143" s="170"/>
      <c r="H143" s="170"/>
      <c r="J143" s="170"/>
      <c r="K143" s="170"/>
      <c r="L143" s="172"/>
      <c r="M143" s="173"/>
      <c r="N143" s="170"/>
      <c r="O143" s="170"/>
      <c r="P143" s="170"/>
      <c r="Q143" s="170"/>
      <c r="R143" s="170"/>
      <c r="S143" s="170"/>
      <c r="T143" s="174"/>
      <c r="AT143" s="175" t="s">
        <v>152</v>
      </c>
      <c r="AU143" s="175" t="s">
        <v>80</v>
      </c>
      <c r="AV143" s="175" t="s">
        <v>76</v>
      </c>
      <c r="AW143" s="175" t="s">
        <v>111</v>
      </c>
      <c r="AX143" s="175" t="s">
        <v>72</v>
      </c>
      <c r="AY143" s="175" t="s">
        <v>139</v>
      </c>
    </row>
    <row r="144" spans="2:65" s="6" customFormat="1" ht="15.75" customHeight="1" x14ac:dyDescent="0.3">
      <c r="B144" s="176"/>
      <c r="C144" s="177"/>
      <c r="D144" s="167" t="s">
        <v>152</v>
      </c>
      <c r="E144" s="177"/>
      <c r="F144" s="178" t="s">
        <v>1941</v>
      </c>
      <c r="G144" s="177"/>
      <c r="H144" s="179">
        <v>4</v>
      </c>
      <c r="J144" s="177"/>
      <c r="K144" s="177"/>
      <c r="L144" s="180"/>
      <c r="M144" s="181"/>
      <c r="N144" s="177"/>
      <c r="O144" s="177"/>
      <c r="P144" s="177"/>
      <c r="Q144" s="177"/>
      <c r="R144" s="177"/>
      <c r="S144" s="177"/>
      <c r="T144" s="182"/>
      <c r="AT144" s="183" t="s">
        <v>152</v>
      </c>
      <c r="AU144" s="183" t="s">
        <v>80</v>
      </c>
      <c r="AV144" s="183" t="s">
        <v>80</v>
      </c>
      <c r="AW144" s="183" t="s">
        <v>111</v>
      </c>
      <c r="AX144" s="183" t="s">
        <v>76</v>
      </c>
      <c r="AY144" s="183" t="s">
        <v>139</v>
      </c>
    </row>
    <row r="145" spans="2:65" s="6" customFormat="1" ht="15.75" customHeight="1" x14ac:dyDescent="0.3">
      <c r="B145" s="23"/>
      <c r="C145" s="153" t="s">
        <v>222</v>
      </c>
      <c r="D145" s="153" t="s">
        <v>141</v>
      </c>
      <c r="E145" s="154" t="s">
        <v>378</v>
      </c>
      <c r="F145" s="155" t="s">
        <v>379</v>
      </c>
      <c r="G145" s="156" t="s">
        <v>380</v>
      </c>
      <c r="H145" s="157">
        <v>74.816999999999993</v>
      </c>
      <c r="I145" s="158">
        <v>20</v>
      </c>
      <c r="J145" s="159">
        <f>ROUND($I$145*$H$145,2)</f>
        <v>1496.34</v>
      </c>
      <c r="K145" s="155" t="s">
        <v>145</v>
      </c>
      <c r="L145" s="43"/>
      <c r="M145" s="160"/>
      <c r="N145" s="161" t="s">
        <v>43</v>
      </c>
      <c r="O145" s="24"/>
      <c r="P145" s="162">
        <f>$O$145*$H$145</f>
        <v>0</v>
      </c>
      <c r="Q145" s="162">
        <v>0</v>
      </c>
      <c r="R145" s="162">
        <f>$Q$145*$H$145</f>
        <v>0</v>
      </c>
      <c r="S145" s="162">
        <v>0</v>
      </c>
      <c r="T145" s="163">
        <f>$S$145*$H$145</f>
        <v>0</v>
      </c>
      <c r="AR145" s="97" t="s">
        <v>146</v>
      </c>
      <c r="AT145" s="97" t="s">
        <v>141</v>
      </c>
      <c r="AU145" s="97" t="s">
        <v>80</v>
      </c>
      <c r="AY145" s="6" t="s">
        <v>139</v>
      </c>
      <c r="BE145" s="164">
        <f>IF($N$145="základní",$J$145,0)</f>
        <v>1496.34</v>
      </c>
      <c r="BF145" s="164">
        <f>IF($N$145="snížená",$J$145,0)</f>
        <v>0</v>
      </c>
      <c r="BG145" s="164">
        <f>IF($N$145="zákl. přenesená",$J$145,0)</f>
        <v>0</v>
      </c>
      <c r="BH145" s="164">
        <f>IF($N$145="sníž. přenesená",$J$145,0)</f>
        <v>0</v>
      </c>
      <c r="BI145" s="164">
        <f>IF($N$145="nulová",$J$145,0)</f>
        <v>0</v>
      </c>
      <c r="BJ145" s="97" t="s">
        <v>76</v>
      </c>
      <c r="BK145" s="164">
        <f>ROUND($I$145*$H$145,2)</f>
        <v>1496.34</v>
      </c>
      <c r="BL145" s="97" t="s">
        <v>146</v>
      </c>
      <c r="BM145" s="97" t="s">
        <v>381</v>
      </c>
    </row>
    <row r="146" spans="2:65" s="6" customFormat="1" ht="27" customHeight="1" x14ac:dyDescent="0.3">
      <c r="B146" s="23"/>
      <c r="C146" s="24"/>
      <c r="D146" s="165" t="s">
        <v>148</v>
      </c>
      <c r="E146" s="24"/>
      <c r="F146" s="166" t="s">
        <v>382</v>
      </c>
      <c r="G146" s="24"/>
      <c r="H146" s="24"/>
      <c r="J146" s="24"/>
      <c r="K146" s="24"/>
      <c r="L146" s="43"/>
      <c r="M146" s="56"/>
      <c r="N146" s="24"/>
      <c r="O146" s="24"/>
      <c r="P146" s="24"/>
      <c r="Q146" s="24"/>
      <c r="R146" s="24"/>
      <c r="S146" s="24"/>
      <c r="T146" s="57"/>
      <c r="AT146" s="6" t="s">
        <v>148</v>
      </c>
      <c r="AU146" s="6" t="s">
        <v>80</v>
      </c>
    </row>
    <row r="147" spans="2:65" s="6" customFormat="1" ht="192.75" customHeight="1" x14ac:dyDescent="0.3">
      <c r="B147" s="23"/>
      <c r="C147" s="24"/>
      <c r="D147" s="167" t="s">
        <v>150</v>
      </c>
      <c r="E147" s="24"/>
      <c r="F147" s="168" t="s">
        <v>383</v>
      </c>
      <c r="G147" s="24"/>
      <c r="H147" s="24"/>
      <c r="J147" s="24"/>
      <c r="K147" s="24"/>
      <c r="L147" s="43"/>
      <c r="M147" s="56"/>
      <c r="N147" s="24"/>
      <c r="O147" s="24"/>
      <c r="P147" s="24"/>
      <c r="Q147" s="24"/>
      <c r="R147" s="24"/>
      <c r="S147" s="24"/>
      <c r="T147" s="57"/>
      <c r="AT147" s="6" t="s">
        <v>150</v>
      </c>
      <c r="AU147" s="6" t="s">
        <v>80</v>
      </c>
    </row>
    <row r="148" spans="2:65" s="6" customFormat="1" ht="15.75" customHeight="1" x14ac:dyDescent="0.3">
      <c r="B148" s="169"/>
      <c r="C148" s="170"/>
      <c r="D148" s="167" t="s">
        <v>152</v>
      </c>
      <c r="E148" s="170"/>
      <c r="F148" s="171" t="s">
        <v>1930</v>
      </c>
      <c r="G148" s="170"/>
      <c r="H148" s="170"/>
      <c r="J148" s="170"/>
      <c r="K148" s="170"/>
      <c r="L148" s="172"/>
      <c r="M148" s="173"/>
      <c r="N148" s="170"/>
      <c r="O148" s="170"/>
      <c r="P148" s="170"/>
      <c r="Q148" s="170"/>
      <c r="R148" s="170"/>
      <c r="S148" s="170"/>
      <c r="T148" s="174"/>
      <c r="AT148" s="175" t="s">
        <v>152</v>
      </c>
      <c r="AU148" s="175" t="s">
        <v>80</v>
      </c>
      <c r="AV148" s="175" t="s">
        <v>76</v>
      </c>
      <c r="AW148" s="175" t="s">
        <v>111</v>
      </c>
      <c r="AX148" s="175" t="s">
        <v>72</v>
      </c>
      <c r="AY148" s="175" t="s">
        <v>139</v>
      </c>
    </row>
    <row r="149" spans="2:65" s="6" customFormat="1" ht="15.75" customHeight="1" x14ac:dyDescent="0.3">
      <c r="B149" s="176"/>
      <c r="C149" s="177"/>
      <c r="D149" s="167" t="s">
        <v>152</v>
      </c>
      <c r="E149" s="177"/>
      <c r="F149" s="178" t="s">
        <v>1942</v>
      </c>
      <c r="G149" s="177"/>
      <c r="H149" s="179">
        <v>8.25</v>
      </c>
      <c r="J149" s="177"/>
      <c r="K149" s="177"/>
      <c r="L149" s="180"/>
      <c r="M149" s="181"/>
      <c r="N149" s="177"/>
      <c r="O149" s="177"/>
      <c r="P149" s="177"/>
      <c r="Q149" s="177"/>
      <c r="R149" s="177"/>
      <c r="S149" s="177"/>
      <c r="T149" s="182"/>
      <c r="AT149" s="183" t="s">
        <v>152</v>
      </c>
      <c r="AU149" s="183" t="s">
        <v>80</v>
      </c>
      <c r="AV149" s="183" t="s">
        <v>80</v>
      </c>
      <c r="AW149" s="183" t="s">
        <v>111</v>
      </c>
      <c r="AX149" s="183" t="s">
        <v>72</v>
      </c>
      <c r="AY149" s="183" t="s">
        <v>139</v>
      </c>
    </row>
    <row r="150" spans="2:65" s="6" customFormat="1" ht="15.75" customHeight="1" x14ac:dyDescent="0.3">
      <c r="B150" s="176"/>
      <c r="C150" s="177"/>
      <c r="D150" s="167" t="s">
        <v>152</v>
      </c>
      <c r="E150" s="177"/>
      <c r="F150" s="178" t="s">
        <v>1943</v>
      </c>
      <c r="G150" s="177"/>
      <c r="H150" s="179">
        <v>6.72</v>
      </c>
      <c r="J150" s="177"/>
      <c r="K150" s="177"/>
      <c r="L150" s="180"/>
      <c r="M150" s="181"/>
      <c r="N150" s="177"/>
      <c r="O150" s="177"/>
      <c r="P150" s="177"/>
      <c r="Q150" s="177"/>
      <c r="R150" s="177"/>
      <c r="S150" s="177"/>
      <c r="T150" s="182"/>
      <c r="AT150" s="183" t="s">
        <v>152</v>
      </c>
      <c r="AU150" s="183" t="s">
        <v>80</v>
      </c>
      <c r="AV150" s="183" t="s">
        <v>80</v>
      </c>
      <c r="AW150" s="183" t="s">
        <v>111</v>
      </c>
      <c r="AX150" s="183" t="s">
        <v>72</v>
      </c>
      <c r="AY150" s="183" t="s">
        <v>139</v>
      </c>
    </row>
    <row r="151" spans="2:65" s="6" customFormat="1" ht="15.75" customHeight="1" x14ac:dyDescent="0.3">
      <c r="B151" s="176"/>
      <c r="C151" s="177"/>
      <c r="D151" s="167" t="s">
        <v>152</v>
      </c>
      <c r="E151" s="177"/>
      <c r="F151" s="178" t="s">
        <v>1944</v>
      </c>
      <c r="G151" s="177"/>
      <c r="H151" s="179">
        <v>59.847000000000001</v>
      </c>
      <c r="J151" s="177"/>
      <c r="K151" s="177"/>
      <c r="L151" s="180"/>
      <c r="M151" s="181"/>
      <c r="N151" s="177"/>
      <c r="O151" s="177"/>
      <c r="P151" s="177"/>
      <c r="Q151" s="177"/>
      <c r="R151" s="177"/>
      <c r="S151" s="177"/>
      <c r="T151" s="182"/>
      <c r="AT151" s="183" t="s">
        <v>152</v>
      </c>
      <c r="AU151" s="183" t="s">
        <v>80</v>
      </c>
      <c r="AV151" s="183" t="s">
        <v>80</v>
      </c>
      <c r="AW151" s="183" t="s">
        <v>111</v>
      </c>
      <c r="AX151" s="183" t="s">
        <v>72</v>
      </c>
      <c r="AY151" s="183" t="s">
        <v>139</v>
      </c>
    </row>
    <row r="152" spans="2:65" s="6" customFormat="1" ht="15.75" customHeight="1" x14ac:dyDescent="0.3">
      <c r="B152" s="184"/>
      <c r="C152" s="185"/>
      <c r="D152" s="167" t="s">
        <v>152</v>
      </c>
      <c r="E152" s="185"/>
      <c r="F152" s="186" t="s">
        <v>179</v>
      </c>
      <c r="G152" s="185"/>
      <c r="H152" s="187">
        <v>74.816999999999993</v>
      </c>
      <c r="J152" s="185"/>
      <c r="K152" s="185"/>
      <c r="L152" s="188"/>
      <c r="M152" s="189"/>
      <c r="N152" s="185"/>
      <c r="O152" s="185"/>
      <c r="P152" s="185"/>
      <c r="Q152" s="185"/>
      <c r="R152" s="185"/>
      <c r="S152" s="185"/>
      <c r="T152" s="190"/>
      <c r="AT152" s="191" t="s">
        <v>152</v>
      </c>
      <c r="AU152" s="191" t="s">
        <v>80</v>
      </c>
      <c r="AV152" s="191" t="s">
        <v>146</v>
      </c>
      <c r="AW152" s="191" t="s">
        <v>111</v>
      </c>
      <c r="AX152" s="191" t="s">
        <v>76</v>
      </c>
      <c r="AY152" s="191" t="s">
        <v>139</v>
      </c>
    </row>
    <row r="153" spans="2:65" s="6" customFormat="1" ht="15.75" customHeight="1" x14ac:dyDescent="0.3">
      <c r="B153" s="23"/>
      <c r="C153" s="153" t="s">
        <v>232</v>
      </c>
      <c r="D153" s="153" t="s">
        <v>141</v>
      </c>
      <c r="E153" s="154" t="s">
        <v>420</v>
      </c>
      <c r="F153" s="155" t="s">
        <v>421</v>
      </c>
      <c r="G153" s="156" t="s">
        <v>380</v>
      </c>
      <c r="H153" s="157">
        <v>74.816999999999993</v>
      </c>
      <c r="I153" s="158">
        <v>35</v>
      </c>
      <c r="J153" s="159">
        <f>ROUND($I$153*$H$153,2)</f>
        <v>2618.6</v>
      </c>
      <c r="K153" s="155" t="s">
        <v>145</v>
      </c>
      <c r="L153" s="43"/>
      <c r="M153" s="160"/>
      <c r="N153" s="161" t="s">
        <v>43</v>
      </c>
      <c r="O153" s="24"/>
      <c r="P153" s="162">
        <f>$O$153*$H$153</f>
        <v>0</v>
      </c>
      <c r="Q153" s="162">
        <v>0</v>
      </c>
      <c r="R153" s="162">
        <f>$Q$153*$H$153</f>
        <v>0</v>
      </c>
      <c r="S153" s="162">
        <v>0</v>
      </c>
      <c r="T153" s="163">
        <f>$S$153*$H$153</f>
        <v>0</v>
      </c>
      <c r="AR153" s="97" t="s">
        <v>146</v>
      </c>
      <c r="AT153" s="97" t="s">
        <v>141</v>
      </c>
      <c r="AU153" s="97" t="s">
        <v>80</v>
      </c>
      <c r="AY153" s="6" t="s">
        <v>139</v>
      </c>
      <c r="BE153" s="164">
        <f>IF($N$153="základní",$J$153,0)</f>
        <v>2618.6</v>
      </c>
      <c r="BF153" s="164">
        <f>IF($N$153="snížená",$J$153,0)</f>
        <v>0</v>
      </c>
      <c r="BG153" s="164">
        <f>IF($N$153="zákl. přenesená",$J$153,0)</f>
        <v>0</v>
      </c>
      <c r="BH153" s="164">
        <f>IF($N$153="sníž. přenesená",$J$153,0)</f>
        <v>0</v>
      </c>
      <c r="BI153" s="164">
        <f>IF($N$153="nulová",$J$153,0)</f>
        <v>0</v>
      </c>
      <c r="BJ153" s="97" t="s">
        <v>76</v>
      </c>
      <c r="BK153" s="164">
        <f>ROUND($I$153*$H$153,2)</f>
        <v>2618.6</v>
      </c>
      <c r="BL153" s="97" t="s">
        <v>146</v>
      </c>
      <c r="BM153" s="97" t="s">
        <v>422</v>
      </c>
    </row>
    <row r="154" spans="2:65" s="6" customFormat="1" ht="27" customHeight="1" x14ac:dyDescent="0.3">
      <c r="B154" s="23"/>
      <c r="C154" s="24"/>
      <c r="D154" s="165" t="s">
        <v>148</v>
      </c>
      <c r="E154" s="24"/>
      <c r="F154" s="166" t="s">
        <v>423</v>
      </c>
      <c r="G154" s="24"/>
      <c r="H154" s="24"/>
      <c r="J154" s="24"/>
      <c r="K154" s="24"/>
      <c r="L154" s="43"/>
      <c r="M154" s="56"/>
      <c r="N154" s="24"/>
      <c r="O154" s="24"/>
      <c r="P154" s="24"/>
      <c r="Q154" s="24"/>
      <c r="R154" s="24"/>
      <c r="S154" s="24"/>
      <c r="T154" s="57"/>
      <c r="AT154" s="6" t="s">
        <v>148</v>
      </c>
      <c r="AU154" s="6" t="s">
        <v>80</v>
      </c>
    </row>
    <row r="155" spans="2:65" s="6" customFormat="1" ht="98.25" customHeight="1" x14ac:dyDescent="0.3">
      <c r="B155" s="23"/>
      <c r="C155" s="24"/>
      <c r="D155" s="167" t="s">
        <v>150</v>
      </c>
      <c r="E155" s="24"/>
      <c r="F155" s="168" t="s">
        <v>424</v>
      </c>
      <c r="G155" s="24"/>
      <c r="H155" s="24"/>
      <c r="J155" s="24"/>
      <c r="K155" s="24"/>
      <c r="L155" s="43"/>
      <c r="M155" s="56"/>
      <c r="N155" s="24"/>
      <c r="O155" s="24"/>
      <c r="P155" s="24"/>
      <c r="Q155" s="24"/>
      <c r="R155" s="24"/>
      <c r="S155" s="24"/>
      <c r="T155" s="57"/>
      <c r="AT155" s="6" t="s">
        <v>150</v>
      </c>
      <c r="AU155" s="6" t="s">
        <v>80</v>
      </c>
    </row>
    <row r="156" spans="2:65" s="6" customFormat="1" ht="15.75" customHeight="1" x14ac:dyDescent="0.3">
      <c r="B156" s="169"/>
      <c r="C156" s="170"/>
      <c r="D156" s="167" t="s">
        <v>152</v>
      </c>
      <c r="E156" s="170"/>
      <c r="F156" s="171" t="s">
        <v>425</v>
      </c>
      <c r="G156" s="170"/>
      <c r="H156" s="170"/>
      <c r="J156" s="170"/>
      <c r="K156" s="170"/>
      <c r="L156" s="172"/>
      <c r="M156" s="173"/>
      <c r="N156" s="170"/>
      <c r="O156" s="170"/>
      <c r="P156" s="170"/>
      <c r="Q156" s="170"/>
      <c r="R156" s="170"/>
      <c r="S156" s="170"/>
      <c r="T156" s="174"/>
      <c r="AT156" s="175" t="s">
        <v>152</v>
      </c>
      <c r="AU156" s="175" t="s">
        <v>80</v>
      </c>
      <c r="AV156" s="175" t="s">
        <v>76</v>
      </c>
      <c r="AW156" s="175" t="s">
        <v>111</v>
      </c>
      <c r="AX156" s="175" t="s">
        <v>72</v>
      </c>
      <c r="AY156" s="175" t="s">
        <v>139</v>
      </c>
    </row>
    <row r="157" spans="2:65" s="6" customFormat="1" ht="15.75" customHeight="1" x14ac:dyDescent="0.3">
      <c r="B157" s="169"/>
      <c r="C157" s="170"/>
      <c r="D157" s="167" t="s">
        <v>152</v>
      </c>
      <c r="E157" s="170"/>
      <c r="F157" s="171" t="s">
        <v>426</v>
      </c>
      <c r="G157" s="170"/>
      <c r="H157" s="170"/>
      <c r="J157" s="170"/>
      <c r="K157" s="170"/>
      <c r="L157" s="172"/>
      <c r="M157" s="173"/>
      <c r="N157" s="170"/>
      <c r="O157" s="170"/>
      <c r="P157" s="170"/>
      <c r="Q157" s="170"/>
      <c r="R157" s="170"/>
      <c r="S157" s="170"/>
      <c r="T157" s="174"/>
      <c r="AT157" s="175" t="s">
        <v>152</v>
      </c>
      <c r="AU157" s="175" t="s">
        <v>80</v>
      </c>
      <c r="AV157" s="175" t="s">
        <v>76</v>
      </c>
      <c r="AW157" s="175" t="s">
        <v>111</v>
      </c>
      <c r="AX157" s="175" t="s">
        <v>72</v>
      </c>
      <c r="AY157" s="175" t="s">
        <v>139</v>
      </c>
    </row>
    <row r="158" spans="2:65" s="6" customFormat="1" ht="15.75" customHeight="1" x14ac:dyDescent="0.3">
      <c r="B158" s="176"/>
      <c r="C158" s="177"/>
      <c r="D158" s="167" t="s">
        <v>152</v>
      </c>
      <c r="E158" s="177"/>
      <c r="F158" s="178" t="s">
        <v>1945</v>
      </c>
      <c r="G158" s="177"/>
      <c r="H158" s="179">
        <v>74.816999999999993</v>
      </c>
      <c r="J158" s="177"/>
      <c r="K158" s="177"/>
      <c r="L158" s="180"/>
      <c r="M158" s="181"/>
      <c r="N158" s="177"/>
      <c r="O158" s="177"/>
      <c r="P158" s="177"/>
      <c r="Q158" s="177"/>
      <c r="R158" s="177"/>
      <c r="S158" s="177"/>
      <c r="T158" s="182"/>
      <c r="AT158" s="183" t="s">
        <v>152</v>
      </c>
      <c r="AU158" s="183" t="s">
        <v>80</v>
      </c>
      <c r="AV158" s="183" t="s">
        <v>80</v>
      </c>
      <c r="AW158" s="183" t="s">
        <v>111</v>
      </c>
      <c r="AX158" s="183" t="s">
        <v>76</v>
      </c>
      <c r="AY158" s="183" t="s">
        <v>139</v>
      </c>
    </row>
    <row r="159" spans="2:65" s="6" customFormat="1" ht="15.75" customHeight="1" x14ac:dyDescent="0.3">
      <c r="B159" s="23"/>
      <c r="C159" s="153" t="s">
        <v>280</v>
      </c>
      <c r="D159" s="153" t="s">
        <v>141</v>
      </c>
      <c r="E159" s="154" t="s">
        <v>429</v>
      </c>
      <c r="F159" s="155" t="s">
        <v>430</v>
      </c>
      <c r="G159" s="156" t="s">
        <v>380</v>
      </c>
      <c r="H159" s="157">
        <v>849.71400000000006</v>
      </c>
      <c r="I159" s="158">
        <v>50</v>
      </c>
      <c r="J159" s="159">
        <f>ROUND($I$159*$H$159,2)</f>
        <v>42485.7</v>
      </c>
      <c r="K159" s="155" t="s">
        <v>145</v>
      </c>
      <c r="L159" s="43"/>
      <c r="M159" s="160"/>
      <c r="N159" s="161" t="s">
        <v>43</v>
      </c>
      <c r="O159" s="24"/>
      <c r="P159" s="162">
        <f>$O$159*$H$159</f>
        <v>0</v>
      </c>
      <c r="Q159" s="162">
        <v>0</v>
      </c>
      <c r="R159" s="162">
        <f>$Q$159*$H$159</f>
        <v>0</v>
      </c>
      <c r="S159" s="162">
        <v>0</v>
      </c>
      <c r="T159" s="163">
        <f>$S$159*$H$159</f>
        <v>0</v>
      </c>
      <c r="AR159" s="97" t="s">
        <v>146</v>
      </c>
      <c r="AT159" s="97" t="s">
        <v>141</v>
      </c>
      <c r="AU159" s="97" t="s">
        <v>80</v>
      </c>
      <c r="AY159" s="6" t="s">
        <v>139</v>
      </c>
      <c r="BE159" s="164">
        <f>IF($N$159="základní",$J$159,0)</f>
        <v>42485.7</v>
      </c>
      <c r="BF159" s="164">
        <f>IF($N$159="snížená",$J$159,0)</f>
        <v>0</v>
      </c>
      <c r="BG159" s="164">
        <f>IF($N$159="zákl. přenesená",$J$159,0)</f>
        <v>0</v>
      </c>
      <c r="BH159" s="164">
        <f>IF($N$159="sníž. přenesená",$J$159,0)</f>
        <v>0</v>
      </c>
      <c r="BI159" s="164">
        <f>IF($N$159="nulová",$J$159,0)</f>
        <v>0</v>
      </c>
      <c r="BJ159" s="97" t="s">
        <v>76</v>
      </c>
      <c r="BK159" s="164">
        <f>ROUND($I$159*$H$159,2)</f>
        <v>42485.7</v>
      </c>
      <c r="BL159" s="97" t="s">
        <v>146</v>
      </c>
      <c r="BM159" s="97" t="s">
        <v>431</v>
      </c>
    </row>
    <row r="160" spans="2:65" s="6" customFormat="1" ht="27" customHeight="1" x14ac:dyDescent="0.3">
      <c r="B160" s="23"/>
      <c r="C160" s="24"/>
      <c r="D160" s="165" t="s">
        <v>148</v>
      </c>
      <c r="E160" s="24"/>
      <c r="F160" s="166" t="s">
        <v>432</v>
      </c>
      <c r="G160" s="24"/>
      <c r="H160" s="24"/>
      <c r="J160" s="24"/>
      <c r="K160" s="24"/>
      <c r="L160" s="43"/>
      <c r="M160" s="56"/>
      <c r="N160" s="24"/>
      <c r="O160" s="24"/>
      <c r="P160" s="24"/>
      <c r="Q160" s="24"/>
      <c r="R160" s="24"/>
      <c r="S160" s="24"/>
      <c r="T160" s="57"/>
      <c r="AT160" s="6" t="s">
        <v>148</v>
      </c>
      <c r="AU160" s="6" t="s">
        <v>80</v>
      </c>
    </row>
    <row r="161" spans="2:65" s="6" customFormat="1" ht="84.75" customHeight="1" x14ac:dyDescent="0.3">
      <c r="B161" s="23"/>
      <c r="C161" s="24"/>
      <c r="D161" s="167" t="s">
        <v>150</v>
      </c>
      <c r="E161" s="24"/>
      <c r="F161" s="168" t="s">
        <v>433</v>
      </c>
      <c r="G161" s="24"/>
      <c r="H161" s="24"/>
      <c r="J161" s="24"/>
      <c r="K161" s="24"/>
      <c r="L161" s="43"/>
      <c r="M161" s="56"/>
      <c r="N161" s="24"/>
      <c r="O161" s="24"/>
      <c r="P161" s="24"/>
      <c r="Q161" s="24"/>
      <c r="R161" s="24"/>
      <c r="S161" s="24"/>
      <c r="T161" s="57"/>
      <c r="AT161" s="6" t="s">
        <v>150</v>
      </c>
      <c r="AU161" s="6" t="s">
        <v>80</v>
      </c>
    </row>
    <row r="162" spans="2:65" s="6" customFormat="1" ht="15.75" customHeight="1" x14ac:dyDescent="0.3">
      <c r="B162" s="169"/>
      <c r="C162" s="170"/>
      <c r="D162" s="167" t="s">
        <v>152</v>
      </c>
      <c r="E162" s="170"/>
      <c r="F162" s="171" t="s">
        <v>1946</v>
      </c>
      <c r="G162" s="170"/>
      <c r="H162" s="170"/>
      <c r="J162" s="170"/>
      <c r="K162" s="170"/>
      <c r="L162" s="172"/>
      <c r="M162" s="173"/>
      <c r="N162" s="170"/>
      <c r="O162" s="170"/>
      <c r="P162" s="170"/>
      <c r="Q162" s="170"/>
      <c r="R162" s="170"/>
      <c r="S162" s="170"/>
      <c r="T162" s="174"/>
      <c r="AT162" s="175" t="s">
        <v>152</v>
      </c>
      <c r="AU162" s="175" t="s">
        <v>80</v>
      </c>
      <c r="AV162" s="175" t="s">
        <v>76</v>
      </c>
      <c r="AW162" s="175" t="s">
        <v>111</v>
      </c>
      <c r="AX162" s="175" t="s">
        <v>72</v>
      </c>
      <c r="AY162" s="175" t="s">
        <v>139</v>
      </c>
    </row>
    <row r="163" spans="2:65" s="6" customFormat="1" ht="15.75" customHeight="1" x14ac:dyDescent="0.3">
      <c r="B163" s="169"/>
      <c r="C163" s="170"/>
      <c r="D163" s="167" t="s">
        <v>152</v>
      </c>
      <c r="E163" s="170"/>
      <c r="F163" s="171" t="s">
        <v>1947</v>
      </c>
      <c r="G163" s="170"/>
      <c r="H163" s="170"/>
      <c r="J163" s="170"/>
      <c r="K163" s="170"/>
      <c r="L163" s="172"/>
      <c r="M163" s="173"/>
      <c r="N163" s="170"/>
      <c r="O163" s="170"/>
      <c r="P163" s="170"/>
      <c r="Q163" s="170"/>
      <c r="R163" s="170"/>
      <c r="S163" s="170"/>
      <c r="T163" s="174"/>
      <c r="AT163" s="175" t="s">
        <v>152</v>
      </c>
      <c r="AU163" s="175" t="s">
        <v>80</v>
      </c>
      <c r="AV163" s="175" t="s">
        <v>76</v>
      </c>
      <c r="AW163" s="175" t="s">
        <v>111</v>
      </c>
      <c r="AX163" s="175" t="s">
        <v>72</v>
      </c>
      <c r="AY163" s="175" t="s">
        <v>139</v>
      </c>
    </row>
    <row r="164" spans="2:65" s="6" customFormat="1" ht="15.75" customHeight="1" x14ac:dyDescent="0.3">
      <c r="B164" s="176"/>
      <c r="C164" s="177"/>
      <c r="D164" s="167" t="s">
        <v>152</v>
      </c>
      <c r="E164" s="177"/>
      <c r="F164" s="178" t="s">
        <v>1948</v>
      </c>
      <c r="G164" s="177"/>
      <c r="H164" s="179">
        <v>849.71400000000006</v>
      </c>
      <c r="J164" s="177"/>
      <c r="K164" s="177"/>
      <c r="L164" s="180"/>
      <c r="M164" s="181"/>
      <c r="N164" s="177"/>
      <c r="O164" s="177"/>
      <c r="P164" s="177"/>
      <c r="Q164" s="177"/>
      <c r="R164" s="177"/>
      <c r="S164" s="177"/>
      <c r="T164" s="182"/>
      <c r="AT164" s="183" t="s">
        <v>152</v>
      </c>
      <c r="AU164" s="183" t="s">
        <v>80</v>
      </c>
      <c r="AV164" s="183" t="s">
        <v>80</v>
      </c>
      <c r="AW164" s="183" t="s">
        <v>111</v>
      </c>
      <c r="AX164" s="183" t="s">
        <v>76</v>
      </c>
      <c r="AY164" s="183" t="s">
        <v>139</v>
      </c>
    </row>
    <row r="165" spans="2:65" s="6" customFormat="1" ht="15.75" customHeight="1" x14ac:dyDescent="0.3">
      <c r="B165" s="23"/>
      <c r="C165" s="153" t="s">
        <v>291</v>
      </c>
      <c r="D165" s="153" t="s">
        <v>141</v>
      </c>
      <c r="E165" s="154" t="s">
        <v>436</v>
      </c>
      <c r="F165" s="155" t="s">
        <v>437</v>
      </c>
      <c r="G165" s="156" t="s">
        <v>380</v>
      </c>
      <c r="H165" s="157">
        <v>28.71</v>
      </c>
      <c r="I165" s="158">
        <v>100</v>
      </c>
      <c r="J165" s="159">
        <f>ROUND($I$165*$H$165,2)</f>
        <v>2871</v>
      </c>
      <c r="K165" s="155" t="s">
        <v>145</v>
      </c>
      <c r="L165" s="43"/>
      <c r="M165" s="160"/>
      <c r="N165" s="161" t="s">
        <v>43</v>
      </c>
      <c r="O165" s="24"/>
      <c r="P165" s="162">
        <f>$O$165*$H$165</f>
        <v>0</v>
      </c>
      <c r="Q165" s="162">
        <v>0</v>
      </c>
      <c r="R165" s="162">
        <f>$Q$165*$H$165</f>
        <v>0</v>
      </c>
      <c r="S165" s="162">
        <v>0</v>
      </c>
      <c r="T165" s="163">
        <f>$S$165*$H$165</f>
        <v>0</v>
      </c>
      <c r="AR165" s="97" t="s">
        <v>146</v>
      </c>
      <c r="AT165" s="97" t="s">
        <v>141</v>
      </c>
      <c r="AU165" s="97" t="s">
        <v>80</v>
      </c>
      <c r="AY165" s="6" t="s">
        <v>139</v>
      </c>
      <c r="BE165" s="164">
        <f>IF($N$165="základní",$J$165,0)</f>
        <v>2871</v>
      </c>
      <c r="BF165" s="164">
        <f>IF($N$165="snížená",$J$165,0)</f>
        <v>0</v>
      </c>
      <c r="BG165" s="164">
        <f>IF($N$165="zákl. přenesená",$J$165,0)</f>
        <v>0</v>
      </c>
      <c r="BH165" s="164">
        <f>IF($N$165="sníž. přenesená",$J$165,0)</f>
        <v>0</v>
      </c>
      <c r="BI165" s="164">
        <f>IF($N$165="nulová",$J$165,0)</f>
        <v>0</v>
      </c>
      <c r="BJ165" s="97" t="s">
        <v>76</v>
      </c>
      <c r="BK165" s="164">
        <f>ROUND($I$165*$H$165,2)</f>
        <v>2871</v>
      </c>
      <c r="BL165" s="97" t="s">
        <v>146</v>
      </c>
      <c r="BM165" s="97" t="s">
        <v>438</v>
      </c>
    </row>
    <row r="166" spans="2:65" s="6" customFormat="1" ht="27" customHeight="1" x14ac:dyDescent="0.3">
      <c r="B166" s="23"/>
      <c r="C166" s="24"/>
      <c r="D166" s="165" t="s">
        <v>148</v>
      </c>
      <c r="E166" s="24"/>
      <c r="F166" s="166" t="s">
        <v>439</v>
      </c>
      <c r="G166" s="24"/>
      <c r="H166" s="24"/>
      <c r="J166" s="24"/>
      <c r="K166" s="24"/>
      <c r="L166" s="43"/>
      <c r="M166" s="56"/>
      <c r="N166" s="24"/>
      <c r="O166" s="24"/>
      <c r="P166" s="24"/>
      <c r="Q166" s="24"/>
      <c r="R166" s="24"/>
      <c r="S166" s="24"/>
      <c r="T166" s="57"/>
      <c r="AT166" s="6" t="s">
        <v>148</v>
      </c>
      <c r="AU166" s="6" t="s">
        <v>80</v>
      </c>
    </row>
    <row r="167" spans="2:65" s="6" customFormat="1" ht="300.75" customHeight="1" x14ac:dyDescent="0.3">
      <c r="B167" s="23"/>
      <c r="C167" s="24"/>
      <c r="D167" s="167" t="s">
        <v>150</v>
      </c>
      <c r="E167" s="24"/>
      <c r="F167" s="168" t="s">
        <v>440</v>
      </c>
      <c r="G167" s="24"/>
      <c r="H167" s="24"/>
      <c r="J167" s="24"/>
      <c r="K167" s="24"/>
      <c r="L167" s="43"/>
      <c r="M167" s="56"/>
      <c r="N167" s="24"/>
      <c r="O167" s="24"/>
      <c r="P167" s="24"/>
      <c r="Q167" s="24"/>
      <c r="R167" s="24"/>
      <c r="S167" s="24"/>
      <c r="T167" s="57"/>
      <c r="AT167" s="6" t="s">
        <v>150</v>
      </c>
      <c r="AU167" s="6" t="s">
        <v>80</v>
      </c>
    </row>
    <row r="168" spans="2:65" s="6" customFormat="1" ht="15.75" customHeight="1" x14ac:dyDescent="0.3">
      <c r="B168" s="169"/>
      <c r="C168" s="170"/>
      <c r="D168" s="167" t="s">
        <v>152</v>
      </c>
      <c r="E168" s="170"/>
      <c r="F168" s="171" t="s">
        <v>1939</v>
      </c>
      <c r="G168" s="170"/>
      <c r="H168" s="170"/>
      <c r="J168" s="170"/>
      <c r="K168" s="170"/>
      <c r="L168" s="172"/>
      <c r="M168" s="173"/>
      <c r="N168" s="170"/>
      <c r="O168" s="170"/>
      <c r="P168" s="170"/>
      <c r="Q168" s="170"/>
      <c r="R168" s="170"/>
      <c r="S168" s="170"/>
      <c r="T168" s="174"/>
      <c r="AT168" s="175" t="s">
        <v>152</v>
      </c>
      <c r="AU168" s="175" t="s">
        <v>80</v>
      </c>
      <c r="AV168" s="175" t="s">
        <v>76</v>
      </c>
      <c r="AW168" s="175" t="s">
        <v>111</v>
      </c>
      <c r="AX168" s="175" t="s">
        <v>72</v>
      </c>
      <c r="AY168" s="175" t="s">
        <v>139</v>
      </c>
    </row>
    <row r="169" spans="2:65" s="6" customFormat="1" ht="15.75" customHeight="1" x14ac:dyDescent="0.3">
      <c r="B169" s="169"/>
      <c r="C169" s="170"/>
      <c r="D169" s="167" t="s">
        <v>152</v>
      </c>
      <c r="E169" s="170"/>
      <c r="F169" s="171" t="s">
        <v>1949</v>
      </c>
      <c r="G169" s="170"/>
      <c r="H169" s="170"/>
      <c r="J169" s="170"/>
      <c r="K169" s="170"/>
      <c r="L169" s="172"/>
      <c r="M169" s="173"/>
      <c r="N169" s="170"/>
      <c r="O169" s="170"/>
      <c r="P169" s="170"/>
      <c r="Q169" s="170"/>
      <c r="R169" s="170"/>
      <c r="S169" s="170"/>
      <c r="T169" s="174"/>
      <c r="AT169" s="175" t="s">
        <v>152</v>
      </c>
      <c r="AU169" s="175" t="s">
        <v>80</v>
      </c>
      <c r="AV169" s="175" t="s">
        <v>76</v>
      </c>
      <c r="AW169" s="175" t="s">
        <v>111</v>
      </c>
      <c r="AX169" s="175" t="s">
        <v>72</v>
      </c>
      <c r="AY169" s="175" t="s">
        <v>139</v>
      </c>
    </row>
    <row r="170" spans="2:65" s="6" customFormat="1" ht="15.75" customHeight="1" x14ac:dyDescent="0.3">
      <c r="B170" s="176"/>
      <c r="C170" s="177"/>
      <c r="D170" s="167" t="s">
        <v>152</v>
      </c>
      <c r="E170" s="177"/>
      <c r="F170" s="178" t="s">
        <v>1950</v>
      </c>
      <c r="G170" s="177"/>
      <c r="H170" s="179">
        <v>5.31</v>
      </c>
      <c r="J170" s="177"/>
      <c r="K170" s="177"/>
      <c r="L170" s="180"/>
      <c r="M170" s="181"/>
      <c r="N170" s="177"/>
      <c r="O170" s="177"/>
      <c r="P170" s="177"/>
      <c r="Q170" s="177"/>
      <c r="R170" s="177"/>
      <c r="S170" s="177"/>
      <c r="T170" s="182"/>
      <c r="AT170" s="183" t="s">
        <v>152</v>
      </c>
      <c r="AU170" s="183" t="s">
        <v>80</v>
      </c>
      <c r="AV170" s="183" t="s">
        <v>80</v>
      </c>
      <c r="AW170" s="183" t="s">
        <v>111</v>
      </c>
      <c r="AX170" s="183" t="s">
        <v>72</v>
      </c>
      <c r="AY170" s="183" t="s">
        <v>139</v>
      </c>
    </row>
    <row r="171" spans="2:65" s="6" customFormat="1" ht="15.75" customHeight="1" x14ac:dyDescent="0.3">
      <c r="B171" s="192"/>
      <c r="C171" s="193"/>
      <c r="D171" s="167" t="s">
        <v>152</v>
      </c>
      <c r="E171" s="193"/>
      <c r="F171" s="194" t="s">
        <v>208</v>
      </c>
      <c r="G171" s="193"/>
      <c r="H171" s="195">
        <v>5.31</v>
      </c>
      <c r="J171" s="193"/>
      <c r="K171" s="193"/>
      <c r="L171" s="196"/>
      <c r="M171" s="197"/>
      <c r="N171" s="193"/>
      <c r="O171" s="193"/>
      <c r="P171" s="193"/>
      <c r="Q171" s="193"/>
      <c r="R171" s="193"/>
      <c r="S171" s="193"/>
      <c r="T171" s="198"/>
      <c r="AT171" s="199" t="s">
        <v>152</v>
      </c>
      <c r="AU171" s="199" t="s">
        <v>80</v>
      </c>
      <c r="AV171" s="199" t="s">
        <v>161</v>
      </c>
      <c r="AW171" s="199" t="s">
        <v>111</v>
      </c>
      <c r="AX171" s="199" t="s">
        <v>72</v>
      </c>
      <c r="AY171" s="199" t="s">
        <v>139</v>
      </c>
    </row>
    <row r="172" spans="2:65" s="6" customFormat="1" ht="15.75" customHeight="1" x14ac:dyDescent="0.3">
      <c r="B172" s="169"/>
      <c r="C172" s="170"/>
      <c r="D172" s="167" t="s">
        <v>152</v>
      </c>
      <c r="E172" s="170"/>
      <c r="F172" s="171" t="s">
        <v>1951</v>
      </c>
      <c r="G172" s="170"/>
      <c r="H172" s="170"/>
      <c r="J172" s="170"/>
      <c r="K172" s="170"/>
      <c r="L172" s="172"/>
      <c r="M172" s="173"/>
      <c r="N172" s="170"/>
      <c r="O172" s="170"/>
      <c r="P172" s="170"/>
      <c r="Q172" s="170"/>
      <c r="R172" s="170"/>
      <c r="S172" s="170"/>
      <c r="T172" s="174"/>
      <c r="AT172" s="175" t="s">
        <v>152</v>
      </c>
      <c r="AU172" s="175" t="s">
        <v>80</v>
      </c>
      <c r="AV172" s="175" t="s">
        <v>76</v>
      </c>
      <c r="AW172" s="175" t="s">
        <v>111</v>
      </c>
      <c r="AX172" s="175" t="s">
        <v>72</v>
      </c>
      <c r="AY172" s="175" t="s">
        <v>139</v>
      </c>
    </row>
    <row r="173" spans="2:65" s="6" customFormat="1" ht="15.75" customHeight="1" x14ac:dyDescent="0.3">
      <c r="B173" s="176"/>
      <c r="C173" s="177"/>
      <c r="D173" s="167" t="s">
        <v>152</v>
      </c>
      <c r="E173" s="177"/>
      <c r="F173" s="178" t="s">
        <v>1952</v>
      </c>
      <c r="G173" s="177"/>
      <c r="H173" s="179">
        <v>23.4</v>
      </c>
      <c r="J173" s="177"/>
      <c r="K173" s="177"/>
      <c r="L173" s="180"/>
      <c r="M173" s="181"/>
      <c r="N173" s="177"/>
      <c r="O173" s="177"/>
      <c r="P173" s="177"/>
      <c r="Q173" s="177"/>
      <c r="R173" s="177"/>
      <c r="S173" s="177"/>
      <c r="T173" s="182"/>
      <c r="AT173" s="183" t="s">
        <v>152</v>
      </c>
      <c r="AU173" s="183" t="s">
        <v>80</v>
      </c>
      <c r="AV173" s="183" t="s">
        <v>80</v>
      </c>
      <c r="AW173" s="183" t="s">
        <v>111</v>
      </c>
      <c r="AX173" s="183" t="s">
        <v>72</v>
      </c>
      <c r="AY173" s="183" t="s">
        <v>139</v>
      </c>
    </row>
    <row r="174" spans="2:65" s="6" customFormat="1" ht="15.75" customHeight="1" x14ac:dyDescent="0.3">
      <c r="B174" s="184"/>
      <c r="C174" s="185"/>
      <c r="D174" s="167" t="s">
        <v>152</v>
      </c>
      <c r="E174" s="185"/>
      <c r="F174" s="186" t="s">
        <v>179</v>
      </c>
      <c r="G174" s="185"/>
      <c r="H174" s="187">
        <v>28.71</v>
      </c>
      <c r="J174" s="185"/>
      <c r="K174" s="185"/>
      <c r="L174" s="188"/>
      <c r="M174" s="189"/>
      <c r="N174" s="185"/>
      <c r="O174" s="185"/>
      <c r="P174" s="185"/>
      <c r="Q174" s="185"/>
      <c r="R174" s="185"/>
      <c r="S174" s="185"/>
      <c r="T174" s="190"/>
      <c r="AT174" s="191" t="s">
        <v>152</v>
      </c>
      <c r="AU174" s="191" t="s">
        <v>80</v>
      </c>
      <c r="AV174" s="191" t="s">
        <v>146</v>
      </c>
      <c r="AW174" s="191" t="s">
        <v>111</v>
      </c>
      <c r="AX174" s="191" t="s">
        <v>76</v>
      </c>
      <c r="AY174" s="191" t="s">
        <v>139</v>
      </c>
    </row>
    <row r="175" spans="2:65" s="6" customFormat="1" ht="15.75" customHeight="1" x14ac:dyDescent="0.3">
      <c r="B175" s="23"/>
      <c r="C175" s="153" t="s">
        <v>299</v>
      </c>
      <c r="D175" s="153" t="s">
        <v>141</v>
      </c>
      <c r="E175" s="154" t="s">
        <v>493</v>
      </c>
      <c r="F175" s="155" t="s">
        <v>494</v>
      </c>
      <c r="G175" s="156" t="s">
        <v>380</v>
      </c>
      <c r="H175" s="157">
        <v>545.48900000000003</v>
      </c>
      <c r="I175" s="158">
        <v>70</v>
      </c>
      <c r="J175" s="159">
        <f>ROUND($I$175*$H$175,2)</f>
        <v>38184.230000000003</v>
      </c>
      <c r="K175" s="155" t="s">
        <v>145</v>
      </c>
      <c r="L175" s="43"/>
      <c r="M175" s="160"/>
      <c r="N175" s="161" t="s">
        <v>43</v>
      </c>
      <c r="O175" s="24"/>
      <c r="P175" s="162">
        <f>$O$175*$H$175</f>
        <v>0</v>
      </c>
      <c r="Q175" s="162">
        <v>0</v>
      </c>
      <c r="R175" s="162">
        <f>$Q$175*$H$175</f>
        <v>0</v>
      </c>
      <c r="S175" s="162">
        <v>0</v>
      </c>
      <c r="T175" s="163">
        <f>$S$175*$H$175</f>
        <v>0</v>
      </c>
      <c r="AR175" s="97" t="s">
        <v>146</v>
      </c>
      <c r="AT175" s="97" t="s">
        <v>141</v>
      </c>
      <c r="AU175" s="97" t="s">
        <v>80</v>
      </c>
      <c r="AY175" s="6" t="s">
        <v>139</v>
      </c>
      <c r="BE175" s="164">
        <f>IF($N$175="základní",$J$175,0)</f>
        <v>38184.230000000003</v>
      </c>
      <c r="BF175" s="164">
        <f>IF($N$175="snížená",$J$175,0)</f>
        <v>0</v>
      </c>
      <c r="BG175" s="164">
        <f>IF($N$175="zákl. přenesená",$J$175,0)</f>
        <v>0</v>
      </c>
      <c r="BH175" s="164">
        <f>IF($N$175="sníž. přenesená",$J$175,0)</f>
        <v>0</v>
      </c>
      <c r="BI175" s="164">
        <f>IF($N$175="nulová",$J$175,0)</f>
        <v>0</v>
      </c>
      <c r="BJ175" s="97" t="s">
        <v>76</v>
      </c>
      <c r="BK175" s="164">
        <f>ROUND($I$175*$H$175,2)</f>
        <v>38184.230000000003</v>
      </c>
      <c r="BL175" s="97" t="s">
        <v>146</v>
      </c>
      <c r="BM175" s="97" t="s">
        <v>495</v>
      </c>
    </row>
    <row r="176" spans="2:65" s="6" customFormat="1" ht="27" customHeight="1" x14ac:dyDescent="0.3">
      <c r="B176" s="23"/>
      <c r="C176" s="24"/>
      <c r="D176" s="165" t="s">
        <v>148</v>
      </c>
      <c r="E176" s="24"/>
      <c r="F176" s="166" t="s">
        <v>496</v>
      </c>
      <c r="G176" s="24"/>
      <c r="H176" s="24"/>
      <c r="J176" s="24"/>
      <c r="K176" s="24"/>
      <c r="L176" s="43"/>
      <c r="M176" s="56"/>
      <c r="N176" s="24"/>
      <c r="O176" s="24"/>
      <c r="P176" s="24"/>
      <c r="Q176" s="24"/>
      <c r="R176" s="24"/>
      <c r="S176" s="24"/>
      <c r="T176" s="57"/>
      <c r="AT176" s="6" t="s">
        <v>148</v>
      </c>
      <c r="AU176" s="6" t="s">
        <v>80</v>
      </c>
    </row>
    <row r="177" spans="2:51" s="6" customFormat="1" ht="179.25" customHeight="1" x14ac:dyDescent="0.3">
      <c r="B177" s="23"/>
      <c r="C177" s="24"/>
      <c r="D177" s="167" t="s">
        <v>150</v>
      </c>
      <c r="E177" s="24"/>
      <c r="F177" s="168" t="s">
        <v>497</v>
      </c>
      <c r="G177" s="24"/>
      <c r="H177" s="24"/>
      <c r="J177" s="24"/>
      <c r="K177" s="24"/>
      <c r="L177" s="43"/>
      <c r="M177" s="56"/>
      <c r="N177" s="24"/>
      <c r="O177" s="24"/>
      <c r="P177" s="24"/>
      <c r="Q177" s="24"/>
      <c r="R177" s="24"/>
      <c r="S177" s="24"/>
      <c r="T177" s="57"/>
      <c r="AT177" s="6" t="s">
        <v>150</v>
      </c>
      <c r="AU177" s="6" t="s">
        <v>80</v>
      </c>
    </row>
    <row r="178" spans="2:51" s="6" customFormat="1" ht="15.75" customHeight="1" x14ac:dyDescent="0.3">
      <c r="B178" s="169"/>
      <c r="C178" s="170"/>
      <c r="D178" s="167" t="s">
        <v>152</v>
      </c>
      <c r="E178" s="170"/>
      <c r="F178" s="171" t="s">
        <v>1953</v>
      </c>
      <c r="G178" s="170"/>
      <c r="H178" s="170"/>
      <c r="J178" s="170"/>
      <c r="K178" s="170"/>
      <c r="L178" s="172"/>
      <c r="M178" s="173"/>
      <c r="N178" s="170"/>
      <c r="O178" s="170"/>
      <c r="P178" s="170"/>
      <c r="Q178" s="170"/>
      <c r="R178" s="170"/>
      <c r="S178" s="170"/>
      <c r="T178" s="174"/>
      <c r="AT178" s="175" t="s">
        <v>152</v>
      </c>
      <c r="AU178" s="175" t="s">
        <v>80</v>
      </c>
      <c r="AV178" s="175" t="s">
        <v>76</v>
      </c>
      <c r="AW178" s="175" t="s">
        <v>111</v>
      </c>
      <c r="AX178" s="175" t="s">
        <v>72</v>
      </c>
      <c r="AY178" s="175" t="s">
        <v>139</v>
      </c>
    </row>
    <row r="179" spans="2:51" s="6" customFormat="1" ht="15.75" customHeight="1" x14ac:dyDescent="0.3">
      <c r="B179" s="169"/>
      <c r="C179" s="170"/>
      <c r="D179" s="167" t="s">
        <v>152</v>
      </c>
      <c r="E179" s="170"/>
      <c r="F179" s="171" t="s">
        <v>1930</v>
      </c>
      <c r="G179" s="170"/>
      <c r="H179" s="170"/>
      <c r="J179" s="170"/>
      <c r="K179" s="170"/>
      <c r="L179" s="172"/>
      <c r="M179" s="173"/>
      <c r="N179" s="170"/>
      <c r="O179" s="170"/>
      <c r="P179" s="170"/>
      <c r="Q179" s="170"/>
      <c r="R179" s="170"/>
      <c r="S179" s="170"/>
      <c r="T179" s="174"/>
      <c r="AT179" s="175" t="s">
        <v>152</v>
      </c>
      <c r="AU179" s="175" t="s">
        <v>80</v>
      </c>
      <c r="AV179" s="175" t="s">
        <v>76</v>
      </c>
      <c r="AW179" s="175" t="s">
        <v>111</v>
      </c>
      <c r="AX179" s="175" t="s">
        <v>72</v>
      </c>
      <c r="AY179" s="175" t="s">
        <v>139</v>
      </c>
    </row>
    <row r="180" spans="2:51" s="6" customFormat="1" ht="15.75" customHeight="1" x14ac:dyDescent="0.3">
      <c r="B180" s="176"/>
      <c r="C180" s="177"/>
      <c r="D180" s="167" t="s">
        <v>152</v>
      </c>
      <c r="E180" s="177"/>
      <c r="F180" s="178" t="s">
        <v>1954</v>
      </c>
      <c r="G180" s="177"/>
      <c r="H180" s="179">
        <v>22.838000000000001</v>
      </c>
      <c r="J180" s="177"/>
      <c r="K180" s="177"/>
      <c r="L180" s="180"/>
      <c r="M180" s="181"/>
      <c r="N180" s="177"/>
      <c r="O180" s="177"/>
      <c r="P180" s="177"/>
      <c r="Q180" s="177"/>
      <c r="R180" s="177"/>
      <c r="S180" s="177"/>
      <c r="T180" s="182"/>
      <c r="AT180" s="183" t="s">
        <v>152</v>
      </c>
      <c r="AU180" s="183" t="s">
        <v>80</v>
      </c>
      <c r="AV180" s="183" t="s">
        <v>80</v>
      </c>
      <c r="AW180" s="183" t="s">
        <v>111</v>
      </c>
      <c r="AX180" s="183" t="s">
        <v>72</v>
      </c>
      <c r="AY180" s="183" t="s">
        <v>139</v>
      </c>
    </row>
    <row r="181" spans="2:51" s="6" customFormat="1" ht="15.75" customHeight="1" x14ac:dyDescent="0.3">
      <c r="B181" s="176"/>
      <c r="C181" s="177"/>
      <c r="D181" s="167" t="s">
        <v>152</v>
      </c>
      <c r="E181" s="177"/>
      <c r="F181" s="178" t="s">
        <v>1955</v>
      </c>
      <c r="G181" s="177"/>
      <c r="H181" s="179">
        <v>163.345</v>
      </c>
      <c r="J181" s="177"/>
      <c r="K181" s="177"/>
      <c r="L181" s="180"/>
      <c r="M181" s="181"/>
      <c r="N181" s="177"/>
      <c r="O181" s="177"/>
      <c r="P181" s="177"/>
      <c r="Q181" s="177"/>
      <c r="R181" s="177"/>
      <c r="S181" s="177"/>
      <c r="T181" s="182"/>
      <c r="AT181" s="183" t="s">
        <v>152</v>
      </c>
      <c r="AU181" s="183" t="s">
        <v>80</v>
      </c>
      <c r="AV181" s="183" t="s">
        <v>80</v>
      </c>
      <c r="AW181" s="183" t="s">
        <v>111</v>
      </c>
      <c r="AX181" s="183" t="s">
        <v>72</v>
      </c>
      <c r="AY181" s="183" t="s">
        <v>139</v>
      </c>
    </row>
    <row r="182" spans="2:51" s="6" customFormat="1" ht="15.75" customHeight="1" x14ac:dyDescent="0.3">
      <c r="B182" s="176"/>
      <c r="C182" s="177"/>
      <c r="D182" s="167" t="s">
        <v>152</v>
      </c>
      <c r="E182" s="177"/>
      <c r="F182" s="178" t="s">
        <v>1956</v>
      </c>
      <c r="G182" s="177"/>
      <c r="H182" s="179">
        <v>23.937999999999999</v>
      </c>
      <c r="J182" s="177"/>
      <c r="K182" s="177"/>
      <c r="L182" s="180"/>
      <c r="M182" s="181"/>
      <c r="N182" s="177"/>
      <c r="O182" s="177"/>
      <c r="P182" s="177"/>
      <c r="Q182" s="177"/>
      <c r="R182" s="177"/>
      <c r="S182" s="177"/>
      <c r="T182" s="182"/>
      <c r="AT182" s="183" t="s">
        <v>152</v>
      </c>
      <c r="AU182" s="183" t="s">
        <v>80</v>
      </c>
      <c r="AV182" s="183" t="s">
        <v>80</v>
      </c>
      <c r="AW182" s="183" t="s">
        <v>111</v>
      </c>
      <c r="AX182" s="183" t="s">
        <v>72</v>
      </c>
      <c r="AY182" s="183" t="s">
        <v>139</v>
      </c>
    </row>
    <row r="183" spans="2:51" s="6" customFormat="1" ht="15.75" customHeight="1" x14ac:dyDescent="0.3">
      <c r="B183" s="176"/>
      <c r="C183" s="177"/>
      <c r="D183" s="167" t="s">
        <v>152</v>
      </c>
      <c r="E183" s="177"/>
      <c r="F183" s="178" t="s">
        <v>1957</v>
      </c>
      <c r="G183" s="177"/>
      <c r="H183" s="179">
        <v>98.338999999999999</v>
      </c>
      <c r="J183" s="177"/>
      <c r="K183" s="177"/>
      <c r="L183" s="180"/>
      <c r="M183" s="181"/>
      <c r="N183" s="177"/>
      <c r="O183" s="177"/>
      <c r="P183" s="177"/>
      <c r="Q183" s="177"/>
      <c r="R183" s="177"/>
      <c r="S183" s="177"/>
      <c r="T183" s="182"/>
      <c r="AT183" s="183" t="s">
        <v>152</v>
      </c>
      <c r="AU183" s="183" t="s">
        <v>80</v>
      </c>
      <c r="AV183" s="183" t="s">
        <v>80</v>
      </c>
      <c r="AW183" s="183" t="s">
        <v>111</v>
      </c>
      <c r="AX183" s="183" t="s">
        <v>72</v>
      </c>
      <c r="AY183" s="183" t="s">
        <v>139</v>
      </c>
    </row>
    <row r="184" spans="2:51" s="6" customFormat="1" ht="15.75" customHeight="1" x14ac:dyDescent="0.3">
      <c r="B184" s="176"/>
      <c r="C184" s="177"/>
      <c r="D184" s="167" t="s">
        <v>152</v>
      </c>
      <c r="E184" s="177"/>
      <c r="F184" s="178" t="s">
        <v>1958</v>
      </c>
      <c r="G184" s="177"/>
      <c r="H184" s="179">
        <v>13.284000000000001</v>
      </c>
      <c r="J184" s="177"/>
      <c r="K184" s="177"/>
      <c r="L184" s="180"/>
      <c r="M184" s="181"/>
      <c r="N184" s="177"/>
      <c r="O184" s="177"/>
      <c r="P184" s="177"/>
      <c r="Q184" s="177"/>
      <c r="R184" s="177"/>
      <c r="S184" s="177"/>
      <c r="T184" s="182"/>
      <c r="AT184" s="183" t="s">
        <v>152</v>
      </c>
      <c r="AU184" s="183" t="s">
        <v>80</v>
      </c>
      <c r="AV184" s="183" t="s">
        <v>80</v>
      </c>
      <c r="AW184" s="183" t="s">
        <v>111</v>
      </c>
      <c r="AX184" s="183" t="s">
        <v>72</v>
      </c>
      <c r="AY184" s="183" t="s">
        <v>139</v>
      </c>
    </row>
    <row r="185" spans="2:51" s="6" customFormat="1" ht="15.75" customHeight="1" x14ac:dyDescent="0.3">
      <c r="B185" s="176"/>
      <c r="C185" s="177"/>
      <c r="D185" s="167" t="s">
        <v>152</v>
      </c>
      <c r="E185" s="177"/>
      <c r="F185" s="178" t="s">
        <v>1959</v>
      </c>
      <c r="G185" s="177"/>
      <c r="H185" s="179">
        <v>52.49</v>
      </c>
      <c r="J185" s="177"/>
      <c r="K185" s="177"/>
      <c r="L185" s="180"/>
      <c r="M185" s="181"/>
      <c r="N185" s="177"/>
      <c r="O185" s="177"/>
      <c r="P185" s="177"/>
      <c r="Q185" s="177"/>
      <c r="R185" s="177"/>
      <c r="S185" s="177"/>
      <c r="T185" s="182"/>
      <c r="AT185" s="183" t="s">
        <v>152</v>
      </c>
      <c r="AU185" s="183" t="s">
        <v>80</v>
      </c>
      <c r="AV185" s="183" t="s">
        <v>80</v>
      </c>
      <c r="AW185" s="183" t="s">
        <v>111</v>
      </c>
      <c r="AX185" s="183" t="s">
        <v>72</v>
      </c>
      <c r="AY185" s="183" t="s">
        <v>139</v>
      </c>
    </row>
    <row r="186" spans="2:51" s="6" customFormat="1" ht="15.75" customHeight="1" x14ac:dyDescent="0.3">
      <c r="B186" s="176"/>
      <c r="C186" s="177"/>
      <c r="D186" s="167" t="s">
        <v>152</v>
      </c>
      <c r="E186" s="177"/>
      <c r="F186" s="178" t="s">
        <v>1960</v>
      </c>
      <c r="G186" s="177"/>
      <c r="H186" s="179">
        <v>50.046999999999997</v>
      </c>
      <c r="J186" s="177"/>
      <c r="K186" s="177"/>
      <c r="L186" s="180"/>
      <c r="M186" s="181"/>
      <c r="N186" s="177"/>
      <c r="O186" s="177"/>
      <c r="P186" s="177"/>
      <c r="Q186" s="177"/>
      <c r="R186" s="177"/>
      <c r="S186" s="177"/>
      <c r="T186" s="182"/>
      <c r="AT186" s="183" t="s">
        <v>152</v>
      </c>
      <c r="AU186" s="183" t="s">
        <v>80</v>
      </c>
      <c r="AV186" s="183" t="s">
        <v>80</v>
      </c>
      <c r="AW186" s="183" t="s">
        <v>111</v>
      </c>
      <c r="AX186" s="183" t="s">
        <v>72</v>
      </c>
      <c r="AY186" s="183" t="s">
        <v>139</v>
      </c>
    </row>
    <row r="187" spans="2:51" s="6" customFormat="1" ht="15.75" customHeight="1" x14ac:dyDescent="0.3">
      <c r="B187" s="176"/>
      <c r="C187" s="177"/>
      <c r="D187" s="167" t="s">
        <v>152</v>
      </c>
      <c r="E187" s="177"/>
      <c r="F187" s="178" t="s">
        <v>1961</v>
      </c>
      <c r="G187" s="177"/>
      <c r="H187" s="179">
        <v>206.43299999999999</v>
      </c>
      <c r="J187" s="177"/>
      <c r="K187" s="177"/>
      <c r="L187" s="180"/>
      <c r="M187" s="181"/>
      <c r="N187" s="177"/>
      <c r="O187" s="177"/>
      <c r="P187" s="177"/>
      <c r="Q187" s="177"/>
      <c r="R187" s="177"/>
      <c r="S187" s="177"/>
      <c r="T187" s="182"/>
      <c r="AT187" s="183" t="s">
        <v>152</v>
      </c>
      <c r="AU187" s="183" t="s">
        <v>80</v>
      </c>
      <c r="AV187" s="183" t="s">
        <v>80</v>
      </c>
      <c r="AW187" s="183" t="s">
        <v>111</v>
      </c>
      <c r="AX187" s="183" t="s">
        <v>72</v>
      </c>
      <c r="AY187" s="183" t="s">
        <v>139</v>
      </c>
    </row>
    <row r="188" spans="2:51" s="6" customFormat="1" ht="15.75" customHeight="1" x14ac:dyDescent="0.3">
      <c r="B188" s="176"/>
      <c r="C188" s="177"/>
      <c r="D188" s="167" t="s">
        <v>152</v>
      </c>
      <c r="E188" s="177"/>
      <c r="F188" s="178" t="s">
        <v>1962</v>
      </c>
      <c r="G188" s="177"/>
      <c r="H188" s="179">
        <v>149.988</v>
      </c>
      <c r="J188" s="177"/>
      <c r="K188" s="177"/>
      <c r="L188" s="180"/>
      <c r="M188" s="181"/>
      <c r="N188" s="177"/>
      <c r="O188" s="177"/>
      <c r="P188" s="177"/>
      <c r="Q188" s="177"/>
      <c r="R188" s="177"/>
      <c r="S188" s="177"/>
      <c r="T188" s="182"/>
      <c r="AT188" s="183" t="s">
        <v>152</v>
      </c>
      <c r="AU188" s="183" t="s">
        <v>80</v>
      </c>
      <c r="AV188" s="183" t="s">
        <v>80</v>
      </c>
      <c r="AW188" s="183" t="s">
        <v>111</v>
      </c>
      <c r="AX188" s="183" t="s">
        <v>72</v>
      </c>
      <c r="AY188" s="183" t="s">
        <v>139</v>
      </c>
    </row>
    <row r="189" spans="2:51" s="6" customFormat="1" ht="15.75" customHeight="1" x14ac:dyDescent="0.3">
      <c r="B189" s="176"/>
      <c r="C189" s="177"/>
      <c r="D189" s="167" t="s">
        <v>152</v>
      </c>
      <c r="E189" s="177"/>
      <c r="F189" s="178" t="s">
        <v>1963</v>
      </c>
      <c r="G189" s="177"/>
      <c r="H189" s="179">
        <v>45.305999999999997</v>
      </c>
      <c r="J189" s="177"/>
      <c r="K189" s="177"/>
      <c r="L189" s="180"/>
      <c r="M189" s="181"/>
      <c r="N189" s="177"/>
      <c r="O189" s="177"/>
      <c r="P189" s="177"/>
      <c r="Q189" s="177"/>
      <c r="R189" s="177"/>
      <c r="S189" s="177"/>
      <c r="T189" s="182"/>
      <c r="AT189" s="183" t="s">
        <v>152</v>
      </c>
      <c r="AU189" s="183" t="s">
        <v>80</v>
      </c>
      <c r="AV189" s="183" t="s">
        <v>80</v>
      </c>
      <c r="AW189" s="183" t="s">
        <v>111</v>
      </c>
      <c r="AX189" s="183" t="s">
        <v>72</v>
      </c>
      <c r="AY189" s="183" t="s">
        <v>139</v>
      </c>
    </row>
    <row r="190" spans="2:51" s="6" customFormat="1" ht="15.75" customHeight="1" x14ac:dyDescent="0.3">
      <c r="B190" s="176"/>
      <c r="C190" s="177"/>
      <c r="D190" s="167" t="s">
        <v>152</v>
      </c>
      <c r="E190" s="177"/>
      <c r="F190" s="178" t="s">
        <v>1964</v>
      </c>
      <c r="G190" s="177"/>
      <c r="H190" s="179">
        <v>49.661999999999999</v>
      </c>
      <c r="J190" s="177"/>
      <c r="K190" s="177"/>
      <c r="L190" s="180"/>
      <c r="M190" s="181"/>
      <c r="N190" s="177"/>
      <c r="O190" s="177"/>
      <c r="P190" s="177"/>
      <c r="Q190" s="177"/>
      <c r="R190" s="177"/>
      <c r="S190" s="177"/>
      <c r="T190" s="182"/>
      <c r="AT190" s="183" t="s">
        <v>152</v>
      </c>
      <c r="AU190" s="183" t="s">
        <v>80</v>
      </c>
      <c r="AV190" s="183" t="s">
        <v>80</v>
      </c>
      <c r="AW190" s="183" t="s">
        <v>111</v>
      </c>
      <c r="AX190" s="183" t="s">
        <v>72</v>
      </c>
      <c r="AY190" s="183" t="s">
        <v>139</v>
      </c>
    </row>
    <row r="191" spans="2:51" s="6" customFormat="1" ht="15.75" customHeight="1" x14ac:dyDescent="0.3">
      <c r="B191" s="176"/>
      <c r="C191" s="177"/>
      <c r="D191" s="167" t="s">
        <v>152</v>
      </c>
      <c r="E191" s="177"/>
      <c r="F191" s="178" t="s">
        <v>1965</v>
      </c>
      <c r="G191" s="177"/>
      <c r="H191" s="179">
        <v>13.615</v>
      </c>
      <c r="J191" s="177"/>
      <c r="K191" s="177"/>
      <c r="L191" s="180"/>
      <c r="M191" s="181"/>
      <c r="N191" s="177"/>
      <c r="O191" s="177"/>
      <c r="P191" s="177"/>
      <c r="Q191" s="177"/>
      <c r="R191" s="177"/>
      <c r="S191" s="177"/>
      <c r="T191" s="182"/>
      <c r="AT191" s="183" t="s">
        <v>152</v>
      </c>
      <c r="AU191" s="183" t="s">
        <v>80</v>
      </c>
      <c r="AV191" s="183" t="s">
        <v>80</v>
      </c>
      <c r="AW191" s="183" t="s">
        <v>111</v>
      </c>
      <c r="AX191" s="183" t="s">
        <v>72</v>
      </c>
      <c r="AY191" s="183" t="s">
        <v>139</v>
      </c>
    </row>
    <row r="192" spans="2:51" s="6" customFormat="1" ht="15.75" customHeight="1" x14ac:dyDescent="0.3">
      <c r="B192" s="176"/>
      <c r="C192" s="177"/>
      <c r="D192" s="167" t="s">
        <v>152</v>
      </c>
      <c r="E192" s="177"/>
      <c r="F192" s="178" t="s">
        <v>1966</v>
      </c>
      <c r="G192" s="177"/>
      <c r="H192" s="179">
        <v>10.46</v>
      </c>
      <c r="J192" s="177"/>
      <c r="K192" s="177"/>
      <c r="L192" s="180"/>
      <c r="M192" s="181"/>
      <c r="N192" s="177"/>
      <c r="O192" s="177"/>
      <c r="P192" s="177"/>
      <c r="Q192" s="177"/>
      <c r="R192" s="177"/>
      <c r="S192" s="177"/>
      <c r="T192" s="182"/>
      <c r="AT192" s="183" t="s">
        <v>152</v>
      </c>
      <c r="AU192" s="183" t="s">
        <v>80</v>
      </c>
      <c r="AV192" s="183" t="s">
        <v>80</v>
      </c>
      <c r="AW192" s="183" t="s">
        <v>111</v>
      </c>
      <c r="AX192" s="183" t="s">
        <v>72</v>
      </c>
      <c r="AY192" s="183" t="s">
        <v>139</v>
      </c>
    </row>
    <row r="193" spans="2:65" s="6" customFormat="1" ht="15.75" customHeight="1" x14ac:dyDescent="0.3">
      <c r="B193" s="176"/>
      <c r="C193" s="177"/>
      <c r="D193" s="167" t="s">
        <v>152</v>
      </c>
      <c r="E193" s="177"/>
      <c r="F193" s="178" t="s">
        <v>1967</v>
      </c>
      <c r="G193" s="177"/>
      <c r="H193" s="179">
        <v>10.78</v>
      </c>
      <c r="J193" s="177"/>
      <c r="K193" s="177"/>
      <c r="L193" s="180"/>
      <c r="M193" s="181"/>
      <c r="N193" s="177"/>
      <c r="O193" s="177"/>
      <c r="P193" s="177"/>
      <c r="Q193" s="177"/>
      <c r="R193" s="177"/>
      <c r="S193" s="177"/>
      <c r="T193" s="182"/>
      <c r="AT193" s="183" t="s">
        <v>152</v>
      </c>
      <c r="AU193" s="183" t="s">
        <v>80</v>
      </c>
      <c r="AV193" s="183" t="s">
        <v>80</v>
      </c>
      <c r="AW193" s="183" t="s">
        <v>111</v>
      </c>
      <c r="AX193" s="183" t="s">
        <v>72</v>
      </c>
      <c r="AY193" s="183" t="s">
        <v>139</v>
      </c>
    </row>
    <row r="194" spans="2:65" s="6" customFormat="1" ht="15.75" customHeight="1" x14ac:dyDescent="0.3">
      <c r="B194" s="176"/>
      <c r="C194" s="177"/>
      <c r="D194" s="167" t="s">
        <v>152</v>
      </c>
      <c r="E194" s="177"/>
      <c r="F194" s="178" t="s">
        <v>1968</v>
      </c>
      <c r="G194" s="177"/>
      <c r="H194" s="179">
        <v>3.3959999999999999</v>
      </c>
      <c r="J194" s="177"/>
      <c r="K194" s="177"/>
      <c r="L194" s="180"/>
      <c r="M194" s="181"/>
      <c r="N194" s="177"/>
      <c r="O194" s="177"/>
      <c r="P194" s="177"/>
      <c r="Q194" s="177"/>
      <c r="R194" s="177"/>
      <c r="S194" s="177"/>
      <c r="T194" s="182"/>
      <c r="AT194" s="183" t="s">
        <v>152</v>
      </c>
      <c r="AU194" s="183" t="s">
        <v>80</v>
      </c>
      <c r="AV194" s="183" t="s">
        <v>80</v>
      </c>
      <c r="AW194" s="183" t="s">
        <v>111</v>
      </c>
      <c r="AX194" s="183" t="s">
        <v>72</v>
      </c>
      <c r="AY194" s="183" t="s">
        <v>139</v>
      </c>
    </row>
    <row r="195" spans="2:65" s="6" customFormat="1" ht="15.75" customHeight="1" x14ac:dyDescent="0.3">
      <c r="B195" s="176"/>
      <c r="C195" s="177"/>
      <c r="D195" s="167" t="s">
        <v>152</v>
      </c>
      <c r="E195" s="177"/>
      <c r="F195" s="178" t="s">
        <v>1969</v>
      </c>
      <c r="G195" s="177"/>
      <c r="H195" s="179">
        <v>7.84</v>
      </c>
      <c r="J195" s="177"/>
      <c r="K195" s="177"/>
      <c r="L195" s="180"/>
      <c r="M195" s="181"/>
      <c r="N195" s="177"/>
      <c r="O195" s="177"/>
      <c r="P195" s="177"/>
      <c r="Q195" s="177"/>
      <c r="R195" s="177"/>
      <c r="S195" s="177"/>
      <c r="T195" s="182"/>
      <c r="AT195" s="183" t="s">
        <v>152</v>
      </c>
      <c r="AU195" s="183" t="s">
        <v>80</v>
      </c>
      <c r="AV195" s="183" t="s">
        <v>80</v>
      </c>
      <c r="AW195" s="183" t="s">
        <v>111</v>
      </c>
      <c r="AX195" s="183" t="s">
        <v>72</v>
      </c>
      <c r="AY195" s="183" t="s">
        <v>139</v>
      </c>
    </row>
    <row r="196" spans="2:65" s="6" customFormat="1" ht="15.75" customHeight="1" x14ac:dyDescent="0.3">
      <c r="B196" s="176"/>
      <c r="C196" s="177"/>
      <c r="D196" s="167" t="s">
        <v>152</v>
      </c>
      <c r="E196" s="177"/>
      <c r="F196" s="178" t="s">
        <v>1970</v>
      </c>
      <c r="G196" s="177"/>
      <c r="H196" s="179">
        <v>11.962</v>
      </c>
      <c r="J196" s="177"/>
      <c r="K196" s="177"/>
      <c r="L196" s="180"/>
      <c r="M196" s="181"/>
      <c r="N196" s="177"/>
      <c r="O196" s="177"/>
      <c r="P196" s="177"/>
      <c r="Q196" s="177"/>
      <c r="R196" s="177"/>
      <c r="S196" s="177"/>
      <c r="T196" s="182"/>
      <c r="AT196" s="183" t="s">
        <v>152</v>
      </c>
      <c r="AU196" s="183" t="s">
        <v>80</v>
      </c>
      <c r="AV196" s="183" t="s">
        <v>80</v>
      </c>
      <c r="AW196" s="183" t="s">
        <v>111</v>
      </c>
      <c r="AX196" s="183" t="s">
        <v>72</v>
      </c>
      <c r="AY196" s="183" t="s">
        <v>139</v>
      </c>
    </row>
    <row r="197" spans="2:65" s="6" customFormat="1" ht="15.75" customHeight="1" x14ac:dyDescent="0.3">
      <c r="B197" s="176"/>
      <c r="C197" s="177"/>
      <c r="D197" s="167" t="s">
        <v>152</v>
      </c>
      <c r="E197" s="177"/>
      <c r="F197" s="178" t="s">
        <v>1971</v>
      </c>
      <c r="G197" s="177"/>
      <c r="H197" s="179">
        <v>260.48099999999999</v>
      </c>
      <c r="J197" s="177"/>
      <c r="K197" s="177"/>
      <c r="L197" s="180"/>
      <c r="M197" s="181"/>
      <c r="N197" s="177"/>
      <c r="O197" s="177"/>
      <c r="P197" s="177"/>
      <c r="Q197" s="177"/>
      <c r="R197" s="177"/>
      <c r="S197" s="177"/>
      <c r="T197" s="182"/>
      <c r="AT197" s="183" t="s">
        <v>152</v>
      </c>
      <c r="AU197" s="183" t="s">
        <v>80</v>
      </c>
      <c r="AV197" s="183" t="s">
        <v>80</v>
      </c>
      <c r="AW197" s="183" t="s">
        <v>111</v>
      </c>
      <c r="AX197" s="183" t="s">
        <v>72</v>
      </c>
      <c r="AY197" s="183" t="s">
        <v>139</v>
      </c>
    </row>
    <row r="198" spans="2:65" s="6" customFormat="1" ht="15.75" customHeight="1" x14ac:dyDescent="0.3">
      <c r="B198" s="176"/>
      <c r="C198" s="177"/>
      <c r="D198" s="167" t="s">
        <v>152</v>
      </c>
      <c r="E198" s="177"/>
      <c r="F198" s="178" t="s">
        <v>1972</v>
      </c>
      <c r="G198" s="177"/>
      <c r="H198" s="179">
        <v>7.14</v>
      </c>
      <c r="J198" s="177"/>
      <c r="K198" s="177"/>
      <c r="L198" s="180"/>
      <c r="M198" s="181"/>
      <c r="N198" s="177"/>
      <c r="O198" s="177"/>
      <c r="P198" s="177"/>
      <c r="Q198" s="177"/>
      <c r="R198" s="177"/>
      <c r="S198" s="177"/>
      <c r="T198" s="182"/>
      <c r="AT198" s="183" t="s">
        <v>152</v>
      </c>
      <c r="AU198" s="183" t="s">
        <v>80</v>
      </c>
      <c r="AV198" s="183" t="s">
        <v>80</v>
      </c>
      <c r="AW198" s="183" t="s">
        <v>111</v>
      </c>
      <c r="AX198" s="183" t="s">
        <v>72</v>
      </c>
      <c r="AY198" s="183" t="s">
        <v>139</v>
      </c>
    </row>
    <row r="199" spans="2:65" s="6" customFormat="1" ht="15.75" customHeight="1" x14ac:dyDescent="0.3">
      <c r="B199" s="169"/>
      <c r="C199" s="170"/>
      <c r="D199" s="167" t="s">
        <v>152</v>
      </c>
      <c r="E199" s="170"/>
      <c r="F199" s="171" t="s">
        <v>518</v>
      </c>
      <c r="G199" s="170"/>
      <c r="H199" s="170"/>
      <c r="J199" s="170"/>
      <c r="K199" s="170"/>
      <c r="L199" s="172"/>
      <c r="M199" s="173"/>
      <c r="N199" s="170"/>
      <c r="O199" s="170"/>
      <c r="P199" s="170"/>
      <c r="Q199" s="170"/>
      <c r="R199" s="170"/>
      <c r="S199" s="170"/>
      <c r="T199" s="174"/>
      <c r="AT199" s="175" t="s">
        <v>152</v>
      </c>
      <c r="AU199" s="175" t="s">
        <v>80</v>
      </c>
      <c r="AV199" s="175" t="s">
        <v>76</v>
      </c>
      <c r="AW199" s="175" t="s">
        <v>111</v>
      </c>
      <c r="AX199" s="175" t="s">
        <v>72</v>
      </c>
      <c r="AY199" s="175" t="s">
        <v>139</v>
      </c>
    </row>
    <row r="200" spans="2:65" s="6" customFormat="1" ht="15.75" customHeight="1" x14ac:dyDescent="0.3">
      <c r="B200" s="176"/>
      <c r="C200" s="177"/>
      <c r="D200" s="167" t="s">
        <v>152</v>
      </c>
      <c r="E200" s="177"/>
      <c r="F200" s="178" t="s">
        <v>1973</v>
      </c>
      <c r="G200" s="177"/>
      <c r="H200" s="179">
        <v>-8.25</v>
      </c>
      <c r="J200" s="177"/>
      <c r="K200" s="177"/>
      <c r="L200" s="180"/>
      <c r="M200" s="181"/>
      <c r="N200" s="177"/>
      <c r="O200" s="177"/>
      <c r="P200" s="177"/>
      <c r="Q200" s="177"/>
      <c r="R200" s="177"/>
      <c r="S200" s="177"/>
      <c r="T200" s="182"/>
      <c r="AT200" s="183" t="s">
        <v>152</v>
      </c>
      <c r="AU200" s="183" t="s">
        <v>80</v>
      </c>
      <c r="AV200" s="183" t="s">
        <v>80</v>
      </c>
      <c r="AW200" s="183" t="s">
        <v>111</v>
      </c>
      <c r="AX200" s="183" t="s">
        <v>72</v>
      </c>
      <c r="AY200" s="183" t="s">
        <v>139</v>
      </c>
    </row>
    <row r="201" spans="2:65" s="6" customFormat="1" ht="15.75" customHeight="1" x14ac:dyDescent="0.3">
      <c r="B201" s="176"/>
      <c r="C201" s="177"/>
      <c r="D201" s="167" t="s">
        <v>152</v>
      </c>
      <c r="E201" s="177"/>
      <c r="F201" s="178" t="s">
        <v>1974</v>
      </c>
      <c r="G201" s="177"/>
      <c r="H201" s="179">
        <v>-1.2</v>
      </c>
      <c r="J201" s="177"/>
      <c r="K201" s="177"/>
      <c r="L201" s="180"/>
      <c r="M201" s="181"/>
      <c r="N201" s="177"/>
      <c r="O201" s="177"/>
      <c r="P201" s="177"/>
      <c r="Q201" s="177"/>
      <c r="R201" s="177"/>
      <c r="S201" s="177"/>
      <c r="T201" s="182"/>
      <c r="AT201" s="183" t="s">
        <v>152</v>
      </c>
      <c r="AU201" s="183" t="s">
        <v>80</v>
      </c>
      <c r="AV201" s="183" t="s">
        <v>80</v>
      </c>
      <c r="AW201" s="183" t="s">
        <v>111</v>
      </c>
      <c r="AX201" s="183" t="s">
        <v>72</v>
      </c>
      <c r="AY201" s="183" t="s">
        <v>139</v>
      </c>
    </row>
    <row r="202" spans="2:65" s="6" customFormat="1" ht="15.75" customHeight="1" x14ac:dyDescent="0.3">
      <c r="B202" s="176"/>
      <c r="C202" s="177"/>
      <c r="D202" s="167" t="s">
        <v>152</v>
      </c>
      <c r="E202" s="177"/>
      <c r="F202" s="178" t="s">
        <v>1975</v>
      </c>
      <c r="G202" s="177"/>
      <c r="H202" s="179">
        <v>-6.72</v>
      </c>
      <c r="J202" s="177"/>
      <c r="K202" s="177"/>
      <c r="L202" s="180"/>
      <c r="M202" s="181"/>
      <c r="N202" s="177"/>
      <c r="O202" s="177"/>
      <c r="P202" s="177"/>
      <c r="Q202" s="177"/>
      <c r="R202" s="177"/>
      <c r="S202" s="177"/>
      <c r="T202" s="182"/>
      <c r="AT202" s="183" t="s">
        <v>152</v>
      </c>
      <c r="AU202" s="183" t="s">
        <v>80</v>
      </c>
      <c r="AV202" s="183" t="s">
        <v>80</v>
      </c>
      <c r="AW202" s="183" t="s">
        <v>111</v>
      </c>
      <c r="AX202" s="183" t="s">
        <v>72</v>
      </c>
      <c r="AY202" s="183" t="s">
        <v>139</v>
      </c>
    </row>
    <row r="203" spans="2:65" s="6" customFormat="1" ht="15.75" customHeight="1" x14ac:dyDescent="0.3">
      <c r="B203" s="176"/>
      <c r="C203" s="177"/>
      <c r="D203" s="167" t="s">
        <v>152</v>
      </c>
      <c r="E203" s="177"/>
      <c r="F203" s="178" t="s">
        <v>1976</v>
      </c>
      <c r="G203" s="177"/>
      <c r="H203" s="179">
        <v>-5</v>
      </c>
      <c r="J203" s="177"/>
      <c r="K203" s="177"/>
      <c r="L203" s="180"/>
      <c r="M203" s="181"/>
      <c r="N203" s="177"/>
      <c r="O203" s="177"/>
      <c r="P203" s="177"/>
      <c r="Q203" s="177"/>
      <c r="R203" s="177"/>
      <c r="S203" s="177"/>
      <c r="T203" s="182"/>
      <c r="AT203" s="183" t="s">
        <v>152</v>
      </c>
      <c r="AU203" s="183" t="s">
        <v>80</v>
      </c>
      <c r="AV203" s="183" t="s">
        <v>80</v>
      </c>
      <c r="AW203" s="183" t="s">
        <v>111</v>
      </c>
      <c r="AX203" s="183" t="s">
        <v>72</v>
      </c>
      <c r="AY203" s="183" t="s">
        <v>139</v>
      </c>
    </row>
    <row r="204" spans="2:65" s="6" customFormat="1" ht="15.75" customHeight="1" x14ac:dyDescent="0.3">
      <c r="B204" s="176"/>
      <c r="C204" s="177"/>
      <c r="D204" s="167" t="s">
        <v>152</v>
      </c>
      <c r="E204" s="177"/>
      <c r="F204" s="178" t="s">
        <v>1977</v>
      </c>
      <c r="G204" s="177"/>
      <c r="H204" s="179">
        <v>-59.847000000000001</v>
      </c>
      <c r="J204" s="177"/>
      <c r="K204" s="177"/>
      <c r="L204" s="180"/>
      <c r="M204" s="181"/>
      <c r="N204" s="177"/>
      <c r="O204" s="177"/>
      <c r="P204" s="177"/>
      <c r="Q204" s="177"/>
      <c r="R204" s="177"/>
      <c r="S204" s="177"/>
      <c r="T204" s="182"/>
      <c r="AT204" s="183" t="s">
        <v>152</v>
      </c>
      <c r="AU204" s="183" t="s">
        <v>80</v>
      </c>
      <c r="AV204" s="183" t="s">
        <v>80</v>
      </c>
      <c r="AW204" s="183" t="s">
        <v>111</v>
      </c>
      <c r="AX204" s="183" t="s">
        <v>72</v>
      </c>
      <c r="AY204" s="183" t="s">
        <v>139</v>
      </c>
    </row>
    <row r="205" spans="2:65" s="6" customFormat="1" ht="15.75" customHeight="1" x14ac:dyDescent="0.3">
      <c r="B205" s="176"/>
      <c r="C205" s="177"/>
      <c r="D205" s="167" t="s">
        <v>152</v>
      </c>
      <c r="E205" s="177"/>
      <c r="F205" s="178" t="s">
        <v>1978</v>
      </c>
      <c r="G205" s="177"/>
      <c r="H205" s="179">
        <v>-29.35</v>
      </c>
      <c r="J205" s="177"/>
      <c r="K205" s="177"/>
      <c r="L205" s="180"/>
      <c r="M205" s="181"/>
      <c r="N205" s="177"/>
      <c r="O205" s="177"/>
      <c r="P205" s="177"/>
      <c r="Q205" s="177"/>
      <c r="R205" s="177"/>
      <c r="S205" s="177"/>
      <c r="T205" s="182"/>
      <c r="AT205" s="183" t="s">
        <v>152</v>
      </c>
      <c r="AU205" s="183" t="s">
        <v>80</v>
      </c>
      <c r="AV205" s="183" t="s">
        <v>80</v>
      </c>
      <c r="AW205" s="183" t="s">
        <v>111</v>
      </c>
      <c r="AX205" s="183" t="s">
        <v>72</v>
      </c>
      <c r="AY205" s="183" t="s">
        <v>139</v>
      </c>
    </row>
    <row r="206" spans="2:65" s="6" customFormat="1" ht="15.75" customHeight="1" x14ac:dyDescent="0.3">
      <c r="B206" s="184"/>
      <c r="C206" s="185"/>
      <c r="D206" s="167" t="s">
        <v>152</v>
      </c>
      <c r="E206" s="185"/>
      <c r="F206" s="186" t="s">
        <v>179</v>
      </c>
      <c r="G206" s="185"/>
      <c r="H206" s="187">
        <v>1090.9770000000001</v>
      </c>
      <c r="J206" s="185"/>
      <c r="K206" s="185"/>
      <c r="L206" s="188"/>
      <c r="M206" s="189"/>
      <c r="N206" s="185"/>
      <c r="O206" s="185"/>
      <c r="P206" s="185"/>
      <c r="Q206" s="185"/>
      <c r="R206" s="185"/>
      <c r="S206" s="185"/>
      <c r="T206" s="190"/>
      <c r="AT206" s="191" t="s">
        <v>152</v>
      </c>
      <c r="AU206" s="191" t="s">
        <v>80</v>
      </c>
      <c r="AV206" s="191" t="s">
        <v>146</v>
      </c>
      <c r="AW206" s="191" t="s">
        <v>111</v>
      </c>
      <c r="AX206" s="191" t="s">
        <v>72</v>
      </c>
      <c r="AY206" s="191" t="s">
        <v>139</v>
      </c>
    </row>
    <row r="207" spans="2:65" s="6" customFormat="1" ht="15.75" customHeight="1" x14ac:dyDescent="0.3">
      <c r="B207" s="176"/>
      <c r="C207" s="177"/>
      <c r="D207" s="167" t="s">
        <v>152</v>
      </c>
      <c r="E207" s="177"/>
      <c r="F207" s="178" t="s">
        <v>1979</v>
      </c>
      <c r="G207" s="177"/>
      <c r="H207" s="179">
        <v>545.48900000000003</v>
      </c>
      <c r="J207" s="177"/>
      <c r="K207" s="177"/>
      <c r="L207" s="180"/>
      <c r="M207" s="181"/>
      <c r="N207" s="177"/>
      <c r="O207" s="177"/>
      <c r="P207" s="177"/>
      <c r="Q207" s="177"/>
      <c r="R207" s="177"/>
      <c r="S207" s="177"/>
      <c r="T207" s="182"/>
      <c r="AT207" s="183" t="s">
        <v>152</v>
      </c>
      <c r="AU207" s="183" t="s">
        <v>80</v>
      </c>
      <c r="AV207" s="183" t="s">
        <v>80</v>
      </c>
      <c r="AW207" s="183" t="s">
        <v>111</v>
      </c>
      <c r="AX207" s="183" t="s">
        <v>76</v>
      </c>
      <c r="AY207" s="183" t="s">
        <v>139</v>
      </c>
    </row>
    <row r="208" spans="2:65" s="6" customFormat="1" ht="15.75" customHeight="1" x14ac:dyDescent="0.3">
      <c r="B208" s="23"/>
      <c r="C208" s="153" t="s">
        <v>308</v>
      </c>
      <c r="D208" s="153" t="s">
        <v>141</v>
      </c>
      <c r="E208" s="154" t="s">
        <v>794</v>
      </c>
      <c r="F208" s="155" t="s">
        <v>795</v>
      </c>
      <c r="G208" s="156" t="s">
        <v>380</v>
      </c>
      <c r="H208" s="157">
        <v>272.74400000000003</v>
      </c>
      <c r="I208" s="158">
        <v>70</v>
      </c>
      <c r="J208" s="159">
        <f>ROUND($I$208*$H$208,2)</f>
        <v>19092.080000000002</v>
      </c>
      <c r="K208" s="155" t="s">
        <v>145</v>
      </c>
      <c r="L208" s="43"/>
      <c r="M208" s="160"/>
      <c r="N208" s="161" t="s">
        <v>43</v>
      </c>
      <c r="O208" s="24"/>
      <c r="P208" s="162">
        <f>$O$208*$H$208</f>
        <v>0</v>
      </c>
      <c r="Q208" s="162">
        <v>0</v>
      </c>
      <c r="R208" s="162">
        <f>$Q$208*$H$208</f>
        <v>0</v>
      </c>
      <c r="S208" s="162">
        <v>0</v>
      </c>
      <c r="T208" s="163">
        <f>$S$208*$H$208</f>
        <v>0</v>
      </c>
      <c r="AR208" s="97" t="s">
        <v>146</v>
      </c>
      <c r="AT208" s="97" t="s">
        <v>141</v>
      </c>
      <c r="AU208" s="97" t="s">
        <v>80</v>
      </c>
      <c r="AY208" s="6" t="s">
        <v>139</v>
      </c>
      <c r="BE208" s="164">
        <f>IF($N$208="základní",$J$208,0)</f>
        <v>19092.080000000002</v>
      </c>
      <c r="BF208" s="164">
        <f>IF($N$208="snížená",$J$208,0)</f>
        <v>0</v>
      </c>
      <c r="BG208" s="164">
        <f>IF($N$208="zákl. přenesená",$J$208,0)</f>
        <v>0</v>
      </c>
      <c r="BH208" s="164">
        <f>IF($N$208="sníž. přenesená",$J$208,0)</f>
        <v>0</v>
      </c>
      <c r="BI208" s="164">
        <f>IF($N$208="nulová",$J$208,0)</f>
        <v>0</v>
      </c>
      <c r="BJ208" s="97" t="s">
        <v>76</v>
      </c>
      <c r="BK208" s="164">
        <f>ROUND($I$208*$H$208,2)</f>
        <v>19092.080000000002</v>
      </c>
      <c r="BL208" s="97" t="s">
        <v>146</v>
      </c>
      <c r="BM208" s="97" t="s">
        <v>796</v>
      </c>
    </row>
    <row r="209" spans="2:65" s="6" customFormat="1" ht="27" customHeight="1" x14ac:dyDescent="0.3">
      <c r="B209" s="23"/>
      <c r="C209" s="24"/>
      <c r="D209" s="165" t="s">
        <v>148</v>
      </c>
      <c r="E209" s="24"/>
      <c r="F209" s="166" t="s">
        <v>797</v>
      </c>
      <c r="G209" s="24"/>
      <c r="H209" s="24"/>
      <c r="J209" s="24"/>
      <c r="K209" s="24"/>
      <c r="L209" s="43"/>
      <c r="M209" s="56"/>
      <c r="N209" s="24"/>
      <c r="O209" s="24"/>
      <c r="P209" s="24"/>
      <c r="Q209" s="24"/>
      <c r="R209" s="24"/>
      <c r="S209" s="24"/>
      <c r="T209" s="57"/>
      <c r="AT209" s="6" t="s">
        <v>148</v>
      </c>
      <c r="AU209" s="6" t="s">
        <v>80</v>
      </c>
    </row>
    <row r="210" spans="2:65" s="6" customFormat="1" ht="179.25" customHeight="1" x14ac:dyDescent="0.3">
      <c r="B210" s="23"/>
      <c r="C210" s="24"/>
      <c r="D210" s="167" t="s">
        <v>150</v>
      </c>
      <c r="E210" s="24"/>
      <c r="F210" s="168" t="s">
        <v>497</v>
      </c>
      <c r="G210" s="24"/>
      <c r="H210" s="24"/>
      <c r="J210" s="24"/>
      <c r="K210" s="24"/>
      <c r="L210" s="43"/>
      <c r="M210" s="56"/>
      <c r="N210" s="24"/>
      <c r="O210" s="24"/>
      <c r="P210" s="24"/>
      <c r="Q210" s="24"/>
      <c r="R210" s="24"/>
      <c r="S210" s="24"/>
      <c r="T210" s="57"/>
      <c r="AT210" s="6" t="s">
        <v>150</v>
      </c>
      <c r="AU210" s="6" t="s">
        <v>80</v>
      </c>
    </row>
    <row r="211" spans="2:65" s="6" customFormat="1" ht="15.75" customHeight="1" x14ac:dyDescent="0.3">
      <c r="B211" s="169"/>
      <c r="C211" s="170"/>
      <c r="D211" s="167" t="s">
        <v>152</v>
      </c>
      <c r="E211" s="170"/>
      <c r="F211" s="171" t="s">
        <v>798</v>
      </c>
      <c r="G211" s="170"/>
      <c r="H211" s="170"/>
      <c r="J211" s="170"/>
      <c r="K211" s="170"/>
      <c r="L211" s="172"/>
      <c r="M211" s="173"/>
      <c r="N211" s="170"/>
      <c r="O211" s="170"/>
      <c r="P211" s="170"/>
      <c r="Q211" s="170"/>
      <c r="R211" s="170"/>
      <c r="S211" s="170"/>
      <c r="T211" s="174"/>
      <c r="AT211" s="175" t="s">
        <v>152</v>
      </c>
      <c r="AU211" s="175" t="s">
        <v>80</v>
      </c>
      <c r="AV211" s="175" t="s">
        <v>76</v>
      </c>
      <c r="AW211" s="175" t="s">
        <v>111</v>
      </c>
      <c r="AX211" s="175" t="s">
        <v>72</v>
      </c>
      <c r="AY211" s="175" t="s">
        <v>139</v>
      </c>
    </row>
    <row r="212" spans="2:65" s="6" customFormat="1" ht="15.75" customHeight="1" x14ac:dyDescent="0.3">
      <c r="B212" s="176"/>
      <c r="C212" s="177"/>
      <c r="D212" s="167" t="s">
        <v>152</v>
      </c>
      <c r="E212" s="177"/>
      <c r="F212" s="178" t="s">
        <v>1980</v>
      </c>
      <c r="G212" s="177"/>
      <c r="H212" s="179">
        <v>272.74400000000003</v>
      </c>
      <c r="J212" s="177"/>
      <c r="K212" s="177"/>
      <c r="L212" s="180"/>
      <c r="M212" s="181"/>
      <c r="N212" s="177"/>
      <c r="O212" s="177"/>
      <c r="P212" s="177"/>
      <c r="Q212" s="177"/>
      <c r="R212" s="177"/>
      <c r="S212" s="177"/>
      <c r="T212" s="182"/>
      <c r="AT212" s="183" t="s">
        <v>152</v>
      </c>
      <c r="AU212" s="183" t="s">
        <v>80</v>
      </c>
      <c r="AV212" s="183" t="s">
        <v>80</v>
      </c>
      <c r="AW212" s="183" t="s">
        <v>111</v>
      </c>
      <c r="AX212" s="183" t="s">
        <v>76</v>
      </c>
      <c r="AY212" s="183" t="s">
        <v>139</v>
      </c>
    </row>
    <row r="213" spans="2:65" s="6" customFormat="1" ht="15.75" customHeight="1" x14ac:dyDescent="0.3">
      <c r="B213" s="23"/>
      <c r="C213" s="153" t="s">
        <v>8</v>
      </c>
      <c r="D213" s="153" t="s">
        <v>141</v>
      </c>
      <c r="E213" s="154" t="s">
        <v>801</v>
      </c>
      <c r="F213" s="155" t="s">
        <v>802</v>
      </c>
      <c r="G213" s="156" t="s">
        <v>380</v>
      </c>
      <c r="H213" s="157">
        <v>163.64699999999999</v>
      </c>
      <c r="I213" s="158">
        <v>300</v>
      </c>
      <c r="J213" s="159">
        <f>ROUND($I$213*$H$213,2)</f>
        <v>49094.1</v>
      </c>
      <c r="K213" s="155" t="s">
        <v>145</v>
      </c>
      <c r="L213" s="43"/>
      <c r="M213" s="160"/>
      <c r="N213" s="161" t="s">
        <v>43</v>
      </c>
      <c r="O213" s="24"/>
      <c r="P213" s="162">
        <f>$O$213*$H$213</f>
        <v>0</v>
      </c>
      <c r="Q213" s="162">
        <v>1.046445E-2</v>
      </c>
      <c r="R213" s="162">
        <f>$Q$213*$H$213</f>
        <v>1.7124758491499998</v>
      </c>
      <c r="S213" s="162">
        <v>0</v>
      </c>
      <c r="T213" s="163">
        <f>$S$213*$H$213</f>
        <v>0</v>
      </c>
      <c r="AR213" s="97" t="s">
        <v>146</v>
      </c>
      <c r="AT213" s="97" t="s">
        <v>141</v>
      </c>
      <c r="AU213" s="97" t="s">
        <v>80</v>
      </c>
      <c r="AY213" s="6" t="s">
        <v>139</v>
      </c>
      <c r="BE213" s="164">
        <f>IF($N$213="základní",$J$213,0)</f>
        <v>49094.1</v>
      </c>
      <c r="BF213" s="164">
        <f>IF($N$213="snížená",$J$213,0)</f>
        <v>0</v>
      </c>
      <c r="BG213" s="164">
        <f>IF($N$213="zákl. přenesená",$J$213,0)</f>
        <v>0</v>
      </c>
      <c r="BH213" s="164">
        <f>IF($N$213="sníž. přenesená",$J$213,0)</f>
        <v>0</v>
      </c>
      <c r="BI213" s="164">
        <f>IF($N$213="nulová",$J$213,0)</f>
        <v>0</v>
      </c>
      <c r="BJ213" s="97" t="s">
        <v>76</v>
      </c>
      <c r="BK213" s="164">
        <f>ROUND($I$213*$H$213,2)</f>
        <v>49094.1</v>
      </c>
      <c r="BL213" s="97" t="s">
        <v>146</v>
      </c>
      <c r="BM213" s="97" t="s">
        <v>803</v>
      </c>
    </row>
    <row r="214" spans="2:65" s="6" customFormat="1" ht="27" customHeight="1" x14ac:dyDescent="0.3">
      <c r="B214" s="23"/>
      <c r="C214" s="24"/>
      <c r="D214" s="165" t="s">
        <v>148</v>
      </c>
      <c r="E214" s="24"/>
      <c r="F214" s="166" t="s">
        <v>804</v>
      </c>
      <c r="G214" s="24"/>
      <c r="H214" s="24"/>
      <c r="J214" s="24"/>
      <c r="K214" s="24"/>
      <c r="L214" s="43"/>
      <c r="M214" s="56"/>
      <c r="N214" s="24"/>
      <c r="O214" s="24"/>
      <c r="P214" s="24"/>
      <c r="Q214" s="24"/>
      <c r="R214" s="24"/>
      <c r="S214" s="24"/>
      <c r="T214" s="57"/>
      <c r="AT214" s="6" t="s">
        <v>148</v>
      </c>
      <c r="AU214" s="6" t="s">
        <v>80</v>
      </c>
    </row>
    <row r="215" spans="2:65" s="6" customFormat="1" ht="179.25" customHeight="1" x14ac:dyDescent="0.3">
      <c r="B215" s="23"/>
      <c r="C215" s="24"/>
      <c r="D215" s="167" t="s">
        <v>150</v>
      </c>
      <c r="E215" s="24"/>
      <c r="F215" s="168" t="s">
        <v>497</v>
      </c>
      <c r="G215" s="24"/>
      <c r="H215" s="24"/>
      <c r="J215" s="24"/>
      <c r="K215" s="24"/>
      <c r="L215" s="43"/>
      <c r="M215" s="56"/>
      <c r="N215" s="24"/>
      <c r="O215" s="24"/>
      <c r="P215" s="24"/>
      <c r="Q215" s="24"/>
      <c r="R215" s="24"/>
      <c r="S215" s="24"/>
      <c r="T215" s="57"/>
      <c r="AT215" s="6" t="s">
        <v>150</v>
      </c>
      <c r="AU215" s="6" t="s">
        <v>80</v>
      </c>
    </row>
    <row r="216" spans="2:65" s="6" customFormat="1" ht="15.75" customHeight="1" x14ac:dyDescent="0.3">
      <c r="B216" s="169"/>
      <c r="C216" s="170"/>
      <c r="D216" s="167" t="s">
        <v>152</v>
      </c>
      <c r="E216" s="170"/>
      <c r="F216" s="171" t="s">
        <v>798</v>
      </c>
      <c r="G216" s="170"/>
      <c r="H216" s="170"/>
      <c r="J216" s="170"/>
      <c r="K216" s="170"/>
      <c r="L216" s="172"/>
      <c r="M216" s="173"/>
      <c r="N216" s="170"/>
      <c r="O216" s="170"/>
      <c r="P216" s="170"/>
      <c r="Q216" s="170"/>
      <c r="R216" s="170"/>
      <c r="S216" s="170"/>
      <c r="T216" s="174"/>
      <c r="AT216" s="175" t="s">
        <v>152</v>
      </c>
      <c r="AU216" s="175" t="s">
        <v>80</v>
      </c>
      <c r="AV216" s="175" t="s">
        <v>76</v>
      </c>
      <c r="AW216" s="175" t="s">
        <v>111</v>
      </c>
      <c r="AX216" s="175" t="s">
        <v>72</v>
      </c>
      <c r="AY216" s="175" t="s">
        <v>139</v>
      </c>
    </row>
    <row r="217" spans="2:65" s="6" customFormat="1" ht="15.75" customHeight="1" x14ac:dyDescent="0.3">
      <c r="B217" s="176"/>
      <c r="C217" s="177"/>
      <c r="D217" s="167" t="s">
        <v>152</v>
      </c>
      <c r="E217" s="177"/>
      <c r="F217" s="178" t="s">
        <v>1981</v>
      </c>
      <c r="G217" s="177"/>
      <c r="H217" s="179">
        <v>163.64699999999999</v>
      </c>
      <c r="J217" s="177"/>
      <c r="K217" s="177"/>
      <c r="L217" s="180"/>
      <c r="M217" s="181"/>
      <c r="N217" s="177"/>
      <c r="O217" s="177"/>
      <c r="P217" s="177"/>
      <c r="Q217" s="177"/>
      <c r="R217" s="177"/>
      <c r="S217" s="177"/>
      <c r="T217" s="182"/>
      <c r="AT217" s="183" t="s">
        <v>152</v>
      </c>
      <c r="AU217" s="183" t="s">
        <v>80</v>
      </c>
      <c r="AV217" s="183" t="s">
        <v>80</v>
      </c>
      <c r="AW217" s="183" t="s">
        <v>111</v>
      </c>
      <c r="AX217" s="183" t="s">
        <v>76</v>
      </c>
      <c r="AY217" s="183" t="s">
        <v>139</v>
      </c>
    </row>
    <row r="218" spans="2:65" s="6" customFormat="1" ht="15.75" customHeight="1" x14ac:dyDescent="0.3">
      <c r="B218" s="23"/>
      <c r="C218" s="153" t="s">
        <v>332</v>
      </c>
      <c r="D218" s="153" t="s">
        <v>141</v>
      </c>
      <c r="E218" s="154" t="s">
        <v>807</v>
      </c>
      <c r="F218" s="155" t="s">
        <v>808</v>
      </c>
      <c r="G218" s="156" t="s">
        <v>380</v>
      </c>
      <c r="H218" s="157">
        <v>109.098</v>
      </c>
      <c r="I218" s="158">
        <v>380</v>
      </c>
      <c r="J218" s="159">
        <f>ROUND($I$218*$H$218,2)</f>
        <v>41457.24</v>
      </c>
      <c r="K218" s="155" t="s">
        <v>145</v>
      </c>
      <c r="L218" s="43"/>
      <c r="M218" s="160"/>
      <c r="N218" s="161" t="s">
        <v>43</v>
      </c>
      <c r="O218" s="24"/>
      <c r="P218" s="162">
        <f>$O$218*$H$218</f>
        <v>0</v>
      </c>
      <c r="Q218" s="162">
        <v>1.705106E-2</v>
      </c>
      <c r="R218" s="162">
        <f>$Q$218*$H$218</f>
        <v>1.8602365438799999</v>
      </c>
      <c r="S218" s="162">
        <v>0</v>
      </c>
      <c r="T218" s="163">
        <f>$S$218*$H$218</f>
        <v>0</v>
      </c>
      <c r="AR218" s="97" t="s">
        <v>146</v>
      </c>
      <c r="AT218" s="97" t="s">
        <v>141</v>
      </c>
      <c r="AU218" s="97" t="s">
        <v>80</v>
      </c>
      <c r="AY218" s="6" t="s">
        <v>139</v>
      </c>
      <c r="BE218" s="164">
        <f>IF($N$218="základní",$J$218,0)</f>
        <v>41457.24</v>
      </c>
      <c r="BF218" s="164">
        <f>IF($N$218="snížená",$J$218,0)</f>
        <v>0</v>
      </c>
      <c r="BG218" s="164">
        <f>IF($N$218="zákl. přenesená",$J$218,0)</f>
        <v>0</v>
      </c>
      <c r="BH218" s="164">
        <f>IF($N$218="sníž. přenesená",$J$218,0)</f>
        <v>0</v>
      </c>
      <c r="BI218" s="164">
        <f>IF($N$218="nulová",$J$218,0)</f>
        <v>0</v>
      </c>
      <c r="BJ218" s="97" t="s">
        <v>76</v>
      </c>
      <c r="BK218" s="164">
        <f>ROUND($I$218*$H$218,2)</f>
        <v>41457.24</v>
      </c>
      <c r="BL218" s="97" t="s">
        <v>146</v>
      </c>
      <c r="BM218" s="97" t="s">
        <v>809</v>
      </c>
    </row>
    <row r="219" spans="2:65" s="6" customFormat="1" ht="27" customHeight="1" x14ac:dyDescent="0.3">
      <c r="B219" s="23"/>
      <c r="C219" s="24"/>
      <c r="D219" s="165" t="s">
        <v>148</v>
      </c>
      <c r="E219" s="24"/>
      <c r="F219" s="166" t="s">
        <v>810</v>
      </c>
      <c r="G219" s="24"/>
      <c r="H219" s="24"/>
      <c r="J219" s="24"/>
      <c r="K219" s="24"/>
      <c r="L219" s="43"/>
      <c r="M219" s="56"/>
      <c r="N219" s="24"/>
      <c r="O219" s="24"/>
      <c r="P219" s="24"/>
      <c r="Q219" s="24"/>
      <c r="R219" s="24"/>
      <c r="S219" s="24"/>
      <c r="T219" s="57"/>
      <c r="AT219" s="6" t="s">
        <v>148</v>
      </c>
      <c r="AU219" s="6" t="s">
        <v>80</v>
      </c>
    </row>
    <row r="220" spans="2:65" s="6" customFormat="1" ht="179.25" customHeight="1" x14ac:dyDescent="0.3">
      <c r="B220" s="23"/>
      <c r="C220" s="24"/>
      <c r="D220" s="167" t="s">
        <v>150</v>
      </c>
      <c r="E220" s="24"/>
      <c r="F220" s="168" t="s">
        <v>497</v>
      </c>
      <c r="G220" s="24"/>
      <c r="H220" s="24"/>
      <c r="J220" s="24"/>
      <c r="K220" s="24"/>
      <c r="L220" s="43"/>
      <c r="M220" s="56"/>
      <c r="N220" s="24"/>
      <c r="O220" s="24"/>
      <c r="P220" s="24"/>
      <c r="Q220" s="24"/>
      <c r="R220" s="24"/>
      <c r="S220" s="24"/>
      <c r="T220" s="57"/>
      <c r="AT220" s="6" t="s">
        <v>150</v>
      </c>
      <c r="AU220" s="6" t="s">
        <v>80</v>
      </c>
    </row>
    <row r="221" spans="2:65" s="6" customFormat="1" ht="15.75" customHeight="1" x14ac:dyDescent="0.3">
      <c r="B221" s="169"/>
      <c r="C221" s="170"/>
      <c r="D221" s="167" t="s">
        <v>152</v>
      </c>
      <c r="E221" s="170"/>
      <c r="F221" s="171" t="s">
        <v>798</v>
      </c>
      <c r="G221" s="170"/>
      <c r="H221" s="170"/>
      <c r="J221" s="170"/>
      <c r="K221" s="170"/>
      <c r="L221" s="172"/>
      <c r="M221" s="173"/>
      <c r="N221" s="170"/>
      <c r="O221" s="170"/>
      <c r="P221" s="170"/>
      <c r="Q221" s="170"/>
      <c r="R221" s="170"/>
      <c r="S221" s="170"/>
      <c r="T221" s="174"/>
      <c r="AT221" s="175" t="s">
        <v>152</v>
      </c>
      <c r="AU221" s="175" t="s">
        <v>80</v>
      </c>
      <c r="AV221" s="175" t="s">
        <v>76</v>
      </c>
      <c r="AW221" s="175" t="s">
        <v>111</v>
      </c>
      <c r="AX221" s="175" t="s">
        <v>72</v>
      </c>
      <c r="AY221" s="175" t="s">
        <v>139</v>
      </c>
    </row>
    <row r="222" spans="2:65" s="6" customFormat="1" ht="15.75" customHeight="1" x14ac:dyDescent="0.3">
      <c r="B222" s="176"/>
      <c r="C222" s="177"/>
      <c r="D222" s="167" t="s">
        <v>152</v>
      </c>
      <c r="E222" s="177"/>
      <c r="F222" s="178" t="s">
        <v>1982</v>
      </c>
      <c r="G222" s="177"/>
      <c r="H222" s="179">
        <v>109.098</v>
      </c>
      <c r="J222" s="177"/>
      <c r="K222" s="177"/>
      <c r="L222" s="180"/>
      <c r="M222" s="181"/>
      <c r="N222" s="177"/>
      <c r="O222" s="177"/>
      <c r="P222" s="177"/>
      <c r="Q222" s="177"/>
      <c r="R222" s="177"/>
      <c r="S222" s="177"/>
      <c r="T222" s="182"/>
      <c r="AT222" s="183" t="s">
        <v>152</v>
      </c>
      <c r="AU222" s="183" t="s">
        <v>80</v>
      </c>
      <c r="AV222" s="183" t="s">
        <v>80</v>
      </c>
      <c r="AW222" s="183" t="s">
        <v>111</v>
      </c>
      <c r="AX222" s="183" t="s">
        <v>76</v>
      </c>
      <c r="AY222" s="183" t="s">
        <v>139</v>
      </c>
    </row>
    <row r="223" spans="2:65" s="6" customFormat="1" ht="15.75" customHeight="1" x14ac:dyDescent="0.3">
      <c r="B223" s="23"/>
      <c r="C223" s="153" t="s">
        <v>360</v>
      </c>
      <c r="D223" s="153" t="s">
        <v>141</v>
      </c>
      <c r="E223" s="154" t="s">
        <v>813</v>
      </c>
      <c r="F223" s="155" t="s">
        <v>814</v>
      </c>
      <c r="G223" s="156" t="s">
        <v>380</v>
      </c>
      <c r="H223" s="157">
        <v>17.928999999999998</v>
      </c>
      <c r="I223" s="158">
        <v>70</v>
      </c>
      <c r="J223" s="159">
        <f>ROUND($I$223*$H$223,2)</f>
        <v>1255.03</v>
      </c>
      <c r="K223" s="155" t="s">
        <v>145</v>
      </c>
      <c r="L223" s="43"/>
      <c r="M223" s="160"/>
      <c r="N223" s="161" t="s">
        <v>43</v>
      </c>
      <c r="O223" s="24"/>
      <c r="P223" s="162">
        <f>$O$223*$H$223</f>
        <v>0</v>
      </c>
      <c r="Q223" s="162">
        <v>0</v>
      </c>
      <c r="R223" s="162">
        <f>$Q$223*$H$223</f>
        <v>0</v>
      </c>
      <c r="S223" s="162">
        <v>0</v>
      </c>
      <c r="T223" s="163">
        <f>$S$223*$H$223</f>
        <v>0</v>
      </c>
      <c r="AR223" s="97" t="s">
        <v>146</v>
      </c>
      <c r="AT223" s="97" t="s">
        <v>141</v>
      </c>
      <c r="AU223" s="97" t="s">
        <v>80</v>
      </c>
      <c r="AY223" s="6" t="s">
        <v>139</v>
      </c>
      <c r="BE223" s="164">
        <f>IF($N$223="základní",$J$223,0)</f>
        <v>1255.03</v>
      </c>
      <c r="BF223" s="164">
        <f>IF($N$223="snížená",$J$223,0)</f>
        <v>0</v>
      </c>
      <c r="BG223" s="164">
        <f>IF($N$223="zákl. přenesená",$J$223,0)</f>
        <v>0</v>
      </c>
      <c r="BH223" s="164">
        <f>IF($N$223="sníž. přenesená",$J$223,0)</f>
        <v>0</v>
      </c>
      <c r="BI223" s="164">
        <f>IF($N$223="nulová",$J$223,0)</f>
        <v>0</v>
      </c>
      <c r="BJ223" s="97" t="s">
        <v>76</v>
      </c>
      <c r="BK223" s="164">
        <f>ROUND($I$223*$H$223,2)</f>
        <v>1255.03</v>
      </c>
      <c r="BL223" s="97" t="s">
        <v>146</v>
      </c>
      <c r="BM223" s="97" t="s">
        <v>815</v>
      </c>
    </row>
    <row r="224" spans="2:65" s="6" customFormat="1" ht="27" customHeight="1" x14ac:dyDescent="0.3">
      <c r="B224" s="23"/>
      <c r="C224" s="24"/>
      <c r="D224" s="165" t="s">
        <v>148</v>
      </c>
      <c r="E224" s="24"/>
      <c r="F224" s="166" t="s">
        <v>816</v>
      </c>
      <c r="G224" s="24"/>
      <c r="H224" s="24"/>
      <c r="J224" s="24"/>
      <c r="K224" s="24"/>
      <c r="L224" s="43"/>
      <c r="M224" s="56"/>
      <c r="N224" s="24"/>
      <c r="O224" s="24"/>
      <c r="P224" s="24"/>
      <c r="Q224" s="24"/>
      <c r="R224" s="24"/>
      <c r="S224" s="24"/>
      <c r="T224" s="57"/>
      <c r="AT224" s="6" t="s">
        <v>148</v>
      </c>
      <c r="AU224" s="6" t="s">
        <v>80</v>
      </c>
    </row>
    <row r="225" spans="2:65" s="6" customFormat="1" ht="165.75" customHeight="1" x14ac:dyDescent="0.3">
      <c r="B225" s="23"/>
      <c r="C225" s="24"/>
      <c r="D225" s="167" t="s">
        <v>150</v>
      </c>
      <c r="E225" s="24"/>
      <c r="F225" s="168" t="s">
        <v>817</v>
      </c>
      <c r="G225" s="24"/>
      <c r="H225" s="24"/>
      <c r="J225" s="24"/>
      <c r="K225" s="24"/>
      <c r="L225" s="43"/>
      <c r="M225" s="56"/>
      <c r="N225" s="24"/>
      <c r="O225" s="24"/>
      <c r="P225" s="24"/>
      <c r="Q225" s="24"/>
      <c r="R225" s="24"/>
      <c r="S225" s="24"/>
      <c r="T225" s="57"/>
      <c r="AT225" s="6" t="s">
        <v>150</v>
      </c>
      <c r="AU225" s="6" t="s">
        <v>80</v>
      </c>
    </row>
    <row r="226" spans="2:65" s="6" customFormat="1" ht="15.75" customHeight="1" x14ac:dyDescent="0.3">
      <c r="B226" s="169"/>
      <c r="C226" s="170"/>
      <c r="D226" s="167" t="s">
        <v>152</v>
      </c>
      <c r="E226" s="170"/>
      <c r="F226" s="171" t="s">
        <v>818</v>
      </c>
      <c r="G226" s="170"/>
      <c r="H226" s="170"/>
      <c r="J226" s="170"/>
      <c r="K226" s="170"/>
      <c r="L226" s="172"/>
      <c r="M226" s="173"/>
      <c r="N226" s="170"/>
      <c r="O226" s="170"/>
      <c r="P226" s="170"/>
      <c r="Q226" s="170"/>
      <c r="R226" s="170"/>
      <c r="S226" s="170"/>
      <c r="T226" s="174"/>
      <c r="AT226" s="175" t="s">
        <v>152</v>
      </c>
      <c r="AU226" s="175" t="s">
        <v>80</v>
      </c>
      <c r="AV226" s="175" t="s">
        <v>76</v>
      </c>
      <c r="AW226" s="175" t="s">
        <v>111</v>
      </c>
      <c r="AX226" s="175" t="s">
        <v>72</v>
      </c>
      <c r="AY226" s="175" t="s">
        <v>139</v>
      </c>
    </row>
    <row r="227" spans="2:65" s="6" customFormat="1" ht="15.75" customHeight="1" x14ac:dyDescent="0.3">
      <c r="B227" s="169"/>
      <c r="C227" s="170"/>
      <c r="D227" s="167" t="s">
        <v>152</v>
      </c>
      <c r="E227" s="170"/>
      <c r="F227" s="171" t="s">
        <v>1933</v>
      </c>
      <c r="G227" s="170"/>
      <c r="H227" s="170"/>
      <c r="J227" s="170"/>
      <c r="K227" s="170"/>
      <c r="L227" s="172"/>
      <c r="M227" s="173"/>
      <c r="N227" s="170"/>
      <c r="O227" s="170"/>
      <c r="P227" s="170"/>
      <c r="Q227" s="170"/>
      <c r="R227" s="170"/>
      <c r="S227" s="170"/>
      <c r="T227" s="174"/>
      <c r="AT227" s="175" t="s">
        <v>152</v>
      </c>
      <c r="AU227" s="175" t="s">
        <v>80</v>
      </c>
      <c r="AV227" s="175" t="s">
        <v>76</v>
      </c>
      <c r="AW227" s="175" t="s">
        <v>111</v>
      </c>
      <c r="AX227" s="175" t="s">
        <v>72</v>
      </c>
      <c r="AY227" s="175" t="s">
        <v>139</v>
      </c>
    </row>
    <row r="228" spans="2:65" s="6" customFormat="1" ht="15.75" customHeight="1" x14ac:dyDescent="0.3">
      <c r="B228" s="176"/>
      <c r="C228" s="177"/>
      <c r="D228" s="167" t="s">
        <v>152</v>
      </c>
      <c r="E228" s="177"/>
      <c r="F228" s="178" t="s">
        <v>1983</v>
      </c>
      <c r="G228" s="177"/>
      <c r="H228" s="179">
        <v>37.706000000000003</v>
      </c>
      <c r="J228" s="177"/>
      <c r="K228" s="177"/>
      <c r="L228" s="180"/>
      <c r="M228" s="181"/>
      <c r="N228" s="177"/>
      <c r="O228" s="177"/>
      <c r="P228" s="177"/>
      <c r="Q228" s="177"/>
      <c r="R228" s="177"/>
      <c r="S228" s="177"/>
      <c r="T228" s="182"/>
      <c r="AT228" s="183" t="s">
        <v>152</v>
      </c>
      <c r="AU228" s="183" t="s">
        <v>80</v>
      </c>
      <c r="AV228" s="183" t="s">
        <v>80</v>
      </c>
      <c r="AW228" s="183" t="s">
        <v>111</v>
      </c>
      <c r="AX228" s="183" t="s">
        <v>72</v>
      </c>
      <c r="AY228" s="183" t="s">
        <v>139</v>
      </c>
    </row>
    <row r="229" spans="2:65" s="6" customFormat="1" ht="15.75" customHeight="1" x14ac:dyDescent="0.3">
      <c r="B229" s="169"/>
      <c r="C229" s="170"/>
      <c r="D229" s="167" t="s">
        <v>152</v>
      </c>
      <c r="E229" s="170"/>
      <c r="F229" s="171" t="s">
        <v>518</v>
      </c>
      <c r="G229" s="170"/>
      <c r="H229" s="170"/>
      <c r="J229" s="170"/>
      <c r="K229" s="170"/>
      <c r="L229" s="172"/>
      <c r="M229" s="173"/>
      <c r="N229" s="170"/>
      <c r="O229" s="170"/>
      <c r="P229" s="170"/>
      <c r="Q229" s="170"/>
      <c r="R229" s="170"/>
      <c r="S229" s="170"/>
      <c r="T229" s="174"/>
      <c r="AT229" s="175" t="s">
        <v>152</v>
      </c>
      <c r="AU229" s="175" t="s">
        <v>80</v>
      </c>
      <c r="AV229" s="175" t="s">
        <v>76</v>
      </c>
      <c r="AW229" s="175" t="s">
        <v>111</v>
      </c>
      <c r="AX229" s="175" t="s">
        <v>72</v>
      </c>
      <c r="AY229" s="175" t="s">
        <v>139</v>
      </c>
    </row>
    <row r="230" spans="2:65" s="6" customFormat="1" ht="15.75" customHeight="1" x14ac:dyDescent="0.3">
      <c r="B230" s="176"/>
      <c r="C230" s="177"/>
      <c r="D230" s="167" t="s">
        <v>152</v>
      </c>
      <c r="E230" s="177"/>
      <c r="F230" s="178" t="s">
        <v>1984</v>
      </c>
      <c r="G230" s="177"/>
      <c r="H230" s="179">
        <v>-1.8480000000000001</v>
      </c>
      <c r="J230" s="177"/>
      <c r="K230" s="177"/>
      <c r="L230" s="180"/>
      <c r="M230" s="181"/>
      <c r="N230" s="177"/>
      <c r="O230" s="177"/>
      <c r="P230" s="177"/>
      <c r="Q230" s="177"/>
      <c r="R230" s="177"/>
      <c r="S230" s="177"/>
      <c r="T230" s="182"/>
      <c r="AT230" s="183" t="s">
        <v>152</v>
      </c>
      <c r="AU230" s="183" t="s">
        <v>80</v>
      </c>
      <c r="AV230" s="183" t="s">
        <v>80</v>
      </c>
      <c r="AW230" s="183" t="s">
        <v>111</v>
      </c>
      <c r="AX230" s="183" t="s">
        <v>72</v>
      </c>
      <c r="AY230" s="183" t="s">
        <v>139</v>
      </c>
    </row>
    <row r="231" spans="2:65" s="6" customFormat="1" ht="15.75" customHeight="1" x14ac:dyDescent="0.3">
      <c r="B231" s="184"/>
      <c r="C231" s="185"/>
      <c r="D231" s="167" t="s">
        <v>152</v>
      </c>
      <c r="E231" s="185"/>
      <c r="F231" s="186" t="s">
        <v>179</v>
      </c>
      <c r="G231" s="185"/>
      <c r="H231" s="187">
        <v>35.857999999999997</v>
      </c>
      <c r="J231" s="185"/>
      <c r="K231" s="185"/>
      <c r="L231" s="188"/>
      <c r="M231" s="189"/>
      <c r="N231" s="185"/>
      <c r="O231" s="185"/>
      <c r="P231" s="185"/>
      <c r="Q231" s="185"/>
      <c r="R231" s="185"/>
      <c r="S231" s="185"/>
      <c r="T231" s="190"/>
      <c r="AT231" s="191" t="s">
        <v>152</v>
      </c>
      <c r="AU231" s="191" t="s">
        <v>80</v>
      </c>
      <c r="AV231" s="191" t="s">
        <v>146</v>
      </c>
      <c r="AW231" s="191" t="s">
        <v>111</v>
      </c>
      <c r="AX231" s="191" t="s">
        <v>72</v>
      </c>
      <c r="AY231" s="191" t="s">
        <v>139</v>
      </c>
    </row>
    <row r="232" spans="2:65" s="6" customFormat="1" ht="15.75" customHeight="1" x14ac:dyDescent="0.3">
      <c r="B232" s="176"/>
      <c r="C232" s="177"/>
      <c r="D232" s="167" t="s">
        <v>152</v>
      </c>
      <c r="E232" s="177"/>
      <c r="F232" s="178" t="s">
        <v>1985</v>
      </c>
      <c r="G232" s="177"/>
      <c r="H232" s="179">
        <v>17.928999999999998</v>
      </c>
      <c r="J232" s="177"/>
      <c r="K232" s="177"/>
      <c r="L232" s="180"/>
      <c r="M232" s="181"/>
      <c r="N232" s="177"/>
      <c r="O232" s="177"/>
      <c r="P232" s="177"/>
      <c r="Q232" s="177"/>
      <c r="R232" s="177"/>
      <c r="S232" s="177"/>
      <c r="T232" s="182"/>
      <c r="AT232" s="183" t="s">
        <v>152</v>
      </c>
      <c r="AU232" s="183" t="s">
        <v>80</v>
      </c>
      <c r="AV232" s="183" t="s">
        <v>80</v>
      </c>
      <c r="AW232" s="183" t="s">
        <v>111</v>
      </c>
      <c r="AX232" s="183" t="s">
        <v>76</v>
      </c>
      <c r="AY232" s="183" t="s">
        <v>139</v>
      </c>
    </row>
    <row r="233" spans="2:65" s="6" customFormat="1" ht="15.75" customHeight="1" x14ac:dyDescent="0.3">
      <c r="B233" s="23"/>
      <c r="C233" s="153" t="s">
        <v>377</v>
      </c>
      <c r="D233" s="153" t="s">
        <v>141</v>
      </c>
      <c r="E233" s="154" t="s">
        <v>823</v>
      </c>
      <c r="F233" s="155" t="s">
        <v>824</v>
      </c>
      <c r="G233" s="156" t="s">
        <v>380</v>
      </c>
      <c r="H233" s="157">
        <v>8.9649999999999999</v>
      </c>
      <c r="I233" s="158">
        <v>70</v>
      </c>
      <c r="J233" s="159">
        <f>ROUND($I$233*$H$233,2)</f>
        <v>627.54999999999995</v>
      </c>
      <c r="K233" s="155" t="s">
        <v>145</v>
      </c>
      <c r="L233" s="43"/>
      <c r="M233" s="160"/>
      <c r="N233" s="161" t="s">
        <v>43</v>
      </c>
      <c r="O233" s="24"/>
      <c r="P233" s="162">
        <f>$O$233*$H$233</f>
        <v>0</v>
      </c>
      <c r="Q233" s="162">
        <v>0</v>
      </c>
      <c r="R233" s="162">
        <f>$Q$233*$H$233</f>
        <v>0</v>
      </c>
      <c r="S233" s="162">
        <v>0</v>
      </c>
      <c r="T233" s="163">
        <f>$S$233*$H$233</f>
        <v>0</v>
      </c>
      <c r="AR233" s="97" t="s">
        <v>146</v>
      </c>
      <c r="AT233" s="97" t="s">
        <v>141</v>
      </c>
      <c r="AU233" s="97" t="s">
        <v>80</v>
      </c>
      <c r="AY233" s="6" t="s">
        <v>139</v>
      </c>
      <c r="BE233" s="164">
        <f>IF($N$233="základní",$J$233,0)</f>
        <v>627.54999999999995</v>
      </c>
      <c r="BF233" s="164">
        <f>IF($N$233="snížená",$J$233,0)</f>
        <v>0</v>
      </c>
      <c r="BG233" s="164">
        <f>IF($N$233="zákl. přenesená",$J$233,0)</f>
        <v>0</v>
      </c>
      <c r="BH233" s="164">
        <f>IF($N$233="sníž. přenesená",$J$233,0)</f>
        <v>0</v>
      </c>
      <c r="BI233" s="164">
        <f>IF($N$233="nulová",$J$233,0)</f>
        <v>0</v>
      </c>
      <c r="BJ233" s="97" t="s">
        <v>76</v>
      </c>
      <c r="BK233" s="164">
        <f>ROUND($I$233*$H$233,2)</f>
        <v>627.54999999999995</v>
      </c>
      <c r="BL233" s="97" t="s">
        <v>146</v>
      </c>
      <c r="BM233" s="97" t="s">
        <v>825</v>
      </c>
    </row>
    <row r="234" spans="2:65" s="6" customFormat="1" ht="27" customHeight="1" x14ac:dyDescent="0.3">
      <c r="B234" s="23"/>
      <c r="C234" s="24"/>
      <c r="D234" s="165" t="s">
        <v>148</v>
      </c>
      <c r="E234" s="24"/>
      <c r="F234" s="166" t="s">
        <v>826</v>
      </c>
      <c r="G234" s="24"/>
      <c r="H234" s="24"/>
      <c r="J234" s="24"/>
      <c r="K234" s="24"/>
      <c r="L234" s="43"/>
      <c r="M234" s="56"/>
      <c r="N234" s="24"/>
      <c r="O234" s="24"/>
      <c r="P234" s="24"/>
      <c r="Q234" s="24"/>
      <c r="R234" s="24"/>
      <c r="S234" s="24"/>
      <c r="T234" s="57"/>
      <c r="AT234" s="6" t="s">
        <v>148</v>
      </c>
      <c r="AU234" s="6" t="s">
        <v>80</v>
      </c>
    </row>
    <row r="235" spans="2:65" s="6" customFormat="1" ht="165.75" customHeight="1" x14ac:dyDescent="0.3">
      <c r="B235" s="23"/>
      <c r="C235" s="24"/>
      <c r="D235" s="167" t="s">
        <v>150</v>
      </c>
      <c r="E235" s="24"/>
      <c r="F235" s="168" t="s">
        <v>817</v>
      </c>
      <c r="G235" s="24"/>
      <c r="H235" s="24"/>
      <c r="J235" s="24"/>
      <c r="K235" s="24"/>
      <c r="L235" s="43"/>
      <c r="M235" s="56"/>
      <c r="N235" s="24"/>
      <c r="O235" s="24"/>
      <c r="P235" s="24"/>
      <c r="Q235" s="24"/>
      <c r="R235" s="24"/>
      <c r="S235" s="24"/>
      <c r="T235" s="57"/>
      <c r="AT235" s="6" t="s">
        <v>150</v>
      </c>
      <c r="AU235" s="6" t="s">
        <v>80</v>
      </c>
    </row>
    <row r="236" spans="2:65" s="6" customFormat="1" ht="15.75" customHeight="1" x14ac:dyDescent="0.3">
      <c r="B236" s="169"/>
      <c r="C236" s="170"/>
      <c r="D236" s="167" t="s">
        <v>152</v>
      </c>
      <c r="E236" s="170"/>
      <c r="F236" s="171" t="s">
        <v>827</v>
      </c>
      <c r="G236" s="170"/>
      <c r="H236" s="170"/>
      <c r="J236" s="170"/>
      <c r="K236" s="170"/>
      <c r="L236" s="172"/>
      <c r="M236" s="173"/>
      <c r="N236" s="170"/>
      <c r="O236" s="170"/>
      <c r="P236" s="170"/>
      <c r="Q236" s="170"/>
      <c r="R236" s="170"/>
      <c r="S236" s="170"/>
      <c r="T236" s="174"/>
      <c r="AT236" s="175" t="s">
        <v>152</v>
      </c>
      <c r="AU236" s="175" t="s">
        <v>80</v>
      </c>
      <c r="AV236" s="175" t="s">
        <v>76</v>
      </c>
      <c r="AW236" s="175" t="s">
        <v>111</v>
      </c>
      <c r="AX236" s="175" t="s">
        <v>72</v>
      </c>
      <c r="AY236" s="175" t="s">
        <v>139</v>
      </c>
    </row>
    <row r="237" spans="2:65" s="6" customFormat="1" ht="15.75" customHeight="1" x14ac:dyDescent="0.3">
      <c r="B237" s="176"/>
      <c r="C237" s="177"/>
      <c r="D237" s="167" t="s">
        <v>152</v>
      </c>
      <c r="E237" s="177"/>
      <c r="F237" s="178" t="s">
        <v>1986</v>
      </c>
      <c r="G237" s="177"/>
      <c r="H237" s="179">
        <v>8.9649999999999999</v>
      </c>
      <c r="J237" s="177"/>
      <c r="K237" s="177"/>
      <c r="L237" s="180"/>
      <c r="M237" s="181"/>
      <c r="N237" s="177"/>
      <c r="O237" s="177"/>
      <c r="P237" s="177"/>
      <c r="Q237" s="177"/>
      <c r="R237" s="177"/>
      <c r="S237" s="177"/>
      <c r="T237" s="182"/>
      <c r="AT237" s="183" t="s">
        <v>152</v>
      </c>
      <c r="AU237" s="183" t="s">
        <v>80</v>
      </c>
      <c r="AV237" s="183" t="s">
        <v>80</v>
      </c>
      <c r="AW237" s="183" t="s">
        <v>111</v>
      </c>
      <c r="AX237" s="183" t="s">
        <v>76</v>
      </c>
      <c r="AY237" s="183" t="s">
        <v>139</v>
      </c>
    </row>
    <row r="238" spans="2:65" s="6" customFormat="1" ht="15.75" customHeight="1" x14ac:dyDescent="0.3">
      <c r="B238" s="23"/>
      <c r="C238" s="153" t="s">
        <v>419</v>
      </c>
      <c r="D238" s="153" t="s">
        <v>141</v>
      </c>
      <c r="E238" s="154" t="s">
        <v>830</v>
      </c>
      <c r="F238" s="155" t="s">
        <v>831</v>
      </c>
      <c r="G238" s="156" t="s">
        <v>380</v>
      </c>
      <c r="H238" s="157">
        <v>5.3789999999999996</v>
      </c>
      <c r="I238" s="158">
        <v>250</v>
      </c>
      <c r="J238" s="159">
        <f>ROUND($I$238*$H$238,2)</f>
        <v>1344.75</v>
      </c>
      <c r="K238" s="155" t="s">
        <v>145</v>
      </c>
      <c r="L238" s="43"/>
      <c r="M238" s="160"/>
      <c r="N238" s="161" t="s">
        <v>43</v>
      </c>
      <c r="O238" s="24"/>
      <c r="P238" s="162">
        <f>$O$238*$H$238</f>
        <v>0</v>
      </c>
      <c r="Q238" s="162">
        <v>3.5495750000000001E-3</v>
      </c>
      <c r="R238" s="162">
        <f>$Q$238*$H$238</f>
        <v>1.9093163925E-2</v>
      </c>
      <c r="S238" s="162">
        <v>0</v>
      </c>
      <c r="T238" s="163">
        <f>$S$238*$H$238</f>
        <v>0</v>
      </c>
      <c r="AR238" s="97" t="s">
        <v>146</v>
      </c>
      <c r="AT238" s="97" t="s">
        <v>141</v>
      </c>
      <c r="AU238" s="97" t="s">
        <v>80</v>
      </c>
      <c r="AY238" s="6" t="s">
        <v>139</v>
      </c>
      <c r="BE238" s="164">
        <f>IF($N$238="základní",$J$238,0)</f>
        <v>1344.75</v>
      </c>
      <c r="BF238" s="164">
        <f>IF($N$238="snížená",$J$238,0)</f>
        <v>0</v>
      </c>
      <c r="BG238" s="164">
        <f>IF($N$238="zákl. přenesená",$J$238,0)</f>
        <v>0</v>
      </c>
      <c r="BH238" s="164">
        <f>IF($N$238="sníž. přenesená",$J$238,0)</f>
        <v>0</v>
      </c>
      <c r="BI238" s="164">
        <f>IF($N$238="nulová",$J$238,0)</f>
        <v>0</v>
      </c>
      <c r="BJ238" s="97" t="s">
        <v>76</v>
      </c>
      <c r="BK238" s="164">
        <f>ROUND($I$238*$H$238,2)</f>
        <v>1344.75</v>
      </c>
      <c r="BL238" s="97" t="s">
        <v>146</v>
      </c>
      <c r="BM238" s="97" t="s">
        <v>832</v>
      </c>
    </row>
    <row r="239" spans="2:65" s="6" customFormat="1" ht="27" customHeight="1" x14ac:dyDescent="0.3">
      <c r="B239" s="23"/>
      <c r="C239" s="24"/>
      <c r="D239" s="165" t="s">
        <v>148</v>
      </c>
      <c r="E239" s="24"/>
      <c r="F239" s="166" t="s">
        <v>833</v>
      </c>
      <c r="G239" s="24"/>
      <c r="H239" s="24"/>
      <c r="J239" s="24"/>
      <c r="K239" s="24"/>
      <c r="L239" s="43"/>
      <c r="M239" s="56"/>
      <c r="N239" s="24"/>
      <c r="O239" s="24"/>
      <c r="P239" s="24"/>
      <c r="Q239" s="24"/>
      <c r="R239" s="24"/>
      <c r="S239" s="24"/>
      <c r="T239" s="57"/>
      <c r="AT239" s="6" t="s">
        <v>148</v>
      </c>
      <c r="AU239" s="6" t="s">
        <v>80</v>
      </c>
    </row>
    <row r="240" spans="2:65" s="6" customFormat="1" ht="165.75" customHeight="1" x14ac:dyDescent="0.3">
      <c r="B240" s="23"/>
      <c r="C240" s="24"/>
      <c r="D240" s="167" t="s">
        <v>150</v>
      </c>
      <c r="E240" s="24"/>
      <c r="F240" s="168" t="s">
        <v>817</v>
      </c>
      <c r="G240" s="24"/>
      <c r="H240" s="24"/>
      <c r="J240" s="24"/>
      <c r="K240" s="24"/>
      <c r="L240" s="43"/>
      <c r="M240" s="56"/>
      <c r="N240" s="24"/>
      <c r="O240" s="24"/>
      <c r="P240" s="24"/>
      <c r="Q240" s="24"/>
      <c r="R240" s="24"/>
      <c r="S240" s="24"/>
      <c r="T240" s="57"/>
      <c r="AT240" s="6" t="s">
        <v>150</v>
      </c>
      <c r="AU240" s="6" t="s">
        <v>80</v>
      </c>
    </row>
    <row r="241" spans="2:65" s="6" customFormat="1" ht="15.75" customHeight="1" x14ac:dyDescent="0.3">
      <c r="B241" s="169"/>
      <c r="C241" s="170"/>
      <c r="D241" s="167" t="s">
        <v>152</v>
      </c>
      <c r="E241" s="170"/>
      <c r="F241" s="171" t="s">
        <v>827</v>
      </c>
      <c r="G241" s="170"/>
      <c r="H241" s="170"/>
      <c r="J241" s="170"/>
      <c r="K241" s="170"/>
      <c r="L241" s="172"/>
      <c r="M241" s="173"/>
      <c r="N241" s="170"/>
      <c r="O241" s="170"/>
      <c r="P241" s="170"/>
      <c r="Q241" s="170"/>
      <c r="R241" s="170"/>
      <c r="S241" s="170"/>
      <c r="T241" s="174"/>
      <c r="AT241" s="175" t="s">
        <v>152</v>
      </c>
      <c r="AU241" s="175" t="s">
        <v>80</v>
      </c>
      <c r="AV241" s="175" t="s">
        <v>76</v>
      </c>
      <c r="AW241" s="175" t="s">
        <v>111</v>
      </c>
      <c r="AX241" s="175" t="s">
        <v>72</v>
      </c>
      <c r="AY241" s="175" t="s">
        <v>139</v>
      </c>
    </row>
    <row r="242" spans="2:65" s="6" customFormat="1" ht="15.75" customHeight="1" x14ac:dyDescent="0.3">
      <c r="B242" s="176"/>
      <c r="C242" s="177"/>
      <c r="D242" s="167" t="s">
        <v>152</v>
      </c>
      <c r="E242" s="177"/>
      <c r="F242" s="178" t="s">
        <v>1987</v>
      </c>
      <c r="G242" s="177"/>
      <c r="H242" s="179">
        <v>5.3789999999999996</v>
      </c>
      <c r="J242" s="177"/>
      <c r="K242" s="177"/>
      <c r="L242" s="180"/>
      <c r="M242" s="181"/>
      <c r="N242" s="177"/>
      <c r="O242" s="177"/>
      <c r="P242" s="177"/>
      <c r="Q242" s="177"/>
      <c r="R242" s="177"/>
      <c r="S242" s="177"/>
      <c r="T242" s="182"/>
      <c r="AT242" s="183" t="s">
        <v>152</v>
      </c>
      <c r="AU242" s="183" t="s">
        <v>80</v>
      </c>
      <c r="AV242" s="183" t="s">
        <v>80</v>
      </c>
      <c r="AW242" s="183" t="s">
        <v>111</v>
      </c>
      <c r="AX242" s="183" t="s">
        <v>76</v>
      </c>
      <c r="AY242" s="183" t="s">
        <v>139</v>
      </c>
    </row>
    <row r="243" spans="2:65" s="6" customFormat="1" ht="15.75" customHeight="1" x14ac:dyDescent="0.3">
      <c r="B243" s="23"/>
      <c r="C243" s="153" t="s">
        <v>428</v>
      </c>
      <c r="D243" s="153" t="s">
        <v>141</v>
      </c>
      <c r="E243" s="154" t="s">
        <v>836</v>
      </c>
      <c r="F243" s="155" t="s">
        <v>837</v>
      </c>
      <c r="G243" s="156" t="s">
        <v>380</v>
      </c>
      <c r="H243" s="157">
        <v>3.5859999999999999</v>
      </c>
      <c r="I243" s="158">
        <v>330</v>
      </c>
      <c r="J243" s="159">
        <f>ROUND($I$243*$H$243,2)</f>
        <v>1183.3800000000001</v>
      </c>
      <c r="K243" s="155" t="s">
        <v>145</v>
      </c>
      <c r="L243" s="43"/>
      <c r="M243" s="160"/>
      <c r="N243" s="161" t="s">
        <v>43</v>
      </c>
      <c r="O243" s="24"/>
      <c r="P243" s="162">
        <f>$O$243*$H$243</f>
        <v>0</v>
      </c>
      <c r="Q243" s="162">
        <v>1.557706E-2</v>
      </c>
      <c r="R243" s="162">
        <f>$Q$243*$H$243</f>
        <v>5.5859337160000001E-2</v>
      </c>
      <c r="S243" s="162">
        <v>0</v>
      </c>
      <c r="T243" s="163">
        <f>$S$243*$H$243</f>
        <v>0</v>
      </c>
      <c r="AR243" s="97" t="s">
        <v>146</v>
      </c>
      <c r="AT243" s="97" t="s">
        <v>141</v>
      </c>
      <c r="AU243" s="97" t="s">
        <v>80</v>
      </c>
      <c r="AY243" s="6" t="s">
        <v>139</v>
      </c>
      <c r="BE243" s="164">
        <f>IF($N$243="základní",$J$243,0)</f>
        <v>1183.3800000000001</v>
      </c>
      <c r="BF243" s="164">
        <f>IF($N$243="snížená",$J$243,0)</f>
        <v>0</v>
      </c>
      <c r="BG243" s="164">
        <f>IF($N$243="zákl. přenesená",$J$243,0)</f>
        <v>0</v>
      </c>
      <c r="BH243" s="164">
        <f>IF($N$243="sníž. přenesená",$J$243,0)</f>
        <v>0</v>
      </c>
      <c r="BI243" s="164">
        <f>IF($N$243="nulová",$J$243,0)</f>
        <v>0</v>
      </c>
      <c r="BJ243" s="97" t="s">
        <v>76</v>
      </c>
      <c r="BK243" s="164">
        <f>ROUND($I$243*$H$243,2)</f>
        <v>1183.3800000000001</v>
      </c>
      <c r="BL243" s="97" t="s">
        <v>146</v>
      </c>
      <c r="BM243" s="97" t="s">
        <v>838</v>
      </c>
    </row>
    <row r="244" spans="2:65" s="6" customFormat="1" ht="27" customHeight="1" x14ac:dyDescent="0.3">
      <c r="B244" s="23"/>
      <c r="C244" s="24"/>
      <c r="D244" s="165" t="s">
        <v>148</v>
      </c>
      <c r="E244" s="24"/>
      <c r="F244" s="166" t="s">
        <v>839</v>
      </c>
      <c r="G244" s="24"/>
      <c r="H244" s="24"/>
      <c r="J244" s="24"/>
      <c r="K244" s="24"/>
      <c r="L244" s="43"/>
      <c r="M244" s="56"/>
      <c r="N244" s="24"/>
      <c r="O244" s="24"/>
      <c r="P244" s="24"/>
      <c r="Q244" s="24"/>
      <c r="R244" s="24"/>
      <c r="S244" s="24"/>
      <c r="T244" s="57"/>
      <c r="AT244" s="6" t="s">
        <v>148</v>
      </c>
      <c r="AU244" s="6" t="s">
        <v>80</v>
      </c>
    </row>
    <row r="245" spans="2:65" s="6" customFormat="1" ht="165.75" customHeight="1" x14ac:dyDescent="0.3">
      <c r="B245" s="23"/>
      <c r="C245" s="24"/>
      <c r="D245" s="167" t="s">
        <v>150</v>
      </c>
      <c r="E245" s="24"/>
      <c r="F245" s="168" t="s">
        <v>817</v>
      </c>
      <c r="G245" s="24"/>
      <c r="H245" s="24"/>
      <c r="J245" s="24"/>
      <c r="K245" s="24"/>
      <c r="L245" s="43"/>
      <c r="M245" s="56"/>
      <c r="N245" s="24"/>
      <c r="O245" s="24"/>
      <c r="P245" s="24"/>
      <c r="Q245" s="24"/>
      <c r="R245" s="24"/>
      <c r="S245" s="24"/>
      <c r="T245" s="57"/>
      <c r="AT245" s="6" t="s">
        <v>150</v>
      </c>
      <c r="AU245" s="6" t="s">
        <v>80</v>
      </c>
    </row>
    <row r="246" spans="2:65" s="6" customFormat="1" ht="15.75" customHeight="1" x14ac:dyDescent="0.3">
      <c r="B246" s="169"/>
      <c r="C246" s="170"/>
      <c r="D246" s="167" t="s">
        <v>152</v>
      </c>
      <c r="E246" s="170"/>
      <c r="F246" s="171" t="s">
        <v>827</v>
      </c>
      <c r="G246" s="170"/>
      <c r="H246" s="170"/>
      <c r="J246" s="170"/>
      <c r="K246" s="170"/>
      <c r="L246" s="172"/>
      <c r="M246" s="173"/>
      <c r="N246" s="170"/>
      <c r="O246" s="170"/>
      <c r="P246" s="170"/>
      <c r="Q246" s="170"/>
      <c r="R246" s="170"/>
      <c r="S246" s="170"/>
      <c r="T246" s="174"/>
      <c r="AT246" s="175" t="s">
        <v>152</v>
      </c>
      <c r="AU246" s="175" t="s">
        <v>80</v>
      </c>
      <c r="AV246" s="175" t="s">
        <v>76</v>
      </c>
      <c r="AW246" s="175" t="s">
        <v>111</v>
      </c>
      <c r="AX246" s="175" t="s">
        <v>72</v>
      </c>
      <c r="AY246" s="175" t="s">
        <v>139</v>
      </c>
    </row>
    <row r="247" spans="2:65" s="6" customFormat="1" ht="15.75" customHeight="1" x14ac:dyDescent="0.3">
      <c r="B247" s="176"/>
      <c r="C247" s="177"/>
      <c r="D247" s="167" t="s">
        <v>152</v>
      </c>
      <c r="E247" s="177"/>
      <c r="F247" s="178" t="s">
        <v>1988</v>
      </c>
      <c r="G247" s="177"/>
      <c r="H247" s="179">
        <v>3.5859999999999999</v>
      </c>
      <c r="J247" s="177"/>
      <c r="K247" s="177"/>
      <c r="L247" s="180"/>
      <c r="M247" s="181"/>
      <c r="N247" s="177"/>
      <c r="O247" s="177"/>
      <c r="P247" s="177"/>
      <c r="Q247" s="177"/>
      <c r="R247" s="177"/>
      <c r="S247" s="177"/>
      <c r="T247" s="182"/>
      <c r="AT247" s="183" t="s">
        <v>152</v>
      </c>
      <c r="AU247" s="183" t="s">
        <v>80</v>
      </c>
      <c r="AV247" s="183" t="s">
        <v>80</v>
      </c>
      <c r="AW247" s="183" t="s">
        <v>111</v>
      </c>
      <c r="AX247" s="183" t="s">
        <v>76</v>
      </c>
      <c r="AY247" s="183" t="s">
        <v>139</v>
      </c>
    </row>
    <row r="248" spans="2:65" s="6" customFormat="1" ht="15.75" customHeight="1" x14ac:dyDescent="0.3">
      <c r="B248" s="23"/>
      <c r="C248" s="153" t="s">
        <v>7</v>
      </c>
      <c r="D248" s="153" t="s">
        <v>141</v>
      </c>
      <c r="E248" s="154" t="s">
        <v>842</v>
      </c>
      <c r="F248" s="155" t="s">
        <v>843</v>
      </c>
      <c r="G248" s="156" t="s">
        <v>164</v>
      </c>
      <c r="H248" s="157">
        <v>2395.5479999999998</v>
      </c>
      <c r="I248" s="158">
        <v>22.4</v>
      </c>
      <c r="J248" s="159">
        <f>ROUND($I$248*$H$248,2)</f>
        <v>53660.28</v>
      </c>
      <c r="K248" s="155" t="s">
        <v>145</v>
      </c>
      <c r="L248" s="43"/>
      <c r="M248" s="160"/>
      <c r="N248" s="161" t="s">
        <v>43</v>
      </c>
      <c r="O248" s="24"/>
      <c r="P248" s="162">
        <f>$O$248*$H$248</f>
        <v>0</v>
      </c>
      <c r="Q248" s="162">
        <v>0</v>
      </c>
      <c r="R248" s="162">
        <f>$Q$248*$H$248</f>
        <v>0</v>
      </c>
      <c r="S248" s="162">
        <v>0</v>
      </c>
      <c r="T248" s="163">
        <f>$S$248*$H$248</f>
        <v>0</v>
      </c>
      <c r="AR248" s="97" t="s">
        <v>146</v>
      </c>
      <c r="AT248" s="97" t="s">
        <v>141</v>
      </c>
      <c r="AU248" s="97" t="s">
        <v>80</v>
      </c>
      <c r="AY248" s="6" t="s">
        <v>139</v>
      </c>
      <c r="BE248" s="164">
        <f>IF($N$248="základní",$J$248,0)</f>
        <v>53660.28</v>
      </c>
      <c r="BF248" s="164">
        <f>IF($N$248="snížená",$J$248,0)</f>
        <v>0</v>
      </c>
      <c r="BG248" s="164">
        <f>IF($N$248="zákl. přenesená",$J$248,0)</f>
        <v>0</v>
      </c>
      <c r="BH248" s="164">
        <f>IF($N$248="sníž. přenesená",$J$248,0)</f>
        <v>0</v>
      </c>
      <c r="BI248" s="164">
        <f>IF($N$248="nulová",$J$248,0)</f>
        <v>0</v>
      </c>
      <c r="BJ248" s="97" t="s">
        <v>76</v>
      </c>
      <c r="BK248" s="164">
        <f>ROUND($I$248*$H$248,2)</f>
        <v>53660.28</v>
      </c>
      <c r="BL248" s="97" t="s">
        <v>146</v>
      </c>
      <c r="BM248" s="97" t="s">
        <v>844</v>
      </c>
    </row>
    <row r="249" spans="2:65" s="6" customFormat="1" ht="27" customHeight="1" x14ac:dyDescent="0.3">
      <c r="B249" s="23"/>
      <c r="C249" s="24"/>
      <c r="D249" s="165" t="s">
        <v>148</v>
      </c>
      <c r="E249" s="24"/>
      <c r="F249" s="166" t="s">
        <v>845</v>
      </c>
      <c r="G249" s="24"/>
      <c r="H249" s="24"/>
      <c r="J249" s="24"/>
      <c r="K249" s="24"/>
      <c r="L249" s="43"/>
      <c r="M249" s="56"/>
      <c r="N249" s="24"/>
      <c r="O249" s="24"/>
      <c r="P249" s="24"/>
      <c r="Q249" s="24"/>
      <c r="R249" s="24"/>
      <c r="S249" s="24"/>
      <c r="T249" s="57"/>
      <c r="AT249" s="6" t="s">
        <v>148</v>
      </c>
      <c r="AU249" s="6" t="s">
        <v>80</v>
      </c>
    </row>
    <row r="250" spans="2:65" s="6" customFormat="1" ht="57.75" customHeight="1" x14ac:dyDescent="0.3">
      <c r="B250" s="23"/>
      <c r="C250" s="24"/>
      <c r="D250" s="167" t="s">
        <v>150</v>
      </c>
      <c r="E250" s="24"/>
      <c r="F250" s="168" t="s">
        <v>846</v>
      </c>
      <c r="G250" s="24"/>
      <c r="H250" s="24"/>
      <c r="J250" s="24"/>
      <c r="K250" s="24"/>
      <c r="L250" s="43"/>
      <c r="M250" s="56"/>
      <c r="N250" s="24"/>
      <c r="O250" s="24"/>
      <c r="P250" s="24"/>
      <c r="Q250" s="24"/>
      <c r="R250" s="24"/>
      <c r="S250" s="24"/>
      <c r="T250" s="57"/>
      <c r="AT250" s="6" t="s">
        <v>150</v>
      </c>
      <c r="AU250" s="6" t="s">
        <v>80</v>
      </c>
    </row>
    <row r="251" spans="2:65" s="6" customFormat="1" ht="15.75" customHeight="1" x14ac:dyDescent="0.3">
      <c r="B251" s="169"/>
      <c r="C251" s="170"/>
      <c r="D251" s="167" t="s">
        <v>152</v>
      </c>
      <c r="E251" s="170"/>
      <c r="F251" s="171" t="s">
        <v>384</v>
      </c>
      <c r="G251" s="170"/>
      <c r="H251" s="170"/>
      <c r="J251" s="170"/>
      <c r="K251" s="170"/>
      <c r="L251" s="172"/>
      <c r="M251" s="173"/>
      <c r="N251" s="170"/>
      <c r="O251" s="170"/>
      <c r="P251" s="170"/>
      <c r="Q251" s="170"/>
      <c r="R251" s="170"/>
      <c r="S251" s="170"/>
      <c r="T251" s="174"/>
      <c r="AT251" s="175" t="s">
        <v>152</v>
      </c>
      <c r="AU251" s="175" t="s">
        <v>80</v>
      </c>
      <c r="AV251" s="175" t="s">
        <v>76</v>
      </c>
      <c r="AW251" s="175" t="s">
        <v>111</v>
      </c>
      <c r="AX251" s="175" t="s">
        <v>72</v>
      </c>
      <c r="AY251" s="175" t="s">
        <v>139</v>
      </c>
    </row>
    <row r="252" spans="2:65" s="6" customFormat="1" ht="15.75" customHeight="1" x14ac:dyDescent="0.3">
      <c r="B252" s="169"/>
      <c r="C252" s="170"/>
      <c r="D252" s="167" t="s">
        <v>152</v>
      </c>
      <c r="E252" s="170"/>
      <c r="F252" s="171" t="s">
        <v>1930</v>
      </c>
      <c r="G252" s="170"/>
      <c r="H252" s="170"/>
      <c r="J252" s="170"/>
      <c r="K252" s="170"/>
      <c r="L252" s="172"/>
      <c r="M252" s="173"/>
      <c r="N252" s="170"/>
      <c r="O252" s="170"/>
      <c r="P252" s="170"/>
      <c r="Q252" s="170"/>
      <c r="R252" s="170"/>
      <c r="S252" s="170"/>
      <c r="T252" s="174"/>
      <c r="AT252" s="175" t="s">
        <v>152</v>
      </c>
      <c r="AU252" s="175" t="s">
        <v>80</v>
      </c>
      <c r="AV252" s="175" t="s">
        <v>76</v>
      </c>
      <c r="AW252" s="175" t="s">
        <v>111</v>
      </c>
      <c r="AX252" s="175" t="s">
        <v>72</v>
      </c>
      <c r="AY252" s="175" t="s">
        <v>139</v>
      </c>
    </row>
    <row r="253" spans="2:65" s="6" customFormat="1" ht="15.75" customHeight="1" x14ac:dyDescent="0.3">
      <c r="B253" s="176"/>
      <c r="C253" s="177"/>
      <c r="D253" s="167" t="s">
        <v>152</v>
      </c>
      <c r="E253" s="177"/>
      <c r="F253" s="178" t="s">
        <v>1989</v>
      </c>
      <c r="G253" s="177"/>
      <c r="H253" s="179">
        <v>45.676000000000002</v>
      </c>
      <c r="J253" s="177"/>
      <c r="K253" s="177"/>
      <c r="L253" s="180"/>
      <c r="M253" s="181"/>
      <c r="N253" s="177"/>
      <c r="O253" s="177"/>
      <c r="P253" s="177"/>
      <c r="Q253" s="177"/>
      <c r="R253" s="177"/>
      <c r="S253" s="177"/>
      <c r="T253" s="182"/>
      <c r="AT253" s="183" t="s">
        <v>152</v>
      </c>
      <c r="AU253" s="183" t="s">
        <v>80</v>
      </c>
      <c r="AV253" s="183" t="s">
        <v>80</v>
      </c>
      <c r="AW253" s="183" t="s">
        <v>111</v>
      </c>
      <c r="AX253" s="183" t="s">
        <v>72</v>
      </c>
      <c r="AY253" s="183" t="s">
        <v>139</v>
      </c>
    </row>
    <row r="254" spans="2:65" s="6" customFormat="1" ht="15.75" customHeight="1" x14ac:dyDescent="0.3">
      <c r="B254" s="176"/>
      <c r="C254" s="177"/>
      <c r="D254" s="167" t="s">
        <v>152</v>
      </c>
      <c r="E254" s="177"/>
      <c r="F254" s="178" t="s">
        <v>1990</v>
      </c>
      <c r="G254" s="177"/>
      <c r="H254" s="179">
        <v>326.69</v>
      </c>
      <c r="J254" s="177"/>
      <c r="K254" s="177"/>
      <c r="L254" s="180"/>
      <c r="M254" s="181"/>
      <c r="N254" s="177"/>
      <c r="O254" s="177"/>
      <c r="P254" s="177"/>
      <c r="Q254" s="177"/>
      <c r="R254" s="177"/>
      <c r="S254" s="177"/>
      <c r="T254" s="182"/>
      <c r="AT254" s="183" t="s">
        <v>152</v>
      </c>
      <c r="AU254" s="183" t="s">
        <v>80</v>
      </c>
      <c r="AV254" s="183" t="s">
        <v>80</v>
      </c>
      <c r="AW254" s="183" t="s">
        <v>111</v>
      </c>
      <c r="AX254" s="183" t="s">
        <v>72</v>
      </c>
      <c r="AY254" s="183" t="s">
        <v>139</v>
      </c>
    </row>
    <row r="255" spans="2:65" s="6" customFormat="1" ht="15.75" customHeight="1" x14ac:dyDescent="0.3">
      <c r="B255" s="176"/>
      <c r="C255" s="177"/>
      <c r="D255" s="167" t="s">
        <v>152</v>
      </c>
      <c r="E255" s="177"/>
      <c r="F255" s="178" t="s">
        <v>1991</v>
      </c>
      <c r="G255" s="177"/>
      <c r="H255" s="179">
        <v>47.875999999999998</v>
      </c>
      <c r="J255" s="177"/>
      <c r="K255" s="177"/>
      <c r="L255" s="180"/>
      <c r="M255" s="181"/>
      <c r="N255" s="177"/>
      <c r="O255" s="177"/>
      <c r="P255" s="177"/>
      <c r="Q255" s="177"/>
      <c r="R255" s="177"/>
      <c r="S255" s="177"/>
      <c r="T255" s="182"/>
      <c r="AT255" s="183" t="s">
        <v>152</v>
      </c>
      <c r="AU255" s="183" t="s">
        <v>80</v>
      </c>
      <c r="AV255" s="183" t="s">
        <v>80</v>
      </c>
      <c r="AW255" s="183" t="s">
        <v>111</v>
      </c>
      <c r="AX255" s="183" t="s">
        <v>72</v>
      </c>
      <c r="AY255" s="183" t="s">
        <v>139</v>
      </c>
    </row>
    <row r="256" spans="2:65" s="6" customFormat="1" ht="15.75" customHeight="1" x14ac:dyDescent="0.3">
      <c r="B256" s="176"/>
      <c r="C256" s="177"/>
      <c r="D256" s="167" t="s">
        <v>152</v>
      </c>
      <c r="E256" s="177"/>
      <c r="F256" s="178" t="s">
        <v>1992</v>
      </c>
      <c r="G256" s="177"/>
      <c r="H256" s="179">
        <v>196.678</v>
      </c>
      <c r="J256" s="177"/>
      <c r="K256" s="177"/>
      <c r="L256" s="180"/>
      <c r="M256" s="181"/>
      <c r="N256" s="177"/>
      <c r="O256" s="177"/>
      <c r="P256" s="177"/>
      <c r="Q256" s="177"/>
      <c r="R256" s="177"/>
      <c r="S256" s="177"/>
      <c r="T256" s="182"/>
      <c r="AT256" s="183" t="s">
        <v>152</v>
      </c>
      <c r="AU256" s="183" t="s">
        <v>80</v>
      </c>
      <c r="AV256" s="183" t="s">
        <v>80</v>
      </c>
      <c r="AW256" s="183" t="s">
        <v>111</v>
      </c>
      <c r="AX256" s="183" t="s">
        <v>72</v>
      </c>
      <c r="AY256" s="183" t="s">
        <v>139</v>
      </c>
    </row>
    <row r="257" spans="2:51" s="6" customFormat="1" ht="15.75" customHeight="1" x14ac:dyDescent="0.3">
      <c r="B257" s="176"/>
      <c r="C257" s="177"/>
      <c r="D257" s="167" t="s">
        <v>152</v>
      </c>
      <c r="E257" s="177"/>
      <c r="F257" s="178" t="s">
        <v>1993</v>
      </c>
      <c r="G257" s="177"/>
      <c r="H257" s="179">
        <v>26.568000000000001</v>
      </c>
      <c r="J257" s="177"/>
      <c r="K257" s="177"/>
      <c r="L257" s="180"/>
      <c r="M257" s="181"/>
      <c r="N257" s="177"/>
      <c r="O257" s="177"/>
      <c r="P257" s="177"/>
      <c r="Q257" s="177"/>
      <c r="R257" s="177"/>
      <c r="S257" s="177"/>
      <c r="T257" s="182"/>
      <c r="AT257" s="183" t="s">
        <v>152</v>
      </c>
      <c r="AU257" s="183" t="s">
        <v>80</v>
      </c>
      <c r="AV257" s="183" t="s">
        <v>80</v>
      </c>
      <c r="AW257" s="183" t="s">
        <v>111</v>
      </c>
      <c r="AX257" s="183" t="s">
        <v>72</v>
      </c>
      <c r="AY257" s="183" t="s">
        <v>139</v>
      </c>
    </row>
    <row r="258" spans="2:51" s="6" customFormat="1" ht="15.75" customHeight="1" x14ac:dyDescent="0.3">
      <c r="B258" s="176"/>
      <c r="C258" s="177"/>
      <c r="D258" s="167" t="s">
        <v>152</v>
      </c>
      <c r="E258" s="177"/>
      <c r="F258" s="178" t="s">
        <v>1994</v>
      </c>
      <c r="G258" s="177"/>
      <c r="H258" s="179">
        <v>104.98</v>
      </c>
      <c r="J258" s="177"/>
      <c r="K258" s="177"/>
      <c r="L258" s="180"/>
      <c r="M258" s="181"/>
      <c r="N258" s="177"/>
      <c r="O258" s="177"/>
      <c r="P258" s="177"/>
      <c r="Q258" s="177"/>
      <c r="R258" s="177"/>
      <c r="S258" s="177"/>
      <c r="T258" s="182"/>
      <c r="AT258" s="183" t="s">
        <v>152</v>
      </c>
      <c r="AU258" s="183" t="s">
        <v>80</v>
      </c>
      <c r="AV258" s="183" t="s">
        <v>80</v>
      </c>
      <c r="AW258" s="183" t="s">
        <v>111</v>
      </c>
      <c r="AX258" s="183" t="s">
        <v>72</v>
      </c>
      <c r="AY258" s="183" t="s">
        <v>139</v>
      </c>
    </row>
    <row r="259" spans="2:51" s="6" customFormat="1" ht="15.75" customHeight="1" x14ac:dyDescent="0.3">
      <c r="B259" s="176"/>
      <c r="C259" s="177"/>
      <c r="D259" s="167" t="s">
        <v>152</v>
      </c>
      <c r="E259" s="177"/>
      <c r="F259" s="178" t="s">
        <v>1995</v>
      </c>
      <c r="G259" s="177"/>
      <c r="H259" s="179">
        <v>100.09399999999999</v>
      </c>
      <c r="J259" s="177"/>
      <c r="K259" s="177"/>
      <c r="L259" s="180"/>
      <c r="M259" s="181"/>
      <c r="N259" s="177"/>
      <c r="O259" s="177"/>
      <c r="P259" s="177"/>
      <c r="Q259" s="177"/>
      <c r="R259" s="177"/>
      <c r="S259" s="177"/>
      <c r="T259" s="182"/>
      <c r="AT259" s="183" t="s">
        <v>152</v>
      </c>
      <c r="AU259" s="183" t="s">
        <v>80</v>
      </c>
      <c r="AV259" s="183" t="s">
        <v>80</v>
      </c>
      <c r="AW259" s="183" t="s">
        <v>111</v>
      </c>
      <c r="AX259" s="183" t="s">
        <v>72</v>
      </c>
      <c r="AY259" s="183" t="s">
        <v>139</v>
      </c>
    </row>
    <row r="260" spans="2:51" s="6" customFormat="1" ht="15.75" customHeight="1" x14ac:dyDescent="0.3">
      <c r="B260" s="176"/>
      <c r="C260" s="177"/>
      <c r="D260" s="167" t="s">
        <v>152</v>
      </c>
      <c r="E260" s="177"/>
      <c r="F260" s="178" t="s">
        <v>1996</v>
      </c>
      <c r="G260" s="177"/>
      <c r="H260" s="179">
        <v>412.86599999999999</v>
      </c>
      <c r="J260" s="177"/>
      <c r="K260" s="177"/>
      <c r="L260" s="180"/>
      <c r="M260" s="181"/>
      <c r="N260" s="177"/>
      <c r="O260" s="177"/>
      <c r="P260" s="177"/>
      <c r="Q260" s="177"/>
      <c r="R260" s="177"/>
      <c r="S260" s="177"/>
      <c r="T260" s="182"/>
      <c r="AT260" s="183" t="s">
        <v>152</v>
      </c>
      <c r="AU260" s="183" t="s">
        <v>80</v>
      </c>
      <c r="AV260" s="183" t="s">
        <v>80</v>
      </c>
      <c r="AW260" s="183" t="s">
        <v>111</v>
      </c>
      <c r="AX260" s="183" t="s">
        <v>72</v>
      </c>
      <c r="AY260" s="183" t="s">
        <v>139</v>
      </c>
    </row>
    <row r="261" spans="2:51" s="6" customFormat="1" ht="15.75" customHeight="1" x14ac:dyDescent="0.3">
      <c r="B261" s="176"/>
      <c r="C261" s="177"/>
      <c r="D261" s="167" t="s">
        <v>152</v>
      </c>
      <c r="E261" s="177"/>
      <c r="F261" s="178" t="s">
        <v>1997</v>
      </c>
      <c r="G261" s="177"/>
      <c r="H261" s="179">
        <v>299.976</v>
      </c>
      <c r="J261" s="177"/>
      <c r="K261" s="177"/>
      <c r="L261" s="180"/>
      <c r="M261" s="181"/>
      <c r="N261" s="177"/>
      <c r="O261" s="177"/>
      <c r="P261" s="177"/>
      <c r="Q261" s="177"/>
      <c r="R261" s="177"/>
      <c r="S261" s="177"/>
      <c r="T261" s="182"/>
      <c r="AT261" s="183" t="s">
        <v>152</v>
      </c>
      <c r="AU261" s="183" t="s">
        <v>80</v>
      </c>
      <c r="AV261" s="183" t="s">
        <v>80</v>
      </c>
      <c r="AW261" s="183" t="s">
        <v>111</v>
      </c>
      <c r="AX261" s="183" t="s">
        <v>72</v>
      </c>
      <c r="AY261" s="183" t="s">
        <v>139</v>
      </c>
    </row>
    <row r="262" spans="2:51" s="6" customFormat="1" ht="15.75" customHeight="1" x14ac:dyDescent="0.3">
      <c r="B262" s="176"/>
      <c r="C262" s="177"/>
      <c r="D262" s="167" t="s">
        <v>152</v>
      </c>
      <c r="E262" s="177"/>
      <c r="F262" s="178" t="s">
        <v>1998</v>
      </c>
      <c r="G262" s="177"/>
      <c r="H262" s="179">
        <v>90.611999999999995</v>
      </c>
      <c r="J262" s="177"/>
      <c r="K262" s="177"/>
      <c r="L262" s="180"/>
      <c r="M262" s="181"/>
      <c r="N262" s="177"/>
      <c r="O262" s="177"/>
      <c r="P262" s="177"/>
      <c r="Q262" s="177"/>
      <c r="R262" s="177"/>
      <c r="S262" s="177"/>
      <c r="T262" s="182"/>
      <c r="AT262" s="183" t="s">
        <v>152</v>
      </c>
      <c r="AU262" s="183" t="s">
        <v>80</v>
      </c>
      <c r="AV262" s="183" t="s">
        <v>80</v>
      </c>
      <c r="AW262" s="183" t="s">
        <v>111</v>
      </c>
      <c r="AX262" s="183" t="s">
        <v>72</v>
      </c>
      <c r="AY262" s="183" t="s">
        <v>139</v>
      </c>
    </row>
    <row r="263" spans="2:51" s="6" customFormat="1" ht="15.75" customHeight="1" x14ac:dyDescent="0.3">
      <c r="B263" s="176"/>
      <c r="C263" s="177"/>
      <c r="D263" s="167" t="s">
        <v>152</v>
      </c>
      <c r="E263" s="177"/>
      <c r="F263" s="178" t="s">
        <v>1999</v>
      </c>
      <c r="G263" s="177"/>
      <c r="H263" s="179">
        <v>99.323999999999998</v>
      </c>
      <c r="J263" s="177"/>
      <c r="K263" s="177"/>
      <c r="L263" s="180"/>
      <c r="M263" s="181"/>
      <c r="N263" s="177"/>
      <c r="O263" s="177"/>
      <c r="P263" s="177"/>
      <c r="Q263" s="177"/>
      <c r="R263" s="177"/>
      <c r="S263" s="177"/>
      <c r="T263" s="182"/>
      <c r="AT263" s="183" t="s">
        <v>152</v>
      </c>
      <c r="AU263" s="183" t="s">
        <v>80</v>
      </c>
      <c r="AV263" s="183" t="s">
        <v>80</v>
      </c>
      <c r="AW263" s="183" t="s">
        <v>111</v>
      </c>
      <c r="AX263" s="183" t="s">
        <v>72</v>
      </c>
      <c r="AY263" s="183" t="s">
        <v>139</v>
      </c>
    </row>
    <row r="264" spans="2:51" s="6" customFormat="1" ht="15.75" customHeight="1" x14ac:dyDescent="0.3">
      <c r="B264" s="176"/>
      <c r="C264" s="177"/>
      <c r="D264" s="167" t="s">
        <v>152</v>
      </c>
      <c r="E264" s="177"/>
      <c r="F264" s="178" t="s">
        <v>2000</v>
      </c>
      <c r="G264" s="177"/>
      <c r="H264" s="179">
        <v>27.23</v>
      </c>
      <c r="J264" s="177"/>
      <c r="K264" s="177"/>
      <c r="L264" s="180"/>
      <c r="M264" s="181"/>
      <c r="N264" s="177"/>
      <c r="O264" s="177"/>
      <c r="P264" s="177"/>
      <c r="Q264" s="177"/>
      <c r="R264" s="177"/>
      <c r="S264" s="177"/>
      <c r="T264" s="182"/>
      <c r="AT264" s="183" t="s">
        <v>152</v>
      </c>
      <c r="AU264" s="183" t="s">
        <v>80</v>
      </c>
      <c r="AV264" s="183" t="s">
        <v>80</v>
      </c>
      <c r="AW264" s="183" t="s">
        <v>111</v>
      </c>
      <c r="AX264" s="183" t="s">
        <v>72</v>
      </c>
      <c r="AY264" s="183" t="s">
        <v>139</v>
      </c>
    </row>
    <row r="265" spans="2:51" s="6" customFormat="1" ht="15.75" customHeight="1" x14ac:dyDescent="0.3">
      <c r="B265" s="176"/>
      <c r="C265" s="177"/>
      <c r="D265" s="167" t="s">
        <v>152</v>
      </c>
      <c r="E265" s="177"/>
      <c r="F265" s="178" t="s">
        <v>2001</v>
      </c>
      <c r="G265" s="177"/>
      <c r="H265" s="179">
        <v>20.92</v>
      </c>
      <c r="J265" s="177"/>
      <c r="K265" s="177"/>
      <c r="L265" s="180"/>
      <c r="M265" s="181"/>
      <c r="N265" s="177"/>
      <c r="O265" s="177"/>
      <c r="P265" s="177"/>
      <c r="Q265" s="177"/>
      <c r="R265" s="177"/>
      <c r="S265" s="177"/>
      <c r="T265" s="182"/>
      <c r="AT265" s="183" t="s">
        <v>152</v>
      </c>
      <c r="AU265" s="183" t="s">
        <v>80</v>
      </c>
      <c r="AV265" s="183" t="s">
        <v>80</v>
      </c>
      <c r="AW265" s="183" t="s">
        <v>111</v>
      </c>
      <c r="AX265" s="183" t="s">
        <v>72</v>
      </c>
      <c r="AY265" s="183" t="s">
        <v>139</v>
      </c>
    </row>
    <row r="266" spans="2:51" s="6" customFormat="1" ht="15.75" customHeight="1" x14ac:dyDescent="0.3">
      <c r="B266" s="176"/>
      <c r="C266" s="177"/>
      <c r="D266" s="167" t="s">
        <v>152</v>
      </c>
      <c r="E266" s="177"/>
      <c r="F266" s="178" t="s">
        <v>2002</v>
      </c>
      <c r="G266" s="177"/>
      <c r="H266" s="179">
        <v>21.56</v>
      </c>
      <c r="J266" s="177"/>
      <c r="K266" s="177"/>
      <c r="L266" s="180"/>
      <c r="M266" s="181"/>
      <c r="N266" s="177"/>
      <c r="O266" s="177"/>
      <c r="P266" s="177"/>
      <c r="Q266" s="177"/>
      <c r="R266" s="177"/>
      <c r="S266" s="177"/>
      <c r="T266" s="182"/>
      <c r="AT266" s="183" t="s">
        <v>152</v>
      </c>
      <c r="AU266" s="183" t="s">
        <v>80</v>
      </c>
      <c r="AV266" s="183" t="s">
        <v>80</v>
      </c>
      <c r="AW266" s="183" t="s">
        <v>111</v>
      </c>
      <c r="AX266" s="183" t="s">
        <v>72</v>
      </c>
      <c r="AY266" s="183" t="s">
        <v>139</v>
      </c>
    </row>
    <row r="267" spans="2:51" s="6" customFormat="1" ht="15.75" customHeight="1" x14ac:dyDescent="0.3">
      <c r="B267" s="176"/>
      <c r="C267" s="177"/>
      <c r="D267" s="167" t="s">
        <v>152</v>
      </c>
      <c r="E267" s="177"/>
      <c r="F267" s="178" t="s">
        <v>2003</v>
      </c>
      <c r="G267" s="177"/>
      <c r="H267" s="179">
        <v>6.7919999999999998</v>
      </c>
      <c r="J267" s="177"/>
      <c r="K267" s="177"/>
      <c r="L267" s="180"/>
      <c r="M267" s="181"/>
      <c r="N267" s="177"/>
      <c r="O267" s="177"/>
      <c r="P267" s="177"/>
      <c r="Q267" s="177"/>
      <c r="R267" s="177"/>
      <c r="S267" s="177"/>
      <c r="T267" s="182"/>
      <c r="AT267" s="183" t="s">
        <v>152</v>
      </c>
      <c r="AU267" s="183" t="s">
        <v>80</v>
      </c>
      <c r="AV267" s="183" t="s">
        <v>80</v>
      </c>
      <c r="AW267" s="183" t="s">
        <v>111</v>
      </c>
      <c r="AX267" s="183" t="s">
        <v>72</v>
      </c>
      <c r="AY267" s="183" t="s">
        <v>139</v>
      </c>
    </row>
    <row r="268" spans="2:51" s="6" customFormat="1" ht="15.75" customHeight="1" x14ac:dyDescent="0.3">
      <c r="B268" s="176"/>
      <c r="C268" s="177"/>
      <c r="D268" s="167" t="s">
        <v>152</v>
      </c>
      <c r="E268" s="177"/>
      <c r="F268" s="178" t="s">
        <v>2004</v>
      </c>
      <c r="G268" s="177"/>
      <c r="H268" s="179">
        <v>15.68</v>
      </c>
      <c r="J268" s="177"/>
      <c r="K268" s="177"/>
      <c r="L268" s="180"/>
      <c r="M268" s="181"/>
      <c r="N268" s="177"/>
      <c r="O268" s="177"/>
      <c r="P268" s="177"/>
      <c r="Q268" s="177"/>
      <c r="R268" s="177"/>
      <c r="S268" s="177"/>
      <c r="T268" s="182"/>
      <c r="AT268" s="183" t="s">
        <v>152</v>
      </c>
      <c r="AU268" s="183" t="s">
        <v>80</v>
      </c>
      <c r="AV268" s="183" t="s">
        <v>80</v>
      </c>
      <c r="AW268" s="183" t="s">
        <v>111</v>
      </c>
      <c r="AX268" s="183" t="s">
        <v>72</v>
      </c>
      <c r="AY268" s="183" t="s">
        <v>139</v>
      </c>
    </row>
    <row r="269" spans="2:51" s="6" customFormat="1" ht="15.75" customHeight="1" x14ac:dyDescent="0.3">
      <c r="B269" s="176"/>
      <c r="C269" s="177"/>
      <c r="D269" s="167" t="s">
        <v>152</v>
      </c>
      <c r="E269" s="177"/>
      <c r="F269" s="178" t="s">
        <v>2005</v>
      </c>
      <c r="G269" s="177"/>
      <c r="H269" s="179">
        <v>23.923999999999999</v>
      </c>
      <c r="J269" s="177"/>
      <c r="K269" s="177"/>
      <c r="L269" s="180"/>
      <c r="M269" s="181"/>
      <c r="N269" s="177"/>
      <c r="O269" s="177"/>
      <c r="P269" s="177"/>
      <c r="Q269" s="177"/>
      <c r="R269" s="177"/>
      <c r="S269" s="177"/>
      <c r="T269" s="182"/>
      <c r="AT269" s="183" t="s">
        <v>152</v>
      </c>
      <c r="AU269" s="183" t="s">
        <v>80</v>
      </c>
      <c r="AV269" s="183" t="s">
        <v>80</v>
      </c>
      <c r="AW269" s="183" t="s">
        <v>111</v>
      </c>
      <c r="AX269" s="183" t="s">
        <v>72</v>
      </c>
      <c r="AY269" s="183" t="s">
        <v>139</v>
      </c>
    </row>
    <row r="270" spans="2:51" s="6" customFormat="1" ht="15.75" customHeight="1" x14ac:dyDescent="0.3">
      <c r="B270" s="176"/>
      <c r="C270" s="177"/>
      <c r="D270" s="167" t="s">
        <v>152</v>
      </c>
      <c r="E270" s="177"/>
      <c r="F270" s="178" t="s">
        <v>2006</v>
      </c>
      <c r="G270" s="177"/>
      <c r="H270" s="179">
        <v>520.96199999999999</v>
      </c>
      <c r="J270" s="177"/>
      <c r="K270" s="177"/>
      <c r="L270" s="180"/>
      <c r="M270" s="181"/>
      <c r="N270" s="177"/>
      <c r="O270" s="177"/>
      <c r="P270" s="177"/>
      <c r="Q270" s="177"/>
      <c r="R270" s="177"/>
      <c r="S270" s="177"/>
      <c r="T270" s="182"/>
      <c r="AT270" s="183" t="s">
        <v>152</v>
      </c>
      <c r="AU270" s="183" t="s">
        <v>80</v>
      </c>
      <c r="AV270" s="183" t="s">
        <v>80</v>
      </c>
      <c r="AW270" s="183" t="s">
        <v>111</v>
      </c>
      <c r="AX270" s="183" t="s">
        <v>72</v>
      </c>
      <c r="AY270" s="183" t="s">
        <v>139</v>
      </c>
    </row>
    <row r="271" spans="2:51" s="6" customFormat="1" ht="15.75" customHeight="1" x14ac:dyDescent="0.3">
      <c r="B271" s="176"/>
      <c r="C271" s="177"/>
      <c r="D271" s="167" t="s">
        <v>152</v>
      </c>
      <c r="E271" s="177"/>
      <c r="F271" s="178" t="s">
        <v>2007</v>
      </c>
      <c r="G271" s="177"/>
      <c r="H271" s="179">
        <v>7.14</v>
      </c>
      <c r="J271" s="177"/>
      <c r="K271" s="177"/>
      <c r="L271" s="180"/>
      <c r="M271" s="181"/>
      <c r="N271" s="177"/>
      <c r="O271" s="177"/>
      <c r="P271" s="177"/>
      <c r="Q271" s="177"/>
      <c r="R271" s="177"/>
      <c r="S271" s="177"/>
      <c r="T271" s="182"/>
      <c r="AT271" s="183" t="s">
        <v>152</v>
      </c>
      <c r="AU271" s="183" t="s">
        <v>80</v>
      </c>
      <c r="AV271" s="183" t="s">
        <v>80</v>
      </c>
      <c r="AW271" s="183" t="s">
        <v>111</v>
      </c>
      <c r="AX271" s="183" t="s">
        <v>72</v>
      </c>
      <c r="AY271" s="183" t="s">
        <v>139</v>
      </c>
    </row>
    <row r="272" spans="2:51" s="6" customFormat="1" ht="15.75" customHeight="1" x14ac:dyDescent="0.3">
      <c r="B272" s="184"/>
      <c r="C272" s="185"/>
      <c r="D272" s="167" t="s">
        <v>152</v>
      </c>
      <c r="E272" s="185"/>
      <c r="F272" s="186" t="s">
        <v>179</v>
      </c>
      <c r="G272" s="185"/>
      <c r="H272" s="187">
        <v>2395.5479999999998</v>
      </c>
      <c r="J272" s="185"/>
      <c r="K272" s="185"/>
      <c r="L272" s="188"/>
      <c r="M272" s="189"/>
      <c r="N272" s="185"/>
      <c r="O272" s="185"/>
      <c r="P272" s="185"/>
      <c r="Q272" s="185"/>
      <c r="R272" s="185"/>
      <c r="S272" s="185"/>
      <c r="T272" s="190"/>
      <c r="AT272" s="191" t="s">
        <v>152</v>
      </c>
      <c r="AU272" s="191" t="s">
        <v>80</v>
      </c>
      <c r="AV272" s="191" t="s">
        <v>146</v>
      </c>
      <c r="AW272" s="191" t="s">
        <v>111</v>
      </c>
      <c r="AX272" s="191" t="s">
        <v>76</v>
      </c>
      <c r="AY272" s="191" t="s">
        <v>139</v>
      </c>
    </row>
    <row r="273" spans="2:65" s="6" customFormat="1" ht="15.75" customHeight="1" x14ac:dyDescent="0.3">
      <c r="B273" s="23"/>
      <c r="C273" s="153" t="s">
        <v>492</v>
      </c>
      <c r="D273" s="153" t="s">
        <v>141</v>
      </c>
      <c r="E273" s="154" t="s">
        <v>1058</v>
      </c>
      <c r="F273" s="155" t="s">
        <v>1059</v>
      </c>
      <c r="G273" s="156" t="s">
        <v>164</v>
      </c>
      <c r="H273" s="157">
        <v>49.613</v>
      </c>
      <c r="I273" s="158">
        <v>22.4</v>
      </c>
      <c r="J273" s="159">
        <f>ROUND($I$273*$H$273,2)</f>
        <v>1111.33</v>
      </c>
      <c r="K273" s="155" t="s">
        <v>145</v>
      </c>
      <c r="L273" s="43"/>
      <c r="M273" s="160"/>
      <c r="N273" s="161" t="s">
        <v>43</v>
      </c>
      <c r="O273" s="24"/>
      <c r="P273" s="162">
        <f>$O$273*$H$273</f>
        <v>0</v>
      </c>
      <c r="Q273" s="162">
        <v>0</v>
      </c>
      <c r="R273" s="162">
        <f>$Q$273*$H$273</f>
        <v>0</v>
      </c>
      <c r="S273" s="162">
        <v>0</v>
      </c>
      <c r="T273" s="163">
        <f>$S$273*$H$273</f>
        <v>0</v>
      </c>
      <c r="AR273" s="97" t="s">
        <v>146</v>
      </c>
      <c r="AT273" s="97" t="s">
        <v>141</v>
      </c>
      <c r="AU273" s="97" t="s">
        <v>80</v>
      </c>
      <c r="AY273" s="6" t="s">
        <v>139</v>
      </c>
      <c r="BE273" s="164">
        <f>IF($N$273="základní",$J$273,0)</f>
        <v>1111.33</v>
      </c>
      <c r="BF273" s="164">
        <f>IF($N$273="snížená",$J$273,0)</f>
        <v>0</v>
      </c>
      <c r="BG273" s="164">
        <f>IF($N$273="zákl. přenesená",$J$273,0)</f>
        <v>0</v>
      </c>
      <c r="BH273" s="164">
        <f>IF($N$273="sníž. přenesená",$J$273,0)</f>
        <v>0</v>
      </c>
      <c r="BI273" s="164">
        <f>IF($N$273="nulová",$J$273,0)</f>
        <v>0</v>
      </c>
      <c r="BJ273" s="97" t="s">
        <v>76</v>
      </c>
      <c r="BK273" s="164">
        <f>ROUND($I$273*$H$273,2)</f>
        <v>1111.33</v>
      </c>
      <c r="BL273" s="97" t="s">
        <v>146</v>
      </c>
      <c r="BM273" s="97" t="s">
        <v>1060</v>
      </c>
    </row>
    <row r="274" spans="2:65" s="6" customFormat="1" ht="27" customHeight="1" x14ac:dyDescent="0.3">
      <c r="B274" s="23"/>
      <c r="C274" s="24"/>
      <c r="D274" s="165" t="s">
        <v>148</v>
      </c>
      <c r="E274" s="24"/>
      <c r="F274" s="166" t="s">
        <v>1061</v>
      </c>
      <c r="G274" s="24"/>
      <c r="H274" s="24"/>
      <c r="J274" s="24"/>
      <c r="K274" s="24"/>
      <c r="L274" s="43"/>
      <c r="M274" s="56"/>
      <c r="N274" s="24"/>
      <c r="O274" s="24"/>
      <c r="P274" s="24"/>
      <c r="Q274" s="24"/>
      <c r="R274" s="24"/>
      <c r="S274" s="24"/>
      <c r="T274" s="57"/>
      <c r="AT274" s="6" t="s">
        <v>148</v>
      </c>
      <c r="AU274" s="6" t="s">
        <v>80</v>
      </c>
    </row>
    <row r="275" spans="2:65" s="6" customFormat="1" ht="57.75" customHeight="1" x14ac:dyDescent="0.3">
      <c r="B275" s="23"/>
      <c r="C275" s="24"/>
      <c r="D275" s="167" t="s">
        <v>150</v>
      </c>
      <c r="E275" s="24"/>
      <c r="F275" s="168" t="s">
        <v>846</v>
      </c>
      <c r="G275" s="24"/>
      <c r="H275" s="24"/>
      <c r="J275" s="24"/>
      <c r="K275" s="24"/>
      <c r="L275" s="43"/>
      <c r="M275" s="56"/>
      <c r="N275" s="24"/>
      <c r="O275" s="24"/>
      <c r="P275" s="24"/>
      <c r="Q275" s="24"/>
      <c r="R275" s="24"/>
      <c r="S275" s="24"/>
      <c r="T275" s="57"/>
      <c r="AT275" s="6" t="s">
        <v>150</v>
      </c>
      <c r="AU275" s="6" t="s">
        <v>80</v>
      </c>
    </row>
    <row r="276" spans="2:65" s="6" customFormat="1" ht="15.75" customHeight="1" x14ac:dyDescent="0.3">
      <c r="B276" s="169"/>
      <c r="C276" s="170"/>
      <c r="D276" s="167" t="s">
        <v>152</v>
      </c>
      <c r="E276" s="170"/>
      <c r="F276" s="171" t="s">
        <v>2008</v>
      </c>
      <c r="G276" s="170"/>
      <c r="H276" s="170"/>
      <c r="J276" s="170"/>
      <c r="K276" s="170"/>
      <c r="L276" s="172"/>
      <c r="M276" s="173"/>
      <c r="N276" s="170"/>
      <c r="O276" s="170"/>
      <c r="P276" s="170"/>
      <c r="Q276" s="170"/>
      <c r="R276" s="170"/>
      <c r="S276" s="170"/>
      <c r="T276" s="174"/>
      <c r="AT276" s="175" t="s">
        <v>152</v>
      </c>
      <c r="AU276" s="175" t="s">
        <v>80</v>
      </c>
      <c r="AV276" s="175" t="s">
        <v>76</v>
      </c>
      <c r="AW276" s="175" t="s">
        <v>111</v>
      </c>
      <c r="AX276" s="175" t="s">
        <v>72</v>
      </c>
      <c r="AY276" s="175" t="s">
        <v>139</v>
      </c>
    </row>
    <row r="277" spans="2:65" s="6" customFormat="1" ht="15.75" customHeight="1" x14ac:dyDescent="0.3">
      <c r="B277" s="169"/>
      <c r="C277" s="170"/>
      <c r="D277" s="167" t="s">
        <v>152</v>
      </c>
      <c r="E277" s="170"/>
      <c r="F277" s="171" t="s">
        <v>1933</v>
      </c>
      <c r="G277" s="170"/>
      <c r="H277" s="170"/>
      <c r="J277" s="170"/>
      <c r="K277" s="170"/>
      <c r="L277" s="172"/>
      <c r="M277" s="173"/>
      <c r="N277" s="170"/>
      <c r="O277" s="170"/>
      <c r="P277" s="170"/>
      <c r="Q277" s="170"/>
      <c r="R277" s="170"/>
      <c r="S277" s="170"/>
      <c r="T277" s="174"/>
      <c r="AT277" s="175" t="s">
        <v>152</v>
      </c>
      <c r="AU277" s="175" t="s">
        <v>80</v>
      </c>
      <c r="AV277" s="175" t="s">
        <v>76</v>
      </c>
      <c r="AW277" s="175" t="s">
        <v>111</v>
      </c>
      <c r="AX277" s="175" t="s">
        <v>72</v>
      </c>
      <c r="AY277" s="175" t="s">
        <v>139</v>
      </c>
    </row>
    <row r="278" spans="2:65" s="6" customFormat="1" ht="15.75" customHeight="1" x14ac:dyDescent="0.3">
      <c r="B278" s="176"/>
      <c r="C278" s="177"/>
      <c r="D278" s="167" t="s">
        <v>152</v>
      </c>
      <c r="E278" s="177"/>
      <c r="F278" s="178" t="s">
        <v>2009</v>
      </c>
      <c r="G278" s="177"/>
      <c r="H278" s="179">
        <v>49.613</v>
      </c>
      <c r="J278" s="177"/>
      <c r="K278" s="177"/>
      <c r="L278" s="180"/>
      <c r="M278" s="181"/>
      <c r="N278" s="177"/>
      <c r="O278" s="177"/>
      <c r="P278" s="177"/>
      <c r="Q278" s="177"/>
      <c r="R278" s="177"/>
      <c r="S278" s="177"/>
      <c r="T278" s="182"/>
      <c r="AT278" s="183" t="s">
        <v>152</v>
      </c>
      <c r="AU278" s="183" t="s">
        <v>80</v>
      </c>
      <c r="AV278" s="183" t="s">
        <v>80</v>
      </c>
      <c r="AW278" s="183" t="s">
        <v>111</v>
      </c>
      <c r="AX278" s="183" t="s">
        <v>76</v>
      </c>
      <c r="AY278" s="183" t="s">
        <v>139</v>
      </c>
    </row>
    <row r="279" spans="2:65" s="6" customFormat="1" ht="15.75" customHeight="1" x14ac:dyDescent="0.3">
      <c r="B279" s="23"/>
      <c r="C279" s="153" t="s">
        <v>785</v>
      </c>
      <c r="D279" s="153" t="s">
        <v>141</v>
      </c>
      <c r="E279" s="154" t="s">
        <v>1064</v>
      </c>
      <c r="F279" s="155" t="s">
        <v>1065</v>
      </c>
      <c r="G279" s="156" t="s">
        <v>164</v>
      </c>
      <c r="H279" s="157">
        <v>2395.5479999999998</v>
      </c>
      <c r="I279" s="158">
        <v>16</v>
      </c>
      <c r="J279" s="159">
        <f>ROUND($I$279*$H$279,2)</f>
        <v>38328.769999999997</v>
      </c>
      <c r="K279" s="155" t="s">
        <v>145</v>
      </c>
      <c r="L279" s="43"/>
      <c r="M279" s="160"/>
      <c r="N279" s="161" t="s">
        <v>43</v>
      </c>
      <c r="O279" s="24"/>
      <c r="P279" s="162">
        <f>$O$279*$H$279</f>
        <v>0</v>
      </c>
      <c r="Q279" s="162">
        <v>0</v>
      </c>
      <c r="R279" s="162">
        <f>$Q$279*$H$279</f>
        <v>0</v>
      </c>
      <c r="S279" s="162">
        <v>0</v>
      </c>
      <c r="T279" s="163">
        <f>$S$279*$H$279</f>
        <v>0</v>
      </c>
      <c r="AR279" s="97" t="s">
        <v>146</v>
      </c>
      <c r="AT279" s="97" t="s">
        <v>141</v>
      </c>
      <c r="AU279" s="97" t="s">
        <v>80</v>
      </c>
      <c r="AY279" s="6" t="s">
        <v>139</v>
      </c>
      <c r="BE279" s="164">
        <f>IF($N$279="základní",$J$279,0)</f>
        <v>38328.769999999997</v>
      </c>
      <c r="BF279" s="164">
        <f>IF($N$279="snížená",$J$279,0)</f>
        <v>0</v>
      </c>
      <c r="BG279" s="164">
        <f>IF($N$279="zákl. přenesená",$J$279,0)</f>
        <v>0</v>
      </c>
      <c r="BH279" s="164">
        <f>IF($N$279="sníž. přenesená",$J$279,0)</f>
        <v>0</v>
      </c>
      <c r="BI279" s="164">
        <f>IF($N$279="nulová",$J$279,0)</f>
        <v>0</v>
      </c>
      <c r="BJ279" s="97" t="s">
        <v>76</v>
      </c>
      <c r="BK279" s="164">
        <f>ROUND($I$279*$H$279,2)</f>
        <v>38328.769999999997</v>
      </c>
      <c r="BL279" s="97" t="s">
        <v>146</v>
      </c>
      <c r="BM279" s="97" t="s">
        <v>1066</v>
      </c>
    </row>
    <row r="280" spans="2:65" s="6" customFormat="1" ht="27" customHeight="1" x14ac:dyDescent="0.3">
      <c r="B280" s="23"/>
      <c r="C280" s="24"/>
      <c r="D280" s="165" t="s">
        <v>148</v>
      </c>
      <c r="E280" s="24"/>
      <c r="F280" s="166" t="s">
        <v>1067</v>
      </c>
      <c r="G280" s="24"/>
      <c r="H280" s="24"/>
      <c r="J280" s="24"/>
      <c r="K280" s="24"/>
      <c r="L280" s="43"/>
      <c r="M280" s="56"/>
      <c r="N280" s="24"/>
      <c r="O280" s="24"/>
      <c r="P280" s="24"/>
      <c r="Q280" s="24"/>
      <c r="R280" s="24"/>
      <c r="S280" s="24"/>
      <c r="T280" s="57"/>
      <c r="AT280" s="6" t="s">
        <v>148</v>
      </c>
      <c r="AU280" s="6" t="s">
        <v>80</v>
      </c>
    </row>
    <row r="281" spans="2:65" s="6" customFormat="1" ht="57.75" customHeight="1" x14ac:dyDescent="0.3">
      <c r="B281" s="23"/>
      <c r="C281" s="24"/>
      <c r="D281" s="167" t="s">
        <v>150</v>
      </c>
      <c r="E281" s="24"/>
      <c r="F281" s="168" t="s">
        <v>846</v>
      </c>
      <c r="G281" s="24"/>
      <c r="H281" s="24"/>
      <c r="J281" s="24"/>
      <c r="K281" s="24"/>
      <c r="L281" s="43"/>
      <c r="M281" s="56"/>
      <c r="N281" s="24"/>
      <c r="O281" s="24"/>
      <c r="P281" s="24"/>
      <c r="Q281" s="24"/>
      <c r="R281" s="24"/>
      <c r="S281" s="24"/>
      <c r="T281" s="57"/>
      <c r="AT281" s="6" t="s">
        <v>150</v>
      </c>
      <c r="AU281" s="6" t="s">
        <v>80</v>
      </c>
    </row>
    <row r="282" spans="2:65" s="6" customFormat="1" ht="15.75" customHeight="1" x14ac:dyDescent="0.3">
      <c r="B282" s="176"/>
      <c r="C282" s="177"/>
      <c r="D282" s="167" t="s">
        <v>152</v>
      </c>
      <c r="E282" s="177"/>
      <c r="F282" s="178" t="s">
        <v>2010</v>
      </c>
      <c r="G282" s="177"/>
      <c r="H282" s="179">
        <v>2395.5479999999998</v>
      </c>
      <c r="J282" s="177"/>
      <c r="K282" s="177"/>
      <c r="L282" s="180"/>
      <c r="M282" s="181"/>
      <c r="N282" s="177"/>
      <c r="O282" s="177"/>
      <c r="P282" s="177"/>
      <c r="Q282" s="177"/>
      <c r="R282" s="177"/>
      <c r="S282" s="177"/>
      <c r="T282" s="182"/>
      <c r="AT282" s="183" t="s">
        <v>152</v>
      </c>
      <c r="AU282" s="183" t="s">
        <v>80</v>
      </c>
      <c r="AV282" s="183" t="s">
        <v>80</v>
      </c>
      <c r="AW282" s="183" t="s">
        <v>111</v>
      </c>
      <c r="AX282" s="183" t="s">
        <v>76</v>
      </c>
      <c r="AY282" s="183" t="s">
        <v>139</v>
      </c>
    </row>
    <row r="283" spans="2:65" s="6" customFormat="1" ht="15.75" customHeight="1" x14ac:dyDescent="0.3">
      <c r="B283" s="23"/>
      <c r="C283" s="153" t="s">
        <v>793</v>
      </c>
      <c r="D283" s="153" t="s">
        <v>141</v>
      </c>
      <c r="E283" s="154" t="s">
        <v>1070</v>
      </c>
      <c r="F283" s="155" t="s">
        <v>1071</v>
      </c>
      <c r="G283" s="156" t="s">
        <v>164</v>
      </c>
      <c r="H283" s="157">
        <v>49.613</v>
      </c>
      <c r="I283" s="158">
        <v>17.3</v>
      </c>
      <c r="J283" s="159">
        <f>ROUND($I$283*$H$283,2)</f>
        <v>858.3</v>
      </c>
      <c r="K283" s="155" t="s">
        <v>145</v>
      </c>
      <c r="L283" s="43"/>
      <c r="M283" s="160"/>
      <c r="N283" s="161" t="s">
        <v>43</v>
      </c>
      <c r="O283" s="24"/>
      <c r="P283" s="162">
        <f>$O$283*$H$283</f>
        <v>0</v>
      </c>
      <c r="Q283" s="162">
        <v>0</v>
      </c>
      <c r="R283" s="162">
        <f>$Q$283*$H$283</f>
        <v>0</v>
      </c>
      <c r="S283" s="162">
        <v>0</v>
      </c>
      <c r="T283" s="163">
        <f>$S$283*$H$283</f>
        <v>0</v>
      </c>
      <c r="AR283" s="97" t="s">
        <v>146</v>
      </c>
      <c r="AT283" s="97" t="s">
        <v>141</v>
      </c>
      <c r="AU283" s="97" t="s">
        <v>80</v>
      </c>
      <c r="AY283" s="6" t="s">
        <v>139</v>
      </c>
      <c r="BE283" s="164">
        <f>IF($N$283="základní",$J$283,0)</f>
        <v>858.3</v>
      </c>
      <c r="BF283" s="164">
        <f>IF($N$283="snížená",$J$283,0)</f>
        <v>0</v>
      </c>
      <c r="BG283" s="164">
        <f>IF($N$283="zákl. přenesená",$J$283,0)</f>
        <v>0</v>
      </c>
      <c r="BH283" s="164">
        <f>IF($N$283="sníž. přenesená",$J$283,0)</f>
        <v>0</v>
      </c>
      <c r="BI283" s="164">
        <f>IF($N$283="nulová",$J$283,0)</f>
        <v>0</v>
      </c>
      <c r="BJ283" s="97" t="s">
        <v>76</v>
      </c>
      <c r="BK283" s="164">
        <f>ROUND($I$283*$H$283,2)</f>
        <v>858.3</v>
      </c>
      <c r="BL283" s="97" t="s">
        <v>146</v>
      </c>
      <c r="BM283" s="97" t="s">
        <v>1072</v>
      </c>
    </row>
    <row r="284" spans="2:65" s="6" customFormat="1" ht="27" customHeight="1" x14ac:dyDescent="0.3">
      <c r="B284" s="23"/>
      <c r="C284" s="24"/>
      <c r="D284" s="165" t="s">
        <v>148</v>
      </c>
      <c r="E284" s="24"/>
      <c r="F284" s="166" t="s">
        <v>1073</v>
      </c>
      <c r="G284" s="24"/>
      <c r="H284" s="24"/>
      <c r="J284" s="24"/>
      <c r="K284" s="24"/>
      <c r="L284" s="43"/>
      <c r="M284" s="56"/>
      <c r="N284" s="24"/>
      <c r="O284" s="24"/>
      <c r="P284" s="24"/>
      <c r="Q284" s="24"/>
      <c r="R284" s="24"/>
      <c r="S284" s="24"/>
      <c r="T284" s="57"/>
      <c r="AT284" s="6" t="s">
        <v>148</v>
      </c>
      <c r="AU284" s="6" t="s">
        <v>80</v>
      </c>
    </row>
    <row r="285" spans="2:65" s="6" customFormat="1" ht="57.75" customHeight="1" x14ac:dyDescent="0.3">
      <c r="B285" s="23"/>
      <c r="C285" s="24"/>
      <c r="D285" s="167" t="s">
        <v>150</v>
      </c>
      <c r="E285" s="24"/>
      <c r="F285" s="168" t="s">
        <v>846</v>
      </c>
      <c r="G285" s="24"/>
      <c r="H285" s="24"/>
      <c r="J285" s="24"/>
      <c r="K285" s="24"/>
      <c r="L285" s="43"/>
      <c r="M285" s="56"/>
      <c r="N285" s="24"/>
      <c r="O285" s="24"/>
      <c r="P285" s="24"/>
      <c r="Q285" s="24"/>
      <c r="R285" s="24"/>
      <c r="S285" s="24"/>
      <c r="T285" s="57"/>
      <c r="AT285" s="6" t="s">
        <v>150</v>
      </c>
      <c r="AU285" s="6" t="s">
        <v>80</v>
      </c>
    </row>
    <row r="286" spans="2:65" s="6" customFormat="1" ht="15.75" customHeight="1" x14ac:dyDescent="0.3">
      <c r="B286" s="176"/>
      <c r="C286" s="177"/>
      <c r="D286" s="167" t="s">
        <v>152</v>
      </c>
      <c r="E286" s="177"/>
      <c r="F286" s="178" t="s">
        <v>2011</v>
      </c>
      <c r="G286" s="177"/>
      <c r="H286" s="179">
        <v>49.613</v>
      </c>
      <c r="J286" s="177"/>
      <c r="K286" s="177"/>
      <c r="L286" s="180"/>
      <c r="M286" s="181"/>
      <c r="N286" s="177"/>
      <c r="O286" s="177"/>
      <c r="P286" s="177"/>
      <c r="Q286" s="177"/>
      <c r="R286" s="177"/>
      <c r="S286" s="177"/>
      <c r="T286" s="182"/>
      <c r="AT286" s="183" t="s">
        <v>152</v>
      </c>
      <c r="AU286" s="183" t="s">
        <v>80</v>
      </c>
      <c r="AV286" s="183" t="s">
        <v>80</v>
      </c>
      <c r="AW286" s="183" t="s">
        <v>111</v>
      </c>
      <c r="AX286" s="183" t="s">
        <v>76</v>
      </c>
      <c r="AY286" s="183" t="s">
        <v>139</v>
      </c>
    </row>
    <row r="287" spans="2:65" s="6" customFormat="1" ht="15.75" customHeight="1" x14ac:dyDescent="0.3">
      <c r="B287" s="23"/>
      <c r="C287" s="153" t="s">
        <v>800</v>
      </c>
      <c r="D287" s="153" t="s">
        <v>141</v>
      </c>
      <c r="E287" s="154" t="s">
        <v>1076</v>
      </c>
      <c r="F287" s="155" t="s">
        <v>1077</v>
      </c>
      <c r="G287" s="156" t="s">
        <v>380</v>
      </c>
      <c r="H287" s="157">
        <v>1126.835</v>
      </c>
      <c r="I287" s="158">
        <v>4.1399999999999997</v>
      </c>
      <c r="J287" s="159">
        <f>ROUND($I$287*$H$287,2)</f>
        <v>4665.1000000000004</v>
      </c>
      <c r="K287" s="155" t="s">
        <v>145</v>
      </c>
      <c r="L287" s="43"/>
      <c r="M287" s="160"/>
      <c r="N287" s="161" t="s">
        <v>43</v>
      </c>
      <c r="O287" s="24"/>
      <c r="P287" s="162">
        <f>$O$287*$H$287</f>
        <v>0</v>
      </c>
      <c r="Q287" s="162">
        <v>0</v>
      </c>
      <c r="R287" s="162">
        <f>$Q$287*$H$287</f>
        <v>0</v>
      </c>
      <c r="S287" s="162">
        <v>0</v>
      </c>
      <c r="T287" s="163">
        <f>$S$287*$H$287</f>
        <v>0</v>
      </c>
      <c r="AR287" s="97" t="s">
        <v>146</v>
      </c>
      <c r="AT287" s="97" t="s">
        <v>141</v>
      </c>
      <c r="AU287" s="97" t="s">
        <v>80</v>
      </c>
      <c r="AY287" s="6" t="s">
        <v>139</v>
      </c>
      <c r="BE287" s="164">
        <f>IF($N$287="základní",$J$287,0)</f>
        <v>4665.1000000000004</v>
      </c>
      <c r="BF287" s="164">
        <f>IF($N$287="snížená",$J$287,0)</f>
        <v>0</v>
      </c>
      <c r="BG287" s="164">
        <f>IF($N$287="zákl. přenesená",$J$287,0)</f>
        <v>0</v>
      </c>
      <c r="BH287" s="164">
        <f>IF($N$287="sníž. přenesená",$J$287,0)</f>
        <v>0</v>
      </c>
      <c r="BI287" s="164">
        <f>IF($N$287="nulová",$J$287,0)</f>
        <v>0</v>
      </c>
      <c r="BJ287" s="97" t="s">
        <v>76</v>
      </c>
      <c r="BK287" s="164">
        <f>ROUND($I$287*$H$287,2)</f>
        <v>4665.1000000000004</v>
      </c>
      <c r="BL287" s="97" t="s">
        <v>146</v>
      </c>
      <c r="BM287" s="97" t="s">
        <v>1078</v>
      </c>
    </row>
    <row r="288" spans="2:65" s="6" customFormat="1" ht="27" customHeight="1" x14ac:dyDescent="0.3">
      <c r="B288" s="23"/>
      <c r="C288" s="24"/>
      <c r="D288" s="165" t="s">
        <v>148</v>
      </c>
      <c r="E288" s="24"/>
      <c r="F288" s="166" t="s">
        <v>1079</v>
      </c>
      <c r="G288" s="24"/>
      <c r="H288" s="24"/>
      <c r="J288" s="24"/>
      <c r="K288" s="24"/>
      <c r="L288" s="43"/>
      <c r="M288" s="56"/>
      <c r="N288" s="24"/>
      <c r="O288" s="24"/>
      <c r="P288" s="24"/>
      <c r="Q288" s="24"/>
      <c r="R288" s="24"/>
      <c r="S288" s="24"/>
      <c r="T288" s="57"/>
      <c r="AT288" s="6" t="s">
        <v>148</v>
      </c>
      <c r="AU288" s="6" t="s">
        <v>80</v>
      </c>
    </row>
    <row r="289" spans="2:65" s="6" customFormat="1" ht="84.75" customHeight="1" x14ac:dyDescent="0.3">
      <c r="B289" s="23"/>
      <c r="C289" s="24"/>
      <c r="D289" s="167" t="s">
        <v>150</v>
      </c>
      <c r="E289" s="24"/>
      <c r="F289" s="168" t="s">
        <v>1080</v>
      </c>
      <c r="G289" s="24"/>
      <c r="H289" s="24"/>
      <c r="J289" s="24"/>
      <c r="K289" s="24"/>
      <c r="L289" s="43"/>
      <c r="M289" s="56"/>
      <c r="N289" s="24"/>
      <c r="O289" s="24"/>
      <c r="P289" s="24"/>
      <c r="Q289" s="24"/>
      <c r="R289" s="24"/>
      <c r="S289" s="24"/>
      <c r="T289" s="57"/>
      <c r="AT289" s="6" t="s">
        <v>150</v>
      </c>
      <c r="AU289" s="6" t="s">
        <v>80</v>
      </c>
    </row>
    <row r="290" spans="2:65" s="6" customFormat="1" ht="15.75" customHeight="1" x14ac:dyDescent="0.3">
      <c r="B290" s="176"/>
      <c r="C290" s="177"/>
      <c r="D290" s="167" t="s">
        <v>152</v>
      </c>
      <c r="E290" s="177"/>
      <c r="F290" s="178" t="s">
        <v>2012</v>
      </c>
      <c r="G290" s="177"/>
      <c r="H290" s="179">
        <v>1090.9770000000001</v>
      </c>
      <c r="J290" s="177"/>
      <c r="K290" s="177"/>
      <c r="L290" s="180"/>
      <c r="M290" s="181"/>
      <c r="N290" s="177"/>
      <c r="O290" s="177"/>
      <c r="P290" s="177"/>
      <c r="Q290" s="177"/>
      <c r="R290" s="177"/>
      <c r="S290" s="177"/>
      <c r="T290" s="182"/>
      <c r="AT290" s="183" t="s">
        <v>152</v>
      </c>
      <c r="AU290" s="183" t="s">
        <v>80</v>
      </c>
      <c r="AV290" s="183" t="s">
        <v>80</v>
      </c>
      <c r="AW290" s="183" t="s">
        <v>111</v>
      </c>
      <c r="AX290" s="183" t="s">
        <v>72</v>
      </c>
      <c r="AY290" s="183" t="s">
        <v>139</v>
      </c>
    </row>
    <row r="291" spans="2:65" s="6" customFormat="1" ht="15.75" customHeight="1" x14ac:dyDescent="0.3">
      <c r="B291" s="176"/>
      <c r="C291" s="177"/>
      <c r="D291" s="167" t="s">
        <v>152</v>
      </c>
      <c r="E291" s="177"/>
      <c r="F291" s="178" t="s">
        <v>2013</v>
      </c>
      <c r="G291" s="177"/>
      <c r="H291" s="179">
        <v>35.857999999999997</v>
      </c>
      <c r="J291" s="177"/>
      <c r="K291" s="177"/>
      <c r="L291" s="180"/>
      <c r="M291" s="181"/>
      <c r="N291" s="177"/>
      <c r="O291" s="177"/>
      <c r="P291" s="177"/>
      <c r="Q291" s="177"/>
      <c r="R291" s="177"/>
      <c r="S291" s="177"/>
      <c r="T291" s="182"/>
      <c r="AT291" s="183" t="s">
        <v>152</v>
      </c>
      <c r="AU291" s="183" t="s">
        <v>80</v>
      </c>
      <c r="AV291" s="183" t="s">
        <v>80</v>
      </c>
      <c r="AW291" s="183" t="s">
        <v>111</v>
      </c>
      <c r="AX291" s="183" t="s">
        <v>72</v>
      </c>
      <c r="AY291" s="183" t="s">
        <v>139</v>
      </c>
    </row>
    <row r="292" spans="2:65" s="6" customFormat="1" ht="15.75" customHeight="1" x14ac:dyDescent="0.3">
      <c r="B292" s="184"/>
      <c r="C292" s="185"/>
      <c r="D292" s="167" t="s">
        <v>152</v>
      </c>
      <c r="E292" s="185"/>
      <c r="F292" s="186" t="s">
        <v>179</v>
      </c>
      <c r="G292" s="185"/>
      <c r="H292" s="187">
        <v>1126.835</v>
      </c>
      <c r="J292" s="185"/>
      <c r="K292" s="185"/>
      <c r="L292" s="188"/>
      <c r="M292" s="189"/>
      <c r="N292" s="185"/>
      <c r="O292" s="185"/>
      <c r="P292" s="185"/>
      <c r="Q292" s="185"/>
      <c r="R292" s="185"/>
      <c r="S292" s="185"/>
      <c r="T292" s="190"/>
      <c r="AT292" s="191" t="s">
        <v>152</v>
      </c>
      <c r="AU292" s="191" t="s">
        <v>80</v>
      </c>
      <c r="AV292" s="191" t="s">
        <v>146</v>
      </c>
      <c r="AW292" s="191" t="s">
        <v>111</v>
      </c>
      <c r="AX292" s="191" t="s">
        <v>76</v>
      </c>
      <c r="AY292" s="191" t="s">
        <v>139</v>
      </c>
    </row>
    <row r="293" spans="2:65" s="6" customFormat="1" ht="15.75" customHeight="1" x14ac:dyDescent="0.3">
      <c r="B293" s="23"/>
      <c r="C293" s="153" t="s">
        <v>806</v>
      </c>
      <c r="D293" s="153" t="s">
        <v>141</v>
      </c>
      <c r="E293" s="154" t="s">
        <v>1084</v>
      </c>
      <c r="F293" s="155" t="s">
        <v>1085</v>
      </c>
      <c r="G293" s="156" t="s">
        <v>380</v>
      </c>
      <c r="H293" s="157">
        <v>1699.4280000000001</v>
      </c>
      <c r="I293" s="158">
        <v>20</v>
      </c>
      <c r="J293" s="159">
        <f>ROUND($I$293*$H$293,2)</f>
        <v>33988.559999999998</v>
      </c>
      <c r="K293" s="155" t="s">
        <v>145</v>
      </c>
      <c r="L293" s="43"/>
      <c r="M293" s="160"/>
      <c r="N293" s="161" t="s">
        <v>43</v>
      </c>
      <c r="O293" s="24"/>
      <c r="P293" s="162">
        <f>$O$293*$H$293</f>
        <v>0</v>
      </c>
      <c r="Q293" s="162">
        <v>0</v>
      </c>
      <c r="R293" s="162">
        <f>$Q$293*$H$293</f>
        <v>0</v>
      </c>
      <c r="S293" s="162">
        <v>0</v>
      </c>
      <c r="T293" s="163">
        <f>$S$293*$H$293</f>
        <v>0</v>
      </c>
      <c r="AR293" s="97" t="s">
        <v>146</v>
      </c>
      <c r="AT293" s="97" t="s">
        <v>141</v>
      </c>
      <c r="AU293" s="97" t="s">
        <v>80</v>
      </c>
      <c r="AY293" s="6" t="s">
        <v>139</v>
      </c>
      <c r="BE293" s="164">
        <f>IF($N$293="základní",$J$293,0)</f>
        <v>33988.559999999998</v>
      </c>
      <c r="BF293" s="164">
        <f>IF($N$293="snížená",$J$293,0)</f>
        <v>0</v>
      </c>
      <c r="BG293" s="164">
        <f>IF($N$293="zákl. přenesená",$J$293,0)</f>
        <v>0</v>
      </c>
      <c r="BH293" s="164">
        <f>IF($N$293="sníž. přenesená",$J$293,0)</f>
        <v>0</v>
      </c>
      <c r="BI293" s="164">
        <f>IF($N$293="nulová",$J$293,0)</f>
        <v>0</v>
      </c>
      <c r="BJ293" s="97" t="s">
        <v>76</v>
      </c>
      <c r="BK293" s="164">
        <f>ROUND($I$293*$H$293,2)</f>
        <v>33988.559999999998</v>
      </c>
      <c r="BL293" s="97" t="s">
        <v>146</v>
      </c>
      <c r="BM293" s="97" t="s">
        <v>1086</v>
      </c>
    </row>
    <row r="294" spans="2:65" s="6" customFormat="1" ht="27" customHeight="1" x14ac:dyDescent="0.3">
      <c r="B294" s="23"/>
      <c r="C294" s="24"/>
      <c r="D294" s="165" t="s">
        <v>148</v>
      </c>
      <c r="E294" s="24"/>
      <c r="F294" s="166" t="s">
        <v>1087</v>
      </c>
      <c r="G294" s="24"/>
      <c r="H294" s="24"/>
      <c r="J294" s="24"/>
      <c r="K294" s="24"/>
      <c r="L294" s="43"/>
      <c r="M294" s="56"/>
      <c r="N294" s="24"/>
      <c r="O294" s="24"/>
      <c r="P294" s="24"/>
      <c r="Q294" s="24"/>
      <c r="R294" s="24"/>
      <c r="S294" s="24"/>
      <c r="T294" s="57"/>
      <c r="AT294" s="6" t="s">
        <v>148</v>
      </c>
      <c r="AU294" s="6" t="s">
        <v>80</v>
      </c>
    </row>
    <row r="295" spans="2:65" s="6" customFormat="1" ht="165.75" customHeight="1" x14ac:dyDescent="0.3">
      <c r="B295" s="23"/>
      <c r="C295" s="24"/>
      <c r="D295" s="167" t="s">
        <v>150</v>
      </c>
      <c r="E295" s="24"/>
      <c r="F295" s="168" t="s">
        <v>1088</v>
      </c>
      <c r="G295" s="24"/>
      <c r="H295" s="24"/>
      <c r="J295" s="24"/>
      <c r="K295" s="24"/>
      <c r="L295" s="43"/>
      <c r="M295" s="56"/>
      <c r="N295" s="24"/>
      <c r="O295" s="24"/>
      <c r="P295" s="24"/>
      <c r="Q295" s="24"/>
      <c r="R295" s="24"/>
      <c r="S295" s="24"/>
      <c r="T295" s="57"/>
      <c r="AT295" s="6" t="s">
        <v>150</v>
      </c>
      <c r="AU295" s="6" t="s">
        <v>80</v>
      </c>
    </row>
    <row r="296" spans="2:65" s="6" customFormat="1" ht="15.75" customHeight="1" x14ac:dyDescent="0.3">
      <c r="B296" s="169"/>
      <c r="C296" s="170"/>
      <c r="D296" s="167" t="s">
        <v>152</v>
      </c>
      <c r="E296" s="170"/>
      <c r="F296" s="171" t="s">
        <v>1946</v>
      </c>
      <c r="G296" s="170"/>
      <c r="H296" s="170"/>
      <c r="J296" s="170"/>
      <c r="K296" s="170"/>
      <c r="L296" s="172"/>
      <c r="M296" s="173"/>
      <c r="N296" s="170"/>
      <c r="O296" s="170"/>
      <c r="P296" s="170"/>
      <c r="Q296" s="170"/>
      <c r="R296" s="170"/>
      <c r="S296" s="170"/>
      <c r="T296" s="174"/>
      <c r="AT296" s="175" t="s">
        <v>152</v>
      </c>
      <c r="AU296" s="175" t="s">
        <v>80</v>
      </c>
      <c r="AV296" s="175" t="s">
        <v>76</v>
      </c>
      <c r="AW296" s="175" t="s">
        <v>111</v>
      </c>
      <c r="AX296" s="175" t="s">
        <v>72</v>
      </c>
      <c r="AY296" s="175" t="s">
        <v>139</v>
      </c>
    </row>
    <row r="297" spans="2:65" s="6" customFormat="1" ht="15.75" customHeight="1" x14ac:dyDescent="0.3">
      <c r="B297" s="176"/>
      <c r="C297" s="177"/>
      <c r="D297" s="167" t="s">
        <v>152</v>
      </c>
      <c r="E297" s="177"/>
      <c r="F297" s="178" t="s">
        <v>2014</v>
      </c>
      <c r="G297" s="177"/>
      <c r="H297" s="179">
        <v>849.71400000000006</v>
      </c>
      <c r="J297" s="177"/>
      <c r="K297" s="177"/>
      <c r="L297" s="180"/>
      <c r="M297" s="181"/>
      <c r="N297" s="177"/>
      <c r="O297" s="177"/>
      <c r="P297" s="177"/>
      <c r="Q297" s="177"/>
      <c r="R297" s="177"/>
      <c r="S297" s="177"/>
      <c r="T297" s="182"/>
      <c r="AT297" s="183" t="s">
        <v>152</v>
      </c>
      <c r="AU297" s="183" t="s">
        <v>80</v>
      </c>
      <c r="AV297" s="183" t="s">
        <v>80</v>
      </c>
      <c r="AW297" s="183" t="s">
        <v>111</v>
      </c>
      <c r="AX297" s="183" t="s">
        <v>72</v>
      </c>
      <c r="AY297" s="183" t="s">
        <v>139</v>
      </c>
    </row>
    <row r="298" spans="2:65" s="6" customFormat="1" ht="15.75" customHeight="1" x14ac:dyDescent="0.3">
      <c r="B298" s="176"/>
      <c r="C298" s="177"/>
      <c r="D298" s="167" t="s">
        <v>152</v>
      </c>
      <c r="E298" s="177"/>
      <c r="F298" s="178" t="s">
        <v>2015</v>
      </c>
      <c r="G298" s="177"/>
      <c r="H298" s="179">
        <v>849.71400000000006</v>
      </c>
      <c r="J298" s="177"/>
      <c r="K298" s="177"/>
      <c r="L298" s="180"/>
      <c r="M298" s="181"/>
      <c r="N298" s="177"/>
      <c r="O298" s="177"/>
      <c r="P298" s="177"/>
      <c r="Q298" s="177"/>
      <c r="R298" s="177"/>
      <c r="S298" s="177"/>
      <c r="T298" s="182"/>
      <c r="AT298" s="183" t="s">
        <v>152</v>
      </c>
      <c r="AU298" s="183" t="s">
        <v>80</v>
      </c>
      <c r="AV298" s="183" t="s">
        <v>80</v>
      </c>
      <c r="AW298" s="183" t="s">
        <v>111</v>
      </c>
      <c r="AX298" s="183" t="s">
        <v>72</v>
      </c>
      <c r="AY298" s="183" t="s">
        <v>139</v>
      </c>
    </row>
    <row r="299" spans="2:65" s="6" customFormat="1" ht="15.75" customHeight="1" x14ac:dyDescent="0.3">
      <c r="B299" s="184"/>
      <c r="C299" s="185"/>
      <c r="D299" s="167" t="s">
        <v>152</v>
      </c>
      <c r="E299" s="185"/>
      <c r="F299" s="186" t="s">
        <v>179</v>
      </c>
      <c r="G299" s="185"/>
      <c r="H299" s="187">
        <v>1699.4280000000001</v>
      </c>
      <c r="J299" s="185"/>
      <c r="K299" s="185"/>
      <c r="L299" s="188"/>
      <c r="M299" s="189"/>
      <c r="N299" s="185"/>
      <c r="O299" s="185"/>
      <c r="P299" s="185"/>
      <c r="Q299" s="185"/>
      <c r="R299" s="185"/>
      <c r="S299" s="185"/>
      <c r="T299" s="190"/>
      <c r="AT299" s="191" t="s">
        <v>152</v>
      </c>
      <c r="AU299" s="191" t="s">
        <v>80</v>
      </c>
      <c r="AV299" s="191" t="s">
        <v>146</v>
      </c>
      <c r="AW299" s="191" t="s">
        <v>111</v>
      </c>
      <c r="AX299" s="191" t="s">
        <v>76</v>
      </c>
      <c r="AY299" s="191" t="s">
        <v>139</v>
      </c>
    </row>
    <row r="300" spans="2:65" s="6" customFormat="1" ht="15.75" customHeight="1" x14ac:dyDescent="0.3">
      <c r="B300" s="23"/>
      <c r="C300" s="153" t="s">
        <v>812</v>
      </c>
      <c r="D300" s="153" t="s">
        <v>141</v>
      </c>
      <c r="E300" s="154" t="s">
        <v>1093</v>
      </c>
      <c r="F300" s="155" t="s">
        <v>1094</v>
      </c>
      <c r="G300" s="156" t="s">
        <v>380</v>
      </c>
      <c r="H300" s="157">
        <v>277.12099999999998</v>
      </c>
      <c r="I300" s="158">
        <v>60</v>
      </c>
      <c r="J300" s="159">
        <f>ROUND($I$300*$H$300,2)</f>
        <v>16627.259999999998</v>
      </c>
      <c r="K300" s="155" t="s">
        <v>145</v>
      </c>
      <c r="L300" s="43"/>
      <c r="M300" s="160"/>
      <c r="N300" s="161" t="s">
        <v>43</v>
      </c>
      <c r="O300" s="24"/>
      <c r="P300" s="162">
        <f>$O$300*$H$300</f>
        <v>0</v>
      </c>
      <c r="Q300" s="162">
        <v>0</v>
      </c>
      <c r="R300" s="162">
        <f>$Q$300*$H$300</f>
        <v>0</v>
      </c>
      <c r="S300" s="162">
        <v>0</v>
      </c>
      <c r="T300" s="163">
        <f>$S$300*$H$300</f>
        <v>0</v>
      </c>
      <c r="AR300" s="97" t="s">
        <v>146</v>
      </c>
      <c r="AT300" s="97" t="s">
        <v>141</v>
      </c>
      <c r="AU300" s="97" t="s">
        <v>80</v>
      </c>
      <c r="AY300" s="6" t="s">
        <v>139</v>
      </c>
      <c r="BE300" s="164">
        <f>IF($N$300="základní",$J$300,0)</f>
        <v>16627.259999999998</v>
      </c>
      <c r="BF300" s="164">
        <f>IF($N$300="snížená",$J$300,0)</f>
        <v>0</v>
      </c>
      <c r="BG300" s="164">
        <f>IF($N$300="zákl. přenesená",$J$300,0)</f>
        <v>0</v>
      </c>
      <c r="BH300" s="164">
        <f>IF($N$300="sníž. přenesená",$J$300,0)</f>
        <v>0</v>
      </c>
      <c r="BI300" s="164">
        <f>IF($N$300="nulová",$J$300,0)</f>
        <v>0</v>
      </c>
      <c r="BJ300" s="97" t="s">
        <v>76</v>
      </c>
      <c r="BK300" s="164">
        <f>ROUND($I$300*$H$300,2)</f>
        <v>16627.259999999998</v>
      </c>
      <c r="BL300" s="97" t="s">
        <v>146</v>
      </c>
      <c r="BM300" s="97" t="s">
        <v>1095</v>
      </c>
    </row>
    <row r="301" spans="2:65" s="6" customFormat="1" ht="27" customHeight="1" x14ac:dyDescent="0.3">
      <c r="B301" s="23"/>
      <c r="C301" s="24"/>
      <c r="D301" s="165" t="s">
        <v>148</v>
      </c>
      <c r="E301" s="24"/>
      <c r="F301" s="166" t="s">
        <v>1096</v>
      </c>
      <c r="G301" s="24"/>
      <c r="H301" s="24"/>
      <c r="J301" s="24"/>
      <c r="K301" s="24"/>
      <c r="L301" s="43"/>
      <c r="M301" s="56"/>
      <c r="N301" s="24"/>
      <c r="O301" s="24"/>
      <c r="P301" s="24"/>
      <c r="Q301" s="24"/>
      <c r="R301" s="24"/>
      <c r="S301" s="24"/>
      <c r="T301" s="57"/>
      <c r="AT301" s="6" t="s">
        <v>148</v>
      </c>
      <c r="AU301" s="6" t="s">
        <v>80</v>
      </c>
    </row>
    <row r="302" spans="2:65" s="6" customFormat="1" ht="165.75" customHeight="1" x14ac:dyDescent="0.3">
      <c r="B302" s="23"/>
      <c r="C302" s="24"/>
      <c r="D302" s="167" t="s">
        <v>150</v>
      </c>
      <c r="E302" s="24"/>
      <c r="F302" s="168" t="s">
        <v>1088</v>
      </c>
      <c r="G302" s="24"/>
      <c r="H302" s="24"/>
      <c r="J302" s="24"/>
      <c r="K302" s="24"/>
      <c r="L302" s="43"/>
      <c r="M302" s="56"/>
      <c r="N302" s="24"/>
      <c r="O302" s="24"/>
      <c r="P302" s="24"/>
      <c r="Q302" s="24"/>
      <c r="R302" s="24"/>
      <c r="S302" s="24"/>
      <c r="T302" s="57"/>
      <c r="AT302" s="6" t="s">
        <v>150</v>
      </c>
      <c r="AU302" s="6" t="s">
        <v>80</v>
      </c>
    </row>
    <row r="303" spans="2:65" s="6" customFormat="1" ht="27" customHeight="1" x14ac:dyDescent="0.3">
      <c r="B303" s="169"/>
      <c r="C303" s="170"/>
      <c r="D303" s="167" t="s">
        <v>152</v>
      </c>
      <c r="E303" s="170"/>
      <c r="F303" s="171" t="s">
        <v>1097</v>
      </c>
      <c r="G303" s="170"/>
      <c r="H303" s="170"/>
      <c r="J303" s="170"/>
      <c r="K303" s="170"/>
      <c r="L303" s="172"/>
      <c r="M303" s="173"/>
      <c r="N303" s="170"/>
      <c r="O303" s="170"/>
      <c r="P303" s="170"/>
      <c r="Q303" s="170"/>
      <c r="R303" s="170"/>
      <c r="S303" s="170"/>
      <c r="T303" s="174"/>
      <c r="AT303" s="175" t="s">
        <v>152</v>
      </c>
      <c r="AU303" s="175" t="s">
        <v>80</v>
      </c>
      <c r="AV303" s="175" t="s">
        <v>76</v>
      </c>
      <c r="AW303" s="175" t="s">
        <v>111</v>
      </c>
      <c r="AX303" s="175" t="s">
        <v>72</v>
      </c>
      <c r="AY303" s="175" t="s">
        <v>139</v>
      </c>
    </row>
    <row r="304" spans="2:65" s="6" customFormat="1" ht="15.75" customHeight="1" x14ac:dyDescent="0.3">
      <c r="B304" s="176"/>
      <c r="C304" s="177"/>
      <c r="D304" s="167" t="s">
        <v>152</v>
      </c>
      <c r="E304" s="177"/>
      <c r="F304" s="178" t="s">
        <v>2012</v>
      </c>
      <c r="G304" s="177"/>
      <c r="H304" s="179">
        <v>1090.9770000000001</v>
      </c>
      <c r="J304" s="177"/>
      <c r="K304" s="177"/>
      <c r="L304" s="180"/>
      <c r="M304" s="181"/>
      <c r="N304" s="177"/>
      <c r="O304" s="177"/>
      <c r="P304" s="177"/>
      <c r="Q304" s="177"/>
      <c r="R304" s="177"/>
      <c r="S304" s="177"/>
      <c r="T304" s="182"/>
      <c r="AT304" s="183" t="s">
        <v>152</v>
      </c>
      <c r="AU304" s="183" t="s">
        <v>80</v>
      </c>
      <c r="AV304" s="183" t="s">
        <v>80</v>
      </c>
      <c r="AW304" s="183" t="s">
        <v>111</v>
      </c>
      <c r="AX304" s="183" t="s">
        <v>72</v>
      </c>
      <c r="AY304" s="183" t="s">
        <v>139</v>
      </c>
    </row>
    <row r="305" spans="2:65" s="6" customFormat="1" ht="15.75" customHeight="1" x14ac:dyDescent="0.3">
      <c r="B305" s="176"/>
      <c r="C305" s="177"/>
      <c r="D305" s="167" t="s">
        <v>152</v>
      </c>
      <c r="E305" s="177"/>
      <c r="F305" s="178" t="s">
        <v>2013</v>
      </c>
      <c r="G305" s="177"/>
      <c r="H305" s="179">
        <v>35.857999999999997</v>
      </c>
      <c r="J305" s="177"/>
      <c r="K305" s="177"/>
      <c r="L305" s="180"/>
      <c r="M305" s="181"/>
      <c r="N305" s="177"/>
      <c r="O305" s="177"/>
      <c r="P305" s="177"/>
      <c r="Q305" s="177"/>
      <c r="R305" s="177"/>
      <c r="S305" s="177"/>
      <c r="T305" s="182"/>
      <c r="AT305" s="183" t="s">
        <v>152</v>
      </c>
      <c r="AU305" s="183" t="s">
        <v>80</v>
      </c>
      <c r="AV305" s="183" t="s">
        <v>80</v>
      </c>
      <c r="AW305" s="183" t="s">
        <v>111</v>
      </c>
      <c r="AX305" s="183" t="s">
        <v>72</v>
      </c>
      <c r="AY305" s="183" t="s">
        <v>139</v>
      </c>
    </row>
    <row r="306" spans="2:65" s="6" customFormat="1" ht="15.75" customHeight="1" x14ac:dyDescent="0.3">
      <c r="B306" s="176"/>
      <c r="C306" s="177"/>
      <c r="D306" s="167" t="s">
        <v>152</v>
      </c>
      <c r="E306" s="177"/>
      <c r="F306" s="178" t="s">
        <v>2016</v>
      </c>
      <c r="G306" s="177"/>
      <c r="H306" s="179">
        <v>-849.71400000000006</v>
      </c>
      <c r="J306" s="177"/>
      <c r="K306" s="177"/>
      <c r="L306" s="180"/>
      <c r="M306" s="181"/>
      <c r="N306" s="177"/>
      <c r="O306" s="177"/>
      <c r="P306" s="177"/>
      <c r="Q306" s="177"/>
      <c r="R306" s="177"/>
      <c r="S306" s="177"/>
      <c r="T306" s="182"/>
      <c r="AT306" s="183" t="s">
        <v>152</v>
      </c>
      <c r="AU306" s="183" t="s">
        <v>80</v>
      </c>
      <c r="AV306" s="183" t="s">
        <v>80</v>
      </c>
      <c r="AW306" s="183" t="s">
        <v>111</v>
      </c>
      <c r="AX306" s="183" t="s">
        <v>72</v>
      </c>
      <c r="AY306" s="183" t="s">
        <v>139</v>
      </c>
    </row>
    <row r="307" spans="2:65" s="6" customFormat="1" ht="15.75" customHeight="1" x14ac:dyDescent="0.3">
      <c r="B307" s="184"/>
      <c r="C307" s="185"/>
      <c r="D307" s="167" t="s">
        <v>152</v>
      </c>
      <c r="E307" s="185"/>
      <c r="F307" s="186" t="s">
        <v>179</v>
      </c>
      <c r="G307" s="185"/>
      <c r="H307" s="187">
        <v>277.12099999999998</v>
      </c>
      <c r="J307" s="185"/>
      <c r="K307" s="185"/>
      <c r="L307" s="188"/>
      <c r="M307" s="189"/>
      <c r="N307" s="185"/>
      <c r="O307" s="185"/>
      <c r="P307" s="185"/>
      <c r="Q307" s="185"/>
      <c r="R307" s="185"/>
      <c r="S307" s="185"/>
      <c r="T307" s="190"/>
      <c r="AT307" s="191" t="s">
        <v>152</v>
      </c>
      <c r="AU307" s="191" t="s">
        <v>80</v>
      </c>
      <c r="AV307" s="191" t="s">
        <v>146</v>
      </c>
      <c r="AW307" s="191" t="s">
        <v>111</v>
      </c>
      <c r="AX307" s="191" t="s">
        <v>76</v>
      </c>
      <c r="AY307" s="191" t="s">
        <v>139</v>
      </c>
    </row>
    <row r="308" spans="2:65" s="6" customFormat="1" ht="15.75" customHeight="1" x14ac:dyDescent="0.3">
      <c r="B308" s="23"/>
      <c r="C308" s="153" t="s">
        <v>822</v>
      </c>
      <c r="D308" s="153" t="s">
        <v>141</v>
      </c>
      <c r="E308" s="154" t="s">
        <v>1101</v>
      </c>
      <c r="F308" s="155" t="s">
        <v>1102</v>
      </c>
      <c r="G308" s="156" t="s">
        <v>380</v>
      </c>
      <c r="H308" s="157">
        <v>277.12099999999998</v>
      </c>
      <c r="I308" s="158">
        <v>10</v>
      </c>
      <c r="J308" s="159">
        <f>ROUND($I$308*$H$308,2)</f>
        <v>2771.21</v>
      </c>
      <c r="K308" s="155" t="s">
        <v>145</v>
      </c>
      <c r="L308" s="43"/>
      <c r="M308" s="160"/>
      <c r="N308" s="161" t="s">
        <v>43</v>
      </c>
      <c r="O308" s="24"/>
      <c r="P308" s="162">
        <f>$O$308*$H$308</f>
        <v>0</v>
      </c>
      <c r="Q308" s="162">
        <v>0</v>
      </c>
      <c r="R308" s="162">
        <f>$Q$308*$H$308</f>
        <v>0</v>
      </c>
      <c r="S308" s="162">
        <v>0</v>
      </c>
      <c r="T308" s="163">
        <f>$S$308*$H$308</f>
        <v>0</v>
      </c>
      <c r="AR308" s="97" t="s">
        <v>146</v>
      </c>
      <c r="AT308" s="97" t="s">
        <v>141</v>
      </c>
      <c r="AU308" s="97" t="s">
        <v>80</v>
      </c>
      <c r="AY308" s="6" t="s">
        <v>139</v>
      </c>
      <c r="BE308" s="164">
        <f>IF($N$308="základní",$J$308,0)</f>
        <v>2771.21</v>
      </c>
      <c r="BF308" s="164">
        <f>IF($N$308="snížená",$J$308,0)</f>
        <v>0</v>
      </c>
      <c r="BG308" s="164">
        <f>IF($N$308="zákl. přenesená",$J$308,0)</f>
        <v>0</v>
      </c>
      <c r="BH308" s="164">
        <f>IF($N$308="sníž. přenesená",$J$308,0)</f>
        <v>0</v>
      </c>
      <c r="BI308" s="164">
        <f>IF($N$308="nulová",$J$308,0)</f>
        <v>0</v>
      </c>
      <c r="BJ308" s="97" t="s">
        <v>76</v>
      </c>
      <c r="BK308" s="164">
        <f>ROUND($I$308*$H$308,2)</f>
        <v>2771.21</v>
      </c>
      <c r="BL308" s="97" t="s">
        <v>146</v>
      </c>
      <c r="BM308" s="97" t="s">
        <v>1103</v>
      </c>
    </row>
    <row r="309" spans="2:65" s="6" customFormat="1" ht="16.5" customHeight="1" x14ac:dyDescent="0.3">
      <c r="B309" s="23"/>
      <c r="C309" s="24"/>
      <c r="D309" s="165" t="s">
        <v>148</v>
      </c>
      <c r="E309" s="24"/>
      <c r="F309" s="166" t="s">
        <v>1102</v>
      </c>
      <c r="G309" s="24"/>
      <c r="H309" s="24"/>
      <c r="J309" s="24"/>
      <c r="K309" s="24"/>
      <c r="L309" s="43"/>
      <c r="M309" s="56"/>
      <c r="N309" s="24"/>
      <c r="O309" s="24"/>
      <c r="P309" s="24"/>
      <c r="Q309" s="24"/>
      <c r="R309" s="24"/>
      <c r="S309" s="24"/>
      <c r="T309" s="57"/>
      <c r="AT309" s="6" t="s">
        <v>148</v>
      </c>
      <c r="AU309" s="6" t="s">
        <v>80</v>
      </c>
    </row>
    <row r="310" spans="2:65" s="6" customFormat="1" ht="246.75" customHeight="1" x14ac:dyDescent="0.3">
      <c r="B310" s="23"/>
      <c r="C310" s="24"/>
      <c r="D310" s="167" t="s">
        <v>150</v>
      </c>
      <c r="E310" s="24"/>
      <c r="F310" s="168" t="s">
        <v>1104</v>
      </c>
      <c r="G310" s="24"/>
      <c r="H310" s="24"/>
      <c r="J310" s="24"/>
      <c r="K310" s="24"/>
      <c r="L310" s="43"/>
      <c r="M310" s="56"/>
      <c r="N310" s="24"/>
      <c r="O310" s="24"/>
      <c r="P310" s="24"/>
      <c r="Q310" s="24"/>
      <c r="R310" s="24"/>
      <c r="S310" s="24"/>
      <c r="T310" s="57"/>
      <c r="AT310" s="6" t="s">
        <v>150</v>
      </c>
      <c r="AU310" s="6" t="s">
        <v>80</v>
      </c>
    </row>
    <row r="311" spans="2:65" s="6" customFormat="1" ht="15.75" customHeight="1" x14ac:dyDescent="0.3">
      <c r="B311" s="176"/>
      <c r="C311" s="177"/>
      <c r="D311" s="167" t="s">
        <v>152</v>
      </c>
      <c r="E311" s="177"/>
      <c r="F311" s="178" t="s">
        <v>2017</v>
      </c>
      <c r="G311" s="177"/>
      <c r="H311" s="179">
        <v>277.12099999999998</v>
      </c>
      <c r="J311" s="177"/>
      <c r="K311" s="177"/>
      <c r="L311" s="180"/>
      <c r="M311" s="181"/>
      <c r="N311" s="177"/>
      <c r="O311" s="177"/>
      <c r="P311" s="177"/>
      <c r="Q311" s="177"/>
      <c r="R311" s="177"/>
      <c r="S311" s="177"/>
      <c r="T311" s="182"/>
      <c r="AT311" s="183" t="s">
        <v>152</v>
      </c>
      <c r="AU311" s="183" t="s">
        <v>80</v>
      </c>
      <c r="AV311" s="183" t="s">
        <v>80</v>
      </c>
      <c r="AW311" s="183" t="s">
        <v>111</v>
      </c>
      <c r="AX311" s="183" t="s">
        <v>76</v>
      </c>
      <c r="AY311" s="183" t="s">
        <v>139</v>
      </c>
    </row>
    <row r="312" spans="2:65" s="6" customFormat="1" ht="15.75" customHeight="1" x14ac:dyDescent="0.3">
      <c r="B312" s="23"/>
      <c r="C312" s="153" t="s">
        <v>829</v>
      </c>
      <c r="D312" s="153" t="s">
        <v>141</v>
      </c>
      <c r="E312" s="154" t="s">
        <v>1108</v>
      </c>
      <c r="F312" s="155" t="s">
        <v>1109</v>
      </c>
      <c r="G312" s="156" t="s">
        <v>380</v>
      </c>
      <c r="H312" s="157">
        <v>864.10299999999995</v>
      </c>
      <c r="I312" s="158">
        <v>50</v>
      </c>
      <c r="J312" s="159">
        <f>ROUND($I$312*$H$312,2)</f>
        <v>43205.15</v>
      </c>
      <c r="K312" s="155" t="s">
        <v>145</v>
      </c>
      <c r="L312" s="43"/>
      <c r="M312" s="160"/>
      <c r="N312" s="161" t="s">
        <v>43</v>
      </c>
      <c r="O312" s="24"/>
      <c r="P312" s="162">
        <f>$O$312*$H$312</f>
        <v>0</v>
      </c>
      <c r="Q312" s="162">
        <v>0</v>
      </c>
      <c r="R312" s="162">
        <f>$Q$312*$H$312</f>
        <v>0</v>
      </c>
      <c r="S312" s="162">
        <v>0</v>
      </c>
      <c r="T312" s="163">
        <f>$S$312*$H$312</f>
        <v>0</v>
      </c>
      <c r="AR312" s="97" t="s">
        <v>146</v>
      </c>
      <c r="AT312" s="97" t="s">
        <v>141</v>
      </c>
      <c r="AU312" s="97" t="s">
        <v>80</v>
      </c>
      <c r="AY312" s="6" t="s">
        <v>139</v>
      </c>
      <c r="BE312" s="164">
        <f>IF($N$312="základní",$J$312,0)</f>
        <v>43205.15</v>
      </c>
      <c r="BF312" s="164">
        <f>IF($N$312="snížená",$J$312,0)</f>
        <v>0</v>
      </c>
      <c r="BG312" s="164">
        <f>IF($N$312="zákl. přenesená",$J$312,0)</f>
        <v>0</v>
      </c>
      <c r="BH312" s="164">
        <f>IF($N$312="sníž. přenesená",$J$312,0)</f>
        <v>0</v>
      </c>
      <c r="BI312" s="164">
        <f>IF($N$312="nulová",$J$312,0)</f>
        <v>0</v>
      </c>
      <c r="BJ312" s="97" t="s">
        <v>76</v>
      </c>
      <c r="BK312" s="164">
        <f>ROUND($I$312*$H$312,2)</f>
        <v>43205.15</v>
      </c>
      <c r="BL312" s="97" t="s">
        <v>146</v>
      </c>
      <c r="BM312" s="97" t="s">
        <v>1110</v>
      </c>
    </row>
    <row r="313" spans="2:65" s="6" customFormat="1" ht="27" customHeight="1" x14ac:dyDescent="0.3">
      <c r="B313" s="23"/>
      <c r="C313" s="24"/>
      <c r="D313" s="165" t="s">
        <v>148</v>
      </c>
      <c r="E313" s="24"/>
      <c r="F313" s="166" t="s">
        <v>1111</v>
      </c>
      <c r="G313" s="24"/>
      <c r="H313" s="24"/>
      <c r="J313" s="24"/>
      <c r="K313" s="24"/>
      <c r="L313" s="43"/>
      <c r="M313" s="56"/>
      <c r="N313" s="24"/>
      <c r="O313" s="24"/>
      <c r="P313" s="24"/>
      <c r="Q313" s="24"/>
      <c r="R313" s="24"/>
      <c r="S313" s="24"/>
      <c r="T313" s="57"/>
      <c r="AT313" s="6" t="s">
        <v>148</v>
      </c>
      <c r="AU313" s="6" t="s">
        <v>80</v>
      </c>
    </row>
    <row r="314" spans="2:65" s="6" customFormat="1" ht="368.25" customHeight="1" x14ac:dyDescent="0.3">
      <c r="B314" s="23"/>
      <c r="C314" s="24"/>
      <c r="D314" s="167" t="s">
        <v>150</v>
      </c>
      <c r="E314" s="24"/>
      <c r="F314" s="168" t="s">
        <v>1112</v>
      </c>
      <c r="G314" s="24"/>
      <c r="H314" s="24"/>
      <c r="J314" s="24"/>
      <c r="K314" s="24"/>
      <c r="L314" s="43"/>
      <c r="M314" s="56"/>
      <c r="N314" s="24"/>
      <c r="O314" s="24"/>
      <c r="P314" s="24"/>
      <c r="Q314" s="24"/>
      <c r="R314" s="24"/>
      <c r="S314" s="24"/>
      <c r="T314" s="57"/>
      <c r="AT314" s="6" t="s">
        <v>150</v>
      </c>
      <c r="AU314" s="6" t="s">
        <v>80</v>
      </c>
    </row>
    <row r="315" spans="2:65" s="6" customFormat="1" ht="15.75" customHeight="1" x14ac:dyDescent="0.3">
      <c r="B315" s="169"/>
      <c r="C315" s="170"/>
      <c r="D315" s="167" t="s">
        <v>152</v>
      </c>
      <c r="E315" s="170"/>
      <c r="F315" s="171" t="s">
        <v>1113</v>
      </c>
      <c r="G315" s="170"/>
      <c r="H315" s="170"/>
      <c r="J315" s="170"/>
      <c r="K315" s="170"/>
      <c r="L315" s="172"/>
      <c r="M315" s="173"/>
      <c r="N315" s="170"/>
      <c r="O315" s="170"/>
      <c r="P315" s="170"/>
      <c r="Q315" s="170"/>
      <c r="R315" s="170"/>
      <c r="S315" s="170"/>
      <c r="T315" s="174"/>
      <c r="AT315" s="175" t="s">
        <v>152</v>
      </c>
      <c r="AU315" s="175" t="s">
        <v>80</v>
      </c>
      <c r="AV315" s="175" t="s">
        <v>76</v>
      </c>
      <c r="AW315" s="175" t="s">
        <v>111</v>
      </c>
      <c r="AX315" s="175" t="s">
        <v>72</v>
      </c>
      <c r="AY315" s="175" t="s">
        <v>139</v>
      </c>
    </row>
    <row r="316" spans="2:65" s="6" customFormat="1" ht="15.75" customHeight="1" x14ac:dyDescent="0.3">
      <c r="B316" s="169"/>
      <c r="C316" s="170"/>
      <c r="D316" s="167" t="s">
        <v>152</v>
      </c>
      <c r="E316" s="170"/>
      <c r="F316" s="171" t="s">
        <v>1953</v>
      </c>
      <c r="G316" s="170"/>
      <c r="H316" s="170"/>
      <c r="J316" s="170"/>
      <c r="K316" s="170"/>
      <c r="L316" s="172"/>
      <c r="M316" s="173"/>
      <c r="N316" s="170"/>
      <c r="O316" s="170"/>
      <c r="P316" s="170"/>
      <c r="Q316" s="170"/>
      <c r="R316" s="170"/>
      <c r="S316" s="170"/>
      <c r="T316" s="174"/>
      <c r="AT316" s="175" t="s">
        <v>152</v>
      </c>
      <c r="AU316" s="175" t="s">
        <v>80</v>
      </c>
      <c r="AV316" s="175" t="s">
        <v>76</v>
      </c>
      <c r="AW316" s="175" t="s">
        <v>111</v>
      </c>
      <c r="AX316" s="175" t="s">
        <v>72</v>
      </c>
      <c r="AY316" s="175" t="s">
        <v>139</v>
      </c>
    </row>
    <row r="317" spans="2:65" s="6" customFormat="1" ht="15.75" customHeight="1" x14ac:dyDescent="0.3">
      <c r="B317" s="169"/>
      <c r="C317" s="170"/>
      <c r="D317" s="167" t="s">
        <v>152</v>
      </c>
      <c r="E317" s="170"/>
      <c r="F317" s="171" t="s">
        <v>1930</v>
      </c>
      <c r="G317" s="170"/>
      <c r="H317" s="170"/>
      <c r="J317" s="170"/>
      <c r="K317" s="170"/>
      <c r="L317" s="172"/>
      <c r="M317" s="173"/>
      <c r="N317" s="170"/>
      <c r="O317" s="170"/>
      <c r="P317" s="170"/>
      <c r="Q317" s="170"/>
      <c r="R317" s="170"/>
      <c r="S317" s="170"/>
      <c r="T317" s="174"/>
      <c r="AT317" s="175" t="s">
        <v>152</v>
      </c>
      <c r="AU317" s="175" t="s">
        <v>80</v>
      </c>
      <c r="AV317" s="175" t="s">
        <v>76</v>
      </c>
      <c r="AW317" s="175" t="s">
        <v>111</v>
      </c>
      <c r="AX317" s="175" t="s">
        <v>72</v>
      </c>
      <c r="AY317" s="175" t="s">
        <v>139</v>
      </c>
    </row>
    <row r="318" spans="2:65" s="6" customFormat="1" ht="15.75" customHeight="1" x14ac:dyDescent="0.3">
      <c r="B318" s="169"/>
      <c r="C318" s="170"/>
      <c r="D318" s="167" t="s">
        <v>152</v>
      </c>
      <c r="E318" s="170"/>
      <c r="F318" s="171" t="s">
        <v>2018</v>
      </c>
      <c r="G318" s="170"/>
      <c r="H318" s="170"/>
      <c r="J318" s="170"/>
      <c r="K318" s="170"/>
      <c r="L318" s="172"/>
      <c r="M318" s="173"/>
      <c r="N318" s="170"/>
      <c r="O318" s="170"/>
      <c r="P318" s="170"/>
      <c r="Q318" s="170"/>
      <c r="R318" s="170"/>
      <c r="S318" s="170"/>
      <c r="T318" s="174"/>
      <c r="AT318" s="175" t="s">
        <v>152</v>
      </c>
      <c r="AU318" s="175" t="s">
        <v>80</v>
      </c>
      <c r="AV318" s="175" t="s">
        <v>76</v>
      </c>
      <c r="AW318" s="175" t="s">
        <v>111</v>
      </c>
      <c r="AX318" s="175" t="s">
        <v>72</v>
      </c>
      <c r="AY318" s="175" t="s">
        <v>139</v>
      </c>
    </row>
    <row r="319" spans="2:65" s="6" customFormat="1" ht="15.75" customHeight="1" x14ac:dyDescent="0.3">
      <c r="B319" s="176"/>
      <c r="C319" s="177"/>
      <c r="D319" s="167" t="s">
        <v>152</v>
      </c>
      <c r="E319" s="177"/>
      <c r="F319" s="178" t="s">
        <v>1954</v>
      </c>
      <c r="G319" s="177"/>
      <c r="H319" s="179">
        <v>22.838000000000001</v>
      </c>
      <c r="J319" s="177"/>
      <c r="K319" s="177"/>
      <c r="L319" s="180"/>
      <c r="M319" s="181"/>
      <c r="N319" s="177"/>
      <c r="O319" s="177"/>
      <c r="P319" s="177"/>
      <c r="Q319" s="177"/>
      <c r="R319" s="177"/>
      <c r="S319" s="177"/>
      <c r="T319" s="182"/>
      <c r="AT319" s="183" t="s">
        <v>152</v>
      </c>
      <c r="AU319" s="183" t="s">
        <v>80</v>
      </c>
      <c r="AV319" s="183" t="s">
        <v>80</v>
      </c>
      <c r="AW319" s="183" t="s">
        <v>111</v>
      </c>
      <c r="AX319" s="183" t="s">
        <v>72</v>
      </c>
      <c r="AY319" s="183" t="s">
        <v>139</v>
      </c>
    </row>
    <row r="320" spans="2:65" s="6" customFormat="1" ht="15.75" customHeight="1" x14ac:dyDescent="0.3">
      <c r="B320" s="176"/>
      <c r="C320" s="177"/>
      <c r="D320" s="167" t="s">
        <v>152</v>
      </c>
      <c r="E320" s="177"/>
      <c r="F320" s="178" t="s">
        <v>1955</v>
      </c>
      <c r="G320" s="177"/>
      <c r="H320" s="179">
        <v>163.345</v>
      </c>
      <c r="J320" s="177"/>
      <c r="K320" s="177"/>
      <c r="L320" s="180"/>
      <c r="M320" s="181"/>
      <c r="N320" s="177"/>
      <c r="O320" s="177"/>
      <c r="P320" s="177"/>
      <c r="Q320" s="177"/>
      <c r="R320" s="177"/>
      <c r="S320" s="177"/>
      <c r="T320" s="182"/>
      <c r="AT320" s="183" t="s">
        <v>152</v>
      </c>
      <c r="AU320" s="183" t="s">
        <v>80</v>
      </c>
      <c r="AV320" s="183" t="s">
        <v>80</v>
      </c>
      <c r="AW320" s="183" t="s">
        <v>111</v>
      </c>
      <c r="AX320" s="183" t="s">
        <v>72</v>
      </c>
      <c r="AY320" s="183" t="s">
        <v>139</v>
      </c>
    </row>
    <row r="321" spans="2:51" s="6" customFormat="1" ht="15.75" customHeight="1" x14ac:dyDescent="0.3">
      <c r="B321" s="176"/>
      <c r="C321" s="177"/>
      <c r="D321" s="167" t="s">
        <v>152</v>
      </c>
      <c r="E321" s="177"/>
      <c r="F321" s="178" t="s">
        <v>1957</v>
      </c>
      <c r="G321" s="177"/>
      <c r="H321" s="179">
        <v>98.338999999999999</v>
      </c>
      <c r="J321" s="177"/>
      <c r="K321" s="177"/>
      <c r="L321" s="180"/>
      <c r="M321" s="181"/>
      <c r="N321" s="177"/>
      <c r="O321" s="177"/>
      <c r="P321" s="177"/>
      <c r="Q321" s="177"/>
      <c r="R321" s="177"/>
      <c r="S321" s="177"/>
      <c r="T321" s="182"/>
      <c r="AT321" s="183" t="s">
        <v>152</v>
      </c>
      <c r="AU321" s="183" t="s">
        <v>80</v>
      </c>
      <c r="AV321" s="183" t="s">
        <v>80</v>
      </c>
      <c r="AW321" s="183" t="s">
        <v>111</v>
      </c>
      <c r="AX321" s="183" t="s">
        <v>72</v>
      </c>
      <c r="AY321" s="183" t="s">
        <v>139</v>
      </c>
    </row>
    <row r="322" spans="2:51" s="6" customFormat="1" ht="15.75" customHeight="1" x14ac:dyDescent="0.3">
      <c r="B322" s="176"/>
      <c r="C322" s="177"/>
      <c r="D322" s="167" t="s">
        <v>152</v>
      </c>
      <c r="E322" s="177"/>
      <c r="F322" s="178" t="s">
        <v>1958</v>
      </c>
      <c r="G322" s="177"/>
      <c r="H322" s="179">
        <v>13.284000000000001</v>
      </c>
      <c r="J322" s="177"/>
      <c r="K322" s="177"/>
      <c r="L322" s="180"/>
      <c r="M322" s="181"/>
      <c r="N322" s="177"/>
      <c r="O322" s="177"/>
      <c r="P322" s="177"/>
      <c r="Q322" s="177"/>
      <c r="R322" s="177"/>
      <c r="S322" s="177"/>
      <c r="T322" s="182"/>
      <c r="AT322" s="183" t="s">
        <v>152</v>
      </c>
      <c r="AU322" s="183" t="s">
        <v>80</v>
      </c>
      <c r="AV322" s="183" t="s">
        <v>80</v>
      </c>
      <c r="AW322" s="183" t="s">
        <v>111</v>
      </c>
      <c r="AX322" s="183" t="s">
        <v>72</v>
      </c>
      <c r="AY322" s="183" t="s">
        <v>139</v>
      </c>
    </row>
    <row r="323" spans="2:51" s="6" customFormat="1" ht="15.75" customHeight="1" x14ac:dyDescent="0.3">
      <c r="B323" s="176"/>
      <c r="C323" s="177"/>
      <c r="D323" s="167" t="s">
        <v>152</v>
      </c>
      <c r="E323" s="177"/>
      <c r="F323" s="178" t="s">
        <v>1959</v>
      </c>
      <c r="G323" s="177"/>
      <c r="H323" s="179">
        <v>52.49</v>
      </c>
      <c r="J323" s="177"/>
      <c r="K323" s="177"/>
      <c r="L323" s="180"/>
      <c r="M323" s="181"/>
      <c r="N323" s="177"/>
      <c r="O323" s="177"/>
      <c r="P323" s="177"/>
      <c r="Q323" s="177"/>
      <c r="R323" s="177"/>
      <c r="S323" s="177"/>
      <c r="T323" s="182"/>
      <c r="AT323" s="183" t="s">
        <v>152</v>
      </c>
      <c r="AU323" s="183" t="s">
        <v>80</v>
      </c>
      <c r="AV323" s="183" t="s">
        <v>80</v>
      </c>
      <c r="AW323" s="183" t="s">
        <v>111</v>
      </c>
      <c r="AX323" s="183" t="s">
        <v>72</v>
      </c>
      <c r="AY323" s="183" t="s">
        <v>139</v>
      </c>
    </row>
    <row r="324" spans="2:51" s="6" customFormat="1" ht="15.75" customHeight="1" x14ac:dyDescent="0.3">
      <c r="B324" s="176"/>
      <c r="C324" s="177"/>
      <c r="D324" s="167" t="s">
        <v>152</v>
      </c>
      <c r="E324" s="177"/>
      <c r="F324" s="178" t="s">
        <v>1960</v>
      </c>
      <c r="G324" s="177"/>
      <c r="H324" s="179">
        <v>50.046999999999997</v>
      </c>
      <c r="J324" s="177"/>
      <c r="K324" s="177"/>
      <c r="L324" s="180"/>
      <c r="M324" s="181"/>
      <c r="N324" s="177"/>
      <c r="O324" s="177"/>
      <c r="P324" s="177"/>
      <c r="Q324" s="177"/>
      <c r="R324" s="177"/>
      <c r="S324" s="177"/>
      <c r="T324" s="182"/>
      <c r="AT324" s="183" t="s">
        <v>152</v>
      </c>
      <c r="AU324" s="183" t="s">
        <v>80</v>
      </c>
      <c r="AV324" s="183" t="s">
        <v>80</v>
      </c>
      <c r="AW324" s="183" t="s">
        <v>111</v>
      </c>
      <c r="AX324" s="183" t="s">
        <v>72</v>
      </c>
      <c r="AY324" s="183" t="s">
        <v>139</v>
      </c>
    </row>
    <row r="325" spans="2:51" s="6" customFormat="1" ht="15.75" customHeight="1" x14ac:dyDescent="0.3">
      <c r="B325" s="176"/>
      <c r="C325" s="177"/>
      <c r="D325" s="167" t="s">
        <v>152</v>
      </c>
      <c r="E325" s="177"/>
      <c r="F325" s="178" t="s">
        <v>1961</v>
      </c>
      <c r="G325" s="177"/>
      <c r="H325" s="179">
        <v>206.43299999999999</v>
      </c>
      <c r="J325" s="177"/>
      <c r="K325" s="177"/>
      <c r="L325" s="180"/>
      <c r="M325" s="181"/>
      <c r="N325" s="177"/>
      <c r="O325" s="177"/>
      <c r="P325" s="177"/>
      <c r="Q325" s="177"/>
      <c r="R325" s="177"/>
      <c r="S325" s="177"/>
      <c r="T325" s="182"/>
      <c r="AT325" s="183" t="s">
        <v>152</v>
      </c>
      <c r="AU325" s="183" t="s">
        <v>80</v>
      </c>
      <c r="AV325" s="183" t="s">
        <v>80</v>
      </c>
      <c r="AW325" s="183" t="s">
        <v>111</v>
      </c>
      <c r="AX325" s="183" t="s">
        <v>72</v>
      </c>
      <c r="AY325" s="183" t="s">
        <v>139</v>
      </c>
    </row>
    <row r="326" spans="2:51" s="6" customFormat="1" ht="15.75" customHeight="1" x14ac:dyDescent="0.3">
      <c r="B326" s="176"/>
      <c r="C326" s="177"/>
      <c r="D326" s="167" t="s">
        <v>152</v>
      </c>
      <c r="E326" s="177"/>
      <c r="F326" s="178" t="s">
        <v>1962</v>
      </c>
      <c r="G326" s="177"/>
      <c r="H326" s="179">
        <v>149.988</v>
      </c>
      <c r="J326" s="177"/>
      <c r="K326" s="177"/>
      <c r="L326" s="180"/>
      <c r="M326" s="181"/>
      <c r="N326" s="177"/>
      <c r="O326" s="177"/>
      <c r="P326" s="177"/>
      <c r="Q326" s="177"/>
      <c r="R326" s="177"/>
      <c r="S326" s="177"/>
      <c r="T326" s="182"/>
      <c r="AT326" s="183" t="s">
        <v>152</v>
      </c>
      <c r="AU326" s="183" t="s">
        <v>80</v>
      </c>
      <c r="AV326" s="183" t="s">
        <v>80</v>
      </c>
      <c r="AW326" s="183" t="s">
        <v>111</v>
      </c>
      <c r="AX326" s="183" t="s">
        <v>72</v>
      </c>
      <c r="AY326" s="183" t="s">
        <v>139</v>
      </c>
    </row>
    <row r="327" spans="2:51" s="6" customFormat="1" ht="15.75" customHeight="1" x14ac:dyDescent="0.3">
      <c r="B327" s="176"/>
      <c r="C327" s="177"/>
      <c r="D327" s="167" t="s">
        <v>152</v>
      </c>
      <c r="E327" s="177"/>
      <c r="F327" s="178" t="s">
        <v>1963</v>
      </c>
      <c r="G327" s="177"/>
      <c r="H327" s="179">
        <v>45.305999999999997</v>
      </c>
      <c r="J327" s="177"/>
      <c r="K327" s="177"/>
      <c r="L327" s="180"/>
      <c r="M327" s="181"/>
      <c r="N327" s="177"/>
      <c r="O327" s="177"/>
      <c r="P327" s="177"/>
      <c r="Q327" s="177"/>
      <c r="R327" s="177"/>
      <c r="S327" s="177"/>
      <c r="T327" s="182"/>
      <c r="AT327" s="183" t="s">
        <v>152</v>
      </c>
      <c r="AU327" s="183" t="s">
        <v>80</v>
      </c>
      <c r="AV327" s="183" t="s">
        <v>80</v>
      </c>
      <c r="AW327" s="183" t="s">
        <v>111</v>
      </c>
      <c r="AX327" s="183" t="s">
        <v>72</v>
      </c>
      <c r="AY327" s="183" t="s">
        <v>139</v>
      </c>
    </row>
    <row r="328" spans="2:51" s="6" customFormat="1" ht="15.75" customHeight="1" x14ac:dyDescent="0.3">
      <c r="B328" s="176"/>
      <c r="C328" s="177"/>
      <c r="D328" s="167" t="s">
        <v>152</v>
      </c>
      <c r="E328" s="177"/>
      <c r="F328" s="178" t="s">
        <v>1964</v>
      </c>
      <c r="G328" s="177"/>
      <c r="H328" s="179">
        <v>49.661999999999999</v>
      </c>
      <c r="J328" s="177"/>
      <c r="K328" s="177"/>
      <c r="L328" s="180"/>
      <c r="M328" s="181"/>
      <c r="N328" s="177"/>
      <c r="O328" s="177"/>
      <c r="P328" s="177"/>
      <c r="Q328" s="177"/>
      <c r="R328" s="177"/>
      <c r="S328" s="177"/>
      <c r="T328" s="182"/>
      <c r="AT328" s="183" t="s">
        <v>152</v>
      </c>
      <c r="AU328" s="183" t="s">
        <v>80</v>
      </c>
      <c r="AV328" s="183" t="s">
        <v>80</v>
      </c>
      <c r="AW328" s="183" t="s">
        <v>111</v>
      </c>
      <c r="AX328" s="183" t="s">
        <v>72</v>
      </c>
      <c r="AY328" s="183" t="s">
        <v>139</v>
      </c>
    </row>
    <row r="329" spans="2:51" s="6" customFormat="1" ht="15.75" customHeight="1" x14ac:dyDescent="0.3">
      <c r="B329" s="176"/>
      <c r="C329" s="177"/>
      <c r="D329" s="167" t="s">
        <v>152</v>
      </c>
      <c r="E329" s="177"/>
      <c r="F329" s="178" t="s">
        <v>1965</v>
      </c>
      <c r="G329" s="177"/>
      <c r="H329" s="179">
        <v>13.615</v>
      </c>
      <c r="J329" s="177"/>
      <c r="K329" s="177"/>
      <c r="L329" s="180"/>
      <c r="M329" s="181"/>
      <c r="N329" s="177"/>
      <c r="O329" s="177"/>
      <c r="P329" s="177"/>
      <c r="Q329" s="177"/>
      <c r="R329" s="177"/>
      <c r="S329" s="177"/>
      <c r="T329" s="182"/>
      <c r="AT329" s="183" t="s">
        <v>152</v>
      </c>
      <c r="AU329" s="183" t="s">
        <v>80</v>
      </c>
      <c r="AV329" s="183" t="s">
        <v>80</v>
      </c>
      <c r="AW329" s="183" t="s">
        <v>111</v>
      </c>
      <c r="AX329" s="183" t="s">
        <v>72</v>
      </c>
      <c r="AY329" s="183" t="s">
        <v>139</v>
      </c>
    </row>
    <row r="330" spans="2:51" s="6" customFormat="1" ht="15.75" customHeight="1" x14ac:dyDescent="0.3">
      <c r="B330" s="176"/>
      <c r="C330" s="177"/>
      <c r="D330" s="167" t="s">
        <v>152</v>
      </c>
      <c r="E330" s="177"/>
      <c r="F330" s="178" t="s">
        <v>1966</v>
      </c>
      <c r="G330" s="177"/>
      <c r="H330" s="179">
        <v>10.46</v>
      </c>
      <c r="J330" s="177"/>
      <c r="K330" s="177"/>
      <c r="L330" s="180"/>
      <c r="M330" s="181"/>
      <c r="N330" s="177"/>
      <c r="O330" s="177"/>
      <c r="P330" s="177"/>
      <c r="Q330" s="177"/>
      <c r="R330" s="177"/>
      <c r="S330" s="177"/>
      <c r="T330" s="182"/>
      <c r="AT330" s="183" t="s">
        <v>152</v>
      </c>
      <c r="AU330" s="183" t="s">
        <v>80</v>
      </c>
      <c r="AV330" s="183" t="s">
        <v>80</v>
      </c>
      <c r="AW330" s="183" t="s">
        <v>111</v>
      </c>
      <c r="AX330" s="183" t="s">
        <v>72</v>
      </c>
      <c r="AY330" s="183" t="s">
        <v>139</v>
      </c>
    </row>
    <row r="331" spans="2:51" s="6" customFormat="1" ht="15.75" customHeight="1" x14ac:dyDescent="0.3">
      <c r="B331" s="176"/>
      <c r="C331" s="177"/>
      <c r="D331" s="167" t="s">
        <v>152</v>
      </c>
      <c r="E331" s="177"/>
      <c r="F331" s="178" t="s">
        <v>1967</v>
      </c>
      <c r="G331" s="177"/>
      <c r="H331" s="179">
        <v>10.78</v>
      </c>
      <c r="J331" s="177"/>
      <c r="K331" s="177"/>
      <c r="L331" s="180"/>
      <c r="M331" s="181"/>
      <c r="N331" s="177"/>
      <c r="O331" s="177"/>
      <c r="P331" s="177"/>
      <c r="Q331" s="177"/>
      <c r="R331" s="177"/>
      <c r="S331" s="177"/>
      <c r="T331" s="182"/>
      <c r="AT331" s="183" t="s">
        <v>152</v>
      </c>
      <c r="AU331" s="183" t="s">
        <v>80</v>
      </c>
      <c r="AV331" s="183" t="s">
        <v>80</v>
      </c>
      <c r="AW331" s="183" t="s">
        <v>111</v>
      </c>
      <c r="AX331" s="183" t="s">
        <v>72</v>
      </c>
      <c r="AY331" s="183" t="s">
        <v>139</v>
      </c>
    </row>
    <row r="332" spans="2:51" s="6" customFormat="1" ht="15.75" customHeight="1" x14ac:dyDescent="0.3">
      <c r="B332" s="176"/>
      <c r="C332" s="177"/>
      <c r="D332" s="167" t="s">
        <v>152</v>
      </c>
      <c r="E332" s="177"/>
      <c r="F332" s="178" t="s">
        <v>1968</v>
      </c>
      <c r="G332" s="177"/>
      <c r="H332" s="179">
        <v>3.3959999999999999</v>
      </c>
      <c r="J332" s="177"/>
      <c r="K332" s="177"/>
      <c r="L332" s="180"/>
      <c r="M332" s="181"/>
      <c r="N332" s="177"/>
      <c r="O332" s="177"/>
      <c r="P332" s="177"/>
      <c r="Q332" s="177"/>
      <c r="R332" s="177"/>
      <c r="S332" s="177"/>
      <c r="T332" s="182"/>
      <c r="AT332" s="183" t="s">
        <v>152</v>
      </c>
      <c r="AU332" s="183" t="s">
        <v>80</v>
      </c>
      <c r="AV332" s="183" t="s">
        <v>80</v>
      </c>
      <c r="AW332" s="183" t="s">
        <v>111</v>
      </c>
      <c r="AX332" s="183" t="s">
        <v>72</v>
      </c>
      <c r="AY332" s="183" t="s">
        <v>139</v>
      </c>
    </row>
    <row r="333" spans="2:51" s="6" customFormat="1" ht="15.75" customHeight="1" x14ac:dyDescent="0.3">
      <c r="B333" s="176"/>
      <c r="C333" s="177"/>
      <c r="D333" s="167" t="s">
        <v>152</v>
      </c>
      <c r="E333" s="177"/>
      <c r="F333" s="178" t="s">
        <v>1969</v>
      </c>
      <c r="G333" s="177"/>
      <c r="H333" s="179">
        <v>7.84</v>
      </c>
      <c r="J333" s="177"/>
      <c r="K333" s="177"/>
      <c r="L333" s="180"/>
      <c r="M333" s="181"/>
      <c r="N333" s="177"/>
      <c r="O333" s="177"/>
      <c r="P333" s="177"/>
      <c r="Q333" s="177"/>
      <c r="R333" s="177"/>
      <c r="S333" s="177"/>
      <c r="T333" s="182"/>
      <c r="AT333" s="183" t="s">
        <v>152</v>
      </c>
      <c r="AU333" s="183" t="s">
        <v>80</v>
      </c>
      <c r="AV333" s="183" t="s">
        <v>80</v>
      </c>
      <c r="AW333" s="183" t="s">
        <v>111</v>
      </c>
      <c r="AX333" s="183" t="s">
        <v>72</v>
      </c>
      <c r="AY333" s="183" t="s">
        <v>139</v>
      </c>
    </row>
    <row r="334" spans="2:51" s="6" customFormat="1" ht="15.75" customHeight="1" x14ac:dyDescent="0.3">
      <c r="B334" s="176"/>
      <c r="C334" s="177"/>
      <c r="D334" s="167" t="s">
        <v>152</v>
      </c>
      <c r="E334" s="177"/>
      <c r="F334" s="178" t="s">
        <v>1970</v>
      </c>
      <c r="G334" s="177"/>
      <c r="H334" s="179">
        <v>11.962</v>
      </c>
      <c r="J334" s="177"/>
      <c r="K334" s="177"/>
      <c r="L334" s="180"/>
      <c r="M334" s="181"/>
      <c r="N334" s="177"/>
      <c r="O334" s="177"/>
      <c r="P334" s="177"/>
      <c r="Q334" s="177"/>
      <c r="R334" s="177"/>
      <c r="S334" s="177"/>
      <c r="T334" s="182"/>
      <c r="AT334" s="183" t="s">
        <v>152</v>
      </c>
      <c r="AU334" s="183" t="s">
        <v>80</v>
      </c>
      <c r="AV334" s="183" t="s">
        <v>80</v>
      </c>
      <c r="AW334" s="183" t="s">
        <v>111</v>
      </c>
      <c r="AX334" s="183" t="s">
        <v>72</v>
      </c>
      <c r="AY334" s="183" t="s">
        <v>139</v>
      </c>
    </row>
    <row r="335" spans="2:51" s="6" customFormat="1" ht="15.75" customHeight="1" x14ac:dyDescent="0.3">
      <c r="B335" s="176"/>
      <c r="C335" s="177"/>
      <c r="D335" s="167" t="s">
        <v>152</v>
      </c>
      <c r="E335" s="177"/>
      <c r="F335" s="178" t="s">
        <v>1971</v>
      </c>
      <c r="G335" s="177"/>
      <c r="H335" s="179">
        <v>260.48099999999999</v>
      </c>
      <c r="J335" s="177"/>
      <c r="K335" s="177"/>
      <c r="L335" s="180"/>
      <c r="M335" s="181"/>
      <c r="N335" s="177"/>
      <c r="O335" s="177"/>
      <c r="P335" s="177"/>
      <c r="Q335" s="177"/>
      <c r="R335" s="177"/>
      <c r="S335" s="177"/>
      <c r="T335" s="182"/>
      <c r="AT335" s="183" t="s">
        <v>152</v>
      </c>
      <c r="AU335" s="183" t="s">
        <v>80</v>
      </c>
      <c r="AV335" s="183" t="s">
        <v>80</v>
      </c>
      <c r="AW335" s="183" t="s">
        <v>111</v>
      </c>
      <c r="AX335" s="183" t="s">
        <v>72</v>
      </c>
      <c r="AY335" s="183" t="s">
        <v>139</v>
      </c>
    </row>
    <row r="336" spans="2:51" s="6" customFormat="1" ht="15.75" customHeight="1" x14ac:dyDescent="0.3">
      <c r="B336" s="176"/>
      <c r="C336" s="177"/>
      <c r="D336" s="167" t="s">
        <v>152</v>
      </c>
      <c r="E336" s="177"/>
      <c r="F336" s="178" t="s">
        <v>1972</v>
      </c>
      <c r="G336" s="177"/>
      <c r="H336" s="179">
        <v>7.14</v>
      </c>
      <c r="J336" s="177"/>
      <c r="K336" s="177"/>
      <c r="L336" s="180"/>
      <c r="M336" s="181"/>
      <c r="N336" s="177"/>
      <c r="O336" s="177"/>
      <c r="P336" s="177"/>
      <c r="Q336" s="177"/>
      <c r="R336" s="177"/>
      <c r="S336" s="177"/>
      <c r="T336" s="182"/>
      <c r="AT336" s="183" t="s">
        <v>152</v>
      </c>
      <c r="AU336" s="183" t="s">
        <v>80</v>
      </c>
      <c r="AV336" s="183" t="s">
        <v>80</v>
      </c>
      <c r="AW336" s="183" t="s">
        <v>111</v>
      </c>
      <c r="AX336" s="183" t="s">
        <v>72</v>
      </c>
      <c r="AY336" s="183" t="s">
        <v>139</v>
      </c>
    </row>
    <row r="337" spans="2:51" s="6" customFormat="1" ht="15.75" customHeight="1" x14ac:dyDescent="0.3">
      <c r="B337" s="169"/>
      <c r="C337" s="170"/>
      <c r="D337" s="167" t="s">
        <v>152</v>
      </c>
      <c r="E337" s="170"/>
      <c r="F337" s="171" t="s">
        <v>518</v>
      </c>
      <c r="G337" s="170"/>
      <c r="H337" s="170"/>
      <c r="J337" s="170"/>
      <c r="K337" s="170"/>
      <c r="L337" s="172"/>
      <c r="M337" s="173"/>
      <c r="N337" s="170"/>
      <c r="O337" s="170"/>
      <c r="P337" s="170"/>
      <c r="Q337" s="170"/>
      <c r="R337" s="170"/>
      <c r="S337" s="170"/>
      <c r="T337" s="174"/>
      <c r="AT337" s="175" t="s">
        <v>152</v>
      </c>
      <c r="AU337" s="175" t="s">
        <v>80</v>
      </c>
      <c r="AV337" s="175" t="s">
        <v>76</v>
      </c>
      <c r="AW337" s="175" t="s">
        <v>111</v>
      </c>
      <c r="AX337" s="175" t="s">
        <v>72</v>
      </c>
      <c r="AY337" s="175" t="s">
        <v>139</v>
      </c>
    </row>
    <row r="338" spans="2:51" s="6" customFormat="1" ht="15.75" customHeight="1" x14ac:dyDescent="0.3">
      <c r="B338" s="176"/>
      <c r="C338" s="177"/>
      <c r="D338" s="167" t="s">
        <v>152</v>
      </c>
      <c r="E338" s="177"/>
      <c r="F338" s="178" t="s">
        <v>1973</v>
      </c>
      <c r="G338" s="177"/>
      <c r="H338" s="179">
        <v>-8.25</v>
      </c>
      <c r="J338" s="177"/>
      <c r="K338" s="177"/>
      <c r="L338" s="180"/>
      <c r="M338" s="181"/>
      <c r="N338" s="177"/>
      <c r="O338" s="177"/>
      <c r="P338" s="177"/>
      <c r="Q338" s="177"/>
      <c r="R338" s="177"/>
      <c r="S338" s="177"/>
      <c r="T338" s="182"/>
      <c r="AT338" s="183" t="s">
        <v>152</v>
      </c>
      <c r="AU338" s="183" t="s">
        <v>80</v>
      </c>
      <c r="AV338" s="183" t="s">
        <v>80</v>
      </c>
      <c r="AW338" s="183" t="s">
        <v>111</v>
      </c>
      <c r="AX338" s="183" t="s">
        <v>72</v>
      </c>
      <c r="AY338" s="183" t="s">
        <v>139</v>
      </c>
    </row>
    <row r="339" spans="2:51" s="6" customFormat="1" ht="15.75" customHeight="1" x14ac:dyDescent="0.3">
      <c r="B339" s="176"/>
      <c r="C339" s="177"/>
      <c r="D339" s="167" t="s">
        <v>152</v>
      </c>
      <c r="E339" s="177"/>
      <c r="F339" s="178" t="s">
        <v>1974</v>
      </c>
      <c r="G339" s="177"/>
      <c r="H339" s="179">
        <v>-1.2</v>
      </c>
      <c r="J339" s="177"/>
      <c r="K339" s="177"/>
      <c r="L339" s="180"/>
      <c r="M339" s="181"/>
      <c r="N339" s="177"/>
      <c r="O339" s="177"/>
      <c r="P339" s="177"/>
      <c r="Q339" s="177"/>
      <c r="R339" s="177"/>
      <c r="S339" s="177"/>
      <c r="T339" s="182"/>
      <c r="AT339" s="183" t="s">
        <v>152</v>
      </c>
      <c r="AU339" s="183" t="s">
        <v>80</v>
      </c>
      <c r="AV339" s="183" t="s">
        <v>80</v>
      </c>
      <c r="AW339" s="183" t="s">
        <v>111</v>
      </c>
      <c r="AX339" s="183" t="s">
        <v>72</v>
      </c>
      <c r="AY339" s="183" t="s">
        <v>139</v>
      </c>
    </row>
    <row r="340" spans="2:51" s="6" customFormat="1" ht="15.75" customHeight="1" x14ac:dyDescent="0.3">
      <c r="B340" s="176"/>
      <c r="C340" s="177"/>
      <c r="D340" s="167" t="s">
        <v>152</v>
      </c>
      <c r="E340" s="177"/>
      <c r="F340" s="178" t="s">
        <v>1975</v>
      </c>
      <c r="G340" s="177"/>
      <c r="H340" s="179">
        <v>-6.72</v>
      </c>
      <c r="J340" s="177"/>
      <c r="K340" s="177"/>
      <c r="L340" s="180"/>
      <c r="M340" s="181"/>
      <c r="N340" s="177"/>
      <c r="O340" s="177"/>
      <c r="P340" s="177"/>
      <c r="Q340" s="177"/>
      <c r="R340" s="177"/>
      <c r="S340" s="177"/>
      <c r="T340" s="182"/>
      <c r="AT340" s="183" t="s">
        <v>152</v>
      </c>
      <c r="AU340" s="183" t="s">
        <v>80</v>
      </c>
      <c r="AV340" s="183" t="s">
        <v>80</v>
      </c>
      <c r="AW340" s="183" t="s">
        <v>111</v>
      </c>
      <c r="AX340" s="183" t="s">
        <v>72</v>
      </c>
      <c r="AY340" s="183" t="s">
        <v>139</v>
      </c>
    </row>
    <row r="341" spans="2:51" s="6" customFormat="1" ht="15.75" customHeight="1" x14ac:dyDescent="0.3">
      <c r="B341" s="176"/>
      <c r="C341" s="177"/>
      <c r="D341" s="167" t="s">
        <v>152</v>
      </c>
      <c r="E341" s="177"/>
      <c r="F341" s="178" t="s">
        <v>1977</v>
      </c>
      <c r="G341" s="177"/>
      <c r="H341" s="179">
        <v>-59.847000000000001</v>
      </c>
      <c r="J341" s="177"/>
      <c r="K341" s="177"/>
      <c r="L341" s="180"/>
      <c r="M341" s="181"/>
      <c r="N341" s="177"/>
      <c r="O341" s="177"/>
      <c r="P341" s="177"/>
      <c r="Q341" s="177"/>
      <c r="R341" s="177"/>
      <c r="S341" s="177"/>
      <c r="T341" s="182"/>
      <c r="AT341" s="183" t="s">
        <v>152</v>
      </c>
      <c r="AU341" s="183" t="s">
        <v>80</v>
      </c>
      <c r="AV341" s="183" t="s">
        <v>80</v>
      </c>
      <c r="AW341" s="183" t="s">
        <v>111</v>
      </c>
      <c r="AX341" s="183" t="s">
        <v>72</v>
      </c>
      <c r="AY341" s="183" t="s">
        <v>139</v>
      </c>
    </row>
    <row r="342" spans="2:51" s="6" customFormat="1" ht="15.75" customHeight="1" x14ac:dyDescent="0.3">
      <c r="B342" s="176"/>
      <c r="C342" s="177"/>
      <c r="D342" s="167" t="s">
        <v>152</v>
      </c>
      <c r="E342" s="177"/>
      <c r="F342" s="178" t="s">
        <v>1978</v>
      </c>
      <c r="G342" s="177"/>
      <c r="H342" s="179">
        <v>-29.35</v>
      </c>
      <c r="J342" s="177"/>
      <c r="K342" s="177"/>
      <c r="L342" s="180"/>
      <c r="M342" s="181"/>
      <c r="N342" s="177"/>
      <c r="O342" s="177"/>
      <c r="P342" s="177"/>
      <c r="Q342" s="177"/>
      <c r="R342" s="177"/>
      <c r="S342" s="177"/>
      <c r="T342" s="182"/>
      <c r="AT342" s="183" t="s">
        <v>152</v>
      </c>
      <c r="AU342" s="183" t="s">
        <v>80</v>
      </c>
      <c r="AV342" s="183" t="s">
        <v>80</v>
      </c>
      <c r="AW342" s="183" t="s">
        <v>111</v>
      </c>
      <c r="AX342" s="183" t="s">
        <v>72</v>
      </c>
      <c r="AY342" s="183" t="s">
        <v>139</v>
      </c>
    </row>
    <row r="343" spans="2:51" s="6" customFormat="1" ht="15.75" customHeight="1" x14ac:dyDescent="0.3">
      <c r="B343" s="169"/>
      <c r="C343" s="170"/>
      <c r="D343" s="167" t="s">
        <v>152</v>
      </c>
      <c r="E343" s="170"/>
      <c r="F343" s="171" t="s">
        <v>2019</v>
      </c>
      <c r="G343" s="170"/>
      <c r="H343" s="170"/>
      <c r="J343" s="170"/>
      <c r="K343" s="170"/>
      <c r="L343" s="172"/>
      <c r="M343" s="173"/>
      <c r="N343" s="170"/>
      <c r="O343" s="170"/>
      <c r="P343" s="170"/>
      <c r="Q343" s="170"/>
      <c r="R343" s="170"/>
      <c r="S343" s="170"/>
      <c r="T343" s="174"/>
      <c r="AT343" s="175" t="s">
        <v>152</v>
      </c>
      <c r="AU343" s="175" t="s">
        <v>80</v>
      </c>
      <c r="AV343" s="175" t="s">
        <v>76</v>
      </c>
      <c r="AW343" s="175" t="s">
        <v>111</v>
      </c>
      <c r="AX343" s="175" t="s">
        <v>72</v>
      </c>
      <c r="AY343" s="175" t="s">
        <v>139</v>
      </c>
    </row>
    <row r="344" spans="2:51" s="6" customFormat="1" ht="15.75" customHeight="1" x14ac:dyDescent="0.3">
      <c r="B344" s="169"/>
      <c r="C344" s="170"/>
      <c r="D344" s="167" t="s">
        <v>152</v>
      </c>
      <c r="E344" s="170"/>
      <c r="F344" s="171" t="s">
        <v>2020</v>
      </c>
      <c r="G344" s="170"/>
      <c r="H344" s="170"/>
      <c r="J344" s="170"/>
      <c r="K344" s="170"/>
      <c r="L344" s="172"/>
      <c r="M344" s="173"/>
      <c r="N344" s="170"/>
      <c r="O344" s="170"/>
      <c r="P344" s="170"/>
      <c r="Q344" s="170"/>
      <c r="R344" s="170"/>
      <c r="S344" s="170"/>
      <c r="T344" s="174"/>
      <c r="AT344" s="175" t="s">
        <v>152</v>
      </c>
      <c r="AU344" s="175" t="s">
        <v>80</v>
      </c>
      <c r="AV344" s="175" t="s">
        <v>76</v>
      </c>
      <c r="AW344" s="175" t="s">
        <v>111</v>
      </c>
      <c r="AX344" s="175" t="s">
        <v>72</v>
      </c>
      <c r="AY344" s="175" t="s">
        <v>139</v>
      </c>
    </row>
    <row r="345" spans="2:51" s="6" customFormat="1" ht="15.75" customHeight="1" x14ac:dyDescent="0.3">
      <c r="B345" s="169"/>
      <c r="C345" s="170"/>
      <c r="D345" s="167" t="s">
        <v>152</v>
      </c>
      <c r="E345" s="170"/>
      <c r="F345" s="171" t="s">
        <v>2021</v>
      </c>
      <c r="G345" s="170"/>
      <c r="H345" s="170"/>
      <c r="J345" s="170"/>
      <c r="K345" s="170"/>
      <c r="L345" s="172"/>
      <c r="M345" s="173"/>
      <c r="N345" s="170"/>
      <c r="O345" s="170"/>
      <c r="P345" s="170"/>
      <c r="Q345" s="170"/>
      <c r="R345" s="170"/>
      <c r="S345" s="170"/>
      <c r="T345" s="174"/>
      <c r="AT345" s="175" t="s">
        <v>152</v>
      </c>
      <c r="AU345" s="175" t="s">
        <v>80</v>
      </c>
      <c r="AV345" s="175" t="s">
        <v>76</v>
      </c>
      <c r="AW345" s="175" t="s">
        <v>111</v>
      </c>
      <c r="AX345" s="175" t="s">
        <v>72</v>
      </c>
      <c r="AY345" s="175" t="s">
        <v>139</v>
      </c>
    </row>
    <row r="346" spans="2:51" s="6" customFormat="1" ht="15.75" customHeight="1" x14ac:dyDescent="0.3">
      <c r="B346" s="169"/>
      <c r="C346" s="170"/>
      <c r="D346" s="167" t="s">
        <v>152</v>
      </c>
      <c r="E346" s="170"/>
      <c r="F346" s="171" t="s">
        <v>1114</v>
      </c>
      <c r="G346" s="170"/>
      <c r="H346" s="170"/>
      <c r="J346" s="170"/>
      <c r="K346" s="170"/>
      <c r="L346" s="172"/>
      <c r="M346" s="173"/>
      <c r="N346" s="170"/>
      <c r="O346" s="170"/>
      <c r="P346" s="170"/>
      <c r="Q346" s="170"/>
      <c r="R346" s="170"/>
      <c r="S346" s="170"/>
      <c r="T346" s="174"/>
      <c r="AT346" s="175" t="s">
        <v>152</v>
      </c>
      <c r="AU346" s="175" t="s">
        <v>80</v>
      </c>
      <c r="AV346" s="175" t="s">
        <v>76</v>
      </c>
      <c r="AW346" s="175" t="s">
        <v>111</v>
      </c>
      <c r="AX346" s="175" t="s">
        <v>72</v>
      </c>
      <c r="AY346" s="175" t="s">
        <v>139</v>
      </c>
    </row>
    <row r="347" spans="2:51" s="6" customFormat="1" ht="15.75" customHeight="1" x14ac:dyDescent="0.3">
      <c r="B347" s="176"/>
      <c r="C347" s="177"/>
      <c r="D347" s="167" t="s">
        <v>152</v>
      </c>
      <c r="E347" s="177"/>
      <c r="F347" s="178" t="s">
        <v>2022</v>
      </c>
      <c r="G347" s="177"/>
      <c r="H347" s="179">
        <v>-38.549999999999997</v>
      </c>
      <c r="J347" s="177"/>
      <c r="K347" s="177"/>
      <c r="L347" s="180"/>
      <c r="M347" s="181"/>
      <c r="N347" s="177"/>
      <c r="O347" s="177"/>
      <c r="P347" s="177"/>
      <c r="Q347" s="177"/>
      <c r="R347" s="177"/>
      <c r="S347" s="177"/>
      <c r="T347" s="182"/>
      <c r="AT347" s="183" t="s">
        <v>152</v>
      </c>
      <c r="AU347" s="183" t="s">
        <v>80</v>
      </c>
      <c r="AV347" s="183" t="s">
        <v>80</v>
      </c>
      <c r="AW347" s="183" t="s">
        <v>111</v>
      </c>
      <c r="AX347" s="183" t="s">
        <v>72</v>
      </c>
      <c r="AY347" s="183" t="s">
        <v>139</v>
      </c>
    </row>
    <row r="348" spans="2:51" s="6" customFormat="1" ht="15.75" customHeight="1" x14ac:dyDescent="0.3">
      <c r="B348" s="176"/>
      <c r="C348" s="177"/>
      <c r="D348" s="167" t="s">
        <v>152</v>
      </c>
      <c r="E348" s="177"/>
      <c r="F348" s="178" t="s">
        <v>2023</v>
      </c>
      <c r="G348" s="177"/>
      <c r="H348" s="179">
        <v>-197.166</v>
      </c>
      <c r="J348" s="177"/>
      <c r="K348" s="177"/>
      <c r="L348" s="180"/>
      <c r="M348" s="181"/>
      <c r="N348" s="177"/>
      <c r="O348" s="177"/>
      <c r="P348" s="177"/>
      <c r="Q348" s="177"/>
      <c r="R348" s="177"/>
      <c r="S348" s="177"/>
      <c r="T348" s="182"/>
      <c r="AT348" s="183" t="s">
        <v>152</v>
      </c>
      <c r="AU348" s="183" t="s">
        <v>80</v>
      </c>
      <c r="AV348" s="183" t="s">
        <v>80</v>
      </c>
      <c r="AW348" s="183" t="s">
        <v>111</v>
      </c>
      <c r="AX348" s="183" t="s">
        <v>72</v>
      </c>
      <c r="AY348" s="183" t="s">
        <v>139</v>
      </c>
    </row>
    <row r="349" spans="2:51" s="6" customFormat="1" ht="15.75" customHeight="1" x14ac:dyDescent="0.3">
      <c r="B349" s="176"/>
      <c r="C349" s="177"/>
      <c r="D349" s="167" t="s">
        <v>152</v>
      </c>
      <c r="E349" s="177"/>
      <c r="F349" s="178" t="s">
        <v>2024</v>
      </c>
      <c r="G349" s="177"/>
      <c r="H349" s="179">
        <v>-4.3090000000000002</v>
      </c>
      <c r="J349" s="177"/>
      <c r="K349" s="177"/>
      <c r="L349" s="180"/>
      <c r="M349" s="181"/>
      <c r="N349" s="177"/>
      <c r="O349" s="177"/>
      <c r="P349" s="177"/>
      <c r="Q349" s="177"/>
      <c r="R349" s="177"/>
      <c r="S349" s="177"/>
      <c r="T349" s="182"/>
      <c r="AT349" s="183" t="s">
        <v>152</v>
      </c>
      <c r="AU349" s="183" t="s">
        <v>80</v>
      </c>
      <c r="AV349" s="183" t="s">
        <v>80</v>
      </c>
      <c r="AW349" s="183" t="s">
        <v>111</v>
      </c>
      <c r="AX349" s="183" t="s">
        <v>72</v>
      </c>
      <c r="AY349" s="183" t="s">
        <v>139</v>
      </c>
    </row>
    <row r="350" spans="2:51" s="6" customFormat="1" ht="15.75" customHeight="1" x14ac:dyDescent="0.3">
      <c r="B350" s="169"/>
      <c r="C350" s="170"/>
      <c r="D350" s="167" t="s">
        <v>152</v>
      </c>
      <c r="E350" s="170"/>
      <c r="F350" s="171" t="s">
        <v>2025</v>
      </c>
      <c r="G350" s="170"/>
      <c r="H350" s="170"/>
      <c r="J350" s="170"/>
      <c r="K350" s="170"/>
      <c r="L350" s="172"/>
      <c r="M350" s="173"/>
      <c r="N350" s="170"/>
      <c r="O350" s="170"/>
      <c r="P350" s="170"/>
      <c r="Q350" s="170"/>
      <c r="R350" s="170"/>
      <c r="S350" s="170"/>
      <c r="T350" s="174"/>
      <c r="AT350" s="175" t="s">
        <v>152</v>
      </c>
      <c r="AU350" s="175" t="s">
        <v>80</v>
      </c>
      <c r="AV350" s="175" t="s">
        <v>76</v>
      </c>
      <c r="AW350" s="175" t="s">
        <v>111</v>
      </c>
      <c r="AX350" s="175" t="s">
        <v>72</v>
      </c>
      <c r="AY350" s="175" t="s">
        <v>139</v>
      </c>
    </row>
    <row r="351" spans="2:51" s="6" customFormat="1" ht="15.75" customHeight="1" x14ac:dyDescent="0.3">
      <c r="B351" s="169"/>
      <c r="C351" s="170"/>
      <c r="D351" s="167" t="s">
        <v>152</v>
      </c>
      <c r="E351" s="170"/>
      <c r="F351" s="171" t="s">
        <v>818</v>
      </c>
      <c r="G351" s="170"/>
      <c r="H351" s="170"/>
      <c r="J351" s="170"/>
      <c r="K351" s="170"/>
      <c r="L351" s="172"/>
      <c r="M351" s="173"/>
      <c r="N351" s="170"/>
      <c r="O351" s="170"/>
      <c r="P351" s="170"/>
      <c r="Q351" s="170"/>
      <c r="R351" s="170"/>
      <c r="S351" s="170"/>
      <c r="T351" s="174"/>
      <c r="AT351" s="175" t="s">
        <v>152</v>
      </c>
      <c r="AU351" s="175" t="s">
        <v>80</v>
      </c>
      <c r="AV351" s="175" t="s">
        <v>76</v>
      </c>
      <c r="AW351" s="175" t="s">
        <v>111</v>
      </c>
      <c r="AX351" s="175" t="s">
        <v>72</v>
      </c>
      <c r="AY351" s="175" t="s">
        <v>139</v>
      </c>
    </row>
    <row r="352" spans="2:51" s="6" customFormat="1" ht="15.75" customHeight="1" x14ac:dyDescent="0.3">
      <c r="B352" s="169"/>
      <c r="C352" s="170"/>
      <c r="D352" s="167" t="s">
        <v>152</v>
      </c>
      <c r="E352" s="170"/>
      <c r="F352" s="171" t="s">
        <v>1933</v>
      </c>
      <c r="G352" s="170"/>
      <c r="H352" s="170"/>
      <c r="J352" s="170"/>
      <c r="K352" s="170"/>
      <c r="L352" s="172"/>
      <c r="M352" s="173"/>
      <c r="N352" s="170"/>
      <c r="O352" s="170"/>
      <c r="P352" s="170"/>
      <c r="Q352" s="170"/>
      <c r="R352" s="170"/>
      <c r="S352" s="170"/>
      <c r="T352" s="174"/>
      <c r="AT352" s="175" t="s">
        <v>152</v>
      </c>
      <c r="AU352" s="175" t="s">
        <v>80</v>
      </c>
      <c r="AV352" s="175" t="s">
        <v>76</v>
      </c>
      <c r="AW352" s="175" t="s">
        <v>111</v>
      </c>
      <c r="AX352" s="175" t="s">
        <v>72</v>
      </c>
      <c r="AY352" s="175" t="s">
        <v>139</v>
      </c>
    </row>
    <row r="353" spans="2:51" s="6" customFormat="1" ht="15.75" customHeight="1" x14ac:dyDescent="0.3">
      <c r="B353" s="176"/>
      <c r="C353" s="177"/>
      <c r="D353" s="167" t="s">
        <v>152</v>
      </c>
      <c r="E353" s="177"/>
      <c r="F353" s="178" t="s">
        <v>1983</v>
      </c>
      <c r="G353" s="177"/>
      <c r="H353" s="179">
        <v>37.706000000000003</v>
      </c>
      <c r="J353" s="177"/>
      <c r="K353" s="177"/>
      <c r="L353" s="180"/>
      <c r="M353" s="181"/>
      <c r="N353" s="177"/>
      <c r="O353" s="177"/>
      <c r="P353" s="177"/>
      <c r="Q353" s="177"/>
      <c r="R353" s="177"/>
      <c r="S353" s="177"/>
      <c r="T353" s="182"/>
      <c r="AT353" s="183" t="s">
        <v>152</v>
      </c>
      <c r="AU353" s="183" t="s">
        <v>80</v>
      </c>
      <c r="AV353" s="183" t="s">
        <v>80</v>
      </c>
      <c r="AW353" s="183" t="s">
        <v>111</v>
      </c>
      <c r="AX353" s="183" t="s">
        <v>72</v>
      </c>
      <c r="AY353" s="183" t="s">
        <v>139</v>
      </c>
    </row>
    <row r="354" spans="2:51" s="6" customFormat="1" ht="15.75" customHeight="1" x14ac:dyDescent="0.3">
      <c r="B354" s="169"/>
      <c r="C354" s="170"/>
      <c r="D354" s="167" t="s">
        <v>152</v>
      </c>
      <c r="E354" s="170"/>
      <c r="F354" s="171" t="s">
        <v>518</v>
      </c>
      <c r="G354" s="170"/>
      <c r="H354" s="170"/>
      <c r="J354" s="170"/>
      <c r="K354" s="170"/>
      <c r="L354" s="172"/>
      <c r="M354" s="173"/>
      <c r="N354" s="170"/>
      <c r="O354" s="170"/>
      <c r="P354" s="170"/>
      <c r="Q354" s="170"/>
      <c r="R354" s="170"/>
      <c r="S354" s="170"/>
      <c r="T354" s="174"/>
      <c r="AT354" s="175" t="s">
        <v>152</v>
      </c>
      <c r="AU354" s="175" t="s">
        <v>80</v>
      </c>
      <c r="AV354" s="175" t="s">
        <v>76</v>
      </c>
      <c r="AW354" s="175" t="s">
        <v>111</v>
      </c>
      <c r="AX354" s="175" t="s">
        <v>72</v>
      </c>
      <c r="AY354" s="175" t="s">
        <v>139</v>
      </c>
    </row>
    <row r="355" spans="2:51" s="6" customFormat="1" ht="15.75" customHeight="1" x14ac:dyDescent="0.3">
      <c r="B355" s="176"/>
      <c r="C355" s="177"/>
      <c r="D355" s="167" t="s">
        <v>152</v>
      </c>
      <c r="E355" s="177"/>
      <c r="F355" s="178" t="s">
        <v>1984</v>
      </c>
      <c r="G355" s="177"/>
      <c r="H355" s="179">
        <v>-1.8480000000000001</v>
      </c>
      <c r="J355" s="177"/>
      <c r="K355" s="177"/>
      <c r="L355" s="180"/>
      <c r="M355" s="181"/>
      <c r="N355" s="177"/>
      <c r="O355" s="177"/>
      <c r="P355" s="177"/>
      <c r="Q355" s="177"/>
      <c r="R355" s="177"/>
      <c r="S355" s="177"/>
      <c r="T355" s="182"/>
      <c r="AT355" s="183" t="s">
        <v>152</v>
      </c>
      <c r="AU355" s="183" t="s">
        <v>80</v>
      </c>
      <c r="AV355" s="183" t="s">
        <v>80</v>
      </c>
      <c r="AW355" s="183" t="s">
        <v>111</v>
      </c>
      <c r="AX355" s="183" t="s">
        <v>72</v>
      </c>
      <c r="AY355" s="183" t="s">
        <v>139</v>
      </c>
    </row>
    <row r="356" spans="2:51" s="6" customFormat="1" ht="15.75" customHeight="1" x14ac:dyDescent="0.3">
      <c r="B356" s="176"/>
      <c r="C356" s="177"/>
      <c r="D356" s="167" t="s">
        <v>152</v>
      </c>
      <c r="E356" s="177"/>
      <c r="F356" s="178" t="s">
        <v>2026</v>
      </c>
      <c r="G356" s="177"/>
      <c r="H356" s="179">
        <v>-18.158000000000001</v>
      </c>
      <c r="J356" s="177"/>
      <c r="K356" s="177"/>
      <c r="L356" s="180"/>
      <c r="M356" s="181"/>
      <c r="N356" s="177"/>
      <c r="O356" s="177"/>
      <c r="P356" s="177"/>
      <c r="Q356" s="177"/>
      <c r="R356" s="177"/>
      <c r="S356" s="177"/>
      <c r="T356" s="182"/>
      <c r="AT356" s="183" t="s">
        <v>152</v>
      </c>
      <c r="AU356" s="183" t="s">
        <v>80</v>
      </c>
      <c r="AV356" s="183" t="s">
        <v>80</v>
      </c>
      <c r="AW356" s="183" t="s">
        <v>111</v>
      </c>
      <c r="AX356" s="183" t="s">
        <v>72</v>
      </c>
      <c r="AY356" s="183" t="s">
        <v>139</v>
      </c>
    </row>
    <row r="357" spans="2:51" s="6" customFormat="1" ht="15.75" customHeight="1" x14ac:dyDescent="0.3">
      <c r="B357" s="192"/>
      <c r="C357" s="193"/>
      <c r="D357" s="167" t="s">
        <v>152</v>
      </c>
      <c r="E357" s="193"/>
      <c r="F357" s="194" t="s">
        <v>208</v>
      </c>
      <c r="G357" s="193"/>
      <c r="H357" s="195">
        <v>849.71400000000006</v>
      </c>
      <c r="J357" s="193"/>
      <c r="K357" s="193"/>
      <c r="L357" s="196"/>
      <c r="M357" s="197"/>
      <c r="N357" s="193"/>
      <c r="O357" s="193"/>
      <c r="P357" s="193"/>
      <c r="Q357" s="193"/>
      <c r="R357" s="193"/>
      <c r="S357" s="193"/>
      <c r="T357" s="198"/>
      <c r="AT357" s="199" t="s">
        <v>152</v>
      </c>
      <c r="AU357" s="199" t="s">
        <v>80</v>
      </c>
      <c r="AV357" s="199" t="s">
        <v>161</v>
      </c>
      <c r="AW357" s="199" t="s">
        <v>111</v>
      </c>
      <c r="AX357" s="199" t="s">
        <v>72</v>
      </c>
      <c r="AY357" s="199" t="s">
        <v>139</v>
      </c>
    </row>
    <row r="358" spans="2:51" s="6" customFormat="1" ht="15.75" customHeight="1" x14ac:dyDescent="0.3">
      <c r="B358" s="169"/>
      <c r="C358" s="170"/>
      <c r="D358" s="167" t="s">
        <v>152</v>
      </c>
      <c r="E358" s="170"/>
      <c r="F358" s="171" t="s">
        <v>2027</v>
      </c>
      <c r="G358" s="170"/>
      <c r="H358" s="170"/>
      <c r="J358" s="170"/>
      <c r="K358" s="170"/>
      <c r="L358" s="172"/>
      <c r="M358" s="173"/>
      <c r="N358" s="170"/>
      <c r="O358" s="170"/>
      <c r="P358" s="170"/>
      <c r="Q358" s="170"/>
      <c r="R358" s="170"/>
      <c r="S358" s="170"/>
      <c r="T358" s="174"/>
      <c r="AT358" s="175" t="s">
        <v>152</v>
      </c>
      <c r="AU358" s="175" t="s">
        <v>80</v>
      </c>
      <c r="AV358" s="175" t="s">
        <v>76</v>
      </c>
      <c r="AW358" s="175" t="s">
        <v>111</v>
      </c>
      <c r="AX358" s="175" t="s">
        <v>72</v>
      </c>
      <c r="AY358" s="175" t="s">
        <v>139</v>
      </c>
    </row>
    <row r="359" spans="2:51" s="6" customFormat="1" ht="15.75" customHeight="1" x14ac:dyDescent="0.3">
      <c r="B359" s="169"/>
      <c r="C359" s="170"/>
      <c r="D359" s="167" t="s">
        <v>152</v>
      </c>
      <c r="E359" s="170"/>
      <c r="F359" s="171" t="s">
        <v>2027</v>
      </c>
      <c r="G359" s="170"/>
      <c r="H359" s="170"/>
      <c r="J359" s="170"/>
      <c r="K359" s="170"/>
      <c r="L359" s="172"/>
      <c r="M359" s="173"/>
      <c r="N359" s="170"/>
      <c r="O359" s="170"/>
      <c r="P359" s="170"/>
      <c r="Q359" s="170"/>
      <c r="R359" s="170"/>
      <c r="S359" s="170"/>
      <c r="T359" s="174"/>
      <c r="AT359" s="175" t="s">
        <v>152</v>
      </c>
      <c r="AU359" s="175" t="s">
        <v>80</v>
      </c>
      <c r="AV359" s="175" t="s">
        <v>76</v>
      </c>
      <c r="AW359" s="175" t="s">
        <v>111</v>
      </c>
      <c r="AX359" s="175" t="s">
        <v>72</v>
      </c>
      <c r="AY359" s="175" t="s">
        <v>139</v>
      </c>
    </row>
    <row r="360" spans="2:51" s="6" customFormat="1" ht="15.75" customHeight="1" x14ac:dyDescent="0.3">
      <c r="B360" s="169"/>
      <c r="C360" s="170"/>
      <c r="D360" s="167" t="s">
        <v>152</v>
      </c>
      <c r="E360" s="170"/>
      <c r="F360" s="171" t="s">
        <v>1136</v>
      </c>
      <c r="G360" s="170"/>
      <c r="H360" s="170"/>
      <c r="J360" s="170"/>
      <c r="K360" s="170"/>
      <c r="L360" s="172"/>
      <c r="M360" s="173"/>
      <c r="N360" s="170"/>
      <c r="O360" s="170"/>
      <c r="P360" s="170"/>
      <c r="Q360" s="170"/>
      <c r="R360" s="170"/>
      <c r="S360" s="170"/>
      <c r="T360" s="174"/>
      <c r="AT360" s="175" t="s">
        <v>152</v>
      </c>
      <c r="AU360" s="175" t="s">
        <v>80</v>
      </c>
      <c r="AV360" s="175" t="s">
        <v>76</v>
      </c>
      <c r="AW360" s="175" t="s">
        <v>111</v>
      </c>
      <c r="AX360" s="175" t="s">
        <v>72</v>
      </c>
      <c r="AY360" s="175" t="s">
        <v>139</v>
      </c>
    </row>
    <row r="361" spans="2:51" s="6" customFormat="1" ht="27" customHeight="1" x14ac:dyDescent="0.3">
      <c r="B361" s="169"/>
      <c r="C361" s="170"/>
      <c r="D361" s="167" t="s">
        <v>152</v>
      </c>
      <c r="E361" s="170"/>
      <c r="F361" s="171" t="s">
        <v>2028</v>
      </c>
      <c r="G361" s="170"/>
      <c r="H361" s="170"/>
      <c r="J361" s="170"/>
      <c r="K361" s="170"/>
      <c r="L361" s="172"/>
      <c r="M361" s="173"/>
      <c r="N361" s="170"/>
      <c r="O361" s="170"/>
      <c r="P361" s="170"/>
      <c r="Q361" s="170"/>
      <c r="R361" s="170"/>
      <c r="S361" s="170"/>
      <c r="T361" s="174"/>
      <c r="AT361" s="175" t="s">
        <v>152</v>
      </c>
      <c r="AU361" s="175" t="s">
        <v>80</v>
      </c>
      <c r="AV361" s="175" t="s">
        <v>76</v>
      </c>
      <c r="AW361" s="175" t="s">
        <v>111</v>
      </c>
      <c r="AX361" s="175" t="s">
        <v>72</v>
      </c>
      <c r="AY361" s="175" t="s">
        <v>139</v>
      </c>
    </row>
    <row r="362" spans="2:51" s="6" customFormat="1" ht="15.75" customHeight="1" x14ac:dyDescent="0.3">
      <c r="B362" s="169"/>
      <c r="C362" s="170"/>
      <c r="D362" s="167" t="s">
        <v>152</v>
      </c>
      <c r="E362" s="170"/>
      <c r="F362" s="171" t="s">
        <v>1953</v>
      </c>
      <c r="G362" s="170"/>
      <c r="H362" s="170"/>
      <c r="J362" s="170"/>
      <c r="K362" s="170"/>
      <c r="L362" s="172"/>
      <c r="M362" s="173"/>
      <c r="N362" s="170"/>
      <c r="O362" s="170"/>
      <c r="P362" s="170"/>
      <c r="Q362" s="170"/>
      <c r="R362" s="170"/>
      <c r="S362" s="170"/>
      <c r="T362" s="174"/>
      <c r="AT362" s="175" t="s">
        <v>152</v>
      </c>
      <c r="AU362" s="175" t="s">
        <v>80</v>
      </c>
      <c r="AV362" s="175" t="s">
        <v>76</v>
      </c>
      <c r="AW362" s="175" t="s">
        <v>111</v>
      </c>
      <c r="AX362" s="175" t="s">
        <v>72</v>
      </c>
      <c r="AY362" s="175" t="s">
        <v>139</v>
      </c>
    </row>
    <row r="363" spans="2:51" s="6" customFormat="1" ht="15.75" customHeight="1" x14ac:dyDescent="0.3">
      <c r="B363" s="169"/>
      <c r="C363" s="170"/>
      <c r="D363" s="167" t="s">
        <v>152</v>
      </c>
      <c r="E363" s="170"/>
      <c r="F363" s="171" t="s">
        <v>1930</v>
      </c>
      <c r="G363" s="170"/>
      <c r="H363" s="170"/>
      <c r="J363" s="170"/>
      <c r="K363" s="170"/>
      <c r="L363" s="172"/>
      <c r="M363" s="173"/>
      <c r="N363" s="170"/>
      <c r="O363" s="170"/>
      <c r="P363" s="170"/>
      <c r="Q363" s="170"/>
      <c r="R363" s="170"/>
      <c r="S363" s="170"/>
      <c r="T363" s="174"/>
      <c r="AT363" s="175" t="s">
        <v>152</v>
      </c>
      <c r="AU363" s="175" t="s">
        <v>80</v>
      </c>
      <c r="AV363" s="175" t="s">
        <v>76</v>
      </c>
      <c r="AW363" s="175" t="s">
        <v>111</v>
      </c>
      <c r="AX363" s="175" t="s">
        <v>72</v>
      </c>
      <c r="AY363" s="175" t="s">
        <v>139</v>
      </c>
    </row>
    <row r="364" spans="2:51" s="6" customFormat="1" ht="15.75" customHeight="1" x14ac:dyDescent="0.3">
      <c r="B364" s="169"/>
      <c r="C364" s="170"/>
      <c r="D364" s="167" t="s">
        <v>152</v>
      </c>
      <c r="E364" s="170"/>
      <c r="F364" s="171" t="s">
        <v>2018</v>
      </c>
      <c r="G364" s="170"/>
      <c r="H364" s="170"/>
      <c r="J364" s="170"/>
      <c r="K364" s="170"/>
      <c r="L364" s="172"/>
      <c r="M364" s="173"/>
      <c r="N364" s="170"/>
      <c r="O364" s="170"/>
      <c r="P364" s="170"/>
      <c r="Q364" s="170"/>
      <c r="R364" s="170"/>
      <c r="S364" s="170"/>
      <c r="T364" s="174"/>
      <c r="AT364" s="175" t="s">
        <v>152</v>
      </c>
      <c r="AU364" s="175" t="s">
        <v>80</v>
      </c>
      <c r="AV364" s="175" t="s">
        <v>76</v>
      </c>
      <c r="AW364" s="175" t="s">
        <v>111</v>
      </c>
      <c r="AX364" s="175" t="s">
        <v>72</v>
      </c>
      <c r="AY364" s="175" t="s">
        <v>139</v>
      </c>
    </row>
    <row r="365" spans="2:51" s="6" customFormat="1" ht="15.75" customHeight="1" x14ac:dyDescent="0.3">
      <c r="B365" s="176"/>
      <c r="C365" s="177"/>
      <c r="D365" s="167" t="s">
        <v>152</v>
      </c>
      <c r="E365" s="177"/>
      <c r="F365" s="178" t="s">
        <v>1956</v>
      </c>
      <c r="G365" s="177"/>
      <c r="H365" s="179">
        <v>23.937999999999999</v>
      </c>
      <c r="J365" s="177"/>
      <c r="K365" s="177"/>
      <c r="L365" s="180"/>
      <c r="M365" s="181"/>
      <c r="N365" s="177"/>
      <c r="O365" s="177"/>
      <c r="P365" s="177"/>
      <c r="Q365" s="177"/>
      <c r="R365" s="177"/>
      <c r="S365" s="177"/>
      <c r="T365" s="182"/>
      <c r="AT365" s="183" t="s">
        <v>152</v>
      </c>
      <c r="AU365" s="183" t="s">
        <v>80</v>
      </c>
      <c r="AV365" s="183" t="s">
        <v>80</v>
      </c>
      <c r="AW365" s="183" t="s">
        <v>111</v>
      </c>
      <c r="AX365" s="183" t="s">
        <v>72</v>
      </c>
      <c r="AY365" s="183" t="s">
        <v>139</v>
      </c>
    </row>
    <row r="366" spans="2:51" s="6" customFormat="1" ht="15.75" customHeight="1" x14ac:dyDescent="0.3">
      <c r="B366" s="176"/>
      <c r="C366" s="177"/>
      <c r="D366" s="167" t="s">
        <v>152</v>
      </c>
      <c r="E366" s="177"/>
      <c r="F366" s="178" t="s">
        <v>1976</v>
      </c>
      <c r="G366" s="177"/>
      <c r="H366" s="179">
        <v>-5</v>
      </c>
      <c r="J366" s="177"/>
      <c r="K366" s="177"/>
      <c r="L366" s="180"/>
      <c r="M366" s="181"/>
      <c r="N366" s="177"/>
      <c r="O366" s="177"/>
      <c r="P366" s="177"/>
      <c r="Q366" s="177"/>
      <c r="R366" s="177"/>
      <c r="S366" s="177"/>
      <c r="T366" s="182"/>
      <c r="AT366" s="183" t="s">
        <v>152</v>
      </c>
      <c r="AU366" s="183" t="s">
        <v>80</v>
      </c>
      <c r="AV366" s="183" t="s">
        <v>80</v>
      </c>
      <c r="AW366" s="183" t="s">
        <v>111</v>
      </c>
      <c r="AX366" s="183" t="s">
        <v>72</v>
      </c>
      <c r="AY366" s="183" t="s">
        <v>139</v>
      </c>
    </row>
    <row r="367" spans="2:51" s="6" customFormat="1" ht="15.75" customHeight="1" x14ac:dyDescent="0.3">
      <c r="B367" s="169"/>
      <c r="C367" s="170"/>
      <c r="D367" s="167" t="s">
        <v>152</v>
      </c>
      <c r="E367" s="170"/>
      <c r="F367" s="171" t="s">
        <v>2029</v>
      </c>
      <c r="G367" s="170"/>
      <c r="H367" s="170"/>
      <c r="J367" s="170"/>
      <c r="K367" s="170"/>
      <c r="L367" s="172"/>
      <c r="M367" s="173"/>
      <c r="N367" s="170"/>
      <c r="O367" s="170"/>
      <c r="P367" s="170"/>
      <c r="Q367" s="170"/>
      <c r="R367" s="170"/>
      <c r="S367" s="170"/>
      <c r="T367" s="174"/>
      <c r="AT367" s="175" t="s">
        <v>152</v>
      </c>
      <c r="AU367" s="175" t="s">
        <v>80</v>
      </c>
      <c r="AV367" s="175" t="s">
        <v>76</v>
      </c>
      <c r="AW367" s="175" t="s">
        <v>111</v>
      </c>
      <c r="AX367" s="175" t="s">
        <v>72</v>
      </c>
      <c r="AY367" s="175" t="s">
        <v>139</v>
      </c>
    </row>
    <row r="368" spans="2:51" s="6" customFormat="1" ht="15.75" customHeight="1" x14ac:dyDescent="0.3">
      <c r="B368" s="169"/>
      <c r="C368" s="170"/>
      <c r="D368" s="167" t="s">
        <v>152</v>
      </c>
      <c r="E368" s="170"/>
      <c r="F368" s="171" t="s">
        <v>2020</v>
      </c>
      <c r="G368" s="170"/>
      <c r="H368" s="170"/>
      <c r="J368" s="170"/>
      <c r="K368" s="170"/>
      <c r="L368" s="172"/>
      <c r="M368" s="173"/>
      <c r="N368" s="170"/>
      <c r="O368" s="170"/>
      <c r="P368" s="170"/>
      <c r="Q368" s="170"/>
      <c r="R368" s="170"/>
      <c r="S368" s="170"/>
      <c r="T368" s="174"/>
      <c r="AT368" s="175" t="s">
        <v>152</v>
      </c>
      <c r="AU368" s="175" t="s">
        <v>80</v>
      </c>
      <c r="AV368" s="175" t="s">
        <v>76</v>
      </c>
      <c r="AW368" s="175" t="s">
        <v>111</v>
      </c>
      <c r="AX368" s="175" t="s">
        <v>72</v>
      </c>
      <c r="AY368" s="175" t="s">
        <v>139</v>
      </c>
    </row>
    <row r="369" spans="2:65" s="6" customFormat="1" ht="15.75" customHeight="1" x14ac:dyDescent="0.3">
      <c r="B369" s="169"/>
      <c r="C369" s="170"/>
      <c r="D369" s="167" t="s">
        <v>152</v>
      </c>
      <c r="E369" s="170"/>
      <c r="F369" s="171" t="s">
        <v>2021</v>
      </c>
      <c r="G369" s="170"/>
      <c r="H369" s="170"/>
      <c r="J369" s="170"/>
      <c r="K369" s="170"/>
      <c r="L369" s="172"/>
      <c r="M369" s="173"/>
      <c r="N369" s="170"/>
      <c r="O369" s="170"/>
      <c r="P369" s="170"/>
      <c r="Q369" s="170"/>
      <c r="R369" s="170"/>
      <c r="S369" s="170"/>
      <c r="T369" s="174"/>
      <c r="AT369" s="175" t="s">
        <v>152</v>
      </c>
      <c r="AU369" s="175" t="s">
        <v>80</v>
      </c>
      <c r="AV369" s="175" t="s">
        <v>76</v>
      </c>
      <c r="AW369" s="175" t="s">
        <v>111</v>
      </c>
      <c r="AX369" s="175" t="s">
        <v>72</v>
      </c>
      <c r="AY369" s="175" t="s">
        <v>139</v>
      </c>
    </row>
    <row r="370" spans="2:65" s="6" customFormat="1" ht="15.75" customHeight="1" x14ac:dyDescent="0.3">
      <c r="B370" s="169"/>
      <c r="C370" s="170"/>
      <c r="D370" s="167" t="s">
        <v>152</v>
      </c>
      <c r="E370" s="170"/>
      <c r="F370" s="171" t="s">
        <v>1114</v>
      </c>
      <c r="G370" s="170"/>
      <c r="H370" s="170"/>
      <c r="J370" s="170"/>
      <c r="K370" s="170"/>
      <c r="L370" s="172"/>
      <c r="M370" s="173"/>
      <c r="N370" s="170"/>
      <c r="O370" s="170"/>
      <c r="P370" s="170"/>
      <c r="Q370" s="170"/>
      <c r="R370" s="170"/>
      <c r="S370" s="170"/>
      <c r="T370" s="174"/>
      <c r="AT370" s="175" t="s">
        <v>152</v>
      </c>
      <c r="AU370" s="175" t="s">
        <v>80</v>
      </c>
      <c r="AV370" s="175" t="s">
        <v>76</v>
      </c>
      <c r="AW370" s="175" t="s">
        <v>111</v>
      </c>
      <c r="AX370" s="175" t="s">
        <v>72</v>
      </c>
      <c r="AY370" s="175" t="s">
        <v>139</v>
      </c>
    </row>
    <row r="371" spans="2:65" s="6" customFormat="1" ht="15.75" customHeight="1" x14ac:dyDescent="0.3">
      <c r="B371" s="176"/>
      <c r="C371" s="177"/>
      <c r="D371" s="167" t="s">
        <v>152</v>
      </c>
      <c r="E371" s="177"/>
      <c r="F371" s="178" t="s">
        <v>2030</v>
      </c>
      <c r="G371" s="177"/>
      <c r="H371" s="179">
        <v>-4.5490000000000004</v>
      </c>
      <c r="J371" s="177"/>
      <c r="K371" s="177"/>
      <c r="L371" s="180"/>
      <c r="M371" s="181"/>
      <c r="N371" s="177"/>
      <c r="O371" s="177"/>
      <c r="P371" s="177"/>
      <c r="Q371" s="177"/>
      <c r="R371" s="177"/>
      <c r="S371" s="177"/>
      <c r="T371" s="182"/>
      <c r="AT371" s="183" t="s">
        <v>152</v>
      </c>
      <c r="AU371" s="183" t="s">
        <v>80</v>
      </c>
      <c r="AV371" s="183" t="s">
        <v>80</v>
      </c>
      <c r="AW371" s="183" t="s">
        <v>111</v>
      </c>
      <c r="AX371" s="183" t="s">
        <v>72</v>
      </c>
      <c r="AY371" s="183" t="s">
        <v>139</v>
      </c>
    </row>
    <row r="372" spans="2:65" s="6" customFormat="1" ht="15.75" customHeight="1" x14ac:dyDescent="0.3">
      <c r="B372" s="192"/>
      <c r="C372" s="193"/>
      <c r="D372" s="167" t="s">
        <v>152</v>
      </c>
      <c r="E372" s="193"/>
      <c r="F372" s="194" t="s">
        <v>208</v>
      </c>
      <c r="G372" s="193"/>
      <c r="H372" s="195">
        <v>14.388999999999999</v>
      </c>
      <c r="J372" s="193"/>
      <c r="K372" s="193"/>
      <c r="L372" s="196"/>
      <c r="M372" s="197"/>
      <c r="N372" s="193"/>
      <c r="O372" s="193"/>
      <c r="P372" s="193"/>
      <c r="Q372" s="193"/>
      <c r="R372" s="193"/>
      <c r="S372" s="193"/>
      <c r="T372" s="198"/>
      <c r="AT372" s="199" t="s">
        <v>152</v>
      </c>
      <c r="AU372" s="199" t="s">
        <v>80</v>
      </c>
      <c r="AV372" s="199" t="s">
        <v>161</v>
      </c>
      <c r="AW372" s="199" t="s">
        <v>111</v>
      </c>
      <c r="AX372" s="199" t="s">
        <v>72</v>
      </c>
      <c r="AY372" s="199" t="s">
        <v>139</v>
      </c>
    </row>
    <row r="373" spans="2:65" s="6" customFormat="1" ht="15.75" customHeight="1" x14ac:dyDescent="0.3">
      <c r="B373" s="184"/>
      <c r="C373" s="185"/>
      <c r="D373" s="167" t="s">
        <v>152</v>
      </c>
      <c r="E373" s="185"/>
      <c r="F373" s="186" t="s">
        <v>179</v>
      </c>
      <c r="G373" s="185"/>
      <c r="H373" s="187">
        <v>864.10299999999995</v>
      </c>
      <c r="J373" s="185"/>
      <c r="K373" s="185"/>
      <c r="L373" s="188"/>
      <c r="M373" s="189"/>
      <c r="N373" s="185"/>
      <c r="O373" s="185"/>
      <c r="P373" s="185"/>
      <c r="Q373" s="185"/>
      <c r="R373" s="185"/>
      <c r="S373" s="185"/>
      <c r="T373" s="190"/>
      <c r="AT373" s="191" t="s">
        <v>152</v>
      </c>
      <c r="AU373" s="191" t="s">
        <v>80</v>
      </c>
      <c r="AV373" s="191" t="s">
        <v>146</v>
      </c>
      <c r="AW373" s="191" t="s">
        <v>111</v>
      </c>
      <c r="AX373" s="191" t="s">
        <v>76</v>
      </c>
      <c r="AY373" s="191" t="s">
        <v>139</v>
      </c>
    </row>
    <row r="374" spans="2:65" s="6" customFormat="1" ht="15.75" customHeight="1" x14ac:dyDescent="0.3">
      <c r="B374" s="23"/>
      <c r="C374" s="200" t="s">
        <v>835</v>
      </c>
      <c r="D374" s="200" t="s">
        <v>1184</v>
      </c>
      <c r="E374" s="201" t="s">
        <v>1185</v>
      </c>
      <c r="F374" s="202" t="s">
        <v>1186</v>
      </c>
      <c r="G374" s="203" t="s">
        <v>1187</v>
      </c>
      <c r="H374" s="204">
        <v>29.497</v>
      </c>
      <c r="I374" s="205">
        <v>130</v>
      </c>
      <c r="J374" s="206">
        <f>ROUND($I$374*$H$374,2)</f>
        <v>3834.61</v>
      </c>
      <c r="K374" s="202" t="s">
        <v>145</v>
      </c>
      <c r="L374" s="207"/>
      <c r="M374" s="208"/>
      <c r="N374" s="209" t="s">
        <v>43</v>
      </c>
      <c r="O374" s="24"/>
      <c r="P374" s="162">
        <f>$O$374*$H$374</f>
        <v>0</v>
      </c>
      <c r="Q374" s="162">
        <v>1</v>
      </c>
      <c r="R374" s="162">
        <f>$Q$374*$H$374</f>
        <v>29.497</v>
      </c>
      <c r="S374" s="162">
        <v>0</v>
      </c>
      <c r="T374" s="163">
        <f>$S$374*$H$374</f>
        <v>0</v>
      </c>
      <c r="AR374" s="97" t="s">
        <v>214</v>
      </c>
      <c r="AT374" s="97" t="s">
        <v>1184</v>
      </c>
      <c r="AU374" s="97" t="s">
        <v>80</v>
      </c>
      <c r="AY374" s="6" t="s">
        <v>139</v>
      </c>
      <c r="BE374" s="164">
        <f>IF($N$374="základní",$J$374,0)</f>
        <v>3834.61</v>
      </c>
      <c r="BF374" s="164">
        <f>IF($N$374="snížená",$J$374,0)</f>
        <v>0</v>
      </c>
      <c r="BG374" s="164">
        <f>IF($N$374="zákl. přenesená",$J$374,0)</f>
        <v>0</v>
      </c>
      <c r="BH374" s="164">
        <f>IF($N$374="sníž. přenesená",$J$374,0)</f>
        <v>0</v>
      </c>
      <c r="BI374" s="164">
        <f>IF($N$374="nulová",$J$374,0)</f>
        <v>0</v>
      </c>
      <c r="BJ374" s="97" t="s">
        <v>76</v>
      </c>
      <c r="BK374" s="164">
        <f>ROUND($I$374*$H$374,2)</f>
        <v>3834.61</v>
      </c>
      <c r="BL374" s="97" t="s">
        <v>146</v>
      </c>
      <c r="BM374" s="97" t="s">
        <v>1188</v>
      </c>
    </row>
    <row r="375" spans="2:65" s="6" customFormat="1" ht="27" customHeight="1" x14ac:dyDescent="0.3">
      <c r="B375" s="23"/>
      <c r="C375" s="24"/>
      <c r="D375" s="165" t="s">
        <v>148</v>
      </c>
      <c r="E375" s="24"/>
      <c r="F375" s="166" t="s">
        <v>1189</v>
      </c>
      <c r="G375" s="24"/>
      <c r="H375" s="24"/>
      <c r="J375" s="24"/>
      <c r="K375" s="24"/>
      <c r="L375" s="43"/>
      <c r="M375" s="56"/>
      <c r="N375" s="24"/>
      <c r="O375" s="24"/>
      <c r="P375" s="24"/>
      <c r="Q375" s="24"/>
      <c r="R375" s="24"/>
      <c r="S375" s="24"/>
      <c r="T375" s="57"/>
      <c r="AT375" s="6" t="s">
        <v>148</v>
      </c>
      <c r="AU375" s="6" t="s">
        <v>80</v>
      </c>
    </row>
    <row r="376" spans="2:65" s="6" customFormat="1" ht="15.75" customHeight="1" x14ac:dyDescent="0.3">
      <c r="B376" s="169"/>
      <c r="C376" s="170"/>
      <c r="D376" s="167" t="s">
        <v>152</v>
      </c>
      <c r="E376" s="170"/>
      <c r="F376" s="171" t="s">
        <v>2031</v>
      </c>
      <c r="G376" s="170"/>
      <c r="H376" s="170"/>
      <c r="J376" s="170"/>
      <c r="K376" s="170"/>
      <c r="L376" s="172"/>
      <c r="M376" s="173"/>
      <c r="N376" s="170"/>
      <c r="O376" s="170"/>
      <c r="P376" s="170"/>
      <c r="Q376" s="170"/>
      <c r="R376" s="170"/>
      <c r="S376" s="170"/>
      <c r="T376" s="174"/>
      <c r="AT376" s="175" t="s">
        <v>152</v>
      </c>
      <c r="AU376" s="175" t="s">
        <v>80</v>
      </c>
      <c r="AV376" s="175" t="s">
        <v>76</v>
      </c>
      <c r="AW376" s="175" t="s">
        <v>111</v>
      </c>
      <c r="AX376" s="175" t="s">
        <v>72</v>
      </c>
      <c r="AY376" s="175" t="s">
        <v>139</v>
      </c>
    </row>
    <row r="377" spans="2:65" s="6" customFormat="1" ht="15.75" customHeight="1" x14ac:dyDescent="0.3">
      <c r="B377" s="176"/>
      <c r="C377" s="177"/>
      <c r="D377" s="167" t="s">
        <v>152</v>
      </c>
      <c r="E377" s="177"/>
      <c r="F377" s="178" t="s">
        <v>2032</v>
      </c>
      <c r="G377" s="177"/>
      <c r="H377" s="179">
        <v>29.497</v>
      </c>
      <c r="J377" s="177"/>
      <c r="K377" s="177"/>
      <c r="L377" s="180"/>
      <c r="M377" s="181"/>
      <c r="N377" s="177"/>
      <c r="O377" s="177"/>
      <c r="P377" s="177"/>
      <c r="Q377" s="177"/>
      <c r="R377" s="177"/>
      <c r="S377" s="177"/>
      <c r="T377" s="182"/>
      <c r="AT377" s="183" t="s">
        <v>152</v>
      </c>
      <c r="AU377" s="183" t="s">
        <v>80</v>
      </c>
      <c r="AV377" s="183" t="s">
        <v>80</v>
      </c>
      <c r="AW377" s="183" t="s">
        <v>111</v>
      </c>
      <c r="AX377" s="183" t="s">
        <v>76</v>
      </c>
      <c r="AY377" s="183" t="s">
        <v>139</v>
      </c>
    </row>
    <row r="378" spans="2:65" s="6" customFormat="1" ht="15.75" customHeight="1" x14ac:dyDescent="0.3">
      <c r="B378" s="23"/>
      <c r="C378" s="153" t="s">
        <v>841</v>
      </c>
      <c r="D378" s="153" t="s">
        <v>141</v>
      </c>
      <c r="E378" s="154" t="s">
        <v>1193</v>
      </c>
      <c r="F378" s="155" t="s">
        <v>1194</v>
      </c>
      <c r="G378" s="156" t="s">
        <v>380</v>
      </c>
      <c r="H378" s="157">
        <v>172.62100000000001</v>
      </c>
      <c r="I378" s="158">
        <v>120</v>
      </c>
      <c r="J378" s="159">
        <f>ROUND($I$378*$H$378,2)</f>
        <v>20714.52</v>
      </c>
      <c r="K378" s="155" t="s">
        <v>145</v>
      </c>
      <c r="L378" s="43"/>
      <c r="M378" s="160"/>
      <c r="N378" s="161" t="s">
        <v>43</v>
      </c>
      <c r="O378" s="24"/>
      <c r="P378" s="162">
        <f>$O$378*$H$378</f>
        <v>0</v>
      </c>
      <c r="Q378" s="162">
        <v>0</v>
      </c>
      <c r="R378" s="162">
        <f>$Q$378*$H$378</f>
        <v>0</v>
      </c>
      <c r="S378" s="162">
        <v>0</v>
      </c>
      <c r="T378" s="163">
        <f>$S$378*$H$378</f>
        <v>0</v>
      </c>
      <c r="AR378" s="97" t="s">
        <v>146</v>
      </c>
      <c r="AT378" s="97" t="s">
        <v>141</v>
      </c>
      <c r="AU378" s="97" t="s">
        <v>80</v>
      </c>
      <c r="AY378" s="6" t="s">
        <v>139</v>
      </c>
      <c r="BE378" s="164">
        <f>IF($N$378="základní",$J$378,0)</f>
        <v>20714.52</v>
      </c>
      <c r="BF378" s="164">
        <f>IF($N$378="snížená",$J$378,0)</f>
        <v>0</v>
      </c>
      <c r="BG378" s="164">
        <f>IF($N$378="zákl. přenesená",$J$378,0)</f>
        <v>0</v>
      </c>
      <c r="BH378" s="164">
        <f>IF($N$378="sníž. přenesená",$J$378,0)</f>
        <v>0</v>
      </c>
      <c r="BI378" s="164">
        <f>IF($N$378="nulová",$J$378,0)</f>
        <v>0</v>
      </c>
      <c r="BJ378" s="97" t="s">
        <v>76</v>
      </c>
      <c r="BK378" s="164">
        <f>ROUND($I$378*$H$378,2)</f>
        <v>20714.52</v>
      </c>
      <c r="BL378" s="97" t="s">
        <v>146</v>
      </c>
      <c r="BM378" s="97" t="s">
        <v>1195</v>
      </c>
    </row>
    <row r="379" spans="2:65" s="6" customFormat="1" ht="27" customHeight="1" x14ac:dyDescent="0.3">
      <c r="B379" s="23"/>
      <c r="C379" s="24"/>
      <c r="D379" s="165" t="s">
        <v>148</v>
      </c>
      <c r="E379" s="24"/>
      <c r="F379" s="166" t="s">
        <v>1196</v>
      </c>
      <c r="G379" s="24"/>
      <c r="H379" s="24"/>
      <c r="J379" s="24"/>
      <c r="K379" s="24"/>
      <c r="L379" s="43"/>
      <c r="M379" s="56"/>
      <c r="N379" s="24"/>
      <c r="O379" s="24"/>
      <c r="P379" s="24"/>
      <c r="Q379" s="24"/>
      <c r="R379" s="24"/>
      <c r="S379" s="24"/>
      <c r="T379" s="57"/>
      <c r="AT379" s="6" t="s">
        <v>148</v>
      </c>
      <c r="AU379" s="6" t="s">
        <v>80</v>
      </c>
    </row>
    <row r="380" spans="2:65" s="6" customFormat="1" ht="84.75" customHeight="1" x14ac:dyDescent="0.3">
      <c r="B380" s="23"/>
      <c r="C380" s="24"/>
      <c r="D380" s="167" t="s">
        <v>150</v>
      </c>
      <c r="E380" s="24"/>
      <c r="F380" s="168" t="s">
        <v>1197</v>
      </c>
      <c r="G380" s="24"/>
      <c r="H380" s="24"/>
      <c r="J380" s="24"/>
      <c r="K380" s="24"/>
      <c r="L380" s="43"/>
      <c r="M380" s="56"/>
      <c r="N380" s="24"/>
      <c r="O380" s="24"/>
      <c r="P380" s="24"/>
      <c r="Q380" s="24"/>
      <c r="R380" s="24"/>
      <c r="S380" s="24"/>
      <c r="T380" s="57"/>
      <c r="AT380" s="6" t="s">
        <v>150</v>
      </c>
      <c r="AU380" s="6" t="s">
        <v>80</v>
      </c>
    </row>
    <row r="381" spans="2:65" s="6" customFormat="1" ht="27" customHeight="1" x14ac:dyDescent="0.3">
      <c r="B381" s="169"/>
      <c r="C381" s="170"/>
      <c r="D381" s="167" t="s">
        <v>152</v>
      </c>
      <c r="E381" s="170"/>
      <c r="F381" s="171" t="s">
        <v>2033</v>
      </c>
      <c r="G381" s="170"/>
      <c r="H381" s="170"/>
      <c r="J381" s="170"/>
      <c r="K381" s="170"/>
      <c r="L381" s="172"/>
      <c r="M381" s="173"/>
      <c r="N381" s="170"/>
      <c r="O381" s="170"/>
      <c r="P381" s="170"/>
      <c r="Q381" s="170"/>
      <c r="R381" s="170"/>
      <c r="S381" s="170"/>
      <c r="T381" s="174"/>
      <c r="AT381" s="175" t="s">
        <v>152</v>
      </c>
      <c r="AU381" s="175" t="s">
        <v>80</v>
      </c>
      <c r="AV381" s="175" t="s">
        <v>76</v>
      </c>
      <c r="AW381" s="175" t="s">
        <v>111</v>
      </c>
      <c r="AX381" s="175" t="s">
        <v>72</v>
      </c>
      <c r="AY381" s="175" t="s">
        <v>139</v>
      </c>
    </row>
    <row r="382" spans="2:65" s="6" customFormat="1" ht="27" customHeight="1" x14ac:dyDescent="0.3">
      <c r="B382" s="169"/>
      <c r="C382" s="170"/>
      <c r="D382" s="167" t="s">
        <v>152</v>
      </c>
      <c r="E382" s="170"/>
      <c r="F382" s="171" t="s">
        <v>2034</v>
      </c>
      <c r="G382" s="170"/>
      <c r="H382" s="170"/>
      <c r="J382" s="170"/>
      <c r="K382" s="170"/>
      <c r="L382" s="172"/>
      <c r="M382" s="173"/>
      <c r="N382" s="170"/>
      <c r="O382" s="170"/>
      <c r="P382" s="170"/>
      <c r="Q382" s="170"/>
      <c r="R382" s="170"/>
      <c r="S382" s="170"/>
      <c r="T382" s="174"/>
      <c r="AT382" s="175" t="s">
        <v>152</v>
      </c>
      <c r="AU382" s="175" t="s">
        <v>80</v>
      </c>
      <c r="AV382" s="175" t="s">
        <v>76</v>
      </c>
      <c r="AW382" s="175" t="s">
        <v>111</v>
      </c>
      <c r="AX382" s="175" t="s">
        <v>72</v>
      </c>
      <c r="AY382" s="175" t="s">
        <v>139</v>
      </c>
    </row>
    <row r="383" spans="2:65" s="6" customFormat="1" ht="15.75" customHeight="1" x14ac:dyDescent="0.3">
      <c r="B383" s="169"/>
      <c r="C383" s="170"/>
      <c r="D383" s="167" t="s">
        <v>152</v>
      </c>
      <c r="E383" s="170"/>
      <c r="F383" s="171" t="s">
        <v>1200</v>
      </c>
      <c r="G383" s="170"/>
      <c r="H383" s="170"/>
      <c r="J383" s="170"/>
      <c r="K383" s="170"/>
      <c r="L383" s="172"/>
      <c r="M383" s="173"/>
      <c r="N383" s="170"/>
      <c r="O383" s="170"/>
      <c r="P383" s="170"/>
      <c r="Q383" s="170"/>
      <c r="R383" s="170"/>
      <c r="S383" s="170"/>
      <c r="T383" s="174"/>
      <c r="AT383" s="175" t="s">
        <v>152</v>
      </c>
      <c r="AU383" s="175" t="s">
        <v>80</v>
      </c>
      <c r="AV383" s="175" t="s">
        <v>76</v>
      </c>
      <c r="AW383" s="175" t="s">
        <v>111</v>
      </c>
      <c r="AX383" s="175" t="s">
        <v>72</v>
      </c>
      <c r="AY383" s="175" t="s">
        <v>139</v>
      </c>
    </row>
    <row r="384" spans="2:65" s="6" customFormat="1" ht="15.75" customHeight="1" x14ac:dyDescent="0.3">
      <c r="B384" s="176"/>
      <c r="C384" s="177"/>
      <c r="D384" s="167" t="s">
        <v>152</v>
      </c>
      <c r="E384" s="177"/>
      <c r="F384" s="178" t="s">
        <v>2035</v>
      </c>
      <c r="G384" s="177"/>
      <c r="H384" s="179">
        <v>172.62100000000001</v>
      </c>
      <c r="J384" s="177"/>
      <c r="K384" s="177"/>
      <c r="L384" s="180"/>
      <c r="M384" s="181"/>
      <c r="N384" s="177"/>
      <c r="O384" s="177"/>
      <c r="P384" s="177"/>
      <c r="Q384" s="177"/>
      <c r="R384" s="177"/>
      <c r="S384" s="177"/>
      <c r="T384" s="182"/>
      <c r="AT384" s="183" t="s">
        <v>152</v>
      </c>
      <c r="AU384" s="183" t="s">
        <v>80</v>
      </c>
      <c r="AV384" s="183" t="s">
        <v>80</v>
      </c>
      <c r="AW384" s="183" t="s">
        <v>111</v>
      </c>
      <c r="AX384" s="183" t="s">
        <v>76</v>
      </c>
      <c r="AY384" s="183" t="s">
        <v>139</v>
      </c>
    </row>
    <row r="385" spans="2:65" s="6" customFormat="1" ht="15.75" customHeight="1" x14ac:dyDescent="0.3">
      <c r="B385" s="23"/>
      <c r="C385" s="200" t="s">
        <v>1057</v>
      </c>
      <c r="D385" s="200" t="s">
        <v>1184</v>
      </c>
      <c r="E385" s="201" t="s">
        <v>1234</v>
      </c>
      <c r="F385" s="202" t="s">
        <v>1235</v>
      </c>
      <c r="G385" s="203" t="s">
        <v>1187</v>
      </c>
      <c r="H385" s="204">
        <v>353.87299999999999</v>
      </c>
      <c r="I385" s="205">
        <v>275</v>
      </c>
      <c r="J385" s="206">
        <f>ROUND($I$385*$H$385,2)</f>
        <v>97315.08</v>
      </c>
      <c r="K385" s="202" t="s">
        <v>145</v>
      </c>
      <c r="L385" s="207"/>
      <c r="M385" s="208"/>
      <c r="N385" s="209" t="s">
        <v>43</v>
      </c>
      <c r="O385" s="24"/>
      <c r="P385" s="162">
        <f>$O$385*$H$385</f>
        <v>0</v>
      </c>
      <c r="Q385" s="162">
        <v>1</v>
      </c>
      <c r="R385" s="162">
        <f>$Q$385*$H$385</f>
        <v>353.87299999999999</v>
      </c>
      <c r="S385" s="162">
        <v>0</v>
      </c>
      <c r="T385" s="163">
        <f>$S$385*$H$385</f>
        <v>0</v>
      </c>
      <c r="AR385" s="97" t="s">
        <v>214</v>
      </c>
      <c r="AT385" s="97" t="s">
        <v>1184</v>
      </c>
      <c r="AU385" s="97" t="s">
        <v>80</v>
      </c>
      <c r="AY385" s="6" t="s">
        <v>139</v>
      </c>
      <c r="BE385" s="164">
        <f>IF($N$385="základní",$J$385,0)</f>
        <v>97315.08</v>
      </c>
      <c r="BF385" s="164">
        <f>IF($N$385="snížená",$J$385,0)</f>
        <v>0</v>
      </c>
      <c r="BG385" s="164">
        <f>IF($N$385="zákl. přenesená",$J$385,0)</f>
        <v>0</v>
      </c>
      <c r="BH385" s="164">
        <f>IF($N$385="sníž. přenesená",$J$385,0)</f>
        <v>0</v>
      </c>
      <c r="BI385" s="164">
        <f>IF($N$385="nulová",$J$385,0)</f>
        <v>0</v>
      </c>
      <c r="BJ385" s="97" t="s">
        <v>76</v>
      </c>
      <c r="BK385" s="164">
        <f>ROUND($I$385*$H$385,2)</f>
        <v>97315.08</v>
      </c>
      <c r="BL385" s="97" t="s">
        <v>146</v>
      </c>
      <c r="BM385" s="97" t="s">
        <v>1236</v>
      </c>
    </row>
    <row r="386" spans="2:65" s="6" customFormat="1" ht="16.5" customHeight="1" x14ac:dyDescent="0.3">
      <c r="B386" s="23"/>
      <c r="C386" s="24"/>
      <c r="D386" s="165" t="s">
        <v>148</v>
      </c>
      <c r="E386" s="24"/>
      <c r="F386" s="166" t="s">
        <v>1237</v>
      </c>
      <c r="G386" s="24"/>
      <c r="H386" s="24"/>
      <c r="J386" s="24"/>
      <c r="K386" s="24"/>
      <c r="L386" s="43"/>
      <c r="M386" s="56"/>
      <c r="N386" s="24"/>
      <c r="O386" s="24"/>
      <c r="P386" s="24"/>
      <c r="Q386" s="24"/>
      <c r="R386" s="24"/>
      <c r="S386" s="24"/>
      <c r="T386" s="57"/>
      <c r="AT386" s="6" t="s">
        <v>148</v>
      </c>
      <c r="AU386" s="6" t="s">
        <v>80</v>
      </c>
    </row>
    <row r="387" spans="2:65" s="6" customFormat="1" ht="15.75" customHeight="1" x14ac:dyDescent="0.3">
      <c r="B387" s="169"/>
      <c r="C387" s="170"/>
      <c r="D387" s="167" t="s">
        <v>152</v>
      </c>
      <c r="E387" s="170"/>
      <c r="F387" s="171" t="s">
        <v>2036</v>
      </c>
      <c r="G387" s="170"/>
      <c r="H387" s="170"/>
      <c r="J387" s="170"/>
      <c r="K387" s="170"/>
      <c r="L387" s="172"/>
      <c r="M387" s="173"/>
      <c r="N387" s="170"/>
      <c r="O387" s="170"/>
      <c r="P387" s="170"/>
      <c r="Q387" s="170"/>
      <c r="R387" s="170"/>
      <c r="S387" s="170"/>
      <c r="T387" s="174"/>
      <c r="AT387" s="175" t="s">
        <v>152</v>
      </c>
      <c r="AU387" s="175" t="s">
        <v>80</v>
      </c>
      <c r="AV387" s="175" t="s">
        <v>76</v>
      </c>
      <c r="AW387" s="175" t="s">
        <v>111</v>
      </c>
      <c r="AX387" s="175" t="s">
        <v>72</v>
      </c>
      <c r="AY387" s="175" t="s">
        <v>139</v>
      </c>
    </row>
    <row r="388" spans="2:65" s="6" customFormat="1" ht="15.75" customHeight="1" x14ac:dyDescent="0.3">
      <c r="B388" s="176"/>
      <c r="C388" s="177"/>
      <c r="D388" s="167" t="s">
        <v>152</v>
      </c>
      <c r="E388" s="177"/>
      <c r="F388" s="178" t="s">
        <v>2037</v>
      </c>
      <c r="G388" s="177"/>
      <c r="H388" s="179">
        <v>353.87299999999999</v>
      </c>
      <c r="J388" s="177"/>
      <c r="K388" s="177"/>
      <c r="L388" s="180"/>
      <c r="M388" s="181"/>
      <c r="N388" s="177"/>
      <c r="O388" s="177"/>
      <c r="P388" s="177"/>
      <c r="Q388" s="177"/>
      <c r="R388" s="177"/>
      <c r="S388" s="177"/>
      <c r="T388" s="182"/>
      <c r="AT388" s="183" t="s">
        <v>152</v>
      </c>
      <c r="AU388" s="183" t="s">
        <v>80</v>
      </c>
      <c r="AV388" s="183" t="s">
        <v>80</v>
      </c>
      <c r="AW388" s="183" t="s">
        <v>111</v>
      </c>
      <c r="AX388" s="183" t="s">
        <v>76</v>
      </c>
      <c r="AY388" s="183" t="s">
        <v>139</v>
      </c>
    </row>
    <row r="389" spans="2:65" s="6" customFormat="1" ht="15.75" customHeight="1" x14ac:dyDescent="0.3">
      <c r="B389" s="23"/>
      <c r="C389" s="153" t="s">
        <v>1063</v>
      </c>
      <c r="D389" s="153" t="s">
        <v>141</v>
      </c>
      <c r="E389" s="154" t="s">
        <v>1242</v>
      </c>
      <c r="F389" s="155" t="s">
        <v>1243</v>
      </c>
      <c r="G389" s="156" t="s">
        <v>164</v>
      </c>
      <c r="H389" s="157">
        <v>498.78</v>
      </c>
      <c r="I389" s="158">
        <v>7.5</v>
      </c>
      <c r="J389" s="159">
        <f>ROUND($I$389*$H$389,2)</f>
        <v>3740.85</v>
      </c>
      <c r="K389" s="155" t="s">
        <v>145</v>
      </c>
      <c r="L389" s="43"/>
      <c r="M389" s="160"/>
      <c r="N389" s="161" t="s">
        <v>43</v>
      </c>
      <c r="O389" s="24"/>
      <c r="P389" s="162">
        <f>$O$389*$H$389</f>
        <v>0</v>
      </c>
      <c r="Q389" s="162">
        <v>0</v>
      </c>
      <c r="R389" s="162">
        <f>$Q$389*$H$389</f>
        <v>0</v>
      </c>
      <c r="S389" s="162">
        <v>0</v>
      </c>
      <c r="T389" s="163">
        <f>$S$389*$H$389</f>
        <v>0</v>
      </c>
      <c r="AR389" s="97" t="s">
        <v>146</v>
      </c>
      <c r="AT389" s="97" t="s">
        <v>141</v>
      </c>
      <c r="AU389" s="97" t="s">
        <v>80</v>
      </c>
      <c r="AY389" s="6" t="s">
        <v>139</v>
      </c>
      <c r="BE389" s="164">
        <f>IF($N$389="základní",$J$389,0)</f>
        <v>3740.85</v>
      </c>
      <c r="BF389" s="164">
        <f>IF($N$389="snížená",$J$389,0)</f>
        <v>0</v>
      </c>
      <c r="BG389" s="164">
        <f>IF($N$389="zákl. přenesená",$J$389,0)</f>
        <v>0</v>
      </c>
      <c r="BH389" s="164">
        <f>IF($N$389="sníž. přenesená",$J$389,0)</f>
        <v>0</v>
      </c>
      <c r="BI389" s="164">
        <f>IF($N$389="nulová",$J$389,0)</f>
        <v>0</v>
      </c>
      <c r="BJ389" s="97" t="s">
        <v>76</v>
      </c>
      <c r="BK389" s="164">
        <f>ROUND($I$389*$H$389,2)</f>
        <v>3740.85</v>
      </c>
      <c r="BL389" s="97" t="s">
        <v>146</v>
      </c>
      <c r="BM389" s="97" t="s">
        <v>1244</v>
      </c>
    </row>
    <row r="390" spans="2:65" s="6" customFormat="1" ht="27" customHeight="1" x14ac:dyDescent="0.3">
      <c r="B390" s="23"/>
      <c r="C390" s="24"/>
      <c r="D390" s="165" t="s">
        <v>148</v>
      </c>
      <c r="E390" s="24"/>
      <c r="F390" s="166" t="s">
        <v>1245</v>
      </c>
      <c r="G390" s="24"/>
      <c r="H390" s="24"/>
      <c r="J390" s="24"/>
      <c r="K390" s="24"/>
      <c r="L390" s="43"/>
      <c r="M390" s="56"/>
      <c r="N390" s="24"/>
      <c r="O390" s="24"/>
      <c r="P390" s="24"/>
      <c r="Q390" s="24"/>
      <c r="R390" s="24"/>
      <c r="S390" s="24"/>
      <c r="T390" s="57"/>
      <c r="AT390" s="6" t="s">
        <v>148</v>
      </c>
      <c r="AU390" s="6" t="s">
        <v>80</v>
      </c>
    </row>
    <row r="391" spans="2:65" s="6" customFormat="1" ht="98.25" customHeight="1" x14ac:dyDescent="0.3">
      <c r="B391" s="23"/>
      <c r="C391" s="24"/>
      <c r="D391" s="167" t="s">
        <v>150</v>
      </c>
      <c r="E391" s="24"/>
      <c r="F391" s="168" t="s">
        <v>1246</v>
      </c>
      <c r="G391" s="24"/>
      <c r="H391" s="24"/>
      <c r="J391" s="24"/>
      <c r="K391" s="24"/>
      <c r="L391" s="43"/>
      <c r="M391" s="56"/>
      <c r="N391" s="24"/>
      <c r="O391" s="24"/>
      <c r="P391" s="24"/>
      <c r="Q391" s="24"/>
      <c r="R391" s="24"/>
      <c r="S391" s="24"/>
      <c r="T391" s="57"/>
      <c r="AT391" s="6" t="s">
        <v>150</v>
      </c>
      <c r="AU391" s="6" t="s">
        <v>80</v>
      </c>
    </row>
    <row r="392" spans="2:65" s="6" customFormat="1" ht="15.75" customHeight="1" x14ac:dyDescent="0.3">
      <c r="B392" s="169"/>
      <c r="C392" s="170"/>
      <c r="D392" s="167" t="s">
        <v>152</v>
      </c>
      <c r="E392" s="170"/>
      <c r="F392" s="171" t="s">
        <v>425</v>
      </c>
      <c r="G392" s="170"/>
      <c r="H392" s="170"/>
      <c r="J392" s="170"/>
      <c r="K392" s="170"/>
      <c r="L392" s="172"/>
      <c r="M392" s="173"/>
      <c r="N392" s="170"/>
      <c r="O392" s="170"/>
      <c r="P392" s="170"/>
      <c r="Q392" s="170"/>
      <c r="R392" s="170"/>
      <c r="S392" s="170"/>
      <c r="T392" s="174"/>
      <c r="AT392" s="175" t="s">
        <v>152</v>
      </c>
      <c r="AU392" s="175" t="s">
        <v>80</v>
      </c>
      <c r="AV392" s="175" t="s">
        <v>76</v>
      </c>
      <c r="AW392" s="175" t="s">
        <v>111</v>
      </c>
      <c r="AX392" s="175" t="s">
        <v>72</v>
      </c>
      <c r="AY392" s="175" t="s">
        <v>139</v>
      </c>
    </row>
    <row r="393" spans="2:65" s="6" customFormat="1" ht="15.75" customHeight="1" x14ac:dyDescent="0.3">
      <c r="B393" s="169"/>
      <c r="C393" s="170"/>
      <c r="D393" s="167" t="s">
        <v>152</v>
      </c>
      <c r="E393" s="170"/>
      <c r="F393" s="171" t="s">
        <v>1930</v>
      </c>
      <c r="G393" s="170"/>
      <c r="H393" s="170"/>
      <c r="J393" s="170"/>
      <c r="K393" s="170"/>
      <c r="L393" s="172"/>
      <c r="M393" s="173"/>
      <c r="N393" s="170"/>
      <c r="O393" s="170"/>
      <c r="P393" s="170"/>
      <c r="Q393" s="170"/>
      <c r="R393" s="170"/>
      <c r="S393" s="170"/>
      <c r="T393" s="174"/>
      <c r="AT393" s="175" t="s">
        <v>152</v>
      </c>
      <c r="AU393" s="175" t="s">
        <v>80</v>
      </c>
      <c r="AV393" s="175" t="s">
        <v>76</v>
      </c>
      <c r="AW393" s="175" t="s">
        <v>111</v>
      </c>
      <c r="AX393" s="175" t="s">
        <v>72</v>
      </c>
      <c r="AY393" s="175" t="s">
        <v>139</v>
      </c>
    </row>
    <row r="394" spans="2:65" s="6" customFormat="1" ht="15.75" customHeight="1" x14ac:dyDescent="0.3">
      <c r="B394" s="176"/>
      <c r="C394" s="177"/>
      <c r="D394" s="167" t="s">
        <v>152</v>
      </c>
      <c r="E394" s="177"/>
      <c r="F394" s="178" t="s">
        <v>2038</v>
      </c>
      <c r="G394" s="177"/>
      <c r="H394" s="179">
        <v>55</v>
      </c>
      <c r="J394" s="177"/>
      <c r="K394" s="177"/>
      <c r="L394" s="180"/>
      <c r="M394" s="181"/>
      <c r="N394" s="177"/>
      <c r="O394" s="177"/>
      <c r="P394" s="177"/>
      <c r="Q394" s="177"/>
      <c r="R394" s="177"/>
      <c r="S394" s="177"/>
      <c r="T394" s="182"/>
      <c r="AT394" s="183" t="s">
        <v>152</v>
      </c>
      <c r="AU394" s="183" t="s">
        <v>80</v>
      </c>
      <c r="AV394" s="183" t="s">
        <v>80</v>
      </c>
      <c r="AW394" s="183" t="s">
        <v>111</v>
      </c>
      <c r="AX394" s="183" t="s">
        <v>72</v>
      </c>
      <c r="AY394" s="183" t="s">
        <v>139</v>
      </c>
    </row>
    <row r="395" spans="2:65" s="6" customFormat="1" ht="15.75" customHeight="1" x14ac:dyDescent="0.3">
      <c r="B395" s="176"/>
      <c r="C395" s="177"/>
      <c r="D395" s="167" t="s">
        <v>152</v>
      </c>
      <c r="E395" s="177"/>
      <c r="F395" s="178" t="s">
        <v>2039</v>
      </c>
      <c r="G395" s="177"/>
      <c r="H395" s="179">
        <v>44.8</v>
      </c>
      <c r="J395" s="177"/>
      <c r="K395" s="177"/>
      <c r="L395" s="180"/>
      <c r="M395" s="181"/>
      <c r="N395" s="177"/>
      <c r="O395" s="177"/>
      <c r="P395" s="177"/>
      <c r="Q395" s="177"/>
      <c r="R395" s="177"/>
      <c r="S395" s="177"/>
      <c r="T395" s="182"/>
      <c r="AT395" s="183" t="s">
        <v>152</v>
      </c>
      <c r="AU395" s="183" t="s">
        <v>80</v>
      </c>
      <c r="AV395" s="183" t="s">
        <v>80</v>
      </c>
      <c r="AW395" s="183" t="s">
        <v>111</v>
      </c>
      <c r="AX395" s="183" t="s">
        <v>72</v>
      </c>
      <c r="AY395" s="183" t="s">
        <v>139</v>
      </c>
    </row>
    <row r="396" spans="2:65" s="6" customFormat="1" ht="15.75" customHeight="1" x14ac:dyDescent="0.3">
      <c r="B396" s="176"/>
      <c r="C396" s="177"/>
      <c r="D396" s="167" t="s">
        <v>152</v>
      </c>
      <c r="E396" s="177"/>
      <c r="F396" s="178" t="s">
        <v>2040</v>
      </c>
      <c r="G396" s="177"/>
      <c r="H396" s="179">
        <v>398.98</v>
      </c>
      <c r="J396" s="177"/>
      <c r="K396" s="177"/>
      <c r="L396" s="180"/>
      <c r="M396" s="181"/>
      <c r="N396" s="177"/>
      <c r="O396" s="177"/>
      <c r="P396" s="177"/>
      <c r="Q396" s="177"/>
      <c r="R396" s="177"/>
      <c r="S396" s="177"/>
      <c r="T396" s="182"/>
      <c r="AT396" s="183" t="s">
        <v>152</v>
      </c>
      <c r="AU396" s="183" t="s">
        <v>80</v>
      </c>
      <c r="AV396" s="183" t="s">
        <v>80</v>
      </c>
      <c r="AW396" s="183" t="s">
        <v>111</v>
      </c>
      <c r="AX396" s="183" t="s">
        <v>72</v>
      </c>
      <c r="AY396" s="183" t="s">
        <v>139</v>
      </c>
    </row>
    <row r="397" spans="2:65" s="6" customFormat="1" ht="15.75" customHeight="1" x14ac:dyDescent="0.3">
      <c r="B397" s="184"/>
      <c r="C397" s="185"/>
      <c r="D397" s="167" t="s">
        <v>152</v>
      </c>
      <c r="E397" s="185"/>
      <c r="F397" s="186" t="s">
        <v>179</v>
      </c>
      <c r="G397" s="185"/>
      <c r="H397" s="187">
        <v>498.78</v>
      </c>
      <c r="J397" s="185"/>
      <c r="K397" s="185"/>
      <c r="L397" s="188"/>
      <c r="M397" s="189"/>
      <c r="N397" s="185"/>
      <c r="O397" s="185"/>
      <c r="P397" s="185"/>
      <c r="Q397" s="185"/>
      <c r="R397" s="185"/>
      <c r="S397" s="185"/>
      <c r="T397" s="190"/>
      <c r="AT397" s="191" t="s">
        <v>152</v>
      </c>
      <c r="AU397" s="191" t="s">
        <v>80</v>
      </c>
      <c r="AV397" s="191" t="s">
        <v>146</v>
      </c>
      <c r="AW397" s="191" t="s">
        <v>111</v>
      </c>
      <c r="AX397" s="191" t="s">
        <v>76</v>
      </c>
      <c r="AY397" s="191" t="s">
        <v>139</v>
      </c>
    </row>
    <row r="398" spans="2:65" s="6" customFormat="1" ht="15.75" customHeight="1" x14ac:dyDescent="0.3">
      <c r="B398" s="23"/>
      <c r="C398" s="153" t="s">
        <v>1069</v>
      </c>
      <c r="D398" s="153" t="s">
        <v>141</v>
      </c>
      <c r="E398" s="154" t="s">
        <v>1283</v>
      </c>
      <c r="F398" s="155" t="s">
        <v>1284</v>
      </c>
      <c r="G398" s="156" t="s">
        <v>164</v>
      </c>
      <c r="H398" s="157">
        <v>498.78</v>
      </c>
      <c r="I398" s="158">
        <v>9.5</v>
      </c>
      <c r="J398" s="159">
        <f>ROUND($I$398*$H$398,2)</f>
        <v>4738.41</v>
      </c>
      <c r="K398" s="155" t="s">
        <v>145</v>
      </c>
      <c r="L398" s="43"/>
      <c r="M398" s="160"/>
      <c r="N398" s="161" t="s">
        <v>43</v>
      </c>
      <c r="O398" s="24"/>
      <c r="P398" s="162">
        <f>$O$398*$H$398</f>
        <v>0</v>
      </c>
      <c r="Q398" s="162">
        <v>0</v>
      </c>
      <c r="R398" s="162">
        <f>$Q$398*$H$398</f>
        <v>0</v>
      </c>
      <c r="S398" s="162">
        <v>0</v>
      </c>
      <c r="T398" s="163">
        <f>$S$398*$H$398</f>
        <v>0</v>
      </c>
      <c r="AR398" s="97" t="s">
        <v>146</v>
      </c>
      <c r="AT398" s="97" t="s">
        <v>141</v>
      </c>
      <c r="AU398" s="97" t="s">
        <v>80</v>
      </c>
      <c r="AY398" s="6" t="s">
        <v>139</v>
      </c>
      <c r="BE398" s="164">
        <f>IF($N$398="základní",$J$398,0)</f>
        <v>4738.41</v>
      </c>
      <c r="BF398" s="164">
        <f>IF($N$398="snížená",$J$398,0)</f>
        <v>0</v>
      </c>
      <c r="BG398" s="164">
        <f>IF($N$398="zákl. přenesená",$J$398,0)</f>
        <v>0</v>
      </c>
      <c r="BH398" s="164">
        <f>IF($N$398="sníž. přenesená",$J$398,0)</f>
        <v>0</v>
      </c>
      <c r="BI398" s="164">
        <f>IF($N$398="nulová",$J$398,0)</f>
        <v>0</v>
      </c>
      <c r="BJ398" s="97" t="s">
        <v>76</v>
      </c>
      <c r="BK398" s="164">
        <f>ROUND($I$398*$H$398,2)</f>
        <v>4738.41</v>
      </c>
      <c r="BL398" s="97" t="s">
        <v>146</v>
      </c>
      <c r="BM398" s="97" t="s">
        <v>1285</v>
      </c>
    </row>
    <row r="399" spans="2:65" s="6" customFormat="1" ht="27" customHeight="1" x14ac:dyDescent="0.3">
      <c r="B399" s="23"/>
      <c r="C399" s="24"/>
      <c r="D399" s="165" t="s">
        <v>148</v>
      </c>
      <c r="E399" s="24"/>
      <c r="F399" s="166" t="s">
        <v>1286</v>
      </c>
      <c r="G399" s="24"/>
      <c r="H399" s="24"/>
      <c r="J399" s="24"/>
      <c r="K399" s="24"/>
      <c r="L399" s="43"/>
      <c r="M399" s="56"/>
      <c r="N399" s="24"/>
      <c r="O399" s="24"/>
      <c r="P399" s="24"/>
      <c r="Q399" s="24"/>
      <c r="R399" s="24"/>
      <c r="S399" s="24"/>
      <c r="T399" s="57"/>
      <c r="AT399" s="6" t="s">
        <v>148</v>
      </c>
      <c r="AU399" s="6" t="s">
        <v>80</v>
      </c>
    </row>
    <row r="400" spans="2:65" s="6" customFormat="1" ht="98.25" customHeight="1" x14ac:dyDescent="0.3">
      <c r="B400" s="23"/>
      <c r="C400" s="24"/>
      <c r="D400" s="167" t="s">
        <v>150</v>
      </c>
      <c r="E400" s="24"/>
      <c r="F400" s="168" t="s">
        <v>1287</v>
      </c>
      <c r="G400" s="24"/>
      <c r="H400" s="24"/>
      <c r="J400" s="24"/>
      <c r="K400" s="24"/>
      <c r="L400" s="43"/>
      <c r="M400" s="56"/>
      <c r="N400" s="24"/>
      <c r="O400" s="24"/>
      <c r="P400" s="24"/>
      <c r="Q400" s="24"/>
      <c r="R400" s="24"/>
      <c r="S400" s="24"/>
      <c r="T400" s="57"/>
      <c r="AT400" s="6" t="s">
        <v>150</v>
      </c>
      <c r="AU400" s="6" t="s">
        <v>80</v>
      </c>
    </row>
    <row r="401" spans="2:65" s="6" customFormat="1" ht="15.75" customHeight="1" x14ac:dyDescent="0.3">
      <c r="B401" s="169"/>
      <c r="C401" s="170"/>
      <c r="D401" s="167" t="s">
        <v>152</v>
      </c>
      <c r="E401" s="170"/>
      <c r="F401" s="171" t="s">
        <v>1288</v>
      </c>
      <c r="G401" s="170"/>
      <c r="H401" s="170"/>
      <c r="J401" s="170"/>
      <c r="K401" s="170"/>
      <c r="L401" s="172"/>
      <c r="M401" s="173"/>
      <c r="N401" s="170"/>
      <c r="O401" s="170"/>
      <c r="P401" s="170"/>
      <c r="Q401" s="170"/>
      <c r="R401" s="170"/>
      <c r="S401" s="170"/>
      <c r="T401" s="174"/>
      <c r="AT401" s="175" t="s">
        <v>152</v>
      </c>
      <c r="AU401" s="175" t="s">
        <v>80</v>
      </c>
      <c r="AV401" s="175" t="s">
        <v>76</v>
      </c>
      <c r="AW401" s="175" t="s">
        <v>111</v>
      </c>
      <c r="AX401" s="175" t="s">
        <v>72</v>
      </c>
      <c r="AY401" s="175" t="s">
        <v>139</v>
      </c>
    </row>
    <row r="402" spans="2:65" s="6" customFormat="1" ht="15.75" customHeight="1" x14ac:dyDescent="0.3">
      <c r="B402" s="176"/>
      <c r="C402" s="177"/>
      <c r="D402" s="167" t="s">
        <v>152</v>
      </c>
      <c r="E402" s="177"/>
      <c r="F402" s="178" t="s">
        <v>2041</v>
      </c>
      <c r="G402" s="177"/>
      <c r="H402" s="179">
        <v>498.78</v>
      </c>
      <c r="J402" s="177"/>
      <c r="K402" s="177"/>
      <c r="L402" s="180"/>
      <c r="M402" s="181"/>
      <c r="N402" s="177"/>
      <c r="O402" s="177"/>
      <c r="P402" s="177"/>
      <c r="Q402" s="177"/>
      <c r="R402" s="177"/>
      <c r="S402" s="177"/>
      <c r="T402" s="182"/>
      <c r="AT402" s="183" t="s">
        <v>152</v>
      </c>
      <c r="AU402" s="183" t="s">
        <v>80</v>
      </c>
      <c r="AV402" s="183" t="s">
        <v>80</v>
      </c>
      <c r="AW402" s="183" t="s">
        <v>111</v>
      </c>
      <c r="AX402" s="183" t="s">
        <v>76</v>
      </c>
      <c r="AY402" s="183" t="s">
        <v>139</v>
      </c>
    </row>
    <row r="403" spans="2:65" s="6" customFormat="1" ht="15.75" customHeight="1" x14ac:dyDescent="0.3">
      <c r="B403" s="23"/>
      <c r="C403" s="200" t="s">
        <v>1075</v>
      </c>
      <c r="D403" s="200" t="s">
        <v>1184</v>
      </c>
      <c r="E403" s="201" t="s">
        <v>1291</v>
      </c>
      <c r="F403" s="202" t="s">
        <v>1292</v>
      </c>
      <c r="G403" s="203" t="s">
        <v>1293</v>
      </c>
      <c r="H403" s="204">
        <v>12.47</v>
      </c>
      <c r="I403" s="205">
        <v>91</v>
      </c>
      <c r="J403" s="206">
        <f>ROUND($I$403*$H$403,2)</f>
        <v>1134.77</v>
      </c>
      <c r="K403" s="202" t="s">
        <v>145</v>
      </c>
      <c r="L403" s="207"/>
      <c r="M403" s="208"/>
      <c r="N403" s="209" t="s">
        <v>43</v>
      </c>
      <c r="O403" s="24"/>
      <c r="P403" s="162">
        <f>$O$403*$H$403</f>
        <v>0</v>
      </c>
      <c r="Q403" s="162">
        <v>1E-3</v>
      </c>
      <c r="R403" s="162">
        <f>$Q$403*$H$403</f>
        <v>1.247E-2</v>
      </c>
      <c r="S403" s="162">
        <v>0</v>
      </c>
      <c r="T403" s="163">
        <f>$S$403*$H$403</f>
        <v>0</v>
      </c>
      <c r="AR403" s="97" t="s">
        <v>214</v>
      </c>
      <c r="AT403" s="97" t="s">
        <v>1184</v>
      </c>
      <c r="AU403" s="97" t="s">
        <v>80</v>
      </c>
      <c r="AY403" s="6" t="s">
        <v>139</v>
      </c>
      <c r="BE403" s="164">
        <f>IF($N$403="základní",$J$403,0)</f>
        <v>1134.77</v>
      </c>
      <c r="BF403" s="164">
        <f>IF($N$403="snížená",$J$403,0)</f>
        <v>0</v>
      </c>
      <c r="BG403" s="164">
        <f>IF($N$403="zákl. přenesená",$J$403,0)</f>
        <v>0</v>
      </c>
      <c r="BH403" s="164">
        <f>IF($N$403="sníž. přenesená",$J$403,0)</f>
        <v>0</v>
      </c>
      <c r="BI403" s="164">
        <f>IF($N$403="nulová",$J$403,0)</f>
        <v>0</v>
      </c>
      <c r="BJ403" s="97" t="s">
        <v>76</v>
      </c>
      <c r="BK403" s="164">
        <f>ROUND($I$403*$H$403,2)</f>
        <v>1134.77</v>
      </c>
      <c r="BL403" s="97" t="s">
        <v>146</v>
      </c>
      <c r="BM403" s="97" t="s">
        <v>1294</v>
      </c>
    </row>
    <row r="404" spans="2:65" s="6" customFormat="1" ht="16.5" customHeight="1" x14ac:dyDescent="0.3">
      <c r="B404" s="23"/>
      <c r="C404" s="24"/>
      <c r="D404" s="165" t="s">
        <v>148</v>
      </c>
      <c r="E404" s="24"/>
      <c r="F404" s="166" t="s">
        <v>1295</v>
      </c>
      <c r="G404" s="24"/>
      <c r="H404" s="24"/>
      <c r="J404" s="24"/>
      <c r="K404" s="24"/>
      <c r="L404" s="43"/>
      <c r="M404" s="56"/>
      <c r="N404" s="24"/>
      <c r="O404" s="24"/>
      <c r="P404" s="24"/>
      <c r="Q404" s="24"/>
      <c r="R404" s="24"/>
      <c r="S404" s="24"/>
      <c r="T404" s="57"/>
      <c r="AT404" s="6" t="s">
        <v>148</v>
      </c>
      <c r="AU404" s="6" t="s">
        <v>80</v>
      </c>
    </row>
    <row r="405" spans="2:65" s="6" customFormat="1" ht="15.75" customHeight="1" x14ac:dyDescent="0.3">
      <c r="B405" s="169"/>
      <c r="C405" s="170"/>
      <c r="D405" s="167" t="s">
        <v>152</v>
      </c>
      <c r="E405" s="170"/>
      <c r="F405" s="171" t="s">
        <v>1296</v>
      </c>
      <c r="G405" s="170"/>
      <c r="H405" s="170"/>
      <c r="J405" s="170"/>
      <c r="K405" s="170"/>
      <c r="L405" s="172"/>
      <c r="M405" s="173"/>
      <c r="N405" s="170"/>
      <c r="O405" s="170"/>
      <c r="P405" s="170"/>
      <c r="Q405" s="170"/>
      <c r="R405" s="170"/>
      <c r="S405" s="170"/>
      <c r="T405" s="174"/>
      <c r="AT405" s="175" t="s">
        <v>152</v>
      </c>
      <c r="AU405" s="175" t="s">
        <v>80</v>
      </c>
      <c r="AV405" s="175" t="s">
        <v>76</v>
      </c>
      <c r="AW405" s="175" t="s">
        <v>111</v>
      </c>
      <c r="AX405" s="175" t="s">
        <v>72</v>
      </c>
      <c r="AY405" s="175" t="s">
        <v>139</v>
      </c>
    </row>
    <row r="406" spans="2:65" s="6" customFormat="1" ht="15.75" customHeight="1" x14ac:dyDescent="0.3">
      <c r="B406" s="169"/>
      <c r="C406" s="170"/>
      <c r="D406" s="167" t="s">
        <v>152</v>
      </c>
      <c r="E406" s="170"/>
      <c r="F406" s="171" t="s">
        <v>1297</v>
      </c>
      <c r="G406" s="170"/>
      <c r="H406" s="170"/>
      <c r="J406" s="170"/>
      <c r="K406" s="170"/>
      <c r="L406" s="172"/>
      <c r="M406" s="173"/>
      <c r="N406" s="170"/>
      <c r="O406" s="170"/>
      <c r="P406" s="170"/>
      <c r="Q406" s="170"/>
      <c r="R406" s="170"/>
      <c r="S406" s="170"/>
      <c r="T406" s="174"/>
      <c r="AT406" s="175" t="s">
        <v>152</v>
      </c>
      <c r="AU406" s="175" t="s">
        <v>80</v>
      </c>
      <c r="AV406" s="175" t="s">
        <v>76</v>
      </c>
      <c r="AW406" s="175" t="s">
        <v>111</v>
      </c>
      <c r="AX406" s="175" t="s">
        <v>72</v>
      </c>
      <c r="AY406" s="175" t="s">
        <v>139</v>
      </c>
    </row>
    <row r="407" spans="2:65" s="6" customFormat="1" ht="15.75" customHeight="1" x14ac:dyDescent="0.3">
      <c r="B407" s="176"/>
      <c r="C407" s="177"/>
      <c r="D407" s="167" t="s">
        <v>152</v>
      </c>
      <c r="E407" s="177"/>
      <c r="F407" s="178" t="s">
        <v>2042</v>
      </c>
      <c r="G407" s="177"/>
      <c r="H407" s="179">
        <v>12.47</v>
      </c>
      <c r="J407" s="177"/>
      <c r="K407" s="177"/>
      <c r="L407" s="180"/>
      <c r="M407" s="181"/>
      <c r="N407" s="177"/>
      <c r="O407" s="177"/>
      <c r="P407" s="177"/>
      <c r="Q407" s="177"/>
      <c r="R407" s="177"/>
      <c r="S407" s="177"/>
      <c r="T407" s="182"/>
      <c r="AT407" s="183" t="s">
        <v>152</v>
      </c>
      <c r="AU407" s="183" t="s">
        <v>80</v>
      </c>
      <c r="AV407" s="183" t="s">
        <v>80</v>
      </c>
      <c r="AW407" s="183" t="s">
        <v>111</v>
      </c>
      <c r="AX407" s="183" t="s">
        <v>76</v>
      </c>
      <c r="AY407" s="183" t="s">
        <v>139</v>
      </c>
    </row>
    <row r="408" spans="2:65" s="6" customFormat="1" ht="15.75" customHeight="1" x14ac:dyDescent="0.3">
      <c r="B408" s="23"/>
      <c r="C408" s="153" t="s">
        <v>1083</v>
      </c>
      <c r="D408" s="153" t="s">
        <v>141</v>
      </c>
      <c r="E408" s="154" t="s">
        <v>1300</v>
      </c>
      <c r="F408" s="155" t="s">
        <v>1301</v>
      </c>
      <c r="G408" s="156" t="s">
        <v>164</v>
      </c>
      <c r="H408" s="157">
        <v>498.78</v>
      </c>
      <c r="I408" s="158">
        <v>20</v>
      </c>
      <c r="J408" s="159">
        <f>ROUND($I$408*$H$408,2)</f>
        <v>9975.6</v>
      </c>
      <c r="K408" s="155" t="s">
        <v>145</v>
      </c>
      <c r="L408" s="43"/>
      <c r="M408" s="160"/>
      <c r="N408" s="161" t="s">
        <v>43</v>
      </c>
      <c r="O408" s="24"/>
      <c r="P408" s="162">
        <f>$O$408*$H$408</f>
        <v>0</v>
      </c>
      <c r="Q408" s="162">
        <v>0</v>
      </c>
      <c r="R408" s="162">
        <f>$Q$408*$H$408</f>
        <v>0</v>
      </c>
      <c r="S408" s="162">
        <v>0</v>
      </c>
      <c r="T408" s="163">
        <f>$S$408*$H$408</f>
        <v>0</v>
      </c>
      <c r="AR408" s="97" t="s">
        <v>146</v>
      </c>
      <c r="AT408" s="97" t="s">
        <v>141</v>
      </c>
      <c r="AU408" s="97" t="s">
        <v>80</v>
      </c>
      <c r="AY408" s="6" t="s">
        <v>139</v>
      </c>
      <c r="BE408" s="164">
        <f>IF($N$408="základní",$J$408,0)</f>
        <v>9975.6</v>
      </c>
      <c r="BF408" s="164">
        <f>IF($N$408="snížená",$J$408,0)</f>
        <v>0</v>
      </c>
      <c r="BG408" s="164">
        <f>IF($N$408="zákl. přenesená",$J$408,0)</f>
        <v>0</v>
      </c>
      <c r="BH408" s="164">
        <f>IF($N$408="sníž. přenesená",$J$408,0)</f>
        <v>0</v>
      </c>
      <c r="BI408" s="164">
        <f>IF($N$408="nulová",$J$408,0)</f>
        <v>0</v>
      </c>
      <c r="BJ408" s="97" t="s">
        <v>76</v>
      </c>
      <c r="BK408" s="164">
        <f>ROUND($I$408*$H$408,2)</f>
        <v>9975.6</v>
      </c>
      <c r="BL408" s="97" t="s">
        <v>146</v>
      </c>
      <c r="BM408" s="97" t="s">
        <v>1302</v>
      </c>
    </row>
    <row r="409" spans="2:65" s="6" customFormat="1" ht="27" customHeight="1" x14ac:dyDescent="0.3">
      <c r="B409" s="23"/>
      <c r="C409" s="24"/>
      <c r="D409" s="165" t="s">
        <v>148</v>
      </c>
      <c r="E409" s="24"/>
      <c r="F409" s="166" t="s">
        <v>1303</v>
      </c>
      <c r="G409" s="24"/>
      <c r="H409" s="24"/>
      <c r="J409" s="24"/>
      <c r="K409" s="24"/>
      <c r="L409" s="43"/>
      <c r="M409" s="56"/>
      <c r="N409" s="24"/>
      <c r="O409" s="24"/>
      <c r="P409" s="24"/>
      <c r="Q409" s="24"/>
      <c r="R409" s="24"/>
      <c r="S409" s="24"/>
      <c r="T409" s="57"/>
      <c r="AT409" s="6" t="s">
        <v>148</v>
      </c>
      <c r="AU409" s="6" t="s">
        <v>80</v>
      </c>
    </row>
    <row r="410" spans="2:65" s="6" customFormat="1" ht="111.75" customHeight="1" x14ac:dyDescent="0.3">
      <c r="B410" s="23"/>
      <c r="C410" s="24"/>
      <c r="D410" s="167" t="s">
        <v>150</v>
      </c>
      <c r="E410" s="24"/>
      <c r="F410" s="168" t="s">
        <v>1304</v>
      </c>
      <c r="G410" s="24"/>
      <c r="H410" s="24"/>
      <c r="J410" s="24"/>
      <c r="K410" s="24"/>
      <c r="L410" s="43"/>
      <c r="M410" s="56"/>
      <c r="N410" s="24"/>
      <c r="O410" s="24"/>
      <c r="P410" s="24"/>
      <c r="Q410" s="24"/>
      <c r="R410" s="24"/>
      <c r="S410" s="24"/>
      <c r="T410" s="57"/>
      <c r="AT410" s="6" t="s">
        <v>150</v>
      </c>
      <c r="AU410" s="6" t="s">
        <v>80</v>
      </c>
    </row>
    <row r="411" spans="2:65" s="6" customFormat="1" ht="15.75" customHeight="1" x14ac:dyDescent="0.3">
      <c r="B411" s="169"/>
      <c r="C411" s="170"/>
      <c r="D411" s="167" t="s">
        <v>152</v>
      </c>
      <c r="E411" s="170"/>
      <c r="F411" s="171" t="s">
        <v>1288</v>
      </c>
      <c r="G411" s="170"/>
      <c r="H411" s="170"/>
      <c r="J411" s="170"/>
      <c r="K411" s="170"/>
      <c r="L411" s="172"/>
      <c r="M411" s="173"/>
      <c r="N411" s="170"/>
      <c r="O411" s="170"/>
      <c r="P411" s="170"/>
      <c r="Q411" s="170"/>
      <c r="R411" s="170"/>
      <c r="S411" s="170"/>
      <c r="T411" s="174"/>
      <c r="AT411" s="175" t="s">
        <v>152</v>
      </c>
      <c r="AU411" s="175" t="s">
        <v>80</v>
      </c>
      <c r="AV411" s="175" t="s">
        <v>76</v>
      </c>
      <c r="AW411" s="175" t="s">
        <v>111</v>
      </c>
      <c r="AX411" s="175" t="s">
        <v>72</v>
      </c>
      <c r="AY411" s="175" t="s">
        <v>139</v>
      </c>
    </row>
    <row r="412" spans="2:65" s="6" customFormat="1" ht="15.75" customHeight="1" x14ac:dyDescent="0.3">
      <c r="B412" s="176"/>
      <c r="C412" s="177"/>
      <c r="D412" s="167" t="s">
        <v>152</v>
      </c>
      <c r="E412" s="177"/>
      <c r="F412" s="178" t="s">
        <v>2041</v>
      </c>
      <c r="G412" s="177"/>
      <c r="H412" s="179">
        <v>498.78</v>
      </c>
      <c r="J412" s="177"/>
      <c r="K412" s="177"/>
      <c r="L412" s="180"/>
      <c r="M412" s="181"/>
      <c r="N412" s="177"/>
      <c r="O412" s="177"/>
      <c r="P412" s="177"/>
      <c r="Q412" s="177"/>
      <c r="R412" s="177"/>
      <c r="S412" s="177"/>
      <c r="T412" s="182"/>
      <c r="AT412" s="183" t="s">
        <v>152</v>
      </c>
      <c r="AU412" s="183" t="s">
        <v>80</v>
      </c>
      <c r="AV412" s="183" t="s">
        <v>80</v>
      </c>
      <c r="AW412" s="183" t="s">
        <v>111</v>
      </c>
      <c r="AX412" s="183" t="s">
        <v>76</v>
      </c>
      <c r="AY412" s="183" t="s">
        <v>139</v>
      </c>
    </row>
    <row r="413" spans="2:65" s="6" customFormat="1" ht="15.75" customHeight="1" x14ac:dyDescent="0.3">
      <c r="B413" s="23"/>
      <c r="C413" s="153" t="s">
        <v>1092</v>
      </c>
      <c r="D413" s="153" t="s">
        <v>141</v>
      </c>
      <c r="E413" s="154" t="s">
        <v>1309</v>
      </c>
      <c r="F413" s="155" t="s">
        <v>1310</v>
      </c>
      <c r="G413" s="156" t="s">
        <v>164</v>
      </c>
      <c r="H413" s="157">
        <v>40</v>
      </c>
      <c r="I413" s="158">
        <v>220</v>
      </c>
      <c r="J413" s="159">
        <f>ROUND($I$413*$H$413,2)</f>
        <v>8800</v>
      </c>
      <c r="K413" s="155" t="s">
        <v>145</v>
      </c>
      <c r="L413" s="43"/>
      <c r="M413" s="160"/>
      <c r="N413" s="161" t="s">
        <v>43</v>
      </c>
      <c r="O413" s="24"/>
      <c r="P413" s="162">
        <f>$O$413*$H$413</f>
        <v>0</v>
      </c>
      <c r="Q413" s="162">
        <v>9.4024E-3</v>
      </c>
      <c r="R413" s="162">
        <f>$Q$413*$H$413</f>
        <v>0.37609599999999999</v>
      </c>
      <c r="S413" s="162">
        <v>0</v>
      </c>
      <c r="T413" s="163">
        <f>$S$413*$H$413</f>
        <v>0</v>
      </c>
      <c r="AR413" s="97" t="s">
        <v>146</v>
      </c>
      <c r="AT413" s="97" t="s">
        <v>141</v>
      </c>
      <c r="AU413" s="97" t="s">
        <v>80</v>
      </c>
      <c r="AY413" s="6" t="s">
        <v>139</v>
      </c>
      <c r="BE413" s="164">
        <f>IF($N$413="základní",$J$413,0)</f>
        <v>8800</v>
      </c>
      <c r="BF413" s="164">
        <f>IF($N$413="snížená",$J$413,0)</f>
        <v>0</v>
      </c>
      <c r="BG413" s="164">
        <f>IF($N$413="zákl. přenesená",$J$413,0)</f>
        <v>0</v>
      </c>
      <c r="BH413" s="164">
        <f>IF($N$413="sníž. přenesená",$J$413,0)</f>
        <v>0</v>
      </c>
      <c r="BI413" s="164">
        <f>IF($N$413="nulová",$J$413,0)</f>
        <v>0</v>
      </c>
      <c r="BJ413" s="97" t="s">
        <v>76</v>
      </c>
      <c r="BK413" s="164">
        <f>ROUND($I$413*$H$413,2)</f>
        <v>8800</v>
      </c>
      <c r="BL413" s="97" t="s">
        <v>146</v>
      </c>
      <c r="BM413" s="97" t="s">
        <v>1311</v>
      </c>
    </row>
    <row r="414" spans="2:65" s="6" customFormat="1" ht="16.5" customHeight="1" x14ac:dyDescent="0.3">
      <c r="B414" s="23"/>
      <c r="C414" s="24"/>
      <c r="D414" s="165" t="s">
        <v>148</v>
      </c>
      <c r="E414" s="24"/>
      <c r="F414" s="166" t="s">
        <v>1312</v>
      </c>
      <c r="G414" s="24"/>
      <c r="H414" s="24"/>
      <c r="J414" s="24"/>
      <c r="K414" s="24"/>
      <c r="L414" s="43"/>
      <c r="M414" s="56"/>
      <c r="N414" s="24"/>
      <c r="O414" s="24"/>
      <c r="P414" s="24"/>
      <c r="Q414" s="24"/>
      <c r="R414" s="24"/>
      <c r="S414" s="24"/>
      <c r="T414" s="57"/>
      <c r="AT414" s="6" t="s">
        <v>148</v>
      </c>
      <c r="AU414" s="6" t="s">
        <v>80</v>
      </c>
    </row>
    <row r="415" spans="2:65" s="6" customFormat="1" ht="30.75" customHeight="1" x14ac:dyDescent="0.3">
      <c r="B415" s="23"/>
      <c r="C415" s="24"/>
      <c r="D415" s="167" t="s">
        <v>150</v>
      </c>
      <c r="E415" s="24"/>
      <c r="F415" s="168" t="s">
        <v>1313</v>
      </c>
      <c r="G415" s="24"/>
      <c r="H415" s="24"/>
      <c r="J415" s="24"/>
      <c r="K415" s="24"/>
      <c r="L415" s="43"/>
      <c r="M415" s="56"/>
      <c r="N415" s="24"/>
      <c r="O415" s="24"/>
      <c r="P415" s="24"/>
      <c r="Q415" s="24"/>
      <c r="R415" s="24"/>
      <c r="S415" s="24"/>
      <c r="T415" s="57"/>
      <c r="AT415" s="6" t="s">
        <v>150</v>
      </c>
      <c r="AU415" s="6" t="s">
        <v>80</v>
      </c>
    </row>
    <row r="416" spans="2:65" s="6" customFormat="1" ht="15.75" customHeight="1" x14ac:dyDescent="0.3">
      <c r="B416" s="169"/>
      <c r="C416" s="170"/>
      <c r="D416" s="167" t="s">
        <v>152</v>
      </c>
      <c r="E416" s="170"/>
      <c r="F416" s="171" t="s">
        <v>2043</v>
      </c>
      <c r="G416" s="170"/>
      <c r="H416" s="170"/>
      <c r="J416" s="170"/>
      <c r="K416" s="170"/>
      <c r="L416" s="172"/>
      <c r="M416" s="173"/>
      <c r="N416" s="170"/>
      <c r="O416" s="170"/>
      <c r="P416" s="170"/>
      <c r="Q416" s="170"/>
      <c r="R416" s="170"/>
      <c r="S416" s="170"/>
      <c r="T416" s="174"/>
      <c r="AT416" s="175" t="s">
        <v>152</v>
      </c>
      <c r="AU416" s="175" t="s">
        <v>80</v>
      </c>
      <c r="AV416" s="175" t="s">
        <v>76</v>
      </c>
      <c r="AW416" s="175" t="s">
        <v>111</v>
      </c>
      <c r="AX416" s="175" t="s">
        <v>72</v>
      </c>
      <c r="AY416" s="175" t="s">
        <v>139</v>
      </c>
    </row>
    <row r="417" spans="2:65" s="6" customFormat="1" ht="15.75" customHeight="1" x14ac:dyDescent="0.3">
      <c r="B417" s="176"/>
      <c r="C417" s="177"/>
      <c r="D417" s="167" t="s">
        <v>152</v>
      </c>
      <c r="E417" s="177"/>
      <c r="F417" s="178" t="s">
        <v>2044</v>
      </c>
      <c r="G417" s="177"/>
      <c r="H417" s="179">
        <v>40</v>
      </c>
      <c r="J417" s="177"/>
      <c r="K417" s="177"/>
      <c r="L417" s="180"/>
      <c r="M417" s="181"/>
      <c r="N417" s="177"/>
      <c r="O417" s="177"/>
      <c r="P417" s="177"/>
      <c r="Q417" s="177"/>
      <c r="R417" s="177"/>
      <c r="S417" s="177"/>
      <c r="T417" s="182"/>
      <c r="AT417" s="183" t="s">
        <v>152</v>
      </c>
      <c r="AU417" s="183" t="s">
        <v>80</v>
      </c>
      <c r="AV417" s="183" t="s">
        <v>80</v>
      </c>
      <c r="AW417" s="183" t="s">
        <v>111</v>
      </c>
      <c r="AX417" s="183" t="s">
        <v>76</v>
      </c>
      <c r="AY417" s="183" t="s">
        <v>139</v>
      </c>
    </row>
    <row r="418" spans="2:65" s="6" customFormat="1" ht="15.75" customHeight="1" x14ac:dyDescent="0.3">
      <c r="B418" s="23"/>
      <c r="C418" s="153" t="s">
        <v>1100</v>
      </c>
      <c r="D418" s="153" t="s">
        <v>141</v>
      </c>
      <c r="E418" s="154" t="s">
        <v>1317</v>
      </c>
      <c r="F418" s="155" t="s">
        <v>1318</v>
      </c>
      <c r="G418" s="156" t="s">
        <v>164</v>
      </c>
      <c r="H418" s="157">
        <v>40</v>
      </c>
      <c r="I418" s="158">
        <v>55.5</v>
      </c>
      <c r="J418" s="159">
        <f>ROUND($I$418*$H$418,2)</f>
        <v>2220</v>
      </c>
      <c r="K418" s="155" t="s">
        <v>145</v>
      </c>
      <c r="L418" s="43"/>
      <c r="M418" s="160"/>
      <c r="N418" s="161" t="s">
        <v>43</v>
      </c>
      <c r="O418" s="24"/>
      <c r="P418" s="162">
        <f>$O$418*$H$418</f>
        <v>0</v>
      </c>
      <c r="Q418" s="162">
        <v>0</v>
      </c>
      <c r="R418" s="162">
        <f>$Q$418*$H$418</f>
        <v>0</v>
      </c>
      <c r="S418" s="162">
        <v>0</v>
      </c>
      <c r="T418" s="163">
        <f>$S$418*$H$418</f>
        <v>0</v>
      </c>
      <c r="AR418" s="97" t="s">
        <v>146</v>
      </c>
      <c r="AT418" s="97" t="s">
        <v>141</v>
      </c>
      <c r="AU418" s="97" t="s">
        <v>80</v>
      </c>
      <c r="AY418" s="6" t="s">
        <v>139</v>
      </c>
      <c r="BE418" s="164">
        <f>IF($N$418="základní",$J$418,0)</f>
        <v>2220</v>
      </c>
      <c r="BF418" s="164">
        <f>IF($N$418="snížená",$J$418,0)</f>
        <v>0</v>
      </c>
      <c r="BG418" s="164">
        <f>IF($N$418="zákl. přenesená",$J$418,0)</f>
        <v>0</v>
      </c>
      <c r="BH418" s="164">
        <f>IF($N$418="sníž. přenesená",$J$418,0)</f>
        <v>0</v>
      </c>
      <c r="BI418" s="164">
        <f>IF($N$418="nulová",$J$418,0)</f>
        <v>0</v>
      </c>
      <c r="BJ418" s="97" t="s">
        <v>76</v>
      </c>
      <c r="BK418" s="164">
        <f>ROUND($I$418*$H$418,2)</f>
        <v>2220</v>
      </c>
      <c r="BL418" s="97" t="s">
        <v>146</v>
      </c>
      <c r="BM418" s="97" t="s">
        <v>1319</v>
      </c>
    </row>
    <row r="419" spans="2:65" s="6" customFormat="1" ht="16.5" customHeight="1" x14ac:dyDescent="0.3">
      <c r="B419" s="23"/>
      <c r="C419" s="24"/>
      <c r="D419" s="165" t="s">
        <v>148</v>
      </c>
      <c r="E419" s="24"/>
      <c r="F419" s="166" t="s">
        <v>1320</v>
      </c>
      <c r="G419" s="24"/>
      <c r="H419" s="24"/>
      <c r="J419" s="24"/>
      <c r="K419" s="24"/>
      <c r="L419" s="43"/>
      <c r="M419" s="56"/>
      <c r="N419" s="24"/>
      <c r="O419" s="24"/>
      <c r="P419" s="24"/>
      <c r="Q419" s="24"/>
      <c r="R419" s="24"/>
      <c r="S419" s="24"/>
      <c r="T419" s="57"/>
      <c r="AT419" s="6" t="s">
        <v>148</v>
      </c>
      <c r="AU419" s="6" t="s">
        <v>80</v>
      </c>
    </row>
    <row r="420" spans="2:65" s="6" customFormat="1" ht="30.75" customHeight="1" x14ac:dyDescent="0.3">
      <c r="B420" s="23"/>
      <c r="C420" s="24"/>
      <c r="D420" s="167" t="s">
        <v>150</v>
      </c>
      <c r="E420" s="24"/>
      <c r="F420" s="168" t="s">
        <v>1313</v>
      </c>
      <c r="G420" s="24"/>
      <c r="H420" s="24"/>
      <c r="J420" s="24"/>
      <c r="K420" s="24"/>
      <c r="L420" s="43"/>
      <c r="M420" s="56"/>
      <c r="N420" s="24"/>
      <c r="O420" s="24"/>
      <c r="P420" s="24"/>
      <c r="Q420" s="24"/>
      <c r="R420" s="24"/>
      <c r="S420" s="24"/>
      <c r="T420" s="57"/>
      <c r="AT420" s="6" t="s">
        <v>150</v>
      </c>
      <c r="AU420" s="6" t="s">
        <v>80</v>
      </c>
    </row>
    <row r="421" spans="2:65" s="6" customFormat="1" ht="15.75" customHeight="1" x14ac:dyDescent="0.3">
      <c r="B421" s="176"/>
      <c r="C421" s="177"/>
      <c r="D421" s="167" t="s">
        <v>152</v>
      </c>
      <c r="E421" s="177"/>
      <c r="F421" s="178" t="s">
        <v>2045</v>
      </c>
      <c r="G421" s="177"/>
      <c r="H421" s="179">
        <v>40</v>
      </c>
      <c r="J421" s="177"/>
      <c r="K421" s="177"/>
      <c r="L421" s="180"/>
      <c r="M421" s="181"/>
      <c r="N421" s="177"/>
      <c r="O421" s="177"/>
      <c r="P421" s="177"/>
      <c r="Q421" s="177"/>
      <c r="R421" s="177"/>
      <c r="S421" s="177"/>
      <c r="T421" s="182"/>
      <c r="AT421" s="183" t="s">
        <v>152</v>
      </c>
      <c r="AU421" s="183" t="s">
        <v>80</v>
      </c>
      <c r="AV421" s="183" t="s">
        <v>80</v>
      </c>
      <c r="AW421" s="183" t="s">
        <v>111</v>
      </c>
      <c r="AX421" s="183" t="s">
        <v>76</v>
      </c>
      <c r="AY421" s="183" t="s">
        <v>139</v>
      </c>
    </row>
    <row r="422" spans="2:65" s="6" customFormat="1" ht="15.75" customHeight="1" x14ac:dyDescent="0.3">
      <c r="B422" s="23"/>
      <c r="C422" s="153" t="s">
        <v>1107</v>
      </c>
      <c r="D422" s="153" t="s">
        <v>141</v>
      </c>
      <c r="E422" s="154" t="s">
        <v>1323</v>
      </c>
      <c r="F422" s="155" t="s">
        <v>1324</v>
      </c>
      <c r="G422" s="156" t="s">
        <v>380</v>
      </c>
      <c r="H422" s="157">
        <v>4.9880000000000004</v>
      </c>
      <c r="I422" s="158">
        <v>50</v>
      </c>
      <c r="J422" s="159">
        <f>ROUND($I$422*$H$422,2)</f>
        <v>249.4</v>
      </c>
      <c r="K422" s="155" t="s">
        <v>145</v>
      </c>
      <c r="L422" s="43"/>
      <c r="M422" s="160"/>
      <c r="N422" s="161" t="s">
        <v>43</v>
      </c>
      <c r="O422" s="24"/>
      <c r="P422" s="162">
        <f>$O$422*$H$422</f>
        <v>0</v>
      </c>
      <c r="Q422" s="162">
        <v>0</v>
      </c>
      <c r="R422" s="162">
        <f>$Q$422*$H$422</f>
        <v>0</v>
      </c>
      <c r="S422" s="162">
        <v>0</v>
      </c>
      <c r="T422" s="163">
        <f>$S$422*$H$422</f>
        <v>0</v>
      </c>
      <c r="AR422" s="97" t="s">
        <v>146</v>
      </c>
      <c r="AT422" s="97" t="s">
        <v>141</v>
      </c>
      <c r="AU422" s="97" t="s">
        <v>80</v>
      </c>
      <c r="AY422" s="6" t="s">
        <v>139</v>
      </c>
      <c r="BE422" s="164">
        <f>IF($N$422="základní",$J$422,0)</f>
        <v>249.4</v>
      </c>
      <c r="BF422" s="164">
        <f>IF($N$422="snížená",$J$422,0)</f>
        <v>0</v>
      </c>
      <c r="BG422" s="164">
        <f>IF($N$422="zákl. přenesená",$J$422,0)</f>
        <v>0</v>
      </c>
      <c r="BH422" s="164">
        <f>IF($N$422="sníž. přenesená",$J$422,0)</f>
        <v>0</v>
      </c>
      <c r="BI422" s="164">
        <f>IF($N$422="nulová",$J$422,0)</f>
        <v>0</v>
      </c>
      <c r="BJ422" s="97" t="s">
        <v>76</v>
      </c>
      <c r="BK422" s="164">
        <f>ROUND($I$422*$H$422,2)</f>
        <v>249.4</v>
      </c>
      <c r="BL422" s="97" t="s">
        <v>146</v>
      </c>
      <c r="BM422" s="97" t="s">
        <v>1325</v>
      </c>
    </row>
    <row r="423" spans="2:65" s="6" customFormat="1" ht="16.5" customHeight="1" x14ac:dyDescent="0.3">
      <c r="B423" s="23"/>
      <c r="C423" s="24"/>
      <c r="D423" s="165" t="s">
        <v>148</v>
      </c>
      <c r="E423" s="24"/>
      <c r="F423" s="166" t="s">
        <v>1326</v>
      </c>
      <c r="G423" s="24"/>
      <c r="H423" s="24"/>
      <c r="J423" s="24"/>
      <c r="K423" s="24"/>
      <c r="L423" s="43"/>
      <c r="M423" s="56"/>
      <c r="N423" s="24"/>
      <c r="O423" s="24"/>
      <c r="P423" s="24"/>
      <c r="Q423" s="24"/>
      <c r="R423" s="24"/>
      <c r="S423" s="24"/>
      <c r="T423" s="57"/>
      <c r="AT423" s="6" t="s">
        <v>148</v>
      </c>
      <c r="AU423" s="6" t="s">
        <v>80</v>
      </c>
    </row>
    <row r="424" spans="2:65" s="6" customFormat="1" ht="15.75" customHeight="1" x14ac:dyDescent="0.3">
      <c r="B424" s="169"/>
      <c r="C424" s="170"/>
      <c r="D424" s="167" t="s">
        <v>152</v>
      </c>
      <c r="E424" s="170"/>
      <c r="F424" s="171" t="s">
        <v>1288</v>
      </c>
      <c r="G424" s="170"/>
      <c r="H424" s="170"/>
      <c r="J424" s="170"/>
      <c r="K424" s="170"/>
      <c r="L424" s="172"/>
      <c r="M424" s="173"/>
      <c r="N424" s="170"/>
      <c r="O424" s="170"/>
      <c r="P424" s="170"/>
      <c r="Q424" s="170"/>
      <c r="R424" s="170"/>
      <c r="S424" s="170"/>
      <c r="T424" s="174"/>
      <c r="AT424" s="175" t="s">
        <v>152</v>
      </c>
      <c r="AU424" s="175" t="s">
        <v>80</v>
      </c>
      <c r="AV424" s="175" t="s">
        <v>76</v>
      </c>
      <c r="AW424" s="175" t="s">
        <v>111</v>
      </c>
      <c r="AX424" s="175" t="s">
        <v>72</v>
      </c>
      <c r="AY424" s="175" t="s">
        <v>139</v>
      </c>
    </row>
    <row r="425" spans="2:65" s="6" customFormat="1" ht="15.75" customHeight="1" x14ac:dyDescent="0.3">
      <c r="B425" s="169"/>
      <c r="C425" s="170"/>
      <c r="D425" s="167" t="s">
        <v>152</v>
      </c>
      <c r="E425" s="170"/>
      <c r="F425" s="171" t="s">
        <v>1328</v>
      </c>
      <c r="G425" s="170"/>
      <c r="H425" s="170"/>
      <c r="J425" s="170"/>
      <c r="K425" s="170"/>
      <c r="L425" s="172"/>
      <c r="M425" s="173"/>
      <c r="N425" s="170"/>
      <c r="O425" s="170"/>
      <c r="P425" s="170"/>
      <c r="Q425" s="170"/>
      <c r="R425" s="170"/>
      <c r="S425" s="170"/>
      <c r="T425" s="174"/>
      <c r="AT425" s="175" t="s">
        <v>152</v>
      </c>
      <c r="AU425" s="175" t="s">
        <v>80</v>
      </c>
      <c r="AV425" s="175" t="s">
        <v>76</v>
      </c>
      <c r="AW425" s="175" t="s">
        <v>111</v>
      </c>
      <c r="AX425" s="175" t="s">
        <v>72</v>
      </c>
      <c r="AY425" s="175" t="s">
        <v>139</v>
      </c>
    </row>
    <row r="426" spans="2:65" s="6" customFormat="1" ht="15.75" customHeight="1" x14ac:dyDescent="0.3">
      <c r="B426" s="176"/>
      <c r="C426" s="177"/>
      <c r="D426" s="167" t="s">
        <v>152</v>
      </c>
      <c r="E426" s="177"/>
      <c r="F426" s="178" t="s">
        <v>2046</v>
      </c>
      <c r="G426" s="177"/>
      <c r="H426" s="179">
        <v>4.9880000000000004</v>
      </c>
      <c r="J426" s="177"/>
      <c r="K426" s="177"/>
      <c r="L426" s="180"/>
      <c r="M426" s="181"/>
      <c r="N426" s="177"/>
      <c r="O426" s="177"/>
      <c r="P426" s="177"/>
      <c r="Q426" s="177"/>
      <c r="R426" s="177"/>
      <c r="S426" s="177"/>
      <c r="T426" s="182"/>
      <c r="AT426" s="183" t="s">
        <v>152</v>
      </c>
      <c r="AU426" s="183" t="s">
        <v>80</v>
      </c>
      <c r="AV426" s="183" t="s">
        <v>80</v>
      </c>
      <c r="AW426" s="183" t="s">
        <v>111</v>
      </c>
      <c r="AX426" s="183" t="s">
        <v>76</v>
      </c>
      <c r="AY426" s="183" t="s">
        <v>139</v>
      </c>
    </row>
    <row r="427" spans="2:65" s="6" customFormat="1" ht="15.75" customHeight="1" x14ac:dyDescent="0.3">
      <c r="B427" s="23"/>
      <c r="C427" s="153" t="s">
        <v>1183</v>
      </c>
      <c r="D427" s="153" t="s">
        <v>141</v>
      </c>
      <c r="E427" s="154" t="s">
        <v>1331</v>
      </c>
      <c r="F427" s="155" t="s">
        <v>1332</v>
      </c>
      <c r="G427" s="156" t="s">
        <v>380</v>
      </c>
      <c r="H427" s="157">
        <v>4.9880000000000004</v>
      </c>
      <c r="I427" s="158">
        <v>84.2</v>
      </c>
      <c r="J427" s="159">
        <f>ROUND($I$427*$H$427,2)</f>
        <v>419.99</v>
      </c>
      <c r="K427" s="155" t="s">
        <v>145</v>
      </c>
      <c r="L427" s="43"/>
      <c r="M427" s="160"/>
      <c r="N427" s="161" t="s">
        <v>43</v>
      </c>
      <c r="O427" s="24"/>
      <c r="P427" s="162">
        <f>$O$427*$H$427</f>
        <v>0</v>
      </c>
      <c r="Q427" s="162">
        <v>0</v>
      </c>
      <c r="R427" s="162">
        <f>$Q$427*$H$427</f>
        <v>0</v>
      </c>
      <c r="S427" s="162">
        <v>0</v>
      </c>
      <c r="T427" s="163">
        <f>$S$427*$H$427</f>
        <v>0</v>
      </c>
      <c r="AR427" s="97" t="s">
        <v>146</v>
      </c>
      <c r="AT427" s="97" t="s">
        <v>141</v>
      </c>
      <c r="AU427" s="97" t="s">
        <v>80</v>
      </c>
      <c r="AY427" s="6" t="s">
        <v>139</v>
      </c>
      <c r="BE427" s="164">
        <f>IF($N$427="základní",$J$427,0)</f>
        <v>419.99</v>
      </c>
      <c r="BF427" s="164">
        <f>IF($N$427="snížená",$J$427,0)</f>
        <v>0</v>
      </c>
      <c r="BG427" s="164">
        <f>IF($N$427="zákl. přenesená",$J$427,0)</f>
        <v>0</v>
      </c>
      <c r="BH427" s="164">
        <f>IF($N$427="sníž. přenesená",$J$427,0)</f>
        <v>0</v>
      </c>
      <c r="BI427" s="164">
        <f>IF($N$427="nulová",$J$427,0)</f>
        <v>0</v>
      </c>
      <c r="BJ427" s="97" t="s">
        <v>76</v>
      </c>
      <c r="BK427" s="164">
        <f>ROUND($I$427*$H$427,2)</f>
        <v>419.99</v>
      </c>
      <c r="BL427" s="97" t="s">
        <v>146</v>
      </c>
      <c r="BM427" s="97" t="s">
        <v>1333</v>
      </c>
    </row>
    <row r="428" spans="2:65" s="6" customFormat="1" ht="16.5" customHeight="1" x14ac:dyDescent="0.3">
      <c r="B428" s="23"/>
      <c r="C428" s="24"/>
      <c r="D428" s="165" t="s">
        <v>148</v>
      </c>
      <c r="E428" s="24"/>
      <c r="F428" s="166" t="s">
        <v>1334</v>
      </c>
      <c r="G428" s="24"/>
      <c r="H428" s="24"/>
      <c r="J428" s="24"/>
      <c r="K428" s="24"/>
      <c r="L428" s="43"/>
      <c r="M428" s="56"/>
      <c r="N428" s="24"/>
      <c r="O428" s="24"/>
      <c r="P428" s="24"/>
      <c r="Q428" s="24"/>
      <c r="R428" s="24"/>
      <c r="S428" s="24"/>
      <c r="T428" s="57"/>
      <c r="AT428" s="6" t="s">
        <v>148</v>
      </c>
      <c r="AU428" s="6" t="s">
        <v>80</v>
      </c>
    </row>
    <row r="429" spans="2:65" s="6" customFormat="1" ht="44.25" customHeight="1" x14ac:dyDescent="0.3">
      <c r="B429" s="23"/>
      <c r="C429" s="24"/>
      <c r="D429" s="167" t="s">
        <v>150</v>
      </c>
      <c r="E429" s="24"/>
      <c r="F429" s="168" t="s">
        <v>1335</v>
      </c>
      <c r="G429" s="24"/>
      <c r="H429" s="24"/>
      <c r="J429" s="24"/>
      <c r="K429" s="24"/>
      <c r="L429" s="43"/>
      <c r="M429" s="56"/>
      <c r="N429" s="24"/>
      <c r="O429" s="24"/>
      <c r="P429" s="24"/>
      <c r="Q429" s="24"/>
      <c r="R429" s="24"/>
      <c r="S429" s="24"/>
      <c r="T429" s="57"/>
      <c r="AT429" s="6" t="s">
        <v>150</v>
      </c>
      <c r="AU429" s="6" t="s">
        <v>80</v>
      </c>
    </row>
    <row r="430" spans="2:65" s="6" customFormat="1" ht="15.75" customHeight="1" x14ac:dyDescent="0.3">
      <c r="B430" s="176"/>
      <c r="C430" s="177"/>
      <c r="D430" s="167" t="s">
        <v>152</v>
      </c>
      <c r="E430" s="177"/>
      <c r="F430" s="178" t="s">
        <v>2047</v>
      </c>
      <c r="G430" s="177"/>
      <c r="H430" s="179">
        <v>4.9880000000000004</v>
      </c>
      <c r="J430" s="177"/>
      <c r="K430" s="177"/>
      <c r="L430" s="180"/>
      <c r="M430" s="181"/>
      <c r="N430" s="177"/>
      <c r="O430" s="177"/>
      <c r="P430" s="177"/>
      <c r="Q430" s="177"/>
      <c r="R430" s="177"/>
      <c r="S430" s="177"/>
      <c r="T430" s="182"/>
      <c r="AT430" s="183" t="s">
        <v>152</v>
      </c>
      <c r="AU430" s="183" t="s">
        <v>80</v>
      </c>
      <c r="AV430" s="183" t="s">
        <v>80</v>
      </c>
      <c r="AW430" s="183" t="s">
        <v>111</v>
      </c>
      <c r="AX430" s="183" t="s">
        <v>76</v>
      </c>
      <c r="AY430" s="183" t="s">
        <v>139</v>
      </c>
    </row>
    <row r="431" spans="2:65" s="6" customFormat="1" ht="15.75" customHeight="1" x14ac:dyDescent="0.3">
      <c r="B431" s="23"/>
      <c r="C431" s="153" t="s">
        <v>1192</v>
      </c>
      <c r="D431" s="153" t="s">
        <v>141</v>
      </c>
      <c r="E431" s="154" t="s">
        <v>1338</v>
      </c>
      <c r="F431" s="155" t="s">
        <v>1339</v>
      </c>
      <c r="G431" s="156" t="s">
        <v>380</v>
      </c>
      <c r="H431" s="157">
        <v>4.9880000000000004</v>
      </c>
      <c r="I431" s="158">
        <v>10.7</v>
      </c>
      <c r="J431" s="159">
        <f>ROUND($I$431*$H$431,2)</f>
        <v>53.37</v>
      </c>
      <c r="K431" s="155" t="s">
        <v>145</v>
      </c>
      <c r="L431" s="43"/>
      <c r="M431" s="160"/>
      <c r="N431" s="161" t="s">
        <v>43</v>
      </c>
      <c r="O431" s="24"/>
      <c r="P431" s="162">
        <f>$O$431*$H$431</f>
        <v>0</v>
      </c>
      <c r="Q431" s="162">
        <v>0</v>
      </c>
      <c r="R431" s="162">
        <f>$Q$431*$H$431</f>
        <v>0</v>
      </c>
      <c r="S431" s="162">
        <v>0</v>
      </c>
      <c r="T431" s="163">
        <f>$S$431*$H$431</f>
        <v>0</v>
      </c>
      <c r="AR431" s="97" t="s">
        <v>146</v>
      </c>
      <c r="AT431" s="97" t="s">
        <v>141</v>
      </c>
      <c r="AU431" s="97" t="s">
        <v>80</v>
      </c>
      <c r="AY431" s="6" t="s">
        <v>139</v>
      </c>
      <c r="BE431" s="164">
        <f>IF($N$431="základní",$J$431,0)</f>
        <v>53.37</v>
      </c>
      <c r="BF431" s="164">
        <f>IF($N$431="snížená",$J$431,0)</f>
        <v>0</v>
      </c>
      <c r="BG431" s="164">
        <f>IF($N$431="zákl. přenesená",$J$431,0)</f>
        <v>0</v>
      </c>
      <c r="BH431" s="164">
        <f>IF($N$431="sníž. přenesená",$J$431,0)</f>
        <v>0</v>
      </c>
      <c r="BI431" s="164">
        <f>IF($N$431="nulová",$J$431,0)</f>
        <v>0</v>
      </c>
      <c r="BJ431" s="97" t="s">
        <v>76</v>
      </c>
      <c r="BK431" s="164">
        <f>ROUND($I$431*$H$431,2)</f>
        <v>53.37</v>
      </c>
      <c r="BL431" s="97" t="s">
        <v>146</v>
      </c>
      <c r="BM431" s="97" t="s">
        <v>1340</v>
      </c>
    </row>
    <row r="432" spans="2:65" s="6" customFormat="1" ht="16.5" customHeight="1" x14ac:dyDescent="0.3">
      <c r="B432" s="23"/>
      <c r="C432" s="24"/>
      <c r="D432" s="165" t="s">
        <v>148</v>
      </c>
      <c r="E432" s="24"/>
      <c r="F432" s="166" t="s">
        <v>1341</v>
      </c>
      <c r="G432" s="24"/>
      <c r="H432" s="24"/>
      <c r="J432" s="24"/>
      <c r="K432" s="24"/>
      <c r="L432" s="43"/>
      <c r="M432" s="56"/>
      <c r="N432" s="24"/>
      <c r="O432" s="24"/>
      <c r="P432" s="24"/>
      <c r="Q432" s="24"/>
      <c r="R432" s="24"/>
      <c r="S432" s="24"/>
      <c r="T432" s="57"/>
      <c r="AT432" s="6" t="s">
        <v>148</v>
      </c>
      <c r="AU432" s="6" t="s">
        <v>80</v>
      </c>
    </row>
    <row r="433" spans="2:65" s="6" customFormat="1" ht="44.25" customHeight="1" x14ac:dyDescent="0.3">
      <c r="B433" s="23"/>
      <c r="C433" s="24"/>
      <c r="D433" s="167" t="s">
        <v>150</v>
      </c>
      <c r="E433" s="24"/>
      <c r="F433" s="168" t="s">
        <v>1335</v>
      </c>
      <c r="G433" s="24"/>
      <c r="H433" s="24"/>
      <c r="J433" s="24"/>
      <c r="K433" s="24"/>
      <c r="L433" s="43"/>
      <c r="M433" s="56"/>
      <c r="N433" s="24"/>
      <c r="O433" s="24"/>
      <c r="P433" s="24"/>
      <c r="Q433" s="24"/>
      <c r="R433" s="24"/>
      <c r="S433" s="24"/>
      <c r="T433" s="57"/>
      <c r="AT433" s="6" t="s">
        <v>150</v>
      </c>
      <c r="AU433" s="6" t="s">
        <v>80</v>
      </c>
    </row>
    <row r="434" spans="2:65" s="6" customFormat="1" ht="15.75" customHeight="1" x14ac:dyDescent="0.3">
      <c r="B434" s="176"/>
      <c r="C434" s="177"/>
      <c r="D434" s="167" t="s">
        <v>152</v>
      </c>
      <c r="E434" s="177"/>
      <c r="F434" s="178" t="s">
        <v>2048</v>
      </c>
      <c r="G434" s="177"/>
      <c r="H434" s="179">
        <v>4.9880000000000004</v>
      </c>
      <c r="J434" s="177"/>
      <c r="K434" s="177"/>
      <c r="L434" s="180"/>
      <c r="M434" s="181"/>
      <c r="N434" s="177"/>
      <c r="O434" s="177"/>
      <c r="P434" s="177"/>
      <c r="Q434" s="177"/>
      <c r="R434" s="177"/>
      <c r="S434" s="177"/>
      <c r="T434" s="182"/>
      <c r="AT434" s="183" t="s">
        <v>152</v>
      </c>
      <c r="AU434" s="183" t="s">
        <v>80</v>
      </c>
      <c r="AV434" s="183" t="s">
        <v>80</v>
      </c>
      <c r="AW434" s="183" t="s">
        <v>111</v>
      </c>
      <c r="AX434" s="183" t="s">
        <v>76</v>
      </c>
      <c r="AY434" s="183" t="s">
        <v>139</v>
      </c>
    </row>
    <row r="435" spans="2:65" s="140" customFormat="1" ht="30.75" customHeight="1" x14ac:dyDescent="0.3">
      <c r="B435" s="141"/>
      <c r="C435" s="142"/>
      <c r="D435" s="142" t="s">
        <v>71</v>
      </c>
      <c r="E435" s="151" t="s">
        <v>80</v>
      </c>
      <c r="F435" s="151" t="s">
        <v>1343</v>
      </c>
      <c r="G435" s="142"/>
      <c r="H435" s="142"/>
      <c r="J435" s="152">
        <f>$BK$435</f>
        <v>59526.92</v>
      </c>
      <c r="K435" s="142"/>
      <c r="L435" s="145"/>
      <c r="M435" s="146"/>
      <c r="N435" s="142"/>
      <c r="O435" s="142"/>
      <c r="P435" s="147">
        <f>SUM($P$436:$P$440)</f>
        <v>0</v>
      </c>
      <c r="Q435" s="142"/>
      <c r="R435" s="147">
        <f>SUM($R$436:$R$440)</f>
        <v>148.86302428799999</v>
      </c>
      <c r="S435" s="142"/>
      <c r="T435" s="148">
        <f>SUM($T$436:$T$440)</f>
        <v>0</v>
      </c>
      <c r="AR435" s="149" t="s">
        <v>76</v>
      </c>
      <c r="AT435" s="149" t="s">
        <v>71</v>
      </c>
      <c r="AU435" s="149" t="s">
        <v>76</v>
      </c>
      <c r="AY435" s="149" t="s">
        <v>139</v>
      </c>
      <c r="BK435" s="150">
        <f>SUM($BK$436:$BK$440)</f>
        <v>59526.92</v>
      </c>
    </row>
    <row r="436" spans="2:65" s="6" customFormat="1" ht="15.75" customHeight="1" x14ac:dyDescent="0.3">
      <c r="B436" s="23"/>
      <c r="C436" s="153" t="s">
        <v>1224</v>
      </c>
      <c r="D436" s="153" t="s">
        <v>141</v>
      </c>
      <c r="E436" s="154" t="s">
        <v>1345</v>
      </c>
      <c r="F436" s="155" t="s">
        <v>1346</v>
      </c>
      <c r="G436" s="156" t="s">
        <v>294</v>
      </c>
      <c r="H436" s="157">
        <v>657.03</v>
      </c>
      <c r="I436" s="158">
        <v>90.6</v>
      </c>
      <c r="J436" s="159">
        <f>ROUND($I$436*$H$436,2)</f>
        <v>59526.92</v>
      </c>
      <c r="K436" s="155" t="s">
        <v>145</v>
      </c>
      <c r="L436" s="43"/>
      <c r="M436" s="160"/>
      <c r="N436" s="161" t="s">
        <v>43</v>
      </c>
      <c r="O436" s="24"/>
      <c r="P436" s="162">
        <f>$O$436*$H$436</f>
        <v>0</v>
      </c>
      <c r="Q436" s="162">
        <v>0.22656960000000001</v>
      </c>
      <c r="R436" s="162">
        <f>$Q$436*$H$436</f>
        <v>148.86302428799999</v>
      </c>
      <c r="S436" s="162">
        <v>0</v>
      </c>
      <c r="T436" s="163">
        <f>$S$436*$H$436</f>
        <v>0</v>
      </c>
      <c r="AR436" s="97" t="s">
        <v>146</v>
      </c>
      <c r="AT436" s="97" t="s">
        <v>141</v>
      </c>
      <c r="AU436" s="97" t="s">
        <v>80</v>
      </c>
      <c r="AY436" s="6" t="s">
        <v>139</v>
      </c>
      <c r="BE436" s="164">
        <f>IF($N$436="základní",$J$436,0)</f>
        <v>59526.92</v>
      </c>
      <c r="BF436" s="164">
        <f>IF($N$436="snížená",$J$436,0)</f>
        <v>0</v>
      </c>
      <c r="BG436" s="164">
        <f>IF($N$436="zákl. přenesená",$J$436,0)</f>
        <v>0</v>
      </c>
      <c r="BH436" s="164">
        <f>IF($N$436="sníž. přenesená",$J$436,0)</f>
        <v>0</v>
      </c>
      <c r="BI436" s="164">
        <f>IF($N$436="nulová",$J$436,0)</f>
        <v>0</v>
      </c>
      <c r="BJ436" s="97" t="s">
        <v>76</v>
      </c>
      <c r="BK436" s="164">
        <f>ROUND($I$436*$H$436,2)</f>
        <v>59526.92</v>
      </c>
      <c r="BL436" s="97" t="s">
        <v>146</v>
      </c>
      <c r="BM436" s="97" t="s">
        <v>1347</v>
      </c>
    </row>
    <row r="437" spans="2:65" s="6" customFormat="1" ht="27" customHeight="1" x14ac:dyDescent="0.3">
      <c r="B437" s="23"/>
      <c r="C437" s="24"/>
      <c r="D437" s="165" t="s">
        <v>148</v>
      </c>
      <c r="E437" s="24"/>
      <c r="F437" s="166" t="s">
        <v>1348</v>
      </c>
      <c r="G437" s="24"/>
      <c r="H437" s="24"/>
      <c r="J437" s="24"/>
      <c r="K437" s="24"/>
      <c r="L437" s="43"/>
      <c r="M437" s="56"/>
      <c r="N437" s="24"/>
      <c r="O437" s="24"/>
      <c r="P437" s="24"/>
      <c r="Q437" s="24"/>
      <c r="R437" s="24"/>
      <c r="S437" s="24"/>
      <c r="T437" s="57"/>
      <c r="AT437" s="6" t="s">
        <v>148</v>
      </c>
      <c r="AU437" s="6" t="s">
        <v>80</v>
      </c>
    </row>
    <row r="438" spans="2:65" s="6" customFormat="1" ht="15.75" customHeight="1" x14ac:dyDescent="0.3">
      <c r="B438" s="169"/>
      <c r="C438" s="170"/>
      <c r="D438" s="167" t="s">
        <v>152</v>
      </c>
      <c r="E438" s="170"/>
      <c r="F438" s="171" t="s">
        <v>2049</v>
      </c>
      <c r="G438" s="170"/>
      <c r="H438" s="170"/>
      <c r="J438" s="170"/>
      <c r="K438" s="170"/>
      <c r="L438" s="172"/>
      <c r="M438" s="173"/>
      <c r="N438" s="170"/>
      <c r="O438" s="170"/>
      <c r="P438" s="170"/>
      <c r="Q438" s="170"/>
      <c r="R438" s="170"/>
      <c r="S438" s="170"/>
      <c r="T438" s="174"/>
      <c r="AT438" s="175" t="s">
        <v>152</v>
      </c>
      <c r="AU438" s="175" t="s">
        <v>80</v>
      </c>
      <c r="AV438" s="175" t="s">
        <v>76</v>
      </c>
      <c r="AW438" s="175" t="s">
        <v>111</v>
      </c>
      <c r="AX438" s="175" t="s">
        <v>72</v>
      </c>
      <c r="AY438" s="175" t="s">
        <v>139</v>
      </c>
    </row>
    <row r="439" spans="2:65" s="6" customFormat="1" ht="15.75" customHeight="1" x14ac:dyDescent="0.3">
      <c r="B439" s="169"/>
      <c r="C439" s="170"/>
      <c r="D439" s="167" t="s">
        <v>152</v>
      </c>
      <c r="E439" s="170"/>
      <c r="F439" s="171" t="s">
        <v>1200</v>
      </c>
      <c r="G439" s="170"/>
      <c r="H439" s="170"/>
      <c r="J439" s="170"/>
      <c r="K439" s="170"/>
      <c r="L439" s="172"/>
      <c r="M439" s="173"/>
      <c r="N439" s="170"/>
      <c r="O439" s="170"/>
      <c r="P439" s="170"/>
      <c r="Q439" s="170"/>
      <c r="R439" s="170"/>
      <c r="S439" s="170"/>
      <c r="T439" s="174"/>
      <c r="AT439" s="175" t="s">
        <v>152</v>
      </c>
      <c r="AU439" s="175" t="s">
        <v>80</v>
      </c>
      <c r="AV439" s="175" t="s">
        <v>76</v>
      </c>
      <c r="AW439" s="175" t="s">
        <v>111</v>
      </c>
      <c r="AX439" s="175" t="s">
        <v>72</v>
      </c>
      <c r="AY439" s="175" t="s">
        <v>139</v>
      </c>
    </row>
    <row r="440" spans="2:65" s="6" customFormat="1" ht="15.75" customHeight="1" x14ac:dyDescent="0.3">
      <c r="B440" s="176"/>
      <c r="C440" s="177"/>
      <c r="D440" s="167" t="s">
        <v>152</v>
      </c>
      <c r="E440" s="177"/>
      <c r="F440" s="178" t="s">
        <v>2050</v>
      </c>
      <c r="G440" s="177"/>
      <c r="H440" s="179">
        <v>657.03</v>
      </c>
      <c r="J440" s="177"/>
      <c r="K440" s="177"/>
      <c r="L440" s="180"/>
      <c r="M440" s="181"/>
      <c r="N440" s="177"/>
      <c r="O440" s="177"/>
      <c r="P440" s="177"/>
      <c r="Q440" s="177"/>
      <c r="R440" s="177"/>
      <c r="S440" s="177"/>
      <c r="T440" s="182"/>
      <c r="AT440" s="183" t="s">
        <v>152</v>
      </c>
      <c r="AU440" s="183" t="s">
        <v>80</v>
      </c>
      <c r="AV440" s="183" t="s">
        <v>80</v>
      </c>
      <c r="AW440" s="183" t="s">
        <v>111</v>
      </c>
      <c r="AX440" s="183" t="s">
        <v>76</v>
      </c>
      <c r="AY440" s="183" t="s">
        <v>139</v>
      </c>
    </row>
    <row r="441" spans="2:65" s="140" customFormat="1" ht="30.75" customHeight="1" x14ac:dyDescent="0.3">
      <c r="B441" s="141"/>
      <c r="C441" s="142"/>
      <c r="D441" s="142" t="s">
        <v>71</v>
      </c>
      <c r="E441" s="151" t="s">
        <v>146</v>
      </c>
      <c r="F441" s="151" t="s">
        <v>1372</v>
      </c>
      <c r="G441" s="142"/>
      <c r="H441" s="142"/>
      <c r="J441" s="152">
        <f>$BK$441</f>
        <v>11781.19</v>
      </c>
      <c r="K441" s="142"/>
      <c r="L441" s="145"/>
      <c r="M441" s="146"/>
      <c r="N441" s="142"/>
      <c r="O441" s="142"/>
      <c r="P441" s="147">
        <f>SUM($P$442:$P$466)</f>
        <v>0</v>
      </c>
      <c r="Q441" s="142"/>
      <c r="R441" s="147">
        <f>SUM($R$442:$R$466)</f>
        <v>9.9792000000000005</v>
      </c>
      <c r="S441" s="142"/>
      <c r="T441" s="148">
        <f>SUM($T$442:$T$466)</f>
        <v>0</v>
      </c>
      <c r="AR441" s="149" t="s">
        <v>76</v>
      </c>
      <c r="AT441" s="149" t="s">
        <v>71</v>
      </c>
      <c r="AU441" s="149" t="s">
        <v>76</v>
      </c>
      <c r="AY441" s="149" t="s">
        <v>139</v>
      </c>
      <c r="BK441" s="150">
        <f>SUM($BK$442:$BK$466)</f>
        <v>11781.19</v>
      </c>
    </row>
    <row r="442" spans="2:65" s="6" customFormat="1" ht="15.75" customHeight="1" x14ac:dyDescent="0.3">
      <c r="B442" s="23"/>
      <c r="C442" s="153" t="s">
        <v>1233</v>
      </c>
      <c r="D442" s="153" t="s">
        <v>141</v>
      </c>
      <c r="E442" s="154" t="s">
        <v>1374</v>
      </c>
      <c r="F442" s="155" t="s">
        <v>1375</v>
      </c>
      <c r="G442" s="156" t="s">
        <v>380</v>
      </c>
      <c r="H442" s="157">
        <v>2.1760000000000002</v>
      </c>
      <c r="I442" s="158">
        <v>716</v>
      </c>
      <c r="J442" s="159">
        <f>ROUND($I$442*$H$442,2)</f>
        <v>1558.02</v>
      </c>
      <c r="K442" s="155" t="s">
        <v>145</v>
      </c>
      <c r="L442" s="43"/>
      <c r="M442" s="160"/>
      <c r="N442" s="161" t="s">
        <v>43</v>
      </c>
      <c r="O442" s="24"/>
      <c r="P442" s="162">
        <f>$O$442*$H$442</f>
        <v>0</v>
      </c>
      <c r="Q442" s="162">
        <v>0</v>
      </c>
      <c r="R442" s="162">
        <f>$Q$442*$H$442</f>
        <v>0</v>
      </c>
      <c r="S442" s="162">
        <v>0</v>
      </c>
      <c r="T442" s="163">
        <f>$S$442*$H$442</f>
        <v>0</v>
      </c>
      <c r="AR442" s="97" t="s">
        <v>146</v>
      </c>
      <c r="AT442" s="97" t="s">
        <v>141</v>
      </c>
      <c r="AU442" s="97" t="s">
        <v>80</v>
      </c>
      <c r="AY442" s="6" t="s">
        <v>139</v>
      </c>
      <c r="BE442" s="164">
        <f>IF($N$442="základní",$J$442,0)</f>
        <v>1558.02</v>
      </c>
      <c r="BF442" s="164">
        <f>IF($N$442="snížená",$J$442,0)</f>
        <v>0</v>
      </c>
      <c r="BG442" s="164">
        <f>IF($N$442="zákl. přenesená",$J$442,0)</f>
        <v>0</v>
      </c>
      <c r="BH442" s="164">
        <f>IF($N$442="sníž. přenesená",$J$442,0)</f>
        <v>0</v>
      </c>
      <c r="BI442" s="164">
        <f>IF($N$442="nulová",$J$442,0)</f>
        <v>0</v>
      </c>
      <c r="BJ442" s="97" t="s">
        <v>76</v>
      </c>
      <c r="BK442" s="164">
        <f>ROUND($I$442*$H$442,2)</f>
        <v>1558.02</v>
      </c>
      <c r="BL442" s="97" t="s">
        <v>146</v>
      </c>
      <c r="BM442" s="97" t="s">
        <v>1376</v>
      </c>
    </row>
    <row r="443" spans="2:65" s="6" customFormat="1" ht="16.5" customHeight="1" x14ac:dyDescent="0.3">
      <c r="B443" s="23"/>
      <c r="C443" s="24"/>
      <c r="D443" s="165" t="s">
        <v>148</v>
      </c>
      <c r="E443" s="24"/>
      <c r="F443" s="166" t="s">
        <v>1377</v>
      </c>
      <c r="G443" s="24"/>
      <c r="H443" s="24"/>
      <c r="J443" s="24"/>
      <c r="K443" s="24"/>
      <c r="L443" s="43"/>
      <c r="M443" s="56"/>
      <c r="N443" s="24"/>
      <c r="O443" s="24"/>
      <c r="P443" s="24"/>
      <c r="Q443" s="24"/>
      <c r="R443" s="24"/>
      <c r="S443" s="24"/>
      <c r="T443" s="57"/>
      <c r="AT443" s="6" t="s">
        <v>148</v>
      </c>
      <c r="AU443" s="6" t="s">
        <v>80</v>
      </c>
    </row>
    <row r="444" spans="2:65" s="6" customFormat="1" ht="44.25" customHeight="1" x14ac:dyDescent="0.3">
      <c r="B444" s="23"/>
      <c r="C444" s="24"/>
      <c r="D444" s="167" t="s">
        <v>150</v>
      </c>
      <c r="E444" s="24"/>
      <c r="F444" s="168" t="s">
        <v>1378</v>
      </c>
      <c r="G444" s="24"/>
      <c r="H444" s="24"/>
      <c r="J444" s="24"/>
      <c r="K444" s="24"/>
      <c r="L444" s="43"/>
      <c r="M444" s="56"/>
      <c r="N444" s="24"/>
      <c r="O444" s="24"/>
      <c r="P444" s="24"/>
      <c r="Q444" s="24"/>
      <c r="R444" s="24"/>
      <c r="S444" s="24"/>
      <c r="T444" s="57"/>
      <c r="AT444" s="6" t="s">
        <v>150</v>
      </c>
      <c r="AU444" s="6" t="s">
        <v>80</v>
      </c>
    </row>
    <row r="445" spans="2:65" s="6" customFormat="1" ht="27" customHeight="1" x14ac:dyDescent="0.3">
      <c r="B445" s="169"/>
      <c r="C445" s="170"/>
      <c r="D445" s="167" t="s">
        <v>152</v>
      </c>
      <c r="E445" s="170"/>
      <c r="F445" s="171" t="s">
        <v>2051</v>
      </c>
      <c r="G445" s="170"/>
      <c r="H445" s="170"/>
      <c r="J445" s="170"/>
      <c r="K445" s="170"/>
      <c r="L445" s="172"/>
      <c r="M445" s="173"/>
      <c r="N445" s="170"/>
      <c r="O445" s="170"/>
      <c r="P445" s="170"/>
      <c r="Q445" s="170"/>
      <c r="R445" s="170"/>
      <c r="S445" s="170"/>
      <c r="T445" s="174"/>
      <c r="AT445" s="175" t="s">
        <v>152</v>
      </c>
      <c r="AU445" s="175" t="s">
        <v>80</v>
      </c>
      <c r="AV445" s="175" t="s">
        <v>76</v>
      </c>
      <c r="AW445" s="175" t="s">
        <v>111</v>
      </c>
      <c r="AX445" s="175" t="s">
        <v>72</v>
      </c>
      <c r="AY445" s="175" t="s">
        <v>139</v>
      </c>
    </row>
    <row r="446" spans="2:65" s="6" customFormat="1" ht="27" customHeight="1" x14ac:dyDescent="0.3">
      <c r="B446" s="169"/>
      <c r="C446" s="170"/>
      <c r="D446" s="167" t="s">
        <v>152</v>
      </c>
      <c r="E446" s="170"/>
      <c r="F446" s="171" t="s">
        <v>2034</v>
      </c>
      <c r="G446" s="170"/>
      <c r="H446" s="170"/>
      <c r="J446" s="170"/>
      <c r="K446" s="170"/>
      <c r="L446" s="172"/>
      <c r="M446" s="173"/>
      <c r="N446" s="170"/>
      <c r="O446" s="170"/>
      <c r="P446" s="170"/>
      <c r="Q446" s="170"/>
      <c r="R446" s="170"/>
      <c r="S446" s="170"/>
      <c r="T446" s="174"/>
      <c r="AT446" s="175" t="s">
        <v>152</v>
      </c>
      <c r="AU446" s="175" t="s">
        <v>80</v>
      </c>
      <c r="AV446" s="175" t="s">
        <v>76</v>
      </c>
      <c r="AW446" s="175" t="s">
        <v>111</v>
      </c>
      <c r="AX446" s="175" t="s">
        <v>72</v>
      </c>
      <c r="AY446" s="175" t="s">
        <v>139</v>
      </c>
    </row>
    <row r="447" spans="2:65" s="6" customFormat="1" ht="15.75" customHeight="1" x14ac:dyDescent="0.3">
      <c r="B447" s="169"/>
      <c r="C447" s="170"/>
      <c r="D447" s="167" t="s">
        <v>152</v>
      </c>
      <c r="E447" s="170"/>
      <c r="F447" s="171" t="s">
        <v>1200</v>
      </c>
      <c r="G447" s="170"/>
      <c r="H447" s="170"/>
      <c r="J447" s="170"/>
      <c r="K447" s="170"/>
      <c r="L447" s="172"/>
      <c r="M447" s="173"/>
      <c r="N447" s="170"/>
      <c r="O447" s="170"/>
      <c r="P447" s="170"/>
      <c r="Q447" s="170"/>
      <c r="R447" s="170"/>
      <c r="S447" s="170"/>
      <c r="T447" s="174"/>
      <c r="AT447" s="175" t="s">
        <v>152</v>
      </c>
      <c r="AU447" s="175" t="s">
        <v>80</v>
      </c>
      <c r="AV447" s="175" t="s">
        <v>76</v>
      </c>
      <c r="AW447" s="175" t="s">
        <v>111</v>
      </c>
      <c r="AX447" s="175" t="s">
        <v>72</v>
      </c>
      <c r="AY447" s="175" t="s">
        <v>139</v>
      </c>
    </row>
    <row r="448" spans="2:65" s="6" customFormat="1" ht="15.75" customHeight="1" x14ac:dyDescent="0.3">
      <c r="B448" s="176"/>
      <c r="C448" s="177"/>
      <c r="D448" s="167" t="s">
        <v>152</v>
      </c>
      <c r="E448" s="177"/>
      <c r="F448" s="178" t="s">
        <v>2052</v>
      </c>
      <c r="G448" s="177"/>
      <c r="H448" s="179">
        <v>65.703000000000003</v>
      </c>
      <c r="J448" s="177"/>
      <c r="K448" s="177"/>
      <c r="L448" s="180"/>
      <c r="M448" s="181"/>
      <c r="N448" s="177"/>
      <c r="O448" s="177"/>
      <c r="P448" s="177"/>
      <c r="Q448" s="177"/>
      <c r="R448" s="177"/>
      <c r="S448" s="177"/>
      <c r="T448" s="182"/>
      <c r="AT448" s="183" t="s">
        <v>152</v>
      </c>
      <c r="AU448" s="183" t="s">
        <v>80</v>
      </c>
      <c r="AV448" s="183" t="s">
        <v>80</v>
      </c>
      <c r="AW448" s="183" t="s">
        <v>111</v>
      </c>
      <c r="AX448" s="183" t="s">
        <v>72</v>
      </c>
      <c r="AY448" s="183" t="s">
        <v>139</v>
      </c>
    </row>
    <row r="449" spans="2:65" s="6" customFormat="1" ht="15.75" customHeight="1" x14ac:dyDescent="0.3">
      <c r="B449" s="169"/>
      <c r="C449" s="170"/>
      <c r="D449" s="167" t="s">
        <v>152</v>
      </c>
      <c r="E449" s="170"/>
      <c r="F449" s="171" t="s">
        <v>2053</v>
      </c>
      <c r="G449" s="170"/>
      <c r="H449" s="170"/>
      <c r="J449" s="170"/>
      <c r="K449" s="170"/>
      <c r="L449" s="172"/>
      <c r="M449" s="173"/>
      <c r="N449" s="170"/>
      <c r="O449" s="170"/>
      <c r="P449" s="170"/>
      <c r="Q449" s="170"/>
      <c r="R449" s="170"/>
      <c r="S449" s="170"/>
      <c r="T449" s="174"/>
      <c r="AT449" s="175" t="s">
        <v>152</v>
      </c>
      <c r="AU449" s="175" t="s">
        <v>80</v>
      </c>
      <c r="AV449" s="175" t="s">
        <v>76</v>
      </c>
      <c r="AW449" s="175" t="s">
        <v>111</v>
      </c>
      <c r="AX449" s="175" t="s">
        <v>72</v>
      </c>
      <c r="AY449" s="175" t="s">
        <v>139</v>
      </c>
    </row>
    <row r="450" spans="2:65" s="6" customFormat="1" ht="15.75" customHeight="1" x14ac:dyDescent="0.3">
      <c r="B450" s="176"/>
      <c r="C450" s="177"/>
      <c r="D450" s="167" t="s">
        <v>152</v>
      </c>
      <c r="E450" s="177"/>
      <c r="F450" s="178" t="s">
        <v>2054</v>
      </c>
      <c r="G450" s="177"/>
      <c r="H450" s="179">
        <v>2.1760000000000002</v>
      </c>
      <c r="J450" s="177"/>
      <c r="K450" s="177"/>
      <c r="L450" s="180"/>
      <c r="M450" s="181"/>
      <c r="N450" s="177"/>
      <c r="O450" s="177"/>
      <c r="P450" s="177"/>
      <c r="Q450" s="177"/>
      <c r="R450" s="177"/>
      <c r="S450" s="177"/>
      <c r="T450" s="182"/>
      <c r="AT450" s="183" t="s">
        <v>152</v>
      </c>
      <c r="AU450" s="183" t="s">
        <v>80</v>
      </c>
      <c r="AV450" s="183" t="s">
        <v>80</v>
      </c>
      <c r="AW450" s="183" t="s">
        <v>111</v>
      </c>
      <c r="AX450" s="183" t="s">
        <v>76</v>
      </c>
      <c r="AY450" s="183" t="s">
        <v>139</v>
      </c>
    </row>
    <row r="451" spans="2:65" s="6" customFormat="1" ht="15.75" customHeight="1" x14ac:dyDescent="0.3">
      <c r="B451" s="23"/>
      <c r="C451" s="153" t="s">
        <v>1241</v>
      </c>
      <c r="D451" s="153" t="s">
        <v>141</v>
      </c>
      <c r="E451" s="154" t="s">
        <v>1406</v>
      </c>
      <c r="F451" s="155" t="s">
        <v>1407</v>
      </c>
      <c r="G451" s="156" t="s">
        <v>380</v>
      </c>
      <c r="H451" s="157">
        <v>0.72499999999999998</v>
      </c>
      <c r="I451" s="158">
        <v>2030</v>
      </c>
      <c r="J451" s="159">
        <f>ROUND($I$451*$H$451,2)</f>
        <v>1471.75</v>
      </c>
      <c r="K451" s="155" t="s">
        <v>145</v>
      </c>
      <c r="L451" s="43"/>
      <c r="M451" s="160"/>
      <c r="N451" s="161" t="s">
        <v>43</v>
      </c>
      <c r="O451" s="24"/>
      <c r="P451" s="162">
        <f>$O$451*$H$451</f>
        <v>0</v>
      </c>
      <c r="Q451" s="162">
        <v>0</v>
      </c>
      <c r="R451" s="162">
        <f>$Q$451*$H$451</f>
        <v>0</v>
      </c>
      <c r="S451" s="162">
        <v>0</v>
      </c>
      <c r="T451" s="163">
        <f>$S$451*$H$451</f>
        <v>0</v>
      </c>
      <c r="AR451" s="97" t="s">
        <v>146</v>
      </c>
      <c r="AT451" s="97" t="s">
        <v>141</v>
      </c>
      <c r="AU451" s="97" t="s">
        <v>80</v>
      </c>
      <c r="AY451" s="6" t="s">
        <v>139</v>
      </c>
      <c r="BE451" s="164">
        <f>IF($N$451="základní",$J$451,0)</f>
        <v>1471.75</v>
      </c>
      <c r="BF451" s="164">
        <f>IF($N$451="snížená",$J$451,0)</f>
        <v>0</v>
      </c>
      <c r="BG451" s="164">
        <f>IF($N$451="zákl. přenesená",$J$451,0)</f>
        <v>0</v>
      </c>
      <c r="BH451" s="164">
        <f>IF($N$451="sníž. přenesená",$J$451,0)</f>
        <v>0</v>
      </c>
      <c r="BI451" s="164">
        <f>IF($N$451="nulová",$J$451,0)</f>
        <v>0</v>
      </c>
      <c r="BJ451" s="97" t="s">
        <v>76</v>
      </c>
      <c r="BK451" s="164">
        <f>ROUND($I$451*$H$451,2)</f>
        <v>1471.75</v>
      </c>
      <c r="BL451" s="97" t="s">
        <v>146</v>
      </c>
      <c r="BM451" s="97" t="s">
        <v>2055</v>
      </c>
    </row>
    <row r="452" spans="2:65" s="6" customFormat="1" ht="27" customHeight="1" x14ac:dyDescent="0.3">
      <c r="B452" s="23"/>
      <c r="C452" s="24"/>
      <c r="D452" s="165" t="s">
        <v>148</v>
      </c>
      <c r="E452" s="24"/>
      <c r="F452" s="166" t="s">
        <v>1409</v>
      </c>
      <c r="G452" s="24"/>
      <c r="H452" s="24"/>
      <c r="J452" s="24"/>
      <c r="K452" s="24"/>
      <c r="L452" s="43"/>
      <c r="M452" s="56"/>
      <c r="N452" s="24"/>
      <c r="O452" s="24"/>
      <c r="P452" s="24"/>
      <c r="Q452" s="24"/>
      <c r="R452" s="24"/>
      <c r="S452" s="24"/>
      <c r="T452" s="57"/>
      <c r="AT452" s="6" t="s">
        <v>148</v>
      </c>
      <c r="AU452" s="6" t="s">
        <v>80</v>
      </c>
    </row>
    <row r="453" spans="2:65" s="6" customFormat="1" ht="44.25" customHeight="1" x14ac:dyDescent="0.3">
      <c r="B453" s="23"/>
      <c r="C453" s="24"/>
      <c r="D453" s="167" t="s">
        <v>150</v>
      </c>
      <c r="E453" s="24"/>
      <c r="F453" s="168" t="s">
        <v>1410</v>
      </c>
      <c r="G453" s="24"/>
      <c r="H453" s="24"/>
      <c r="J453" s="24"/>
      <c r="K453" s="24"/>
      <c r="L453" s="43"/>
      <c r="M453" s="56"/>
      <c r="N453" s="24"/>
      <c r="O453" s="24"/>
      <c r="P453" s="24"/>
      <c r="Q453" s="24"/>
      <c r="R453" s="24"/>
      <c r="S453" s="24"/>
      <c r="T453" s="57"/>
      <c r="AT453" s="6" t="s">
        <v>150</v>
      </c>
      <c r="AU453" s="6" t="s">
        <v>80</v>
      </c>
    </row>
    <row r="454" spans="2:65" s="6" customFormat="1" ht="15.75" customHeight="1" x14ac:dyDescent="0.3">
      <c r="B454" s="169"/>
      <c r="C454" s="170"/>
      <c r="D454" s="167" t="s">
        <v>152</v>
      </c>
      <c r="E454" s="170"/>
      <c r="F454" s="171" t="s">
        <v>1411</v>
      </c>
      <c r="G454" s="170"/>
      <c r="H454" s="170"/>
      <c r="J454" s="170"/>
      <c r="K454" s="170"/>
      <c r="L454" s="172"/>
      <c r="M454" s="173"/>
      <c r="N454" s="170"/>
      <c r="O454" s="170"/>
      <c r="P454" s="170"/>
      <c r="Q454" s="170"/>
      <c r="R454" s="170"/>
      <c r="S454" s="170"/>
      <c r="T454" s="174"/>
      <c r="AT454" s="175" t="s">
        <v>152</v>
      </c>
      <c r="AU454" s="175" t="s">
        <v>80</v>
      </c>
      <c r="AV454" s="175" t="s">
        <v>76</v>
      </c>
      <c r="AW454" s="175" t="s">
        <v>111</v>
      </c>
      <c r="AX454" s="175" t="s">
        <v>72</v>
      </c>
      <c r="AY454" s="175" t="s">
        <v>139</v>
      </c>
    </row>
    <row r="455" spans="2:65" s="6" customFormat="1" ht="15.75" customHeight="1" x14ac:dyDescent="0.3">
      <c r="B455" s="169"/>
      <c r="C455" s="170"/>
      <c r="D455" s="167" t="s">
        <v>152</v>
      </c>
      <c r="E455" s="170"/>
      <c r="F455" s="171" t="s">
        <v>1933</v>
      </c>
      <c r="G455" s="170"/>
      <c r="H455" s="170"/>
      <c r="J455" s="170"/>
      <c r="K455" s="170"/>
      <c r="L455" s="172"/>
      <c r="M455" s="173"/>
      <c r="N455" s="170"/>
      <c r="O455" s="170"/>
      <c r="P455" s="170"/>
      <c r="Q455" s="170"/>
      <c r="R455" s="170"/>
      <c r="S455" s="170"/>
      <c r="T455" s="174"/>
      <c r="AT455" s="175" t="s">
        <v>152</v>
      </c>
      <c r="AU455" s="175" t="s">
        <v>80</v>
      </c>
      <c r="AV455" s="175" t="s">
        <v>76</v>
      </c>
      <c r="AW455" s="175" t="s">
        <v>111</v>
      </c>
      <c r="AX455" s="175" t="s">
        <v>72</v>
      </c>
      <c r="AY455" s="175" t="s">
        <v>139</v>
      </c>
    </row>
    <row r="456" spans="2:65" s="6" customFormat="1" ht="15.75" customHeight="1" x14ac:dyDescent="0.3">
      <c r="B456" s="176"/>
      <c r="C456" s="177"/>
      <c r="D456" s="167" t="s">
        <v>152</v>
      </c>
      <c r="E456" s="177"/>
      <c r="F456" s="178" t="s">
        <v>1413</v>
      </c>
      <c r="G456" s="177"/>
      <c r="H456" s="179">
        <v>0.72499999999999998</v>
      </c>
      <c r="J456" s="177"/>
      <c r="K456" s="177"/>
      <c r="L456" s="180"/>
      <c r="M456" s="181"/>
      <c r="N456" s="177"/>
      <c r="O456" s="177"/>
      <c r="P456" s="177"/>
      <c r="Q456" s="177"/>
      <c r="R456" s="177"/>
      <c r="S456" s="177"/>
      <c r="T456" s="182"/>
      <c r="AT456" s="183" t="s">
        <v>152</v>
      </c>
      <c r="AU456" s="183" t="s">
        <v>80</v>
      </c>
      <c r="AV456" s="183" t="s">
        <v>80</v>
      </c>
      <c r="AW456" s="183" t="s">
        <v>111</v>
      </c>
      <c r="AX456" s="183" t="s">
        <v>76</v>
      </c>
      <c r="AY456" s="183" t="s">
        <v>139</v>
      </c>
    </row>
    <row r="457" spans="2:65" s="6" customFormat="1" ht="15.75" customHeight="1" x14ac:dyDescent="0.3">
      <c r="B457" s="23"/>
      <c r="C457" s="153" t="s">
        <v>1276</v>
      </c>
      <c r="D457" s="153" t="s">
        <v>141</v>
      </c>
      <c r="E457" s="154" t="s">
        <v>1415</v>
      </c>
      <c r="F457" s="155" t="s">
        <v>1416</v>
      </c>
      <c r="G457" s="156" t="s">
        <v>380</v>
      </c>
      <c r="H457" s="157">
        <v>0.94199999999999995</v>
      </c>
      <c r="I457" s="158">
        <v>2010</v>
      </c>
      <c r="J457" s="159">
        <f>ROUND($I$457*$H$457,2)</f>
        <v>1893.42</v>
      </c>
      <c r="K457" s="155" t="s">
        <v>145</v>
      </c>
      <c r="L457" s="43"/>
      <c r="M457" s="160"/>
      <c r="N457" s="161" t="s">
        <v>43</v>
      </c>
      <c r="O457" s="24"/>
      <c r="P457" s="162">
        <f>$O$457*$H$457</f>
        <v>0</v>
      </c>
      <c r="Q457" s="162">
        <v>0</v>
      </c>
      <c r="R457" s="162">
        <f>$Q$457*$H$457</f>
        <v>0</v>
      </c>
      <c r="S457" s="162">
        <v>0</v>
      </c>
      <c r="T457" s="163">
        <f>$S$457*$H$457</f>
        <v>0</v>
      </c>
      <c r="AR457" s="97" t="s">
        <v>146</v>
      </c>
      <c r="AT457" s="97" t="s">
        <v>141</v>
      </c>
      <c r="AU457" s="97" t="s">
        <v>80</v>
      </c>
      <c r="AY457" s="6" t="s">
        <v>139</v>
      </c>
      <c r="BE457" s="164">
        <f>IF($N$457="základní",$J$457,0)</f>
        <v>1893.42</v>
      </c>
      <c r="BF457" s="164">
        <f>IF($N$457="snížená",$J$457,0)</f>
        <v>0</v>
      </c>
      <c r="BG457" s="164">
        <f>IF($N$457="zákl. přenesená",$J$457,0)</f>
        <v>0</v>
      </c>
      <c r="BH457" s="164">
        <f>IF($N$457="sníž. přenesená",$J$457,0)</f>
        <v>0</v>
      </c>
      <c r="BI457" s="164">
        <f>IF($N$457="nulová",$J$457,0)</f>
        <v>0</v>
      </c>
      <c r="BJ457" s="97" t="s">
        <v>76</v>
      </c>
      <c r="BK457" s="164">
        <f>ROUND($I$457*$H$457,2)</f>
        <v>1893.42</v>
      </c>
      <c r="BL457" s="97" t="s">
        <v>146</v>
      </c>
      <c r="BM457" s="97" t="s">
        <v>2056</v>
      </c>
    </row>
    <row r="458" spans="2:65" s="6" customFormat="1" ht="16.5" customHeight="1" x14ac:dyDescent="0.3">
      <c r="B458" s="23"/>
      <c r="C458" s="24"/>
      <c r="D458" s="165" t="s">
        <v>148</v>
      </c>
      <c r="E458" s="24"/>
      <c r="F458" s="166" t="s">
        <v>1418</v>
      </c>
      <c r="G458" s="24"/>
      <c r="H458" s="24"/>
      <c r="J458" s="24"/>
      <c r="K458" s="24"/>
      <c r="L458" s="43"/>
      <c r="M458" s="56"/>
      <c r="N458" s="24"/>
      <c r="O458" s="24"/>
      <c r="P458" s="24"/>
      <c r="Q458" s="24"/>
      <c r="R458" s="24"/>
      <c r="S458" s="24"/>
      <c r="T458" s="57"/>
      <c r="AT458" s="6" t="s">
        <v>148</v>
      </c>
      <c r="AU458" s="6" t="s">
        <v>80</v>
      </c>
    </row>
    <row r="459" spans="2:65" s="6" customFormat="1" ht="44.25" customHeight="1" x14ac:dyDescent="0.3">
      <c r="B459" s="23"/>
      <c r="C459" s="24"/>
      <c r="D459" s="167" t="s">
        <v>150</v>
      </c>
      <c r="E459" s="24"/>
      <c r="F459" s="168" t="s">
        <v>1410</v>
      </c>
      <c r="G459" s="24"/>
      <c r="H459" s="24"/>
      <c r="J459" s="24"/>
      <c r="K459" s="24"/>
      <c r="L459" s="43"/>
      <c r="M459" s="56"/>
      <c r="N459" s="24"/>
      <c r="O459" s="24"/>
      <c r="P459" s="24"/>
      <c r="Q459" s="24"/>
      <c r="R459" s="24"/>
      <c r="S459" s="24"/>
      <c r="T459" s="57"/>
      <c r="AT459" s="6" t="s">
        <v>150</v>
      </c>
      <c r="AU459" s="6" t="s">
        <v>80</v>
      </c>
    </row>
    <row r="460" spans="2:65" s="6" customFormat="1" ht="15.75" customHeight="1" x14ac:dyDescent="0.3">
      <c r="B460" s="169"/>
      <c r="C460" s="170"/>
      <c r="D460" s="167" t="s">
        <v>152</v>
      </c>
      <c r="E460" s="170"/>
      <c r="F460" s="171" t="s">
        <v>1411</v>
      </c>
      <c r="G460" s="170"/>
      <c r="H460" s="170"/>
      <c r="J460" s="170"/>
      <c r="K460" s="170"/>
      <c r="L460" s="172"/>
      <c r="M460" s="173"/>
      <c r="N460" s="170"/>
      <c r="O460" s="170"/>
      <c r="P460" s="170"/>
      <c r="Q460" s="170"/>
      <c r="R460" s="170"/>
      <c r="S460" s="170"/>
      <c r="T460" s="174"/>
      <c r="AT460" s="175" t="s">
        <v>152</v>
      </c>
      <c r="AU460" s="175" t="s">
        <v>80</v>
      </c>
      <c r="AV460" s="175" t="s">
        <v>76</v>
      </c>
      <c r="AW460" s="175" t="s">
        <v>111</v>
      </c>
      <c r="AX460" s="175" t="s">
        <v>72</v>
      </c>
      <c r="AY460" s="175" t="s">
        <v>139</v>
      </c>
    </row>
    <row r="461" spans="2:65" s="6" customFormat="1" ht="15.75" customHeight="1" x14ac:dyDescent="0.3">
      <c r="B461" s="169"/>
      <c r="C461" s="170"/>
      <c r="D461" s="167" t="s">
        <v>152</v>
      </c>
      <c r="E461" s="170"/>
      <c r="F461" s="171" t="s">
        <v>1933</v>
      </c>
      <c r="G461" s="170"/>
      <c r="H461" s="170"/>
      <c r="J461" s="170"/>
      <c r="K461" s="170"/>
      <c r="L461" s="172"/>
      <c r="M461" s="173"/>
      <c r="N461" s="170"/>
      <c r="O461" s="170"/>
      <c r="P461" s="170"/>
      <c r="Q461" s="170"/>
      <c r="R461" s="170"/>
      <c r="S461" s="170"/>
      <c r="T461" s="174"/>
      <c r="AT461" s="175" t="s">
        <v>152</v>
      </c>
      <c r="AU461" s="175" t="s">
        <v>80</v>
      </c>
      <c r="AV461" s="175" t="s">
        <v>76</v>
      </c>
      <c r="AW461" s="175" t="s">
        <v>111</v>
      </c>
      <c r="AX461" s="175" t="s">
        <v>72</v>
      </c>
      <c r="AY461" s="175" t="s">
        <v>139</v>
      </c>
    </row>
    <row r="462" spans="2:65" s="6" customFormat="1" ht="15.75" customHeight="1" x14ac:dyDescent="0.3">
      <c r="B462" s="176"/>
      <c r="C462" s="177"/>
      <c r="D462" s="167" t="s">
        <v>152</v>
      </c>
      <c r="E462" s="177"/>
      <c r="F462" s="178" t="s">
        <v>2057</v>
      </c>
      <c r="G462" s="177"/>
      <c r="H462" s="179">
        <v>0.94199999999999995</v>
      </c>
      <c r="J462" s="177"/>
      <c r="K462" s="177"/>
      <c r="L462" s="180"/>
      <c r="M462" s="181"/>
      <c r="N462" s="177"/>
      <c r="O462" s="177"/>
      <c r="P462" s="177"/>
      <c r="Q462" s="177"/>
      <c r="R462" s="177"/>
      <c r="S462" s="177"/>
      <c r="T462" s="182"/>
      <c r="AT462" s="183" t="s">
        <v>152</v>
      </c>
      <c r="AU462" s="183" t="s">
        <v>80</v>
      </c>
      <c r="AV462" s="183" t="s">
        <v>80</v>
      </c>
      <c r="AW462" s="183" t="s">
        <v>111</v>
      </c>
      <c r="AX462" s="183" t="s">
        <v>76</v>
      </c>
      <c r="AY462" s="183" t="s">
        <v>139</v>
      </c>
    </row>
    <row r="463" spans="2:65" s="6" customFormat="1" ht="15.75" customHeight="1" x14ac:dyDescent="0.3">
      <c r="B463" s="23"/>
      <c r="C463" s="153" t="s">
        <v>1282</v>
      </c>
      <c r="D463" s="153" t="s">
        <v>141</v>
      </c>
      <c r="E463" s="154" t="s">
        <v>1421</v>
      </c>
      <c r="F463" s="155" t="s">
        <v>1422</v>
      </c>
      <c r="G463" s="156" t="s">
        <v>380</v>
      </c>
      <c r="H463" s="157">
        <v>5.4</v>
      </c>
      <c r="I463" s="158">
        <v>1270</v>
      </c>
      <c r="J463" s="159">
        <f>ROUND($I$463*$H$463,2)</f>
        <v>6858</v>
      </c>
      <c r="K463" s="155" t="s">
        <v>145</v>
      </c>
      <c r="L463" s="43"/>
      <c r="M463" s="160"/>
      <c r="N463" s="161" t="s">
        <v>43</v>
      </c>
      <c r="O463" s="24"/>
      <c r="P463" s="162">
        <f>$O$463*$H$463</f>
        <v>0</v>
      </c>
      <c r="Q463" s="162">
        <v>1.8480000000000001</v>
      </c>
      <c r="R463" s="162">
        <f>$Q$463*$H$463</f>
        <v>9.9792000000000005</v>
      </c>
      <c r="S463" s="162">
        <v>0</v>
      </c>
      <c r="T463" s="163">
        <f>$S$463*$H$463</f>
        <v>0</v>
      </c>
      <c r="AR463" s="97" t="s">
        <v>146</v>
      </c>
      <c r="AT463" s="97" t="s">
        <v>141</v>
      </c>
      <c r="AU463" s="97" t="s">
        <v>80</v>
      </c>
      <c r="AY463" s="6" t="s">
        <v>139</v>
      </c>
      <c r="BE463" s="164">
        <f>IF($N$463="základní",$J$463,0)</f>
        <v>6858</v>
      </c>
      <c r="BF463" s="164">
        <f>IF($N$463="snížená",$J$463,0)</f>
        <v>0</v>
      </c>
      <c r="BG463" s="164">
        <f>IF($N$463="zákl. přenesená",$J$463,0)</f>
        <v>0</v>
      </c>
      <c r="BH463" s="164">
        <f>IF($N$463="sníž. přenesená",$J$463,0)</f>
        <v>0</v>
      </c>
      <c r="BI463" s="164">
        <f>IF($N$463="nulová",$J$463,0)</f>
        <v>0</v>
      </c>
      <c r="BJ463" s="97" t="s">
        <v>76</v>
      </c>
      <c r="BK463" s="164">
        <f>ROUND($I$463*$H$463,2)</f>
        <v>6858</v>
      </c>
      <c r="BL463" s="97" t="s">
        <v>146</v>
      </c>
      <c r="BM463" s="97" t="s">
        <v>1423</v>
      </c>
    </row>
    <row r="464" spans="2:65" s="6" customFormat="1" ht="27" customHeight="1" x14ac:dyDescent="0.3">
      <c r="B464" s="23"/>
      <c r="C464" s="24"/>
      <c r="D464" s="165" t="s">
        <v>148</v>
      </c>
      <c r="E464" s="24"/>
      <c r="F464" s="166" t="s">
        <v>1424</v>
      </c>
      <c r="G464" s="24"/>
      <c r="H464" s="24"/>
      <c r="J464" s="24"/>
      <c r="K464" s="24"/>
      <c r="L464" s="43"/>
      <c r="M464" s="56"/>
      <c r="N464" s="24"/>
      <c r="O464" s="24"/>
      <c r="P464" s="24"/>
      <c r="Q464" s="24"/>
      <c r="R464" s="24"/>
      <c r="S464" s="24"/>
      <c r="T464" s="57"/>
      <c r="AT464" s="6" t="s">
        <v>148</v>
      </c>
      <c r="AU464" s="6" t="s">
        <v>80</v>
      </c>
    </row>
    <row r="465" spans="2:65" s="6" customFormat="1" ht="44.25" customHeight="1" x14ac:dyDescent="0.3">
      <c r="B465" s="23"/>
      <c r="C465" s="24"/>
      <c r="D465" s="167" t="s">
        <v>150</v>
      </c>
      <c r="E465" s="24"/>
      <c r="F465" s="168" t="s">
        <v>1425</v>
      </c>
      <c r="G465" s="24"/>
      <c r="H465" s="24"/>
      <c r="J465" s="24"/>
      <c r="K465" s="24"/>
      <c r="L465" s="43"/>
      <c r="M465" s="56"/>
      <c r="N465" s="24"/>
      <c r="O465" s="24"/>
      <c r="P465" s="24"/>
      <c r="Q465" s="24"/>
      <c r="R465" s="24"/>
      <c r="S465" s="24"/>
      <c r="T465" s="57"/>
      <c r="AT465" s="6" t="s">
        <v>150</v>
      </c>
      <c r="AU465" s="6" t="s">
        <v>80</v>
      </c>
    </row>
    <row r="466" spans="2:65" s="6" customFormat="1" ht="15.75" customHeight="1" x14ac:dyDescent="0.3">
      <c r="B466" s="176"/>
      <c r="C466" s="177"/>
      <c r="D466" s="167" t="s">
        <v>152</v>
      </c>
      <c r="E466" s="177"/>
      <c r="F466" s="178" t="s">
        <v>2058</v>
      </c>
      <c r="G466" s="177"/>
      <c r="H466" s="179">
        <v>5.4</v>
      </c>
      <c r="J466" s="177"/>
      <c r="K466" s="177"/>
      <c r="L466" s="180"/>
      <c r="M466" s="181"/>
      <c r="N466" s="177"/>
      <c r="O466" s="177"/>
      <c r="P466" s="177"/>
      <c r="Q466" s="177"/>
      <c r="R466" s="177"/>
      <c r="S466" s="177"/>
      <c r="T466" s="182"/>
      <c r="AT466" s="183" t="s">
        <v>152</v>
      </c>
      <c r="AU466" s="183" t="s">
        <v>80</v>
      </c>
      <c r="AV466" s="183" t="s">
        <v>80</v>
      </c>
      <c r="AW466" s="183" t="s">
        <v>111</v>
      </c>
      <c r="AX466" s="183" t="s">
        <v>76</v>
      </c>
      <c r="AY466" s="183" t="s">
        <v>139</v>
      </c>
    </row>
    <row r="467" spans="2:65" s="140" customFormat="1" ht="30.75" customHeight="1" x14ac:dyDescent="0.3">
      <c r="B467" s="141"/>
      <c r="C467" s="142"/>
      <c r="D467" s="142" t="s">
        <v>71</v>
      </c>
      <c r="E467" s="151" t="s">
        <v>180</v>
      </c>
      <c r="F467" s="151" t="s">
        <v>1428</v>
      </c>
      <c r="G467" s="142"/>
      <c r="H467" s="142"/>
      <c r="J467" s="152">
        <f>$BK$467</f>
        <v>22740.86</v>
      </c>
      <c r="K467" s="142"/>
      <c r="L467" s="145"/>
      <c r="M467" s="146"/>
      <c r="N467" s="142"/>
      <c r="O467" s="142"/>
      <c r="P467" s="147">
        <f>SUM($P$468:$P$496)</f>
        <v>0</v>
      </c>
      <c r="Q467" s="142"/>
      <c r="R467" s="147">
        <f>SUM($R$468:$R$496)</f>
        <v>8.274999999999999E-2</v>
      </c>
      <c r="S467" s="142"/>
      <c r="T467" s="148">
        <f>SUM($T$468:$T$496)</f>
        <v>0</v>
      </c>
      <c r="AR467" s="149" t="s">
        <v>76</v>
      </c>
      <c r="AT467" s="149" t="s">
        <v>71</v>
      </c>
      <c r="AU467" s="149" t="s">
        <v>76</v>
      </c>
      <c r="AY467" s="149" t="s">
        <v>139</v>
      </c>
      <c r="BK467" s="150">
        <f>SUM($BK$468:$BK$496)</f>
        <v>22740.86</v>
      </c>
    </row>
    <row r="468" spans="2:65" s="6" customFormat="1" ht="15.75" customHeight="1" x14ac:dyDescent="0.3">
      <c r="B468" s="23"/>
      <c r="C468" s="153" t="s">
        <v>1290</v>
      </c>
      <c r="D468" s="153" t="s">
        <v>141</v>
      </c>
      <c r="E468" s="154" t="s">
        <v>1430</v>
      </c>
      <c r="F468" s="155" t="s">
        <v>1431</v>
      </c>
      <c r="G468" s="156" t="s">
        <v>164</v>
      </c>
      <c r="H468" s="157">
        <v>12.5</v>
      </c>
      <c r="I468" s="158">
        <v>47.2</v>
      </c>
      <c r="J468" s="159">
        <f>ROUND($I$468*$H$468,2)</f>
        <v>590</v>
      </c>
      <c r="K468" s="155" t="s">
        <v>145</v>
      </c>
      <c r="L468" s="43"/>
      <c r="M468" s="160"/>
      <c r="N468" s="161" t="s">
        <v>43</v>
      </c>
      <c r="O468" s="24"/>
      <c r="P468" s="162">
        <f>$O$468*$H$468</f>
        <v>0</v>
      </c>
      <c r="Q468" s="162">
        <v>0</v>
      </c>
      <c r="R468" s="162">
        <f>$Q$468*$H$468</f>
        <v>0</v>
      </c>
      <c r="S468" s="162">
        <v>0</v>
      </c>
      <c r="T468" s="163">
        <f>$S$468*$H$468</f>
        <v>0</v>
      </c>
      <c r="AR468" s="97" t="s">
        <v>146</v>
      </c>
      <c r="AT468" s="97" t="s">
        <v>141</v>
      </c>
      <c r="AU468" s="97" t="s">
        <v>80</v>
      </c>
      <c r="AY468" s="6" t="s">
        <v>139</v>
      </c>
      <c r="BE468" s="164">
        <f>IF($N$468="základní",$J$468,0)</f>
        <v>590</v>
      </c>
      <c r="BF468" s="164">
        <f>IF($N$468="snížená",$J$468,0)</f>
        <v>0</v>
      </c>
      <c r="BG468" s="164">
        <f>IF($N$468="zákl. přenesená",$J$468,0)</f>
        <v>0</v>
      </c>
      <c r="BH468" s="164">
        <f>IF($N$468="sníž. přenesená",$J$468,0)</f>
        <v>0</v>
      </c>
      <c r="BI468" s="164">
        <f>IF($N$468="nulová",$J$468,0)</f>
        <v>0</v>
      </c>
      <c r="BJ468" s="97" t="s">
        <v>76</v>
      </c>
      <c r="BK468" s="164">
        <f>ROUND($I$468*$H$468,2)</f>
        <v>590</v>
      </c>
      <c r="BL468" s="97" t="s">
        <v>146</v>
      </c>
      <c r="BM468" s="97" t="s">
        <v>1432</v>
      </c>
    </row>
    <row r="469" spans="2:65" s="6" customFormat="1" ht="16.5" customHeight="1" x14ac:dyDescent="0.3">
      <c r="B469" s="23"/>
      <c r="C469" s="24"/>
      <c r="D469" s="165" t="s">
        <v>148</v>
      </c>
      <c r="E469" s="24"/>
      <c r="F469" s="166" t="s">
        <v>1433</v>
      </c>
      <c r="G469" s="24"/>
      <c r="H469" s="24"/>
      <c r="J469" s="24"/>
      <c r="K469" s="24"/>
      <c r="L469" s="43"/>
      <c r="M469" s="56"/>
      <c r="N469" s="24"/>
      <c r="O469" s="24"/>
      <c r="P469" s="24"/>
      <c r="Q469" s="24"/>
      <c r="R469" s="24"/>
      <c r="S469" s="24"/>
      <c r="T469" s="57"/>
      <c r="AT469" s="6" t="s">
        <v>148</v>
      </c>
      <c r="AU469" s="6" t="s">
        <v>80</v>
      </c>
    </row>
    <row r="470" spans="2:65" s="6" customFormat="1" ht="15.75" customHeight="1" x14ac:dyDescent="0.3">
      <c r="B470" s="169"/>
      <c r="C470" s="170"/>
      <c r="D470" s="167" t="s">
        <v>152</v>
      </c>
      <c r="E470" s="170"/>
      <c r="F470" s="171" t="s">
        <v>2059</v>
      </c>
      <c r="G470" s="170"/>
      <c r="H470" s="170"/>
      <c r="J470" s="170"/>
      <c r="K470" s="170"/>
      <c r="L470" s="172"/>
      <c r="M470" s="173"/>
      <c r="N470" s="170"/>
      <c r="O470" s="170"/>
      <c r="P470" s="170"/>
      <c r="Q470" s="170"/>
      <c r="R470" s="170"/>
      <c r="S470" s="170"/>
      <c r="T470" s="174"/>
      <c r="AT470" s="175" t="s">
        <v>152</v>
      </c>
      <c r="AU470" s="175" t="s">
        <v>80</v>
      </c>
      <c r="AV470" s="175" t="s">
        <v>76</v>
      </c>
      <c r="AW470" s="175" t="s">
        <v>111</v>
      </c>
      <c r="AX470" s="175" t="s">
        <v>72</v>
      </c>
      <c r="AY470" s="175" t="s">
        <v>139</v>
      </c>
    </row>
    <row r="471" spans="2:65" s="6" customFormat="1" ht="15.75" customHeight="1" x14ac:dyDescent="0.3">
      <c r="B471" s="169"/>
      <c r="C471" s="170"/>
      <c r="D471" s="167" t="s">
        <v>152</v>
      </c>
      <c r="E471" s="170"/>
      <c r="F471" s="171" t="s">
        <v>1930</v>
      </c>
      <c r="G471" s="170"/>
      <c r="H471" s="170"/>
      <c r="J471" s="170"/>
      <c r="K471" s="170"/>
      <c r="L471" s="172"/>
      <c r="M471" s="173"/>
      <c r="N471" s="170"/>
      <c r="O471" s="170"/>
      <c r="P471" s="170"/>
      <c r="Q471" s="170"/>
      <c r="R471" s="170"/>
      <c r="S471" s="170"/>
      <c r="T471" s="174"/>
      <c r="AT471" s="175" t="s">
        <v>152</v>
      </c>
      <c r="AU471" s="175" t="s">
        <v>80</v>
      </c>
      <c r="AV471" s="175" t="s">
        <v>76</v>
      </c>
      <c r="AW471" s="175" t="s">
        <v>111</v>
      </c>
      <c r="AX471" s="175" t="s">
        <v>72</v>
      </c>
      <c r="AY471" s="175" t="s">
        <v>139</v>
      </c>
    </row>
    <row r="472" spans="2:65" s="6" customFormat="1" ht="15.75" customHeight="1" x14ac:dyDescent="0.3">
      <c r="B472" s="176"/>
      <c r="C472" s="177"/>
      <c r="D472" s="167" t="s">
        <v>152</v>
      </c>
      <c r="E472" s="177"/>
      <c r="F472" s="178" t="s">
        <v>1935</v>
      </c>
      <c r="G472" s="177"/>
      <c r="H472" s="179">
        <v>12.5</v>
      </c>
      <c r="J472" s="177"/>
      <c r="K472" s="177"/>
      <c r="L472" s="180"/>
      <c r="M472" s="181"/>
      <c r="N472" s="177"/>
      <c r="O472" s="177"/>
      <c r="P472" s="177"/>
      <c r="Q472" s="177"/>
      <c r="R472" s="177"/>
      <c r="S472" s="177"/>
      <c r="T472" s="182"/>
      <c r="AT472" s="183" t="s">
        <v>152</v>
      </c>
      <c r="AU472" s="183" t="s">
        <v>80</v>
      </c>
      <c r="AV472" s="183" t="s">
        <v>80</v>
      </c>
      <c r="AW472" s="183" t="s">
        <v>111</v>
      </c>
      <c r="AX472" s="183" t="s">
        <v>76</v>
      </c>
      <c r="AY472" s="183" t="s">
        <v>139</v>
      </c>
    </row>
    <row r="473" spans="2:65" s="6" customFormat="1" ht="15.75" customHeight="1" x14ac:dyDescent="0.3">
      <c r="B473" s="23"/>
      <c r="C473" s="153" t="s">
        <v>1299</v>
      </c>
      <c r="D473" s="153" t="s">
        <v>141</v>
      </c>
      <c r="E473" s="154" t="s">
        <v>1435</v>
      </c>
      <c r="F473" s="155" t="s">
        <v>1436</v>
      </c>
      <c r="G473" s="156" t="s">
        <v>164</v>
      </c>
      <c r="H473" s="157">
        <v>171.49199999999999</v>
      </c>
      <c r="I473" s="158">
        <v>86.7</v>
      </c>
      <c r="J473" s="159">
        <f>ROUND($I$473*$H$473,2)</f>
        <v>14868.36</v>
      </c>
      <c r="K473" s="155" t="s">
        <v>145</v>
      </c>
      <c r="L473" s="43"/>
      <c r="M473" s="160"/>
      <c r="N473" s="161" t="s">
        <v>43</v>
      </c>
      <c r="O473" s="24"/>
      <c r="P473" s="162">
        <f>$O$473*$H$473</f>
        <v>0</v>
      </c>
      <c r="Q473" s="162">
        <v>0</v>
      </c>
      <c r="R473" s="162">
        <f>$Q$473*$H$473</f>
        <v>0</v>
      </c>
      <c r="S473" s="162">
        <v>0</v>
      </c>
      <c r="T473" s="163">
        <f>$S$473*$H$473</f>
        <v>0</v>
      </c>
      <c r="AR473" s="97" t="s">
        <v>146</v>
      </c>
      <c r="AT473" s="97" t="s">
        <v>141</v>
      </c>
      <c r="AU473" s="97" t="s">
        <v>80</v>
      </c>
      <c r="AY473" s="6" t="s">
        <v>139</v>
      </c>
      <c r="BE473" s="164">
        <f>IF($N$473="základní",$J$473,0)</f>
        <v>14868.36</v>
      </c>
      <c r="BF473" s="164">
        <f>IF($N$473="snížená",$J$473,0)</f>
        <v>0</v>
      </c>
      <c r="BG473" s="164">
        <f>IF($N$473="zákl. přenesená",$J$473,0)</f>
        <v>0</v>
      </c>
      <c r="BH473" s="164">
        <f>IF($N$473="sníž. přenesená",$J$473,0)</f>
        <v>0</v>
      </c>
      <c r="BI473" s="164">
        <f>IF($N$473="nulová",$J$473,0)</f>
        <v>0</v>
      </c>
      <c r="BJ473" s="97" t="s">
        <v>76</v>
      </c>
      <c r="BK473" s="164">
        <f>ROUND($I$473*$H$473,2)</f>
        <v>14868.36</v>
      </c>
      <c r="BL473" s="97" t="s">
        <v>146</v>
      </c>
      <c r="BM473" s="97" t="s">
        <v>1437</v>
      </c>
    </row>
    <row r="474" spans="2:65" s="6" customFormat="1" ht="16.5" customHeight="1" x14ac:dyDescent="0.3">
      <c r="B474" s="23"/>
      <c r="C474" s="24"/>
      <c r="D474" s="165" t="s">
        <v>148</v>
      </c>
      <c r="E474" s="24"/>
      <c r="F474" s="166" t="s">
        <v>1438</v>
      </c>
      <c r="G474" s="24"/>
      <c r="H474" s="24"/>
      <c r="J474" s="24"/>
      <c r="K474" s="24"/>
      <c r="L474" s="43"/>
      <c r="M474" s="56"/>
      <c r="N474" s="24"/>
      <c r="O474" s="24"/>
      <c r="P474" s="24"/>
      <c r="Q474" s="24"/>
      <c r="R474" s="24"/>
      <c r="S474" s="24"/>
      <c r="T474" s="57"/>
      <c r="AT474" s="6" t="s">
        <v>148</v>
      </c>
      <c r="AU474" s="6" t="s">
        <v>80</v>
      </c>
    </row>
    <row r="475" spans="2:65" s="6" customFormat="1" ht="15.75" customHeight="1" x14ac:dyDescent="0.3">
      <c r="B475" s="176"/>
      <c r="C475" s="177"/>
      <c r="D475" s="167" t="s">
        <v>152</v>
      </c>
      <c r="E475" s="177"/>
      <c r="F475" s="178" t="s">
        <v>2060</v>
      </c>
      <c r="G475" s="177"/>
      <c r="H475" s="179">
        <v>3</v>
      </c>
      <c r="J475" s="177"/>
      <c r="K475" s="177"/>
      <c r="L475" s="180"/>
      <c r="M475" s="181"/>
      <c r="N475" s="177"/>
      <c r="O475" s="177"/>
      <c r="P475" s="177"/>
      <c r="Q475" s="177"/>
      <c r="R475" s="177"/>
      <c r="S475" s="177"/>
      <c r="T475" s="182"/>
      <c r="AT475" s="183" t="s">
        <v>152</v>
      </c>
      <c r="AU475" s="183" t="s">
        <v>80</v>
      </c>
      <c r="AV475" s="183" t="s">
        <v>80</v>
      </c>
      <c r="AW475" s="183" t="s">
        <v>111</v>
      </c>
      <c r="AX475" s="183" t="s">
        <v>72</v>
      </c>
      <c r="AY475" s="183" t="s">
        <v>139</v>
      </c>
    </row>
    <row r="476" spans="2:65" s="6" customFormat="1" ht="15.75" customHeight="1" x14ac:dyDescent="0.3">
      <c r="B476" s="176"/>
      <c r="C476" s="177"/>
      <c r="D476" s="167" t="s">
        <v>152</v>
      </c>
      <c r="E476" s="177"/>
      <c r="F476" s="178" t="s">
        <v>2061</v>
      </c>
      <c r="G476" s="177"/>
      <c r="H476" s="179">
        <v>12.5</v>
      </c>
      <c r="J476" s="177"/>
      <c r="K476" s="177"/>
      <c r="L476" s="180"/>
      <c r="M476" s="181"/>
      <c r="N476" s="177"/>
      <c r="O476" s="177"/>
      <c r="P476" s="177"/>
      <c r="Q476" s="177"/>
      <c r="R476" s="177"/>
      <c r="S476" s="177"/>
      <c r="T476" s="182"/>
      <c r="AT476" s="183" t="s">
        <v>152</v>
      </c>
      <c r="AU476" s="183" t="s">
        <v>80</v>
      </c>
      <c r="AV476" s="183" t="s">
        <v>80</v>
      </c>
      <c r="AW476" s="183" t="s">
        <v>111</v>
      </c>
      <c r="AX476" s="183" t="s">
        <v>72</v>
      </c>
      <c r="AY476" s="183" t="s">
        <v>139</v>
      </c>
    </row>
    <row r="477" spans="2:65" s="6" customFormat="1" ht="15.75" customHeight="1" x14ac:dyDescent="0.3">
      <c r="B477" s="176"/>
      <c r="C477" s="177"/>
      <c r="D477" s="167" t="s">
        <v>152</v>
      </c>
      <c r="E477" s="177"/>
      <c r="F477" s="178" t="s">
        <v>2062</v>
      </c>
      <c r="G477" s="177"/>
      <c r="H477" s="179">
        <v>155.99199999999999</v>
      </c>
      <c r="J477" s="177"/>
      <c r="K477" s="177"/>
      <c r="L477" s="180"/>
      <c r="M477" s="181"/>
      <c r="N477" s="177"/>
      <c r="O477" s="177"/>
      <c r="P477" s="177"/>
      <c r="Q477" s="177"/>
      <c r="R477" s="177"/>
      <c r="S477" s="177"/>
      <c r="T477" s="182"/>
      <c r="AT477" s="183" t="s">
        <v>152</v>
      </c>
      <c r="AU477" s="183" t="s">
        <v>80</v>
      </c>
      <c r="AV477" s="183" t="s">
        <v>80</v>
      </c>
      <c r="AW477" s="183" t="s">
        <v>111</v>
      </c>
      <c r="AX477" s="183" t="s">
        <v>72</v>
      </c>
      <c r="AY477" s="183" t="s">
        <v>139</v>
      </c>
    </row>
    <row r="478" spans="2:65" s="6" customFormat="1" ht="15.75" customHeight="1" x14ac:dyDescent="0.3">
      <c r="B478" s="184"/>
      <c r="C478" s="185"/>
      <c r="D478" s="167" t="s">
        <v>152</v>
      </c>
      <c r="E478" s="185"/>
      <c r="F478" s="186" t="s">
        <v>179</v>
      </c>
      <c r="G478" s="185"/>
      <c r="H478" s="187">
        <v>171.49199999999999</v>
      </c>
      <c r="J478" s="185"/>
      <c r="K478" s="185"/>
      <c r="L478" s="188"/>
      <c r="M478" s="189"/>
      <c r="N478" s="185"/>
      <c r="O478" s="185"/>
      <c r="P478" s="185"/>
      <c r="Q478" s="185"/>
      <c r="R478" s="185"/>
      <c r="S478" s="185"/>
      <c r="T478" s="190"/>
      <c r="AT478" s="191" t="s">
        <v>152</v>
      </c>
      <c r="AU478" s="191" t="s">
        <v>80</v>
      </c>
      <c r="AV478" s="191" t="s">
        <v>146</v>
      </c>
      <c r="AW478" s="191" t="s">
        <v>111</v>
      </c>
      <c r="AX478" s="191" t="s">
        <v>76</v>
      </c>
      <c r="AY478" s="191" t="s">
        <v>139</v>
      </c>
    </row>
    <row r="479" spans="2:65" s="6" customFormat="1" ht="15.75" customHeight="1" x14ac:dyDescent="0.3">
      <c r="B479" s="23"/>
      <c r="C479" s="153" t="s">
        <v>1308</v>
      </c>
      <c r="D479" s="153" t="s">
        <v>141</v>
      </c>
      <c r="E479" s="154" t="s">
        <v>1441</v>
      </c>
      <c r="F479" s="155" t="s">
        <v>1442</v>
      </c>
      <c r="G479" s="156" t="s">
        <v>164</v>
      </c>
      <c r="H479" s="157">
        <v>12.5</v>
      </c>
      <c r="I479" s="158">
        <v>210</v>
      </c>
      <c r="J479" s="159">
        <f>ROUND($I$479*$H$479,2)</f>
        <v>2625</v>
      </c>
      <c r="K479" s="155" t="s">
        <v>145</v>
      </c>
      <c r="L479" s="43"/>
      <c r="M479" s="160"/>
      <c r="N479" s="161" t="s">
        <v>43</v>
      </c>
      <c r="O479" s="24"/>
      <c r="P479" s="162">
        <f>$O$479*$H$479</f>
        <v>0</v>
      </c>
      <c r="Q479" s="162">
        <v>0</v>
      </c>
      <c r="R479" s="162">
        <f>$Q$479*$H$479</f>
        <v>0</v>
      </c>
      <c r="S479" s="162">
        <v>0</v>
      </c>
      <c r="T479" s="163">
        <f>$S$479*$H$479</f>
        <v>0</v>
      </c>
      <c r="AR479" s="97" t="s">
        <v>146</v>
      </c>
      <c r="AT479" s="97" t="s">
        <v>141</v>
      </c>
      <c r="AU479" s="97" t="s">
        <v>80</v>
      </c>
      <c r="AY479" s="6" t="s">
        <v>139</v>
      </c>
      <c r="BE479" s="164">
        <f>IF($N$479="základní",$J$479,0)</f>
        <v>2625</v>
      </c>
      <c r="BF479" s="164">
        <f>IF($N$479="snížená",$J$479,0)</f>
        <v>0</v>
      </c>
      <c r="BG479" s="164">
        <f>IF($N$479="zákl. přenesená",$J$479,0)</f>
        <v>0</v>
      </c>
      <c r="BH479" s="164">
        <f>IF($N$479="sníž. přenesená",$J$479,0)</f>
        <v>0</v>
      </c>
      <c r="BI479" s="164">
        <f>IF($N$479="nulová",$J$479,0)</f>
        <v>0</v>
      </c>
      <c r="BJ479" s="97" t="s">
        <v>76</v>
      </c>
      <c r="BK479" s="164">
        <f>ROUND($I$479*$H$479,2)</f>
        <v>2625</v>
      </c>
      <c r="BL479" s="97" t="s">
        <v>146</v>
      </c>
      <c r="BM479" s="97" t="s">
        <v>1443</v>
      </c>
    </row>
    <row r="480" spans="2:65" s="6" customFormat="1" ht="27" customHeight="1" x14ac:dyDescent="0.3">
      <c r="B480" s="23"/>
      <c r="C480" s="24"/>
      <c r="D480" s="165" t="s">
        <v>148</v>
      </c>
      <c r="E480" s="24"/>
      <c r="F480" s="166" t="s">
        <v>1444</v>
      </c>
      <c r="G480" s="24"/>
      <c r="H480" s="24"/>
      <c r="J480" s="24"/>
      <c r="K480" s="24"/>
      <c r="L480" s="43"/>
      <c r="M480" s="56"/>
      <c r="N480" s="24"/>
      <c r="O480" s="24"/>
      <c r="P480" s="24"/>
      <c r="Q480" s="24"/>
      <c r="R480" s="24"/>
      <c r="S480" s="24"/>
      <c r="T480" s="57"/>
      <c r="AT480" s="6" t="s">
        <v>148</v>
      </c>
      <c r="AU480" s="6" t="s">
        <v>80</v>
      </c>
    </row>
    <row r="481" spans="2:65" s="6" customFormat="1" ht="30.75" customHeight="1" x14ac:dyDescent="0.3">
      <c r="B481" s="23"/>
      <c r="C481" s="24"/>
      <c r="D481" s="167" t="s">
        <v>150</v>
      </c>
      <c r="E481" s="24"/>
      <c r="F481" s="168" t="s">
        <v>1445</v>
      </c>
      <c r="G481" s="24"/>
      <c r="H481" s="24"/>
      <c r="J481" s="24"/>
      <c r="K481" s="24"/>
      <c r="L481" s="43"/>
      <c r="M481" s="56"/>
      <c r="N481" s="24"/>
      <c r="O481" s="24"/>
      <c r="P481" s="24"/>
      <c r="Q481" s="24"/>
      <c r="R481" s="24"/>
      <c r="S481" s="24"/>
      <c r="T481" s="57"/>
      <c r="AT481" s="6" t="s">
        <v>150</v>
      </c>
      <c r="AU481" s="6" t="s">
        <v>80</v>
      </c>
    </row>
    <row r="482" spans="2:65" s="6" customFormat="1" ht="15.75" customHeight="1" x14ac:dyDescent="0.3">
      <c r="B482" s="176"/>
      <c r="C482" s="177"/>
      <c r="D482" s="167" t="s">
        <v>152</v>
      </c>
      <c r="E482" s="177"/>
      <c r="F482" s="178" t="s">
        <v>2061</v>
      </c>
      <c r="G482" s="177"/>
      <c r="H482" s="179">
        <v>12.5</v>
      </c>
      <c r="J482" s="177"/>
      <c r="K482" s="177"/>
      <c r="L482" s="180"/>
      <c r="M482" s="181"/>
      <c r="N482" s="177"/>
      <c r="O482" s="177"/>
      <c r="P482" s="177"/>
      <c r="Q482" s="177"/>
      <c r="R482" s="177"/>
      <c r="S482" s="177"/>
      <c r="T482" s="182"/>
      <c r="AT482" s="183" t="s">
        <v>152</v>
      </c>
      <c r="AU482" s="183" t="s">
        <v>80</v>
      </c>
      <c r="AV482" s="183" t="s">
        <v>80</v>
      </c>
      <c r="AW482" s="183" t="s">
        <v>111</v>
      </c>
      <c r="AX482" s="183" t="s">
        <v>76</v>
      </c>
      <c r="AY482" s="183" t="s">
        <v>139</v>
      </c>
    </row>
    <row r="483" spans="2:65" s="6" customFormat="1" ht="15.75" customHeight="1" x14ac:dyDescent="0.3">
      <c r="B483" s="23"/>
      <c r="C483" s="153" t="s">
        <v>1316</v>
      </c>
      <c r="D483" s="153" t="s">
        <v>141</v>
      </c>
      <c r="E483" s="154" t="s">
        <v>1447</v>
      </c>
      <c r="F483" s="155" t="s">
        <v>1448</v>
      </c>
      <c r="G483" s="156" t="s">
        <v>164</v>
      </c>
      <c r="H483" s="157">
        <v>12.5</v>
      </c>
      <c r="I483" s="158">
        <v>15</v>
      </c>
      <c r="J483" s="159">
        <f>ROUND($I$483*$H$483,2)</f>
        <v>187.5</v>
      </c>
      <c r="K483" s="155" t="s">
        <v>145</v>
      </c>
      <c r="L483" s="43"/>
      <c r="M483" s="160"/>
      <c r="N483" s="161" t="s">
        <v>43</v>
      </c>
      <c r="O483" s="24"/>
      <c r="P483" s="162">
        <f>$O$483*$H$483</f>
        <v>0</v>
      </c>
      <c r="Q483" s="162">
        <v>6.0099999999999997E-3</v>
      </c>
      <c r="R483" s="162">
        <f>$Q$483*$H$483</f>
        <v>7.5124999999999997E-2</v>
      </c>
      <c r="S483" s="162">
        <v>0</v>
      </c>
      <c r="T483" s="163">
        <f>$S$483*$H$483</f>
        <v>0</v>
      </c>
      <c r="AR483" s="97" t="s">
        <v>146</v>
      </c>
      <c r="AT483" s="97" t="s">
        <v>141</v>
      </c>
      <c r="AU483" s="97" t="s">
        <v>80</v>
      </c>
      <c r="AY483" s="6" t="s">
        <v>139</v>
      </c>
      <c r="BE483" s="164">
        <f>IF($N$483="základní",$J$483,0)</f>
        <v>187.5</v>
      </c>
      <c r="BF483" s="164">
        <f>IF($N$483="snížená",$J$483,0)</f>
        <v>0</v>
      </c>
      <c r="BG483" s="164">
        <f>IF($N$483="zákl. přenesená",$J$483,0)</f>
        <v>0</v>
      </c>
      <c r="BH483" s="164">
        <f>IF($N$483="sníž. přenesená",$J$483,0)</f>
        <v>0</v>
      </c>
      <c r="BI483" s="164">
        <f>IF($N$483="nulová",$J$483,0)</f>
        <v>0</v>
      </c>
      <c r="BJ483" s="97" t="s">
        <v>76</v>
      </c>
      <c r="BK483" s="164">
        <f>ROUND($I$483*$H$483,2)</f>
        <v>187.5</v>
      </c>
      <c r="BL483" s="97" t="s">
        <v>146</v>
      </c>
      <c r="BM483" s="97" t="s">
        <v>1449</v>
      </c>
    </row>
    <row r="484" spans="2:65" s="6" customFormat="1" ht="16.5" customHeight="1" x14ac:dyDescent="0.3">
      <c r="B484" s="23"/>
      <c r="C484" s="24"/>
      <c r="D484" s="165" t="s">
        <v>148</v>
      </c>
      <c r="E484" s="24"/>
      <c r="F484" s="166" t="s">
        <v>1450</v>
      </c>
      <c r="G484" s="24"/>
      <c r="H484" s="24"/>
      <c r="J484" s="24"/>
      <c r="K484" s="24"/>
      <c r="L484" s="43"/>
      <c r="M484" s="56"/>
      <c r="N484" s="24"/>
      <c r="O484" s="24"/>
      <c r="P484" s="24"/>
      <c r="Q484" s="24"/>
      <c r="R484" s="24"/>
      <c r="S484" s="24"/>
      <c r="T484" s="57"/>
      <c r="AT484" s="6" t="s">
        <v>148</v>
      </c>
      <c r="AU484" s="6" t="s">
        <v>80</v>
      </c>
    </row>
    <row r="485" spans="2:65" s="6" customFormat="1" ht="15.75" customHeight="1" x14ac:dyDescent="0.3">
      <c r="B485" s="176"/>
      <c r="C485" s="177"/>
      <c r="D485" s="167" t="s">
        <v>152</v>
      </c>
      <c r="E485" s="177"/>
      <c r="F485" s="178" t="s">
        <v>2061</v>
      </c>
      <c r="G485" s="177"/>
      <c r="H485" s="179">
        <v>12.5</v>
      </c>
      <c r="J485" s="177"/>
      <c r="K485" s="177"/>
      <c r="L485" s="180"/>
      <c r="M485" s="181"/>
      <c r="N485" s="177"/>
      <c r="O485" s="177"/>
      <c r="P485" s="177"/>
      <c r="Q485" s="177"/>
      <c r="R485" s="177"/>
      <c r="S485" s="177"/>
      <c r="T485" s="182"/>
      <c r="AT485" s="183" t="s">
        <v>152</v>
      </c>
      <c r="AU485" s="183" t="s">
        <v>80</v>
      </c>
      <c r="AV485" s="183" t="s">
        <v>80</v>
      </c>
      <c r="AW485" s="183" t="s">
        <v>111</v>
      </c>
      <c r="AX485" s="183" t="s">
        <v>76</v>
      </c>
      <c r="AY485" s="183" t="s">
        <v>139</v>
      </c>
    </row>
    <row r="486" spans="2:65" s="6" customFormat="1" ht="15.75" customHeight="1" x14ac:dyDescent="0.3">
      <c r="B486" s="23"/>
      <c r="C486" s="153" t="s">
        <v>1322</v>
      </c>
      <c r="D486" s="153" t="s">
        <v>141</v>
      </c>
      <c r="E486" s="154" t="s">
        <v>1452</v>
      </c>
      <c r="F486" s="155" t="s">
        <v>1453</v>
      </c>
      <c r="G486" s="156" t="s">
        <v>164</v>
      </c>
      <c r="H486" s="157">
        <v>12.5</v>
      </c>
      <c r="I486" s="158">
        <v>11</v>
      </c>
      <c r="J486" s="159">
        <f>ROUND($I$486*$H$486,2)</f>
        <v>137.5</v>
      </c>
      <c r="K486" s="155" t="s">
        <v>145</v>
      </c>
      <c r="L486" s="43"/>
      <c r="M486" s="160"/>
      <c r="N486" s="161" t="s">
        <v>43</v>
      </c>
      <c r="O486" s="24"/>
      <c r="P486" s="162">
        <f>$O$486*$H$486</f>
        <v>0</v>
      </c>
      <c r="Q486" s="162">
        <v>6.0999999999999997E-4</v>
      </c>
      <c r="R486" s="162">
        <f>$Q$486*$H$486</f>
        <v>7.6249999999999998E-3</v>
      </c>
      <c r="S486" s="162">
        <v>0</v>
      </c>
      <c r="T486" s="163">
        <f>$S$486*$H$486</f>
        <v>0</v>
      </c>
      <c r="AR486" s="97" t="s">
        <v>146</v>
      </c>
      <c r="AT486" s="97" t="s">
        <v>141</v>
      </c>
      <c r="AU486" s="97" t="s">
        <v>80</v>
      </c>
      <c r="AY486" s="6" t="s">
        <v>139</v>
      </c>
      <c r="BE486" s="164">
        <f>IF($N$486="základní",$J$486,0)</f>
        <v>137.5</v>
      </c>
      <c r="BF486" s="164">
        <f>IF($N$486="snížená",$J$486,0)</f>
        <v>0</v>
      </c>
      <c r="BG486" s="164">
        <f>IF($N$486="zákl. přenesená",$J$486,0)</f>
        <v>0</v>
      </c>
      <c r="BH486" s="164">
        <f>IF($N$486="sníž. přenesená",$J$486,0)</f>
        <v>0</v>
      </c>
      <c r="BI486" s="164">
        <f>IF($N$486="nulová",$J$486,0)</f>
        <v>0</v>
      </c>
      <c r="BJ486" s="97" t="s">
        <v>76</v>
      </c>
      <c r="BK486" s="164">
        <f>ROUND($I$486*$H$486,2)</f>
        <v>137.5</v>
      </c>
      <c r="BL486" s="97" t="s">
        <v>146</v>
      </c>
      <c r="BM486" s="97" t="s">
        <v>1454</v>
      </c>
    </row>
    <row r="487" spans="2:65" s="6" customFormat="1" ht="16.5" customHeight="1" x14ac:dyDescent="0.3">
      <c r="B487" s="23"/>
      <c r="C487" s="24"/>
      <c r="D487" s="165" t="s">
        <v>148</v>
      </c>
      <c r="E487" s="24"/>
      <c r="F487" s="166" t="s">
        <v>1455</v>
      </c>
      <c r="G487" s="24"/>
      <c r="H487" s="24"/>
      <c r="J487" s="24"/>
      <c r="K487" s="24"/>
      <c r="L487" s="43"/>
      <c r="M487" s="56"/>
      <c r="N487" s="24"/>
      <c r="O487" s="24"/>
      <c r="P487" s="24"/>
      <c r="Q487" s="24"/>
      <c r="R487" s="24"/>
      <c r="S487" s="24"/>
      <c r="T487" s="57"/>
      <c r="AT487" s="6" t="s">
        <v>148</v>
      </c>
      <c r="AU487" s="6" t="s">
        <v>80</v>
      </c>
    </row>
    <row r="488" spans="2:65" s="6" customFormat="1" ht="15.75" customHeight="1" x14ac:dyDescent="0.3">
      <c r="B488" s="176"/>
      <c r="C488" s="177"/>
      <c r="D488" s="167" t="s">
        <v>152</v>
      </c>
      <c r="E488" s="177"/>
      <c r="F488" s="178" t="s">
        <v>2061</v>
      </c>
      <c r="G488" s="177"/>
      <c r="H488" s="179">
        <v>12.5</v>
      </c>
      <c r="J488" s="177"/>
      <c r="K488" s="177"/>
      <c r="L488" s="180"/>
      <c r="M488" s="181"/>
      <c r="N488" s="177"/>
      <c r="O488" s="177"/>
      <c r="P488" s="177"/>
      <c r="Q488" s="177"/>
      <c r="R488" s="177"/>
      <c r="S488" s="177"/>
      <c r="T488" s="182"/>
      <c r="AT488" s="183" t="s">
        <v>152</v>
      </c>
      <c r="AU488" s="183" t="s">
        <v>80</v>
      </c>
      <c r="AV488" s="183" t="s">
        <v>80</v>
      </c>
      <c r="AW488" s="183" t="s">
        <v>111</v>
      </c>
      <c r="AX488" s="183" t="s">
        <v>76</v>
      </c>
      <c r="AY488" s="183" t="s">
        <v>139</v>
      </c>
    </row>
    <row r="489" spans="2:65" s="6" customFormat="1" ht="15.75" customHeight="1" x14ac:dyDescent="0.3">
      <c r="B489" s="23"/>
      <c r="C489" s="153" t="s">
        <v>1330</v>
      </c>
      <c r="D489" s="153" t="s">
        <v>141</v>
      </c>
      <c r="E489" s="154" t="s">
        <v>1463</v>
      </c>
      <c r="F489" s="155" t="s">
        <v>1464</v>
      </c>
      <c r="G489" s="156" t="s">
        <v>164</v>
      </c>
      <c r="H489" s="157">
        <v>12.5</v>
      </c>
      <c r="I489" s="158">
        <v>205</v>
      </c>
      <c r="J489" s="159">
        <f>ROUND($I$489*$H$489,2)</f>
        <v>2562.5</v>
      </c>
      <c r="K489" s="155" t="s">
        <v>145</v>
      </c>
      <c r="L489" s="43"/>
      <c r="M489" s="160"/>
      <c r="N489" s="161" t="s">
        <v>43</v>
      </c>
      <c r="O489" s="24"/>
      <c r="P489" s="162">
        <f>$O$489*$H$489</f>
        <v>0</v>
      </c>
      <c r="Q489" s="162">
        <v>0</v>
      </c>
      <c r="R489" s="162">
        <f>$Q$489*$H$489</f>
        <v>0</v>
      </c>
      <c r="S489" s="162">
        <v>0</v>
      </c>
      <c r="T489" s="163">
        <f>$S$489*$H$489</f>
        <v>0</v>
      </c>
      <c r="AR489" s="97" t="s">
        <v>146</v>
      </c>
      <c r="AT489" s="97" t="s">
        <v>141</v>
      </c>
      <c r="AU489" s="97" t="s">
        <v>80</v>
      </c>
      <c r="AY489" s="6" t="s">
        <v>139</v>
      </c>
      <c r="BE489" s="164">
        <f>IF($N$489="základní",$J$489,0)</f>
        <v>2562.5</v>
      </c>
      <c r="BF489" s="164">
        <f>IF($N$489="snížená",$J$489,0)</f>
        <v>0</v>
      </c>
      <c r="BG489" s="164">
        <f>IF($N$489="zákl. přenesená",$J$489,0)</f>
        <v>0</v>
      </c>
      <c r="BH489" s="164">
        <f>IF($N$489="sníž. přenesená",$J$489,0)</f>
        <v>0</v>
      </c>
      <c r="BI489" s="164">
        <f>IF($N$489="nulová",$J$489,0)</f>
        <v>0</v>
      </c>
      <c r="BJ489" s="97" t="s">
        <v>76</v>
      </c>
      <c r="BK489" s="164">
        <f>ROUND($I$489*$H$489,2)</f>
        <v>2562.5</v>
      </c>
      <c r="BL489" s="97" t="s">
        <v>146</v>
      </c>
      <c r="BM489" s="97" t="s">
        <v>1465</v>
      </c>
    </row>
    <row r="490" spans="2:65" s="6" customFormat="1" ht="27" customHeight="1" x14ac:dyDescent="0.3">
      <c r="B490" s="23"/>
      <c r="C490" s="24"/>
      <c r="D490" s="165" t="s">
        <v>148</v>
      </c>
      <c r="E490" s="24"/>
      <c r="F490" s="166" t="s">
        <v>1466</v>
      </c>
      <c r="G490" s="24"/>
      <c r="H490" s="24"/>
      <c r="J490" s="24"/>
      <c r="K490" s="24"/>
      <c r="L490" s="43"/>
      <c r="M490" s="56"/>
      <c r="N490" s="24"/>
      <c r="O490" s="24"/>
      <c r="P490" s="24"/>
      <c r="Q490" s="24"/>
      <c r="R490" s="24"/>
      <c r="S490" s="24"/>
      <c r="T490" s="57"/>
      <c r="AT490" s="6" t="s">
        <v>148</v>
      </c>
      <c r="AU490" s="6" t="s">
        <v>80</v>
      </c>
    </row>
    <row r="491" spans="2:65" s="6" customFormat="1" ht="30.75" customHeight="1" x14ac:dyDescent="0.3">
      <c r="B491" s="23"/>
      <c r="C491" s="24"/>
      <c r="D491" s="167" t="s">
        <v>150</v>
      </c>
      <c r="E491" s="24"/>
      <c r="F491" s="168" t="s">
        <v>1467</v>
      </c>
      <c r="G491" s="24"/>
      <c r="H491" s="24"/>
      <c r="J491" s="24"/>
      <c r="K491" s="24"/>
      <c r="L491" s="43"/>
      <c r="M491" s="56"/>
      <c r="N491" s="24"/>
      <c r="O491" s="24"/>
      <c r="P491" s="24"/>
      <c r="Q491" s="24"/>
      <c r="R491" s="24"/>
      <c r="S491" s="24"/>
      <c r="T491" s="57"/>
      <c r="AT491" s="6" t="s">
        <v>150</v>
      </c>
      <c r="AU491" s="6" t="s">
        <v>80</v>
      </c>
    </row>
    <row r="492" spans="2:65" s="6" customFormat="1" ht="15.75" customHeight="1" x14ac:dyDescent="0.3">
      <c r="B492" s="176"/>
      <c r="C492" s="177"/>
      <c r="D492" s="167" t="s">
        <v>152</v>
      </c>
      <c r="E492" s="177"/>
      <c r="F492" s="178" t="s">
        <v>2061</v>
      </c>
      <c r="G492" s="177"/>
      <c r="H492" s="179">
        <v>12.5</v>
      </c>
      <c r="J492" s="177"/>
      <c r="K492" s="177"/>
      <c r="L492" s="180"/>
      <c r="M492" s="181"/>
      <c r="N492" s="177"/>
      <c r="O492" s="177"/>
      <c r="P492" s="177"/>
      <c r="Q492" s="177"/>
      <c r="R492" s="177"/>
      <c r="S492" s="177"/>
      <c r="T492" s="182"/>
      <c r="AT492" s="183" t="s">
        <v>152</v>
      </c>
      <c r="AU492" s="183" t="s">
        <v>80</v>
      </c>
      <c r="AV492" s="183" t="s">
        <v>80</v>
      </c>
      <c r="AW492" s="183" t="s">
        <v>111</v>
      </c>
      <c r="AX492" s="183" t="s">
        <v>76</v>
      </c>
      <c r="AY492" s="183" t="s">
        <v>139</v>
      </c>
    </row>
    <row r="493" spans="2:65" s="6" customFormat="1" ht="15.75" customHeight="1" x14ac:dyDescent="0.3">
      <c r="B493" s="23"/>
      <c r="C493" s="153" t="s">
        <v>1337</v>
      </c>
      <c r="D493" s="153" t="s">
        <v>141</v>
      </c>
      <c r="E493" s="154" t="s">
        <v>1471</v>
      </c>
      <c r="F493" s="155" t="s">
        <v>1472</v>
      </c>
      <c r="G493" s="156" t="s">
        <v>164</v>
      </c>
      <c r="H493" s="157">
        <v>3</v>
      </c>
      <c r="I493" s="158">
        <v>590</v>
      </c>
      <c r="J493" s="159">
        <f>ROUND($I$493*$H$493,2)</f>
        <v>1770</v>
      </c>
      <c r="K493" s="155" t="s">
        <v>145</v>
      </c>
      <c r="L493" s="43"/>
      <c r="M493" s="160"/>
      <c r="N493" s="161" t="s">
        <v>43</v>
      </c>
      <c r="O493" s="24"/>
      <c r="P493" s="162">
        <f>$O$493*$H$493</f>
        <v>0</v>
      </c>
      <c r="Q493" s="162">
        <v>0</v>
      </c>
      <c r="R493" s="162">
        <f>$Q$493*$H$493</f>
        <v>0</v>
      </c>
      <c r="S493" s="162">
        <v>0</v>
      </c>
      <c r="T493" s="163">
        <f>$S$493*$H$493</f>
        <v>0</v>
      </c>
      <c r="AR493" s="97" t="s">
        <v>146</v>
      </c>
      <c r="AT493" s="97" t="s">
        <v>141</v>
      </c>
      <c r="AU493" s="97" t="s">
        <v>80</v>
      </c>
      <c r="AY493" s="6" t="s">
        <v>139</v>
      </c>
      <c r="BE493" s="164">
        <f>IF($N$493="základní",$J$493,0)</f>
        <v>1770</v>
      </c>
      <c r="BF493" s="164">
        <f>IF($N$493="snížená",$J$493,0)</f>
        <v>0</v>
      </c>
      <c r="BG493" s="164">
        <f>IF($N$493="zákl. přenesená",$J$493,0)</f>
        <v>0</v>
      </c>
      <c r="BH493" s="164">
        <f>IF($N$493="sníž. přenesená",$J$493,0)</f>
        <v>0</v>
      </c>
      <c r="BI493" s="164">
        <f>IF($N$493="nulová",$J$493,0)</f>
        <v>0</v>
      </c>
      <c r="BJ493" s="97" t="s">
        <v>76</v>
      </c>
      <c r="BK493" s="164">
        <f>ROUND($I$493*$H$493,2)</f>
        <v>1770</v>
      </c>
      <c r="BL493" s="97" t="s">
        <v>146</v>
      </c>
      <c r="BM493" s="97" t="s">
        <v>1473</v>
      </c>
    </row>
    <row r="494" spans="2:65" s="6" customFormat="1" ht="16.5" customHeight="1" x14ac:dyDescent="0.3">
      <c r="B494" s="23"/>
      <c r="C494" s="24"/>
      <c r="D494" s="165" t="s">
        <v>148</v>
      </c>
      <c r="E494" s="24"/>
      <c r="F494" s="166" t="s">
        <v>1474</v>
      </c>
      <c r="G494" s="24"/>
      <c r="H494" s="24"/>
      <c r="J494" s="24"/>
      <c r="K494" s="24"/>
      <c r="L494" s="43"/>
      <c r="M494" s="56"/>
      <c r="N494" s="24"/>
      <c r="O494" s="24"/>
      <c r="P494" s="24"/>
      <c r="Q494" s="24"/>
      <c r="R494" s="24"/>
      <c r="S494" s="24"/>
      <c r="T494" s="57"/>
      <c r="AT494" s="6" t="s">
        <v>148</v>
      </c>
      <c r="AU494" s="6" t="s">
        <v>80</v>
      </c>
    </row>
    <row r="495" spans="2:65" s="6" customFormat="1" ht="192.75" customHeight="1" x14ac:dyDescent="0.3">
      <c r="B495" s="23"/>
      <c r="C495" s="24"/>
      <c r="D495" s="167" t="s">
        <v>150</v>
      </c>
      <c r="E495" s="24"/>
      <c r="F495" s="168" t="s">
        <v>1475</v>
      </c>
      <c r="G495" s="24"/>
      <c r="H495" s="24"/>
      <c r="J495" s="24"/>
      <c r="K495" s="24"/>
      <c r="L495" s="43"/>
      <c r="M495" s="56"/>
      <c r="N495" s="24"/>
      <c r="O495" s="24"/>
      <c r="P495" s="24"/>
      <c r="Q495" s="24"/>
      <c r="R495" s="24"/>
      <c r="S495" s="24"/>
      <c r="T495" s="57"/>
      <c r="AT495" s="6" t="s">
        <v>150</v>
      </c>
      <c r="AU495" s="6" t="s">
        <v>80</v>
      </c>
    </row>
    <row r="496" spans="2:65" s="6" customFormat="1" ht="15.75" customHeight="1" x14ac:dyDescent="0.3">
      <c r="B496" s="176"/>
      <c r="C496" s="177"/>
      <c r="D496" s="167" t="s">
        <v>152</v>
      </c>
      <c r="E496" s="177"/>
      <c r="F496" s="178" t="s">
        <v>2060</v>
      </c>
      <c r="G496" s="177"/>
      <c r="H496" s="179">
        <v>3</v>
      </c>
      <c r="J496" s="177"/>
      <c r="K496" s="177"/>
      <c r="L496" s="180"/>
      <c r="M496" s="181"/>
      <c r="N496" s="177"/>
      <c r="O496" s="177"/>
      <c r="P496" s="177"/>
      <c r="Q496" s="177"/>
      <c r="R496" s="177"/>
      <c r="S496" s="177"/>
      <c r="T496" s="182"/>
      <c r="AT496" s="183" t="s">
        <v>152</v>
      </c>
      <c r="AU496" s="183" t="s">
        <v>80</v>
      </c>
      <c r="AV496" s="183" t="s">
        <v>80</v>
      </c>
      <c r="AW496" s="183" t="s">
        <v>111</v>
      </c>
      <c r="AX496" s="183" t="s">
        <v>76</v>
      </c>
      <c r="AY496" s="183" t="s">
        <v>139</v>
      </c>
    </row>
    <row r="497" spans="2:65" s="140" customFormat="1" ht="30.75" customHeight="1" x14ac:dyDescent="0.3">
      <c r="B497" s="141"/>
      <c r="C497" s="142"/>
      <c r="D497" s="142" t="s">
        <v>71</v>
      </c>
      <c r="E497" s="151" t="s">
        <v>214</v>
      </c>
      <c r="F497" s="151" t="s">
        <v>1496</v>
      </c>
      <c r="G497" s="142"/>
      <c r="H497" s="142"/>
      <c r="J497" s="152">
        <f>$BK$497</f>
        <v>351022.33</v>
      </c>
      <c r="K497" s="142"/>
      <c r="L497" s="145"/>
      <c r="M497" s="146"/>
      <c r="N497" s="142"/>
      <c r="O497" s="142"/>
      <c r="P497" s="147">
        <f>SUM($P$498:$P$589)</f>
        <v>0</v>
      </c>
      <c r="Q497" s="142"/>
      <c r="R497" s="147">
        <f>SUM($R$498:$R$589)</f>
        <v>38.570001510760001</v>
      </c>
      <c r="S497" s="142"/>
      <c r="T497" s="148">
        <f>SUM($T$498:$T$589)</f>
        <v>0</v>
      </c>
      <c r="AR497" s="149" t="s">
        <v>76</v>
      </c>
      <c r="AT497" s="149" t="s">
        <v>71</v>
      </c>
      <c r="AU497" s="149" t="s">
        <v>76</v>
      </c>
      <c r="AY497" s="149" t="s">
        <v>139</v>
      </c>
      <c r="BK497" s="150">
        <f>SUM($BK$498:$BK$589)</f>
        <v>351022.33</v>
      </c>
    </row>
    <row r="498" spans="2:65" s="6" customFormat="1" ht="15.75" customHeight="1" x14ac:dyDescent="0.3">
      <c r="B498" s="23"/>
      <c r="C498" s="153" t="s">
        <v>1344</v>
      </c>
      <c r="D498" s="153" t="s">
        <v>141</v>
      </c>
      <c r="E498" s="154" t="s">
        <v>2063</v>
      </c>
      <c r="F498" s="155" t="s">
        <v>2064</v>
      </c>
      <c r="G498" s="156" t="s">
        <v>294</v>
      </c>
      <c r="H498" s="157">
        <v>23.5</v>
      </c>
      <c r="I498" s="158">
        <v>782</v>
      </c>
      <c r="J498" s="159">
        <f>ROUND($I$498*$H$498,2)</f>
        <v>18377</v>
      </c>
      <c r="K498" s="155"/>
      <c r="L498" s="43"/>
      <c r="M498" s="160"/>
      <c r="N498" s="161" t="s">
        <v>43</v>
      </c>
      <c r="O498" s="24"/>
      <c r="P498" s="162">
        <f>$O$498*$H$498</f>
        <v>0</v>
      </c>
      <c r="Q498" s="162">
        <v>0</v>
      </c>
      <c r="R498" s="162">
        <f>$Q$498*$H$498</f>
        <v>0</v>
      </c>
      <c r="S498" s="162">
        <v>0</v>
      </c>
      <c r="T498" s="163">
        <f>$S$498*$H$498</f>
        <v>0</v>
      </c>
      <c r="AR498" s="97" t="s">
        <v>146</v>
      </c>
      <c r="AT498" s="97" t="s">
        <v>141</v>
      </c>
      <c r="AU498" s="97" t="s">
        <v>80</v>
      </c>
      <c r="AY498" s="6" t="s">
        <v>139</v>
      </c>
      <c r="BE498" s="164">
        <f>IF($N$498="základní",$J$498,0)</f>
        <v>18377</v>
      </c>
      <c r="BF498" s="164">
        <f>IF($N$498="snížená",$J$498,0)</f>
        <v>0</v>
      </c>
      <c r="BG498" s="164">
        <f>IF($N$498="zákl. přenesená",$J$498,0)</f>
        <v>0</v>
      </c>
      <c r="BH498" s="164">
        <f>IF($N$498="sníž. přenesená",$J$498,0)</f>
        <v>0</v>
      </c>
      <c r="BI498" s="164">
        <f>IF($N$498="nulová",$J$498,0)</f>
        <v>0</v>
      </c>
      <c r="BJ498" s="97" t="s">
        <v>76</v>
      </c>
      <c r="BK498" s="164">
        <f>ROUND($I$498*$H$498,2)</f>
        <v>18377</v>
      </c>
      <c r="BL498" s="97" t="s">
        <v>146</v>
      </c>
      <c r="BM498" s="97" t="s">
        <v>1500</v>
      </c>
    </row>
    <row r="499" spans="2:65" s="6" customFormat="1" ht="71.25" customHeight="1" x14ac:dyDescent="0.3">
      <c r="B499" s="23"/>
      <c r="C499" s="24"/>
      <c r="D499" s="165" t="s">
        <v>1501</v>
      </c>
      <c r="E499" s="24"/>
      <c r="F499" s="168" t="s">
        <v>1502</v>
      </c>
      <c r="G499" s="24"/>
      <c r="H499" s="24"/>
      <c r="J499" s="24"/>
      <c r="K499" s="24"/>
      <c r="L499" s="43"/>
      <c r="M499" s="56"/>
      <c r="N499" s="24"/>
      <c r="O499" s="24"/>
      <c r="P499" s="24"/>
      <c r="Q499" s="24"/>
      <c r="R499" s="24"/>
      <c r="S499" s="24"/>
      <c r="T499" s="57"/>
      <c r="AT499" s="6" t="s">
        <v>1501</v>
      </c>
      <c r="AU499" s="6" t="s">
        <v>80</v>
      </c>
    </row>
    <row r="500" spans="2:65" s="6" customFormat="1" ht="15.75" customHeight="1" x14ac:dyDescent="0.3">
      <c r="B500" s="176"/>
      <c r="C500" s="177"/>
      <c r="D500" s="167" t="s">
        <v>152</v>
      </c>
      <c r="E500" s="177"/>
      <c r="F500" s="178" t="s">
        <v>2065</v>
      </c>
      <c r="G500" s="177"/>
      <c r="H500" s="179">
        <v>23.5</v>
      </c>
      <c r="J500" s="177"/>
      <c r="K500" s="177"/>
      <c r="L500" s="180"/>
      <c r="M500" s="181"/>
      <c r="N500" s="177"/>
      <c r="O500" s="177"/>
      <c r="P500" s="177"/>
      <c r="Q500" s="177"/>
      <c r="R500" s="177"/>
      <c r="S500" s="177"/>
      <c r="T500" s="182"/>
      <c r="AT500" s="183" t="s">
        <v>152</v>
      </c>
      <c r="AU500" s="183" t="s">
        <v>80</v>
      </c>
      <c r="AV500" s="183" t="s">
        <v>80</v>
      </c>
      <c r="AW500" s="183" t="s">
        <v>111</v>
      </c>
      <c r="AX500" s="183" t="s">
        <v>76</v>
      </c>
      <c r="AY500" s="183" t="s">
        <v>139</v>
      </c>
    </row>
    <row r="501" spans="2:65" s="6" customFormat="1" ht="15.75" customHeight="1" x14ac:dyDescent="0.3">
      <c r="B501" s="23"/>
      <c r="C501" s="200" t="s">
        <v>1373</v>
      </c>
      <c r="D501" s="200" t="s">
        <v>1184</v>
      </c>
      <c r="E501" s="201" t="s">
        <v>2066</v>
      </c>
      <c r="F501" s="202" t="s">
        <v>2067</v>
      </c>
      <c r="G501" s="203" t="s">
        <v>294</v>
      </c>
      <c r="H501" s="204">
        <v>24.204999999999998</v>
      </c>
      <c r="I501" s="205">
        <v>1326</v>
      </c>
      <c r="J501" s="206">
        <f>ROUND($I$501*$H$501,2)</f>
        <v>32095.83</v>
      </c>
      <c r="K501" s="202"/>
      <c r="L501" s="207"/>
      <c r="M501" s="208"/>
      <c r="N501" s="209" t="s">
        <v>43</v>
      </c>
      <c r="O501" s="24"/>
      <c r="P501" s="162">
        <f>$O$501*$H$501</f>
        <v>0</v>
      </c>
      <c r="Q501" s="162">
        <v>8.1699999999999995E-2</v>
      </c>
      <c r="R501" s="162">
        <f>$Q$501*$H$501</f>
        <v>1.9775484999999997</v>
      </c>
      <c r="S501" s="162">
        <v>0</v>
      </c>
      <c r="T501" s="163">
        <f>$S$501*$H$501</f>
        <v>0</v>
      </c>
      <c r="AR501" s="97" t="s">
        <v>214</v>
      </c>
      <c r="AT501" s="97" t="s">
        <v>1184</v>
      </c>
      <c r="AU501" s="97" t="s">
        <v>80</v>
      </c>
      <c r="AY501" s="6" t="s">
        <v>139</v>
      </c>
      <c r="BE501" s="164">
        <f>IF($N$501="základní",$J$501,0)</f>
        <v>32095.83</v>
      </c>
      <c r="BF501" s="164">
        <f>IF($N$501="snížená",$J$501,0)</f>
        <v>0</v>
      </c>
      <c r="BG501" s="164">
        <f>IF($N$501="zákl. přenesená",$J$501,0)</f>
        <v>0</v>
      </c>
      <c r="BH501" s="164">
        <f>IF($N$501="sníž. přenesená",$J$501,0)</f>
        <v>0</v>
      </c>
      <c r="BI501" s="164">
        <f>IF($N$501="nulová",$J$501,0)</f>
        <v>0</v>
      </c>
      <c r="BJ501" s="97" t="s">
        <v>76</v>
      </c>
      <c r="BK501" s="164">
        <f>ROUND($I$501*$H$501,2)</f>
        <v>32095.83</v>
      </c>
      <c r="BL501" s="97" t="s">
        <v>146</v>
      </c>
      <c r="BM501" s="97" t="s">
        <v>1507</v>
      </c>
    </row>
    <row r="502" spans="2:65" s="6" customFormat="1" ht="15.75" customHeight="1" x14ac:dyDescent="0.3">
      <c r="B502" s="169"/>
      <c r="C502" s="170"/>
      <c r="D502" s="165" t="s">
        <v>152</v>
      </c>
      <c r="E502" s="171"/>
      <c r="F502" s="171" t="s">
        <v>2068</v>
      </c>
      <c r="G502" s="170"/>
      <c r="H502" s="170"/>
      <c r="J502" s="170"/>
      <c r="K502" s="170"/>
      <c r="L502" s="172"/>
      <c r="M502" s="173"/>
      <c r="N502" s="170"/>
      <c r="O502" s="170"/>
      <c r="P502" s="170"/>
      <c r="Q502" s="170"/>
      <c r="R502" s="170"/>
      <c r="S502" s="170"/>
      <c r="T502" s="174"/>
      <c r="AT502" s="175" t="s">
        <v>152</v>
      </c>
      <c r="AU502" s="175" t="s">
        <v>80</v>
      </c>
      <c r="AV502" s="175" t="s">
        <v>76</v>
      </c>
      <c r="AW502" s="175" t="s">
        <v>111</v>
      </c>
      <c r="AX502" s="175" t="s">
        <v>72</v>
      </c>
      <c r="AY502" s="175" t="s">
        <v>139</v>
      </c>
    </row>
    <row r="503" spans="2:65" s="6" customFormat="1" ht="15.75" customHeight="1" x14ac:dyDescent="0.3">
      <c r="B503" s="176"/>
      <c r="C503" s="177"/>
      <c r="D503" s="167" t="s">
        <v>152</v>
      </c>
      <c r="E503" s="177"/>
      <c r="F503" s="178" t="s">
        <v>2069</v>
      </c>
      <c r="G503" s="177"/>
      <c r="H503" s="179">
        <v>24.204999999999998</v>
      </c>
      <c r="J503" s="177"/>
      <c r="K503" s="177"/>
      <c r="L503" s="180"/>
      <c r="M503" s="181"/>
      <c r="N503" s="177"/>
      <c r="O503" s="177"/>
      <c r="P503" s="177"/>
      <c r="Q503" s="177"/>
      <c r="R503" s="177"/>
      <c r="S503" s="177"/>
      <c r="T503" s="182"/>
      <c r="AT503" s="183" t="s">
        <v>152</v>
      </c>
      <c r="AU503" s="183" t="s">
        <v>80</v>
      </c>
      <c r="AV503" s="183" t="s">
        <v>80</v>
      </c>
      <c r="AW503" s="183" t="s">
        <v>111</v>
      </c>
      <c r="AX503" s="183" t="s">
        <v>76</v>
      </c>
      <c r="AY503" s="183" t="s">
        <v>139</v>
      </c>
    </row>
    <row r="504" spans="2:65" s="6" customFormat="1" ht="15.75" customHeight="1" x14ac:dyDescent="0.3">
      <c r="B504" s="23"/>
      <c r="C504" s="153" t="s">
        <v>1405</v>
      </c>
      <c r="D504" s="153" t="s">
        <v>141</v>
      </c>
      <c r="E504" s="154" t="s">
        <v>2070</v>
      </c>
      <c r="F504" s="155" t="s">
        <v>2071</v>
      </c>
      <c r="G504" s="156" t="s">
        <v>294</v>
      </c>
      <c r="H504" s="157">
        <v>657.03</v>
      </c>
      <c r="I504" s="158">
        <v>37</v>
      </c>
      <c r="J504" s="159">
        <f>ROUND($I$504*$H$504,2)</f>
        <v>24310.11</v>
      </c>
      <c r="K504" s="155"/>
      <c r="L504" s="43"/>
      <c r="M504" s="160"/>
      <c r="N504" s="161" t="s">
        <v>43</v>
      </c>
      <c r="O504" s="24"/>
      <c r="P504" s="162">
        <f>$O$504*$H$504</f>
        <v>0</v>
      </c>
      <c r="Q504" s="162">
        <v>0</v>
      </c>
      <c r="R504" s="162">
        <f>$Q$504*$H$504</f>
        <v>0</v>
      </c>
      <c r="S504" s="162">
        <v>0</v>
      </c>
      <c r="T504" s="163">
        <f>$S$504*$H$504</f>
        <v>0</v>
      </c>
      <c r="AR504" s="97" t="s">
        <v>146</v>
      </c>
      <c r="AT504" s="97" t="s">
        <v>141</v>
      </c>
      <c r="AU504" s="97" t="s">
        <v>80</v>
      </c>
      <c r="AY504" s="6" t="s">
        <v>139</v>
      </c>
      <c r="BE504" s="164">
        <f>IF($N$504="základní",$J$504,0)</f>
        <v>24310.11</v>
      </c>
      <c r="BF504" s="164">
        <f>IF($N$504="snížená",$J$504,0)</f>
        <v>0</v>
      </c>
      <c r="BG504" s="164">
        <f>IF($N$504="zákl. přenesená",$J$504,0)</f>
        <v>0</v>
      </c>
      <c r="BH504" s="164">
        <f>IF($N$504="sníž. přenesená",$J$504,0)</f>
        <v>0</v>
      </c>
      <c r="BI504" s="164">
        <f>IF($N$504="nulová",$J$504,0)</f>
        <v>0</v>
      </c>
      <c r="BJ504" s="97" t="s">
        <v>76</v>
      </c>
      <c r="BK504" s="164">
        <f>ROUND($I$504*$H$504,2)</f>
        <v>24310.11</v>
      </c>
      <c r="BL504" s="97" t="s">
        <v>146</v>
      </c>
      <c r="BM504" s="97" t="s">
        <v>2072</v>
      </c>
    </row>
    <row r="505" spans="2:65" s="6" customFormat="1" ht="71.25" customHeight="1" x14ac:dyDescent="0.3">
      <c r="B505" s="23"/>
      <c r="C505" s="24"/>
      <c r="D505" s="165" t="s">
        <v>1501</v>
      </c>
      <c r="E505" s="24"/>
      <c r="F505" s="168" t="s">
        <v>1502</v>
      </c>
      <c r="G505" s="24"/>
      <c r="H505" s="24"/>
      <c r="J505" s="24"/>
      <c r="K505" s="24"/>
      <c r="L505" s="43"/>
      <c r="M505" s="56"/>
      <c r="N505" s="24"/>
      <c r="O505" s="24"/>
      <c r="P505" s="24"/>
      <c r="Q505" s="24"/>
      <c r="R505" s="24"/>
      <c r="S505" s="24"/>
      <c r="T505" s="57"/>
      <c r="AT505" s="6" t="s">
        <v>1501</v>
      </c>
      <c r="AU505" s="6" t="s">
        <v>80</v>
      </c>
    </row>
    <row r="506" spans="2:65" s="6" customFormat="1" ht="27" customHeight="1" x14ac:dyDescent="0.3">
      <c r="B506" s="169"/>
      <c r="C506" s="170"/>
      <c r="D506" s="167" t="s">
        <v>152</v>
      </c>
      <c r="E506" s="170"/>
      <c r="F506" s="171" t="s">
        <v>1514</v>
      </c>
      <c r="G506" s="170"/>
      <c r="H506" s="170"/>
      <c r="J506" s="170"/>
      <c r="K506" s="170"/>
      <c r="L506" s="172"/>
      <c r="M506" s="173"/>
      <c r="N506" s="170"/>
      <c r="O506" s="170"/>
      <c r="P506" s="170"/>
      <c r="Q506" s="170"/>
      <c r="R506" s="170"/>
      <c r="S506" s="170"/>
      <c r="T506" s="174"/>
      <c r="AT506" s="175" t="s">
        <v>152</v>
      </c>
      <c r="AU506" s="175" t="s">
        <v>80</v>
      </c>
      <c r="AV506" s="175" t="s">
        <v>76</v>
      </c>
      <c r="AW506" s="175" t="s">
        <v>111</v>
      </c>
      <c r="AX506" s="175" t="s">
        <v>72</v>
      </c>
      <c r="AY506" s="175" t="s">
        <v>139</v>
      </c>
    </row>
    <row r="507" spans="2:65" s="6" customFormat="1" ht="15.75" customHeight="1" x14ac:dyDescent="0.3">
      <c r="B507" s="169"/>
      <c r="C507" s="170"/>
      <c r="D507" s="167" t="s">
        <v>152</v>
      </c>
      <c r="E507" s="170"/>
      <c r="F507" s="171" t="s">
        <v>2049</v>
      </c>
      <c r="G507" s="170"/>
      <c r="H507" s="170"/>
      <c r="J507" s="170"/>
      <c r="K507" s="170"/>
      <c r="L507" s="172"/>
      <c r="M507" s="173"/>
      <c r="N507" s="170"/>
      <c r="O507" s="170"/>
      <c r="P507" s="170"/>
      <c r="Q507" s="170"/>
      <c r="R507" s="170"/>
      <c r="S507" s="170"/>
      <c r="T507" s="174"/>
      <c r="AT507" s="175" t="s">
        <v>152</v>
      </c>
      <c r="AU507" s="175" t="s">
        <v>80</v>
      </c>
      <c r="AV507" s="175" t="s">
        <v>76</v>
      </c>
      <c r="AW507" s="175" t="s">
        <v>111</v>
      </c>
      <c r="AX507" s="175" t="s">
        <v>72</v>
      </c>
      <c r="AY507" s="175" t="s">
        <v>139</v>
      </c>
    </row>
    <row r="508" spans="2:65" s="6" customFormat="1" ht="15.75" customHeight="1" x14ac:dyDescent="0.3">
      <c r="B508" s="176"/>
      <c r="C508" s="177"/>
      <c r="D508" s="167" t="s">
        <v>152</v>
      </c>
      <c r="E508" s="177"/>
      <c r="F508" s="178" t="s">
        <v>2073</v>
      </c>
      <c r="G508" s="177"/>
      <c r="H508" s="179">
        <v>657.03</v>
      </c>
      <c r="J508" s="177"/>
      <c r="K508" s="177"/>
      <c r="L508" s="180"/>
      <c r="M508" s="181"/>
      <c r="N508" s="177"/>
      <c r="O508" s="177"/>
      <c r="P508" s="177"/>
      <c r="Q508" s="177"/>
      <c r="R508" s="177"/>
      <c r="S508" s="177"/>
      <c r="T508" s="182"/>
      <c r="AT508" s="183" t="s">
        <v>152</v>
      </c>
      <c r="AU508" s="183" t="s">
        <v>80</v>
      </c>
      <c r="AV508" s="183" t="s">
        <v>80</v>
      </c>
      <c r="AW508" s="183" t="s">
        <v>111</v>
      </c>
      <c r="AX508" s="183" t="s">
        <v>76</v>
      </c>
      <c r="AY508" s="183" t="s">
        <v>139</v>
      </c>
    </row>
    <row r="509" spans="2:65" s="6" customFormat="1" ht="15.75" customHeight="1" x14ac:dyDescent="0.3">
      <c r="B509" s="23"/>
      <c r="C509" s="200" t="s">
        <v>1414</v>
      </c>
      <c r="D509" s="200" t="s">
        <v>1184</v>
      </c>
      <c r="E509" s="201" t="s">
        <v>2074</v>
      </c>
      <c r="F509" s="202" t="s">
        <v>2075</v>
      </c>
      <c r="G509" s="203" t="s">
        <v>294</v>
      </c>
      <c r="H509" s="204">
        <v>666.88499999999999</v>
      </c>
      <c r="I509" s="205">
        <v>150.69999999999999</v>
      </c>
      <c r="J509" s="206">
        <f>ROUND($I$509*$H$509,2)</f>
        <v>100499.57</v>
      </c>
      <c r="K509" s="202"/>
      <c r="L509" s="207"/>
      <c r="M509" s="208"/>
      <c r="N509" s="209" t="s">
        <v>43</v>
      </c>
      <c r="O509" s="24"/>
      <c r="P509" s="162">
        <f>$O$509*$H$509</f>
        <v>0</v>
      </c>
      <c r="Q509" s="162">
        <v>1.14E-2</v>
      </c>
      <c r="R509" s="162">
        <f>$Q$509*$H$509</f>
        <v>7.6024890000000003</v>
      </c>
      <c r="S509" s="162">
        <v>0</v>
      </c>
      <c r="T509" s="163">
        <f>$S$509*$H$509</f>
        <v>0</v>
      </c>
      <c r="AR509" s="97" t="s">
        <v>214</v>
      </c>
      <c r="AT509" s="97" t="s">
        <v>1184</v>
      </c>
      <c r="AU509" s="97" t="s">
        <v>80</v>
      </c>
      <c r="AY509" s="6" t="s">
        <v>139</v>
      </c>
      <c r="BE509" s="164">
        <f>IF($N$509="základní",$J$509,0)</f>
        <v>100499.57</v>
      </c>
      <c r="BF509" s="164">
        <f>IF($N$509="snížená",$J$509,0)</f>
        <v>0</v>
      </c>
      <c r="BG509" s="164">
        <f>IF($N$509="zákl. přenesená",$J$509,0)</f>
        <v>0</v>
      </c>
      <c r="BH509" s="164">
        <f>IF($N$509="sníž. přenesená",$J$509,0)</f>
        <v>0</v>
      </c>
      <c r="BI509" s="164">
        <f>IF($N$509="nulová",$J$509,0)</f>
        <v>0</v>
      </c>
      <c r="BJ509" s="97" t="s">
        <v>76</v>
      </c>
      <c r="BK509" s="164">
        <f>ROUND($I$509*$H$509,2)</f>
        <v>100499.57</v>
      </c>
      <c r="BL509" s="97" t="s">
        <v>146</v>
      </c>
      <c r="BM509" s="97" t="s">
        <v>2076</v>
      </c>
    </row>
    <row r="510" spans="2:65" s="6" customFormat="1" ht="15.75" customHeight="1" x14ac:dyDescent="0.3">
      <c r="B510" s="169"/>
      <c r="C510" s="170"/>
      <c r="D510" s="165" t="s">
        <v>152</v>
      </c>
      <c r="E510" s="171"/>
      <c r="F510" s="171" t="s">
        <v>2077</v>
      </c>
      <c r="G510" s="170"/>
      <c r="H510" s="170"/>
      <c r="J510" s="170"/>
      <c r="K510" s="170"/>
      <c r="L510" s="172"/>
      <c r="M510" s="173"/>
      <c r="N510" s="170"/>
      <c r="O510" s="170"/>
      <c r="P510" s="170"/>
      <c r="Q510" s="170"/>
      <c r="R510" s="170"/>
      <c r="S510" s="170"/>
      <c r="T510" s="174"/>
      <c r="AT510" s="175" t="s">
        <v>152</v>
      </c>
      <c r="AU510" s="175" t="s">
        <v>80</v>
      </c>
      <c r="AV510" s="175" t="s">
        <v>76</v>
      </c>
      <c r="AW510" s="175" t="s">
        <v>111</v>
      </c>
      <c r="AX510" s="175" t="s">
        <v>72</v>
      </c>
      <c r="AY510" s="175" t="s">
        <v>139</v>
      </c>
    </row>
    <row r="511" spans="2:65" s="6" customFormat="1" ht="15.75" customHeight="1" x14ac:dyDescent="0.3">
      <c r="B511" s="176"/>
      <c r="C511" s="177"/>
      <c r="D511" s="167" t="s">
        <v>152</v>
      </c>
      <c r="E511" s="177"/>
      <c r="F511" s="178" t="s">
        <v>2078</v>
      </c>
      <c r="G511" s="177"/>
      <c r="H511" s="179">
        <v>666.88499999999999</v>
      </c>
      <c r="J511" s="177"/>
      <c r="K511" s="177"/>
      <c r="L511" s="180"/>
      <c r="M511" s="181"/>
      <c r="N511" s="177"/>
      <c r="O511" s="177"/>
      <c r="P511" s="177"/>
      <c r="Q511" s="177"/>
      <c r="R511" s="177"/>
      <c r="S511" s="177"/>
      <c r="T511" s="182"/>
      <c r="AT511" s="183" t="s">
        <v>152</v>
      </c>
      <c r="AU511" s="183" t="s">
        <v>80</v>
      </c>
      <c r="AV511" s="183" t="s">
        <v>80</v>
      </c>
      <c r="AW511" s="183" t="s">
        <v>111</v>
      </c>
      <c r="AX511" s="183" t="s">
        <v>76</v>
      </c>
      <c r="AY511" s="183" t="s">
        <v>139</v>
      </c>
    </row>
    <row r="512" spans="2:65" s="6" customFormat="1" ht="15.75" customHeight="1" x14ac:dyDescent="0.3">
      <c r="B512" s="23"/>
      <c r="C512" s="153" t="s">
        <v>1420</v>
      </c>
      <c r="D512" s="153" t="s">
        <v>141</v>
      </c>
      <c r="E512" s="154" t="s">
        <v>2079</v>
      </c>
      <c r="F512" s="155" t="s">
        <v>2080</v>
      </c>
      <c r="G512" s="156" t="s">
        <v>1577</v>
      </c>
      <c r="H512" s="157">
        <v>3</v>
      </c>
      <c r="I512" s="158">
        <v>526</v>
      </c>
      <c r="J512" s="159">
        <f>ROUND($I$512*$H$512,2)</f>
        <v>1578</v>
      </c>
      <c r="K512" s="155" t="s">
        <v>145</v>
      </c>
      <c r="L512" s="43"/>
      <c r="M512" s="160"/>
      <c r="N512" s="161" t="s">
        <v>43</v>
      </c>
      <c r="O512" s="24"/>
      <c r="P512" s="162">
        <f>$O$512*$H$512</f>
        <v>0</v>
      </c>
      <c r="Q512" s="162">
        <v>9.8200000000000002E-5</v>
      </c>
      <c r="R512" s="162">
        <f>$Q$512*$H$512</f>
        <v>2.9460000000000001E-4</v>
      </c>
      <c r="S512" s="162">
        <v>0</v>
      </c>
      <c r="T512" s="163">
        <f>$S$512*$H$512</f>
        <v>0</v>
      </c>
      <c r="AR512" s="97" t="s">
        <v>146</v>
      </c>
      <c r="AT512" s="97" t="s">
        <v>141</v>
      </c>
      <c r="AU512" s="97" t="s">
        <v>80</v>
      </c>
      <c r="AY512" s="6" t="s">
        <v>139</v>
      </c>
      <c r="BE512" s="164">
        <f>IF($N$512="základní",$J$512,0)</f>
        <v>1578</v>
      </c>
      <c r="BF512" s="164">
        <f>IF($N$512="snížená",$J$512,0)</f>
        <v>0</v>
      </c>
      <c r="BG512" s="164">
        <f>IF($N$512="zákl. přenesená",$J$512,0)</f>
        <v>0</v>
      </c>
      <c r="BH512" s="164">
        <f>IF($N$512="sníž. přenesená",$J$512,0)</f>
        <v>0</v>
      </c>
      <c r="BI512" s="164">
        <f>IF($N$512="nulová",$J$512,0)</f>
        <v>0</v>
      </c>
      <c r="BJ512" s="97" t="s">
        <v>76</v>
      </c>
      <c r="BK512" s="164">
        <f>ROUND($I$512*$H$512,2)</f>
        <v>1578</v>
      </c>
      <c r="BL512" s="97" t="s">
        <v>146</v>
      </c>
      <c r="BM512" s="97" t="s">
        <v>1578</v>
      </c>
    </row>
    <row r="513" spans="2:65" s="6" customFormat="1" ht="16.5" customHeight="1" x14ac:dyDescent="0.3">
      <c r="B513" s="23"/>
      <c r="C513" s="24"/>
      <c r="D513" s="165" t="s">
        <v>148</v>
      </c>
      <c r="E513" s="24"/>
      <c r="F513" s="166" t="s">
        <v>2081</v>
      </c>
      <c r="G513" s="24"/>
      <c r="H513" s="24"/>
      <c r="J513" s="24"/>
      <c r="K513" s="24"/>
      <c r="L513" s="43"/>
      <c r="M513" s="56"/>
      <c r="N513" s="24"/>
      <c r="O513" s="24"/>
      <c r="P513" s="24"/>
      <c r="Q513" s="24"/>
      <c r="R513" s="24"/>
      <c r="S513" s="24"/>
      <c r="T513" s="57"/>
      <c r="AT513" s="6" t="s">
        <v>148</v>
      </c>
      <c r="AU513" s="6" t="s">
        <v>80</v>
      </c>
    </row>
    <row r="514" spans="2:65" s="6" customFormat="1" ht="71.25" customHeight="1" x14ac:dyDescent="0.3">
      <c r="B514" s="23"/>
      <c r="C514" s="24"/>
      <c r="D514" s="167" t="s">
        <v>150</v>
      </c>
      <c r="E514" s="24"/>
      <c r="F514" s="168" t="s">
        <v>1580</v>
      </c>
      <c r="G514" s="24"/>
      <c r="H514" s="24"/>
      <c r="J514" s="24"/>
      <c r="K514" s="24"/>
      <c r="L514" s="43"/>
      <c r="M514" s="56"/>
      <c r="N514" s="24"/>
      <c r="O514" s="24"/>
      <c r="P514" s="24"/>
      <c r="Q514" s="24"/>
      <c r="R514" s="24"/>
      <c r="S514" s="24"/>
      <c r="T514" s="57"/>
      <c r="AT514" s="6" t="s">
        <v>150</v>
      </c>
      <c r="AU514" s="6" t="s">
        <v>80</v>
      </c>
    </row>
    <row r="515" spans="2:65" s="6" customFormat="1" ht="15.75" customHeight="1" x14ac:dyDescent="0.3">
      <c r="B515" s="169"/>
      <c r="C515" s="170"/>
      <c r="D515" s="167" t="s">
        <v>152</v>
      </c>
      <c r="E515" s="170"/>
      <c r="F515" s="171" t="s">
        <v>1581</v>
      </c>
      <c r="G515" s="170"/>
      <c r="H515" s="170"/>
      <c r="J515" s="170"/>
      <c r="K515" s="170"/>
      <c r="L515" s="172"/>
      <c r="M515" s="173"/>
      <c r="N515" s="170"/>
      <c r="O515" s="170"/>
      <c r="P515" s="170"/>
      <c r="Q515" s="170"/>
      <c r="R515" s="170"/>
      <c r="S515" s="170"/>
      <c r="T515" s="174"/>
      <c r="AT515" s="175" t="s">
        <v>152</v>
      </c>
      <c r="AU515" s="175" t="s">
        <v>80</v>
      </c>
      <c r="AV515" s="175" t="s">
        <v>76</v>
      </c>
      <c r="AW515" s="175" t="s">
        <v>111</v>
      </c>
      <c r="AX515" s="175" t="s">
        <v>72</v>
      </c>
      <c r="AY515" s="175" t="s">
        <v>139</v>
      </c>
    </row>
    <row r="516" spans="2:65" s="6" customFormat="1" ht="15.75" customHeight="1" x14ac:dyDescent="0.3">
      <c r="B516" s="169"/>
      <c r="C516" s="170"/>
      <c r="D516" s="167" t="s">
        <v>152</v>
      </c>
      <c r="E516" s="170"/>
      <c r="F516" s="171" t="s">
        <v>1582</v>
      </c>
      <c r="G516" s="170"/>
      <c r="H516" s="170"/>
      <c r="J516" s="170"/>
      <c r="K516" s="170"/>
      <c r="L516" s="172"/>
      <c r="M516" s="173"/>
      <c r="N516" s="170"/>
      <c r="O516" s="170"/>
      <c r="P516" s="170"/>
      <c r="Q516" s="170"/>
      <c r="R516" s="170"/>
      <c r="S516" s="170"/>
      <c r="T516" s="174"/>
      <c r="AT516" s="175" t="s">
        <v>152</v>
      </c>
      <c r="AU516" s="175" t="s">
        <v>80</v>
      </c>
      <c r="AV516" s="175" t="s">
        <v>76</v>
      </c>
      <c r="AW516" s="175" t="s">
        <v>111</v>
      </c>
      <c r="AX516" s="175" t="s">
        <v>72</v>
      </c>
      <c r="AY516" s="175" t="s">
        <v>139</v>
      </c>
    </row>
    <row r="517" spans="2:65" s="6" customFormat="1" ht="15.75" customHeight="1" x14ac:dyDescent="0.3">
      <c r="B517" s="176"/>
      <c r="C517" s="177"/>
      <c r="D517" s="167" t="s">
        <v>152</v>
      </c>
      <c r="E517" s="177"/>
      <c r="F517" s="178" t="s">
        <v>2082</v>
      </c>
      <c r="G517" s="177"/>
      <c r="H517" s="179">
        <v>3</v>
      </c>
      <c r="J517" s="177"/>
      <c r="K517" s="177"/>
      <c r="L517" s="180"/>
      <c r="M517" s="181"/>
      <c r="N517" s="177"/>
      <c r="O517" s="177"/>
      <c r="P517" s="177"/>
      <c r="Q517" s="177"/>
      <c r="R517" s="177"/>
      <c r="S517" s="177"/>
      <c r="T517" s="182"/>
      <c r="AT517" s="183" t="s">
        <v>152</v>
      </c>
      <c r="AU517" s="183" t="s">
        <v>80</v>
      </c>
      <c r="AV517" s="183" t="s">
        <v>80</v>
      </c>
      <c r="AW517" s="183" t="s">
        <v>111</v>
      </c>
      <c r="AX517" s="183" t="s">
        <v>76</v>
      </c>
      <c r="AY517" s="183" t="s">
        <v>139</v>
      </c>
    </row>
    <row r="518" spans="2:65" s="6" customFormat="1" ht="15.75" customHeight="1" x14ac:dyDescent="0.3">
      <c r="B518" s="23"/>
      <c r="C518" s="153" t="s">
        <v>1429</v>
      </c>
      <c r="D518" s="153" t="s">
        <v>141</v>
      </c>
      <c r="E518" s="154" t="s">
        <v>1590</v>
      </c>
      <c r="F518" s="155" t="s">
        <v>1591</v>
      </c>
      <c r="G518" s="156" t="s">
        <v>144</v>
      </c>
      <c r="H518" s="157">
        <v>1</v>
      </c>
      <c r="I518" s="158">
        <v>1390</v>
      </c>
      <c r="J518" s="159">
        <f>ROUND($I$518*$H$518,2)</f>
        <v>1390</v>
      </c>
      <c r="K518" s="155" t="s">
        <v>145</v>
      </c>
      <c r="L518" s="43"/>
      <c r="M518" s="160"/>
      <c r="N518" s="161" t="s">
        <v>43</v>
      </c>
      <c r="O518" s="24"/>
      <c r="P518" s="162">
        <f>$O$518*$H$518</f>
        <v>0</v>
      </c>
      <c r="Q518" s="162">
        <v>9.1760000000000001E-3</v>
      </c>
      <c r="R518" s="162">
        <f>$Q$518*$H$518</f>
        <v>9.1760000000000001E-3</v>
      </c>
      <c r="S518" s="162">
        <v>0</v>
      </c>
      <c r="T518" s="163">
        <f>$S$518*$H$518</f>
        <v>0</v>
      </c>
      <c r="AR518" s="97" t="s">
        <v>146</v>
      </c>
      <c r="AT518" s="97" t="s">
        <v>141</v>
      </c>
      <c r="AU518" s="97" t="s">
        <v>80</v>
      </c>
      <c r="AY518" s="6" t="s">
        <v>139</v>
      </c>
      <c r="BE518" s="164">
        <f>IF($N$518="základní",$J$518,0)</f>
        <v>1390</v>
      </c>
      <c r="BF518" s="164">
        <f>IF($N$518="snížená",$J$518,0)</f>
        <v>0</v>
      </c>
      <c r="BG518" s="164">
        <f>IF($N$518="zákl. přenesená",$J$518,0)</f>
        <v>0</v>
      </c>
      <c r="BH518" s="164">
        <f>IF($N$518="sníž. přenesená",$J$518,0)</f>
        <v>0</v>
      </c>
      <c r="BI518" s="164">
        <f>IF($N$518="nulová",$J$518,0)</f>
        <v>0</v>
      </c>
      <c r="BJ518" s="97" t="s">
        <v>76</v>
      </c>
      <c r="BK518" s="164">
        <f>ROUND($I$518*$H$518,2)</f>
        <v>1390</v>
      </c>
      <c r="BL518" s="97" t="s">
        <v>146</v>
      </c>
      <c r="BM518" s="97" t="s">
        <v>2083</v>
      </c>
    </row>
    <row r="519" spans="2:65" s="6" customFormat="1" ht="16.5" customHeight="1" x14ac:dyDescent="0.3">
      <c r="B519" s="23"/>
      <c r="C519" s="24"/>
      <c r="D519" s="165" t="s">
        <v>148</v>
      </c>
      <c r="E519" s="24"/>
      <c r="F519" s="166" t="s">
        <v>1591</v>
      </c>
      <c r="G519" s="24"/>
      <c r="H519" s="24"/>
      <c r="J519" s="24"/>
      <c r="K519" s="24"/>
      <c r="L519" s="43"/>
      <c r="M519" s="56"/>
      <c r="N519" s="24"/>
      <c r="O519" s="24"/>
      <c r="P519" s="24"/>
      <c r="Q519" s="24"/>
      <c r="R519" s="24"/>
      <c r="S519" s="24"/>
      <c r="T519" s="57"/>
      <c r="AT519" s="6" t="s">
        <v>148</v>
      </c>
      <c r="AU519" s="6" t="s">
        <v>80</v>
      </c>
    </row>
    <row r="520" spans="2:65" s="6" customFormat="1" ht="30.75" customHeight="1" x14ac:dyDescent="0.3">
      <c r="B520" s="23"/>
      <c r="C520" s="24"/>
      <c r="D520" s="167" t="s">
        <v>150</v>
      </c>
      <c r="E520" s="24"/>
      <c r="F520" s="168" t="s">
        <v>1593</v>
      </c>
      <c r="G520" s="24"/>
      <c r="H520" s="24"/>
      <c r="J520" s="24"/>
      <c r="K520" s="24"/>
      <c r="L520" s="43"/>
      <c r="M520" s="56"/>
      <c r="N520" s="24"/>
      <c r="O520" s="24"/>
      <c r="P520" s="24"/>
      <c r="Q520" s="24"/>
      <c r="R520" s="24"/>
      <c r="S520" s="24"/>
      <c r="T520" s="57"/>
      <c r="AT520" s="6" t="s">
        <v>150</v>
      </c>
      <c r="AU520" s="6" t="s">
        <v>80</v>
      </c>
    </row>
    <row r="521" spans="2:65" s="6" customFormat="1" ht="27" customHeight="1" x14ac:dyDescent="0.3">
      <c r="B521" s="169"/>
      <c r="C521" s="170"/>
      <c r="D521" s="167" t="s">
        <v>152</v>
      </c>
      <c r="E521" s="170"/>
      <c r="F521" s="171" t="s">
        <v>1594</v>
      </c>
      <c r="G521" s="170"/>
      <c r="H521" s="170"/>
      <c r="J521" s="170"/>
      <c r="K521" s="170"/>
      <c r="L521" s="172"/>
      <c r="M521" s="173"/>
      <c r="N521" s="170"/>
      <c r="O521" s="170"/>
      <c r="P521" s="170"/>
      <c r="Q521" s="170"/>
      <c r="R521" s="170"/>
      <c r="S521" s="170"/>
      <c r="T521" s="174"/>
      <c r="AT521" s="175" t="s">
        <v>152</v>
      </c>
      <c r="AU521" s="175" t="s">
        <v>80</v>
      </c>
      <c r="AV521" s="175" t="s">
        <v>76</v>
      </c>
      <c r="AW521" s="175" t="s">
        <v>111</v>
      </c>
      <c r="AX521" s="175" t="s">
        <v>72</v>
      </c>
      <c r="AY521" s="175" t="s">
        <v>139</v>
      </c>
    </row>
    <row r="522" spans="2:65" s="6" customFormat="1" ht="15.75" customHeight="1" x14ac:dyDescent="0.3">
      <c r="B522" s="169"/>
      <c r="C522" s="170"/>
      <c r="D522" s="167" t="s">
        <v>152</v>
      </c>
      <c r="E522" s="170"/>
      <c r="F522" s="171" t="s">
        <v>1411</v>
      </c>
      <c r="G522" s="170"/>
      <c r="H522" s="170"/>
      <c r="J522" s="170"/>
      <c r="K522" s="170"/>
      <c r="L522" s="172"/>
      <c r="M522" s="173"/>
      <c r="N522" s="170"/>
      <c r="O522" s="170"/>
      <c r="P522" s="170"/>
      <c r="Q522" s="170"/>
      <c r="R522" s="170"/>
      <c r="S522" s="170"/>
      <c r="T522" s="174"/>
      <c r="AT522" s="175" t="s">
        <v>152</v>
      </c>
      <c r="AU522" s="175" t="s">
        <v>80</v>
      </c>
      <c r="AV522" s="175" t="s">
        <v>76</v>
      </c>
      <c r="AW522" s="175" t="s">
        <v>111</v>
      </c>
      <c r="AX522" s="175" t="s">
        <v>72</v>
      </c>
      <c r="AY522" s="175" t="s">
        <v>139</v>
      </c>
    </row>
    <row r="523" spans="2:65" s="6" customFormat="1" ht="15.75" customHeight="1" x14ac:dyDescent="0.3">
      <c r="B523" s="169"/>
      <c r="C523" s="170"/>
      <c r="D523" s="167" t="s">
        <v>152</v>
      </c>
      <c r="E523" s="170"/>
      <c r="F523" s="171" t="s">
        <v>1933</v>
      </c>
      <c r="G523" s="170"/>
      <c r="H523" s="170"/>
      <c r="J523" s="170"/>
      <c r="K523" s="170"/>
      <c r="L523" s="172"/>
      <c r="M523" s="173"/>
      <c r="N523" s="170"/>
      <c r="O523" s="170"/>
      <c r="P523" s="170"/>
      <c r="Q523" s="170"/>
      <c r="R523" s="170"/>
      <c r="S523" s="170"/>
      <c r="T523" s="174"/>
      <c r="AT523" s="175" t="s">
        <v>152</v>
      </c>
      <c r="AU523" s="175" t="s">
        <v>80</v>
      </c>
      <c r="AV523" s="175" t="s">
        <v>76</v>
      </c>
      <c r="AW523" s="175" t="s">
        <v>111</v>
      </c>
      <c r="AX523" s="175" t="s">
        <v>72</v>
      </c>
      <c r="AY523" s="175" t="s">
        <v>139</v>
      </c>
    </row>
    <row r="524" spans="2:65" s="6" customFormat="1" ht="15.75" customHeight="1" x14ac:dyDescent="0.3">
      <c r="B524" s="176"/>
      <c r="C524" s="177"/>
      <c r="D524" s="167" t="s">
        <v>152</v>
      </c>
      <c r="E524" s="177"/>
      <c r="F524" s="178" t="s">
        <v>2084</v>
      </c>
      <c r="G524" s="177"/>
      <c r="H524" s="179">
        <v>1</v>
      </c>
      <c r="J524" s="177"/>
      <c r="K524" s="177"/>
      <c r="L524" s="180"/>
      <c r="M524" s="181"/>
      <c r="N524" s="177"/>
      <c r="O524" s="177"/>
      <c r="P524" s="177"/>
      <c r="Q524" s="177"/>
      <c r="R524" s="177"/>
      <c r="S524" s="177"/>
      <c r="T524" s="182"/>
      <c r="AT524" s="183" t="s">
        <v>152</v>
      </c>
      <c r="AU524" s="183" t="s">
        <v>80</v>
      </c>
      <c r="AV524" s="183" t="s">
        <v>80</v>
      </c>
      <c r="AW524" s="183" t="s">
        <v>111</v>
      </c>
      <c r="AX524" s="183" t="s">
        <v>76</v>
      </c>
      <c r="AY524" s="183" t="s">
        <v>139</v>
      </c>
    </row>
    <row r="525" spans="2:65" s="6" customFormat="1" ht="15.75" customHeight="1" x14ac:dyDescent="0.3">
      <c r="B525" s="23"/>
      <c r="C525" s="200" t="s">
        <v>1434</v>
      </c>
      <c r="D525" s="200" t="s">
        <v>1184</v>
      </c>
      <c r="E525" s="201" t="s">
        <v>1608</v>
      </c>
      <c r="F525" s="202" t="s">
        <v>1609</v>
      </c>
      <c r="G525" s="203" t="s">
        <v>144</v>
      </c>
      <c r="H525" s="204">
        <v>1.01</v>
      </c>
      <c r="I525" s="205">
        <v>19000</v>
      </c>
      <c r="J525" s="206">
        <f>ROUND($I$525*$H$525,2)</f>
        <v>19190</v>
      </c>
      <c r="K525" s="202"/>
      <c r="L525" s="207"/>
      <c r="M525" s="208"/>
      <c r="N525" s="209" t="s">
        <v>43</v>
      </c>
      <c r="O525" s="24"/>
      <c r="P525" s="162">
        <f>$O$525*$H$525</f>
        <v>0</v>
      </c>
      <c r="Q525" s="162">
        <v>7.77</v>
      </c>
      <c r="R525" s="162">
        <f>$Q$525*$H$525</f>
        <v>7.8476999999999997</v>
      </c>
      <c r="S525" s="162">
        <v>0</v>
      </c>
      <c r="T525" s="163">
        <f>$S$525*$H$525</f>
        <v>0</v>
      </c>
      <c r="AR525" s="97" t="s">
        <v>214</v>
      </c>
      <c r="AT525" s="97" t="s">
        <v>1184</v>
      </c>
      <c r="AU525" s="97" t="s">
        <v>80</v>
      </c>
      <c r="AY525" s="6" t="s">
        <v>139</v>
      </c>
      <c r="BE525" s="164">
        <f>IF($N$525="základní",$J$525,0)</f>
        <v>19190</v>
      </c>
      <c r="BF525" s="164">
        <f>IF($N$525="snížená",$J$525,0)</f>
        <v>0</v>
      </c>
      <c r="BG525" s="164">
        <f>IF($N$525="zákl. přenesená",$J$525,0)</f>
        <v>0</v>
      </c>
      <c r="BH525" s="164">
        <f>IF($N$525="sníž. přenesená",$J$525,0)</f>
        <v>0</v>
      </c>
      <c r="BI525" s="164">
        <f>IF($N$525="nulová",$J$525,0)</f>
        <v>0</v>
      </c>
      <c r="BJ525" s="97" t="s">
        <v>76</v>
      </c>
      <c r="BK525" s="164">
        <f>ROUND($I$525*$H$525,2)</f>
        <v>19190</v>
      </c>
      <c r="BL525" s="97" t="s">
        <v>146</v>
      </c>
      <c r="BM525" s="97" t="s">
        <v>2085</v>
      </c>
    </row>
    <row r="526" spans="2:65" s="6" customFormat="1" ht="16.5" customHeight="1" x14ac:dyDescent="0.3">
      <c r="B526" s="23"/>
      <c r="C526" s="24"/>
      <c r="D526" s="165" t="s">
        <v>148</v>
      </c>
      <c r="E526" s="24"/>
      <c r="F526" s="166" t="s">
        <v>1609</v>
      </c>
      <c r="G526" s="24"/>
      <c r="H526" s="24"/>
      <c r="J526" s="24"/>
      <c r="K526" s="24"/>
      <c r="L526" s="43"/>
      <c r="M526" s="56"/>
      <c r="N526" s="24"/>
      <c r="O526" s="24"/>
      <c r="P526" s="24"/>
      <c r="Q526" s="24"/>
      <c r="R526" s="24"/>
      <c r="S526" s="24"/>
      <c r="T526" s="57"/>
      <c r="AT526" s="6" t="s">
        <v>148</v>
      </c>
      <c r="AU526" s="6" t="s">
        <v>80</v>
      </c>
    </row>
    <row r="527" spans="2:65" s="6" customFormat="1" ht="15.75" customHeight="1" x14ac:dyDescent="0.3">
      <c r="B527" s="176"/>
      <c r="C527" s="177"/>
      <c r="D527" s="167" t="s">
        <v>152</v>
      </c>
      <c r="E527" s="177"/>
      <c r="F527" s="178" t="s">
        <v>2086</v>
      </c>
      <c r="G527" s="177"/>
      <c r="H527" s="179">
        <v>1.01</v>
      </c>
      <c r="J527" s="177"/>
      <c r="K527" s="177"/>
      <c r="L527" s="180"/>
      <c r="M527" s="181"/>
      <c r="N527" s="177"/>
      <c r="O527" s="177"/>
      <c r="P527" s="177"/>
      <c r="Q527" s="177"/>
      <c r="R527" s="177"/>
      <c r="S527" s="177"/>
      <c r="T527" s="182"/>
      <c r="AT527" s="183" t="s">
        <v>152</v>
      </c>
      <c r="AU527" s="183" t="s">
        <v>80</v>
      </c>
      <c r="AV527" s="183" t="s">
        <v>80</v>
      </c>
      <c r="AW527" s="183" t="s">
        <v>72</v>
      </c>
      <c r="AX527" s="183" t="s">
        <v>76</v>
      </c>
      <c r="AY527" s="183" t="s">
        <v>139</v>
      </c>
    </row>
    <row r="528" spans="2:65" s="6" customFormat="1" ht="15.75" customHeight="1" x14ac:dyDescent="0.3">
      <c r="B528" s="23"/>
      <c r="C528" s="153" t="s">
        <v>1440</v>
      </c>
      <c r="D528" s="153" t="s">
        <v>141</v>
      </c>
      <c r="E528" s="154" t="s">
        <v>1612</v>
      </c>
      <c r="F528" s="155" t="s">
        <v>1613</v>
      </c>
      <c r="G528" s="156" t="s">
        <v>144</v>
      </c>
      <c r="H528" s="157">
        <v>1</v>
      </c>
      <c r="I528" s="158">
        <v>1510</v>
      </c>
      <c r="J528" s="159">
        <f>ROUND($I$528*$H$528,2)</f>
        <v>1510</v>
      </c>
      <c r="K528" s="155" t="s">
        <v>145</v>
      </c>
      <c r="L528" s="43"/>
      <c r="M528" s="160"/>
      <c r="N528" s="161" t="s">
        <v>43</v>
      </c>
      <c r="O528" s="24"/>
      <c r="P528" s="162">
        <f>$O$528*$H$528</f>
        <v>0</v>
      </c>
      <c r="Q528" s="162">
        <v>1.1469999999999999E-2</v>
      </c>
      <c r="R528" s="162">
        <f>$Q$528*$H$528</f>
        <v>1.1469999999999999E-2</v>
      </c>
      <c r="S528" s="162">
        <v>0</v>
      </c>
      <c r="T528" s="163">
        <f>$S$528*$H$528</f>
        <v>0</v>
      </c>
      <c r="AR528" s="97" t="s">
        <v>146</v>
      </c>
      <c r="AT528" s="97" t="s">
        <v>141</v>
      </c>
      <c r="AU528" s="97" t="s">
        <v>80</v>
      </c>
      <c r="AY528" s="6" t="s">
        <v>139</v>
      </c>
      <c r="BE528" s="164">
        <f>IF($N$528="základní",$J$528,0)</f>
        <v>1510</v>
      </c>
      <c r="BF528" s="164">
        <f>IF($N$528="snížená",$J$528,0)</f>
        <v>0</v>
      </c>
      <c r="BG528" s="164">
        <f>IF($N$528="zákl. přenesená",$J$528,0)</f>
        <v>0</v>
      </c>
      <c r="BH528" s="164">
        <f>IF($N$528="sníž. přenesená",$J$528,0)</f>
        <v>0</v>
      </c>
      <c r="BI528" s="164">
        <f>IF($N$528="nulová",$J$528,0)</f>
        <v>0</v>
      </c>
      <c r="BJ528" s="97" t="s">
        <v>76</v>
      </c>
      <c r="BK528" s="164">
        <f>ROUND($I$528*$H$528,2)</f>
        <v>1510</v>
      </c>
      <c r="BL528" s="97" t="s">
        <v>146</v>
      </c>
      <c r="BM528" s="97" t="s">
        <v>2087</v>
      </c>
    </row>
    <row r="529" spans="2:65" s="6" customFormat="1" ht="16.5" customHeight="1" x14ac:dyDescent="0.3">
      <c r="B529" s="23"/>
      <c r="C529" s="24"/>
      <c r="D529" s="165" t="s">
        <v>148</v>
      </c>
      <c r="E529" s="24"/>
      <c r="F529" s="166" t="s">
        <v>1613</v>
      </c>
      <c r="G529" s="24"/>
      <c r="H529" s="24"/>
      <c r="J529" s="24"/>
      <c r="K529" s="24"/>
      <c r="L529" s="43"/>
      <c r="M529" s="56"/>
      <c r="N529" s="24"/>
      <c r="O529" s="24"/>
      <c r="P529" s="24"/>
      <c r="Q529" s="24"/>
      <c r="R529" s="24"/>
      <c r="S529" s="24"/>
      <c r="T529" s="57"/>
      <c r="AT529" s="6" t="s">
        <v>148</v>
      </c>
      <c r="AU529" s="6" t="s">
        <v>80</v>
      </c>
    </row>
    <row r="530" spans="2:65" s="6" customFormat="1" ht="30.75" customHeight="1" x14ac:dyDescent="0.3">
      <c r="B530" s="23"/>
      <c r="C530" s="24"/>
      <c r="D530" s="167" t="s">
        <v>150</v>
      </c>
      <c r="E530" s="24"/>
      <c r="F530" s="168" t="s">
        <v>1593</v>
      </c>
      <c r="G530" s="24"/>
      <c r="H530" s="24"/>
      <c r="J530" s="24"/>
      <c r="K530" s="24"/>
      <c r="L530" s="43"/>
      <c r="M530" s="56"/>
      <c r="N530" s="24"/>
      <c r="O530" s="24"/>
      <c r="P530" s="24"/>
      <c r="Q530" s="24"/>
      <c r="R530" s="24"/>
      <c r="S530" s="24"/>
      <c r="T530" s="57"/>
      <c r="AT530" s="6" t="s">
        <v>150</v>
      </c>
      <c r="AU530" s="6" t="s">
        <v>80</v>
      </c>
    </row>
    <row r="531" spans="2:65" s="6" customFormat="1" ht="27" customHeight="1" x14ac:dyDescent="0.3">
      <c r="B531" s="169"/>
      <c r="C531" s="170"/>
      <c r="D531" s="167" t="s">
        <v>152</v>
      </c>
      <c r="E531" s="170"/>
      <c r="F531" s="171" t="s">
        <v>1594</v>
      </c>
      <c r="G531" s="170"/>
      <c r="H531" s="170"/>
      <c r="J531" s="170"/>
      <c r="K531" s="170"/>
      <c r="L531" s="172"/>
      <c r="M531" s="173"/>
      <c r="N531" s="170"/>
      <c r="O531" s="170"/>
      <c r="P531" s="170"/>
      <c r="Q531" s="170"/>
      <c r="R531" s="170"/>
      <c r="S531" s="170"/>
      <c r="T531" s="174"/>
      <c r="AT531" s="175" t="s">
        <v>152</v>
      </c>
      <c r="AU531" s="175" t="s">
        <v>80</v>
      </c>
      <c r="AV531" s="175" t="s">
        <v>76</v>
      </c>
      <c r="AW531" s="175" t="s">
        <v>111</v>
      </c>
      <c r="AX531" s="175" t="s">
        <v>72</v>
      </c>
      <c r="AY531" s="175" t="s">
        <v>139</v>
      </c>
    </row>
    <row r="532" spans="2:65" s="6" customFormat="1" ht="15.75" customHeight="1" x14ac:dyDescent="0.3">
      <c r="B532" s="169"/>
      <c r="C532" s="170"/>
      <c r="D532" s="167" t="s">
        <v>152</v>
      </c>
      <c r="E532" s="170"/>
      <c r="F532" s="171" t="s">
        <v>1411</v>
      </c>
      <c r="G532" s="170"/>
      <c r="H532" s="170"/>
      <c r="J532" s="170"/>
      <c r="K532" s="170"/>
      <c r="L532" s="172"/>
      <c r="M532" s="173"/>
      <c r="N532" s="170"/>
      <c r="O532" s="170"/>
      <c r="P532" s="170"/>
      <c r="Q532" s="170"/>
      <c r="R532" s="170"/>
      <c r="S532" s="170"/>
      <c r="T532" s="174"/>
      <c r="AT532" s="175" t="s">
        <v>152</v>
      </c>
      <c r="AU532" s="175" t="s">
        <v>80</v>
      </c>
      <c r="AV532" s="175" t="s">
        <v>76</v>
      </c>
      <c r="AW532" s="175" t="s">
        <v>111</v>
      </c>
      <c r="AX532" s="175" t="s">
        <v>72</v>
      </c>
      <c r="AY532" s="175" t="s">
        <v>139</v>
      </c>
    </row>
    <row r="533" spans="2:65" s="6" customFormat="1" ht="15.75" customHeight="1" x14ac:dyDescent="0.3">
      <c r="B533" s="169"/>
      <c r="C533" s="170"/>
      <c r="D533" s="167" t="s">
        <v>152</v>
      </c>
      <c r="E533" s="170"/>
      <c r="F533" s="171" t="s">
        <v>1933</v>
      </c>
      <c r="G533" s="170"/>
      <c r="H533" s="170"/>
      <c r="J533" s="170"/>
      <c r="K533" s="170"/>
      <c r="L533" s="172"/>
      <c r="M533" s="173"/>
      <c r="N533" s="170"/>
      <c r="O533" s="170"/>
      <c r="P533" s="170"/>
      <c r="Q533" s="170"/>
      <c r="R533" s="170"/>
      <c r="S533" s="170"/>
      <c r="T533" s="174"/>
      <c r="AT533" s="175" t="s">
        <v>152</v>
      </c>
      <c r="AU533" s="175" t="s">
        <v>80</v>
      </c>
      <c r="AV533" s="175" t="s">
        <v>76</v>
      </c>
      <c r="AW533" s="175" t="s">
        <v>111</v>
      </c>
      <c r="AX533" s="175" t="s">
        <v>72</v>
      </c>
      <c r="AY533" s="175" t="s">
        <v>139</v>
      </c>
    </row>
    <row r="534" spans="2:65" s="6" customFormat="1" ht="15.75" customHeight="1" x14ac:dyDescent="0.3">
      <c r="B534" s="176"/>
      <c r="C534" s="177"/>
      <c r="D534" s="167" t="s">
        <v>152</v>
      </c>
      <c r="E534" s="177"/>
      <c r="F534" s="178" t="s">
        <v>1843</v>
      </c>
      <c r="G534" s="177"/>
      <c r="H534" s="179">
        <v>1</v>
      </c>
      <c r="J534" s="177"/>
      <c r="K534" s="177"/>
      <c r="L534" s="180"/>
      <c r="M534" s="181"/>
      <c r="N534" s="177"/>
      <c r="O534" s="177"/>
      <c r="P534" s="177"/>
      <c r="Q534" s="177"/>
      <c r="R534" s="177"/>
      <c r="S534" s="177"/>
      <c r="T534" s="182"/>
      <c r="AT534" s="183" t="s">
        <v>152</v>
      </c>
      <c r="AU534" s="183" t="s">
        <v>80</v>
      </c>
      <c r="AV534" s="183" t="s">
        <v>80</v>
      </c>
      <c r="AW534" s="183" t="s">
        <v>111</v>
      </c>
      <c r="AX534" s="183" t="s">
        <v>76</v>
      </c>
      <c r="AY534" s="183" t="s">
        <v>139</v>
      </c>
    </row>
    <row r="535" spans="2:65" s="6" customFormat="1" ht="15.75" customHeight="1" x14ac:dyDescent="0.3">
      <c r="B535" s="23"/>
      <c r="C535" s="200" t="s">
        <v>1446</v>
      </c>
      <c r="D535" s="200" t="s">
        <v>1184</v>
      </c>
      <c r="E535" s="201" t="s">
        <v>1617</v>
      </c>
      <c r="F535" s="202" t="s">
        <v>1618</v>
      </c>
      <c r="G535" s="203" t="s">
        <v>144</v>
      </c>
      <c r="H535" s="204">
        <v>1.01</v>
      </c>
      <c r="I535" s="205">
        <v>14000</v>
      </c>
      <c r="J535" s="206">
        <f>ROUND($I$535*$H$535,2)</f>
        <v>14140</v>
      </c>
      <c r="K535" s="202"/>
      <c r="L535" s="207"/>
      <c r="M535" s="208"/>
      <c r="N535" s="209" t="s">
        <v>43</v>
      </c>
      <c r="O535" s="24"/>
      <c r="P535" s="162">
        <f>$O$535*$H$535</f>
        <v>0</v>
      </c>
      <c r="Q535" s="162">
        <v>3.1850000000000001</v>
      </c>
      <c r="R535" s="162">
        <f>$Q$535*$H$535</f>
        <v>3.21685</v>
      </c>
      <c r="S535" s="162">
        <v>0</v>
      </c>
      <c r="T535" s="163">
        <f>$S$535*$H$535</f>
        <v>0</v>
      </c>
      <c r="AR535" s="97" t="s">
        <v>214</v>
      </c>
      <c r="AT535" s="97" t="s">
        <v>1184</v>
      </c>
      <c r="AU535" s="97" t="s">
        <v>80</v>
      </c>
      <c r="AY535" s="6" t="s">
        <v>139</v>
      </c>
      <c r="BE535" s="164">
        <f>IF($N$535="základní",$J$535,0)</f>
        <v>14140</v>
      </c>
      <c r="BF535" s="164">
        <f>IF($N$535="snížená",$J$535,0)</f>
        <v>0</v>
      </c>
      <c r="BG535" s="164">
        <f>IF($N$535="zákl. přenesená",$J$535,0)</f>
        <v>0</v>
      </c>
      <c r="BH535" s="164">
        <f>IF($N$535="sníž. přenesená",$J$535,0)</f>
        <v>0</v>
      </c>
      <c r="BI535" s="164">
        <f>IF($N$535="nulová",$J$535,0)</f>
        <v>0</v>
      </c>
      <c r="BJ535" s="97" t="s">
        <v>76</v>
      </c>
      <c r="BK535" s="164">
        <f>ROUND($I$535*$H$535,2)</f>
        <v>14140</v>
      </c>
      <c r="BL535" s="97" t="s">
        <v>146</v>
      </c>
      <c r="BM535" s="97" t="s">
        <v>2088</v>
      </c>
    </row>
    <row r="536" spans="2:65" s="6" customFormat="1" ht="16.5" customHeight="1" x14ac:dyDescent="0.3">
      <c r="B536" s="23"/>
      <c r="C536" s="24"/>
      <c r="D536" s="165" t="s">
        <v>148</v>
      </c>
      <c r="E536" s="24"/>
      <c r="F536" s="166" t="s">
        <v>1618</v>
      </c>
      <c r="G536" s="24"/>
      <c r="H536" s="24"/>
      <c r="J536" s="24"/>
      <c r="K536" s="24"/>
      <c r="L536" s="43"/>
      <c r="M536" s="56"/>
      <c r="N536" s="24"/>
      <c r="O536" s="24"/>
      <c r="P536" s="24"/>
      <c r="Q536" s="24"/>
      <c r="R536" s="24"/>
      <c r="S536" s="24"/>
      <c r="T536" s="57"/>
      <c r="AT536" s="6" t="s">
        <v>148</v>
      </c>
      <c r="AU536" s="6" t="s">
        <v>80</v>
      </c>
    </row>
    <row r="537" spans="2:65" s="6" customFormat="1" ht="15.75" customHeight="1" x14ac:dyDescent="0.3">
      <c r="B537" s="176"/>
      <c r="C537" s="177"/>
      <c r="D537" s="167" t="s">
        <v>152</v>
      </c>
      <c r="E537" s="177"/>
      <c r="F537" s="178" t="s">
        <v>2086</v>
      </c>
      <c r="G537" s="177"/>
      <c r="H537" s="179">
        <v>1.01</v>
      </c>
      <c r="J537" s="177"/>
      <c r="K537" s="177"/>
      <c r="L537" s="180"/>
      <c r="M537" s="181"/>
      <c r="N537" s="177"/>
      <c r="O537" s="177"/>
      <c r="P537" s="177"/>
      <c r="Q537" s="177"/>
      <c r="R537" s="177"/>
      <c r="S537" s="177"/>
      <c r="T537" s="182"/>
      <c r="AT537" s="183" t="s">
        <v>152</v>
      </c>
      <c r="AU537" s="183" t="s">
        <v>80</v>
      </c>
      <c r="AV537" s="183" t="s">
        <v>80</v>
      </c>
      <c r="AW537" s="183" t="s">
        <v>72</v>
      </c>
      <c r="AX537" s="183" t="s">
        <v>76</v>
      </c>
      <c r="AY537" s="183" t="s">
        <v>139</v>
      </c>
    </row>
    <row r="538" spans="2:65" s="6" customFormat="1" ht="15.75" customHeight="1" x14ac:dyDescent="0.3">
      <c r="B538" s="23"/>
      <c r="C538" s="153" t="s">
        <v>1451</v>
      </c>
      <c r="D538" s="153" t="s">
        <v>141</v>
      </c>
      <c r="E538" s="154" t="s">
        <v>1621</v>
      </c>
      <c r="F538" s="155" t="s">
        <v>1622</v>
      </c>
      <c r="G538" s="156" t="s">
        <v>144</v>
      </c>
      <c r="H538" s="157">
        <v>1</v>
      </c>
      <c r="I538" s="158">
        <v>2180</v>
      </c>
      <c r="J538" s="159">
        <f>ROUND($I$538*$H$538,2)</f>
        <v>2180</v>
      </c>
      <c r="K538" s="155" t="s">
        <v>145</v>
      </c>
      <c r="L538" s="43"/>
      <c r="M538" s="160"/>
      <c r="N538" s="161" t="s">
        <v>43</v>
      </c>
      <c r="O538" s="24"/>
      <c r="P538" s="162">
        <f>$O$538*$H$538</f>
        <v>0</v>
      </c>
      <c r="Q538" s="162">
        <v>2.7528E-2</v>
      </c>
      <c r="R538" s="162">
        <f>$Q$538*$H$538</f>
        <v>2.7528E-2</v>
      </c>
      <c r="S538" s="162">
        <v>0</v>
      </c>
      <c r="T538" s="163">
        <f>$S$538*$H$538</f>
        <v>0</v>
      </c>
      <c r="AR538" s="97" t="s">
        <v>146</v>
      </c>
      <c r="AT538" s="97" t="s">
        <v>141</v>
      </c>
      <c r="AU538" s="97" t="s">
        <v>80</v>
      </c>
      <c r="AY538" s="6" t="s">
        <v>139</v>
      </c>
      <c r="BE538" s="164">
        <f>IF($N$538="základní",$J$538,0)</f>
        <v>2180</v>
      </c>
      <c r="BF538" s="164">
        <f>IF($N$538="snížená",$J$538,0)</f>
        <v>0</v>
      </c>
      <c r="BG538" s="164">
        <f>IF($N$538="zákl. přenesená",$J$538,0)</f>
        <v>0</v>
      </c>
      <c r="BH538" s="164">
        <f>IF($N$538="sníž. přenesená",$J$538,0)</f>
        <v>0</v>
      </c>
      <c r="BI538" s="164">
        <f>IF($N$538="nulová",$J$538,0)</f>
        <v>0</v>
      </c>
      <c r="BJ538" s="97" t="s">
        <v>76</v>
      </c>
      <c r="BK538" s="164">
        <f>ROUND($I$538*$H$538,2)</f>
        <v>2180</v>
      </c>
      <c r="BL538" s="97" t="s">
        <v>146</v>
      </c>
      <c r="BM538" s="97" t="s">
        <v>2089</v>
      </c>
    </row>
    <row r="539" spans="2:65" s="6" customFormat="1" ht="16.5" customHeight="1" x14ac:dyDescent="0.3">
      <c r="B539" s="23"/>
      <c r="C539" s="24"/>
      <c r="D539" s="165" t="s">
        <v>148</v>
      </c>
      <c r="E539" s="24"/>
      <c r="F539" s="166" t="s">
        <v>1622</v>
      </c>
      <c r="G539" s="24"/>
      <c r="H539" s="24"/>
      <c r="J539" s="24"/>
      <c r="K539" s="24"/>
      <c r="L539" s="43"/>
      <c r="M539" s="56"/>
      <c r="N539" s="24"/>
      <c r="O539" s="24"/>
      <c r="P539" s="24"/>
      <c r="Q539" s="24"/>
      <c r="R539" s="24"/>
      <c r="S539" s="24"/>
      <c r="T539" s="57"/>
      <c r="AT539" s="6" t="s">
        <v>148</v>
      </c>
      <c r="AU539" s="6" t="s">
        <v>80</v>
      </c>
    </row>
    <row r="540" spans="2:65" s="6" customFormat="1" ht="30.75" customHeight="1" x14ac:dyDescent="0.3">
      <c r="B540" s="23"/>
      <c r="C540" s="24"/>
      <c r="D540" s="167" t="s">
        <v>150</v>
      </c>
      <c r="E540" s="24"/>
      <c r="F540" s="168" t="s">
        <v>1593</v>
      </c>
      <c r="G540" s="24"/>
      <c r="H540" s="24"/>
      <c r="J540" s="24"/>
      <c r="K540" s="24"/>
      <c r="L540" s="43"/>
      <c r="M540" s="56"/>
      <c r="N540" s="24"/>
      <c r="O540" s="24"/>
      <c r="P540" s="24"/>
      <c r="Q540" s="24"/>
      <c r="R540" s="24"/>
      <c r="S540" s="24"/>
      <c r="T540" s="57"/>
      <c r="AT540" s="6" t="s">
        <v>150</v>
      </c>
      <c r="AU540" s="6" t="s">
        <v>80</v>
      </c>
    </row>
    <row r="541" spans="2:65" s="6" customFormat="1" ht="27" customHeight="1" x14ac:dyDescent="0.3">
      <c r="B541" s="169"/>
      <c r="C541" s="170"/>
      <c r="D541" s="167" t="s">
        <v>152</v>
      </c>
      <c r="E541" s="170"/>
      <c r="F541" s="171" t="s">
        <v>1594</v>
      </c>
      <c r="G541" s="170"/>
      <c r="H541" s="170"/>
      <c r="J541" s="170"/>
      <c r="K541" s="170"/>
      <c r="L541" s="172"/>
      <c r="M541" s="173"/>
      <c r="N541" s="170"/>
      <c r="O541" s="170"/>
      <c r="P541" s="170"/>
      <c r="Q541" s="170"/>
      <c r="R541" s="170"/>
      <c r="S541" s="170"/>
      <c r="T541" s="174"/>
      <c r="AT541" s="175" t="s">
        <v>152</v>
      </c>
      <c r="AU541" s="175" t="s">
        <v>80</v>
      </c>
      <c r="AV541" s="175" t="s">
        <v>76</v>
      </c>
      <c r="AW541" s="175" t="s">
        <v>111</v>
      </c>
      <c r="AX541" s="175" t="s">
        <v>72</v>
      </c>
      <c r="AY541" s="175" t="s">
        <v>139</v>
      </c>
    </row>
    <row r="542" spans="2:65" s="6" customFormat="1" ht="15.75" customHeight="1" x14ac:dyDescent="0.3">
      <c r="B542" s="169"/>
      <c r="C542" s="170"/>
      <c r="D542" s="167" t="s">
        <v>152</v>
      </c>
      <c r="E542" s="170"/>
      <c r="F542" s="171" t="s">
        <v>1411</v>
      </c>
      <c r="G542" s="170"/>
      <c r="H542" s="170"/>
      <c r="J542" s="170"/>
      <c r="K542" s="170"/>
      <c r="L542" s="172"/>
      <c r="M542" s="173"/>
      <c r="N542" s="170"/>
      <c r="O542" s="170"/>
      <c r="P542" s="170"/>
      <c r="Q542" s="170"/>
      <c r="R542" s="170"/>
      <c r="S542" s="170"/>
      <c r="T542" s="174"/>
      <c r="AT542" s="175" t="s">
        <v>152</v>
      </c>
      <c r="AU542" s="175" t="s">
        <v>80</v>
      </c>
      <c r="AV542" s="175" t="s">
        <v>76</v>
      </c>
      <c r="AW542" s="175" t="s">
        <v>111</v>
      </c>
      <c r="AX542" s="175" t="s">
        <v>72</v>
      </c>
      <c r="AY542" s="175" t="s">
        <v>139</v>
      </c>
    </row>
    <row r="543" spans="2:65" s="6" customFormat="1" ht="15.75" customHeight="1" x14ac:dyDescent="0.3">
      <c r="B543" s="169"/>
      <c r="C543" s="170"/>
      <c r="D543" s="167" t="s">
        <v>152</v>
      </c>
      <c r="E543" s="170"/>
      <c r="F543" s="171" t="s">
        <v>1933</v>
      </c>
      <c r="G543" s="170"/>
      <c r="H543" s="170"/>
      <c r="J543" s="170"/>
      <c r="K543" s="170"/>
      <c r="L543" s="172"/>
      <c r="M543" s="173"/>
      <c r="N543" s="170"/>
      <c r="O543" s="170"/>
      <c r="P543" s="170"/>
      <c r="Q543" s="170"/>
      <c r="R543" s="170"/>
      <c r="S543" s="170"/>
      <c r="T543" s="174"/>
      <c r="AT543" s="175" t="s">
        <v>152</v>
      </c>
      <c r="AU543" s="175" t="s">
        <v>80</v>
      </c>
      <c r="AV543" s="175" t="s">
        <v>76</v>
      </c>
      <c r="AW543" s="175" t="s">
        <v>111</v>
      </c>
      <c r="AX543" s="175" t="s">
        <v>72</v>
      </c>
      <c r="AY543" s="175" t="s">
        <v>139</v>
      </c>
    </row>
    <row r="544" spans="2:65" s="6" customFormat="1" ht="15.75" customHeight="1" x14ac:dyDescent="0.3">
      <c r="B544" s="176"/>
      <c r="C544" s="177"/>
      <c r="D544" s="167" t="s">
        <v>152</v>
      </c>
      <c r="E544" s="177"/>
      <c r="F544" s="178" t="s">
        <v>1843</v>
      </c>
      <c r="G544" s="177"/>
      <c r="H544" s="179">
        <v>1</v>
      </c>
      <c r="J544" s="177"/>
      <c r="K544" s="177"/>
      <c r="L544" s="180"/>
      <c r="M544" s="181"/>
      <c r="N544" s="177"/>
      <c r="O544" s="177"/>
      <c r="P544" s="177"/>
      <c r="Q544" s="177"/>
      <c r="R544" s="177"/>
      <c r="S544" s="177"/>
      <c r="T544" s="182"/>
      <c r="AT544" s="183" t="s">
        <v>152</v>
      </c>
      <c r="AU544" s="183" t="s">
        <v>80</v>
      </c>
      <c r="AV544" s="183" t="s">
        <v>80</v>
      </c>
      <c r="AW544" s="183" t="s">
        <v>111</v>
      </c>
      <c r="AX544" s="183" t="s">
        <v>76</v>
      </c>
      <c r="AY544" s="183" t="s">
        <v>139</v>
      </c>
    </row>
    <row r="545" spans="2:65" s="6" customFormat="1" ht="15.75" customHeight="1" x14ac:dyDescent="0.3">
      <c r="B545" s="23"/>
      <c r="C545" s="200" t="s">
        <v>1457</v>
      </c>
      <c r="D545" s="200" t="s">
        <v>1184</v>
      </c>
      <c r="E545" s="201" t="s">
        <v>1625</v>
      </c>
      <c r="F545" s="202" t="s">
        <v>1626</v>
      </c>
      <c r="G545" s="203" t="s">
        <v>144</v>
      </c>
      <c r="H545" s="204">
        <v>1.01</v>
      </c>
      <c r="I545" s="205">
        <v>33000</v>
      </c>
      <c r="J545" s="206">
        <f>ROUND($I$545*$H$545,2)</f>
        <v>33330</v>
      </c>
      <c r="K545" s="202"/>
      <c r="L545" s="207"/>
      <c r="M545" s="208"/>
      <c r="N545" s="209" t="s">
        <v>43</v>
      </c>
      <c r="O545" s="24"/>
      <c r="P545" s="162">
        <f>$O$545*$H$545</f>
        <v>0</v>
      </c>
      <c r="Q545" s="162">
        <v>10.11</v>
      </c>
      <c r="R545" s="162">
        <f>$Q$545*$H$545</f>
        <v>10.2111</v>
      </c>
      <c r="S545" s="162">
        <v>0</v>
      </c>
      <c r="T545" s="163">
        <f>$S$545*$H$545</f>
        <v>0</v>
      </c>
      <c r="AR545" s="97" t="s">
        <v>214</v>
      </c>
      <c r="AT545" s="97" t="s">
        <v>1184</v>
      </c>
      <c r="AU545" s="97" t="s">
        <v>80</v>
      </c>
      <c r="AY545" s="6" t="s">
        <v>139</v>
      </c>
      <c r="BE545" s="164">
        <f>IF($N$545="základní",$J$545,0)</f>
        <v>33330</v>
      </c>
      <c r="BF545" s="164">
        <f>IF($N$545="snížená",$J$545,0)</f>
        <v>0</v>
      </c>
      <c r="BG545" s="164">
        <f>IF($N$545="zákl. přenesená",$J$545,0)</f>
        <v>0</v>
      </c>
      <c r="BH545" s="164">
        <f>IF($N$545="sníž. přenesená",$J$545,0)</f>
        <v>0</v>
      </c>
      <c r="BI545" s="164">
        <f>IF($N$545="nulová",$J$545,0)</f>
        <v>0</v>
      </c>
      <c r="BJ545" s="97" t="s">
        <v>76</v>
      </c>
      <c r="BK545" s="164">
        <f>ROUND($I$545*$H$545,2)</f>
        <v>33330</v>
      </c>
      <c r="BL545" s="97" t="s">
        <v>146</v>
      </c>
      <c r="BM545" s="97" t="s">
        <v>2090</v>
      </c>
    </row>
    <row r="546" spans="2:65" s="6" customFormat="1" ht="16.5" customHeight="1" x14ac:dyDescent="0.3">
      <c r="B546" s="23"/>
      <c r="C546" s="24"/>
      <c r="D546" s="165" t="s">
        <v>148</v>
      </c>
      <c r="E546" s="24"/>
      <c r="F546" s="166" t="s">
        <v>1626</v>
      </c>
      <c r="G546" s="24"/>
      <c r="H546" s="24"/>
      <c r="J546" s="24"/>
      <c r="K546" s="24"/>
      <c r="L546" s="43"/>
      <c r="M546" s="56"/>
      <c r="N546" s="24"/>
      <c r="O546" s="24"/>
      <c r="P546" s="24"/>
      <c r="Q546" s="24"/>
      <c r="R546" s="24"/>
      <c r="S546" s="24"/>
      <c r="T546" s="57"/>
      <c r="AT546" s="6" t="s">
        <v>148</v>
      </c>
      <c r="AU546" s="6" t="s">
        <v>80</v>
      </c>
    </row>
    <row r="547" spans="2:65" s="6" customFormat="1" ht="15.75" customHeight="1" x14ac:dyDescent="0.3">
      <c r="B547" s="176"/>
      <c r="C547" s="177"/>
      <c r="D547" s="167" t="s">
        <v>152</v>
      </c>
      <c r="E547" s="177"/>
      <c r="F547" s="178" t="s">
        <v>2086</v>
      </c>
      <c r="G547" s="177"/>
      <c r="H547" s="179">
        <v>1.01</v>
      </c>
      <c r="J547" s="177"/>
      <c r="K547" s="177"/>
      <c r="L547" s="180"/>
      <c r="M547" s="181"/>
      <c r="N547" s="177"/>
      <c r="O547" s="177"/>
      <c r="P547" s="177"/>
      <c r="Q547" s="177"/>
      <c r="R547" s="177"/>
      <c r="S547" s="177"/>
      <c r="T547" s="182"/>
      <c r="AT547" s="183" t="s">
        <v>152</v>
      </c>
      <c r="AU547" s="183" t="s">
        <v>80</v>
      </c>
      <c r="AV547" s="183" t="s">
        <v>80</v>
      </c>
      <c r="AW547" s="183" t="s">
        <v>72</v>
      </c>
      <c r="AX547" s="183" t="s">
        <v>76</v>
      </c>
      <c r="AY547" s="183" t="s">
        <v>139</v>
      </c>
    </row>
    <row r="548" spans="2:65" s="6" customFormat="1" ht="15.75" customHeight="1" x14ac:dyDescent="0.3">
      <c r="B548" s="23"/>
      <c r="C548" s="153" t="s">
        <v>1462</v>
      </c>
      <c r="D548" s="153" t="s">
        <v>141</v>
      </c>
      <c r="E548" s="154" t="s">
        <v>2091</v>
      </c>
      <c r="F548" s="155" t="s">
        <v>2092</v>
      </c>
      <c r="G548" s="156" t="s">
        <v>294</v>
      </c>
      <c r="H548" s="157">
        <v>3.6</v>
      </c>
      <c r="I548" s="158">
        <v>3000</v>
      </c>
      <c r="J548" s="159">
        <f>ROUND($I$548*$H$548,2)</f>
        <v>10800</v>
      </c>
      <c r="K548" s="155"/>
      <c r="L548" s="43"/>
      <c r="M548" s="160"/>
      <c r="N548" s="161" t="s">
        <v>43</v>
      </c>
      <c r="O548" s="24"/>
      <c r="P548" s="162">
        <f>$O$548*$H$548</f>
        <v>0</v>
      </c>
      <c r="Q548" s="162">
        <v>2.0265499999999999</v>
      </c>
      <c r="R548" s="162">
        <f>$Q$548*$H$548</f>
        <v>7.2955799999999993</v>
      </c>
      <c r="S548" s="162">
        <v>0</v>
      </c>
      <c r="T548" s="163">
        <f>$S$548*$H$548</f>
        <v>0</v>
      </c>
      <c r="AR548" s="97" t="s">
        <v>146</v>
      </c>
      <c r="AT548" s="97" t="s">
        <v>141</v>
      </c>
      <c r="AU548" s="97" t="s">
        <v>80</v>
      </c>
      <c r="AY548" s="6" t="s">
        <v>139</v>
      </c>
      <c r="BE548" s="164">
        <f>IF($N$548="základní",$J$548,0)</f>
        <v>10800</v>
      </c>
      <c r="BF548" s="164">
        <f>IF($N$548="snížená",$J$548,0)</f>
        <v>0</v>
      </c>
      <c r="BG548" s="164">
        <f>IF($N$548="zákl. přenesená",$J$548,0)</f>
        <v>0</v>
      </c>
      <c r="BH548" s="164">
        <f>IF($N$548="sníž. přenesená",$J$548,0)</f>
        <v>0</v>
      </c>
      <c r="BI548" s="164">
        <f>IF($N$548="nulová",$J$548,0)</f>
        <v>0</v>
      </c>
      <c r="BJ548" s="97" t="s">
        <v>76</v>
      </c>
      <c r="BK548" s="164">
        <f>ROUND($I$548*$H$548,2)</f>
        <v>10800</v>
      </c>
      <c r="BL548" s="97" t="s">
        <v>146</v>
      </c>
      <c r="BM548" s="97" t="s">
        <v>2093</v>
      </c>
    </row>
    <row r="549" spans="2:65" s="6" customFormat="1" ht="27" customHeight="1" x14ac:dyDescent="0.3">
      <c r="B549" s="23"/>
      <c r="C549" s="24"/>
      <c r="D549" s="165" t="s">
        <v>148</v>
      </c>
      <c r="E549" s="24"/>
      <c r="F549" s="166" t="s">
        <v>1632</v>
      </c>
      <c r="G549" s="24"/>
      <c r="H549" s="24"/>
      <c r="J549" s="24"/>
      <c r="K549" s="24"/>
      <c r="L549" s="43"/>
      <c r="M549" s="56"/>
      <c r="N549" s="24"/>
      <c r="O549" s="24"/>
      <c r="P549" s="24"/>
      <c r="Q549" s="24"/>
      <c r="R549" s="24"/>
      <c r="S549" s="24"/>
      <c r="T549" s="57"/>
      <c r="AT549" s="6" t="s">
        <v>148</v>
      </c>
      <c r="AU549" s="6" t="s">
        <v>80</v>
      </c>
    </row>
    <row r="550" spans="2:65" s="6" customFormat="1" ht="15.75" customHeight="1" x14ac:dyDescent="0.3">
      <c r="B550" s="169"/>
      <c r="C550" s="170"/>
      <c r="D550" s="167" t="s">
        <v>152</v>
      </c>
      <c r="E550" s="170"/>
      <c r="F550" s="171" t="s">
        <v>2094</v>
      </c>
      <c r="G550" s="170"/>
      <c r="H550" s="170"/>
      <c r="J550" s="170"/>
      <c r="K550" s="170"/>
      <c r="L550" s="172"/>
      <c r="M550" s="173"/>
      <c r="N550" s="170"/>
      <c r="O550" s="170"/>
      <c r="P550" s="170"/>
      <c r="Q550" s="170"/>
      <c r="R550" s="170"/>
      <c r="S550" s="170"/>
      <c r="T550" s="174"/>
      <c r="AT550" s="175" t="s">
        <v>152</v>
      </c>
      <c r="AU550" s="175" t="s">
        <v>80</v>
      </c>
      <c r="AV550" s="175" t="s">
        <v>76</v>
      </c>
      <c r="AW550" s="175" t="s">
        <v>111</v>
      </c>
      <c r="AX550" s="175" t="s">
        <v>72</v>
      </c>
      <c r="AY550" s="175" t="s">
        <v>139</v>
      </c>
    </row>
    <row r="551" spans="2:65" s="6" customFormat="1" ht="15.75" customHeight="1" x14ac:dyDescent="0.3">
      <c r="B551" s="169"/>
      <c r="C551" s="170"/>
      <c r="D551" s="167" t="s">
        <v>152</v>
      </c>
      <c r="E551" s="170"/>
      <c r="F551" s="171" t="s">
        <v>2095</v>
      </c>
      <c r="G551" s="170"/>
      <c r="H551" s="170"/>
      <c r="J551" s="170"/>
      <c r="K551" s="170"/>
      <c r="L551" s="172"/>
      <c r="M551" s="173"/>
      <c r="N551" s="170"/>
      <c r="O551" s="170"/>
      <c r="P551" s="170"/>
      <c r="Q551" s="170"/>
      <c r="R551" s="170"/>
      <c r="S551" s="170"/>
      <c r="T551" s="174"/>
      <c r="AT551" s="175" t="s">
        <v>152</v>
      </c>
      <c r="AU551" s="175" t="s">
        <v>80</v>
      </c>
      <c r="AV551" s="175" t="s">
        <v>76</v>
      </c>
      <c r="AW551" s="175" t="s">
        <v>111</v>
      </c>
      <c r="AX551" s="175" t="s">
        <v>72</v>
      </c>
      <c r="AY551" s="175" t="s">
        <v>139</v>
      </c>
    </row>
    <row r="552" spans="2:65" s="6" customFormat="1" ht="15.75" customHeight="1" x14ac:dyDescent="0.3">
      <c r="B552" s="169"/>
      <c r="C552" s="170"/>
      <c r="D552" s="167" t="s">
        <v>152</v>
      </c>
      <c r="E552" s="170"/>
      <c r="F552" s="171" t="s">
        <v>2096</v>
      </c>
      <c r="G552" s="170"/>
      <c r="H552" s="170"/>
      <c r="J552" s="170"/>
      <c r="K552" s="170"/>
      <c r="L552" s="172"/>
      <c r="M552" s="173"/>
      <c r="N552" s="170"/>
      <c r="O552" s="170"/>
      <c r="P552" s="170"/>
      <c r="Q552" s="170"/>
      <c r="R552" s="170"/>
      <c r="S552" s="170"/>
      <c r="T552" s="174"/>
      <c r="AT552" s="175" t="s">
        <v>152</v>
      </c>
      <c r="AU552" s="175" t="s">
        <v>80</v>
      </c>
      <c r="AV552" s="175" t="s">
        <v>76</v>
      </c>
      <c r="AW552" s="175" t="s">
        <v>111</v>
      </c>
      <c r="AX552" s="175" t="s">
        <v>72</v>
      </c>
      <c r="AY552" s="175" t="s">
        <v>139</v>
      </c>
    </row>
    <row r="553" spans="2:65" s="6" customFormat="1" ht="15.75" customHeight="1" x14ac:dyDescent="0.3">
      <c r="B553" s="169"/>
      <c r="C553" s="170"/>
      <c r="D553" s="167" t="s">
        <v>152</v>
      </c>
      <c r="E553" s="170"/>
      <c r="F553" s="171" t="s">
        <v>2097</v>
      </c>
      <c r="G553" s="170"/>
      <c r="H553" s="170"/>
      <c r="J553" s="170"/>
      <c r="K553" s="170"/>
      <c r="L553" s="172"/>
      <c r="M553" s="173"/>
      <c r="N553" s="170"/>
      <c r="O553" s="170"/>
      <c r="P553" s="170"/>
      <c r="Q553" s="170"/>
      <c r="R553" s="170"/>
      <c r="S553" s="170"/>
      <c r="T553" s="174"/>
      <c r="AT553" s="175" t="s">
        <v>152</v>
      </c>
      <c r="AU553" s="175" t="s">
        <v>80</v>
      </c>
      <c r="AV553" s="175" t="s">
        <v>76</v>
      </c>
      <c r="AW553" s="175" t="s">
        <v>111</v>
      </c>
      <c r="AX553" s="175" t="s">
        <v>72</v>
      </c>
      <c r="AY553" s="175" t="s">
        <v>139</v>
      </c>
    </row>
    <row r="554" spans="2:65" s="6" customFormat="1" ht="15.75" customHeight="1" x14ac:dyDescent="0.3">
      <c r="B554" s="169"/>
      <c r="C554" s="170"/>
      <c r="D554" s="167" t="s">
        <v>152</v>
      </c>
      <c r="E554" s="170"/>
      <c r="F554" s="171" t="s">
        <v>2098</v>
      </c>
      <c r="G554" s="170"/>
      <c r="H554" s="170"/>
      <c r="J554" s="170"/>
      <c r="K554" s="170"/>
      <c r="L554" s="172"/>
      <c r="M554" s="173"/>
      <c r="N554" s="170"/>
      <c r="O554" s="170"/>
      <c r="P554" s="170"/>
      <c r="Q554" s="170"/>
      <c r="R554" s="170"/>
      <c r="S554" s="170"/>
      <c r="T554" s="174"/>
      <c r="AT554" s="175" t="s">
        <v>152</v>
      </c>
      <c r="AU554" s="175" t="s">
        <v>80</v>
      </c>
      <c r="AV554" s="175" t="s">
        <v>76</v>
      </c>
      <c r="AW554" s="175" t="s">
        <v>111</v>
      </c>
      <c r="AX554" s="175" t="s">
        <v>72</v>
      </c>
      <c r="AY554" s="175" t="s">
        <v>139</v>
      </c>
    </row>
    <row r="555" spans="2:65" s="6" customFormat="1" ht="15.75" customHeight="1" x14ac:dyDescent="0.3">
      <c r="B555" s="169"/>
      <c r="C555" s="170"/>
      <c r="D555" s="167" t="s">
        <v>152</v>
      </c>
      <c r="E555" s="170"/>
      <c r="F555" s="171" t="s">
        <v>2099</v>
      </c>
      <c r="G555" s="170"/>
      <c r="H555" s="170"/>
      <c r="J555" s="170"/>
      <c r="K555" s="170"/>
      <c r="L555" s="172"/>
      <c r="M555" s="173"/>
      <c r="N555" s="170"/>
      <c r="O555" s="170"/>
      <c r="P555" s="170"/>
      <c r="Q555" s="170"/>
      <c r="R555" s="170"/>
      <c r="S555" s="170"/>
      <c r="T555" s="174"/>
      <c r="AT555" s="175" t="s">
        <v>152</v>
      </c>
      <c r="AU555" s="175" t="s">
        <v>80</v>
      </c>
      <c r="AV555" s="175" t="s">
        <v>76</v>
      </c>
      <c r="AW555" s="175" t="s">
        <v>111</v>
      </c>
      <c r="AX555" s="175" t="s">
        <v>72</v>
      </c>
      <c r="AY555" s="175" t="s">
        <v>139</v>
      </c>
    </row>
    <row r="556" spans="2:65" s="6" customFormat="1" ht="15.75" customHeight="1" x14ac:dyDescent="0.3">
      <c r="B556" s="176"/>
      <c r="C556" s="177"/>
      <c r="D556" s="167" t="s">
        <v>152</v>
      </c>
      <c r="E556" s="177"/>
      <c r="F556" s="178" t="s">
        <v>2100</v>
      </c>
      <c r="G556" s="177"/>
      <c r="H556" s="179">
        <v>3.6</v>
      </c>
      <c r="J556" s="177"/>
      <c r="K556" s="177"/>
      <c r="L556" s="180"/>
      <c r="M556" s="181"/>
      <c r="N556" s="177"/>
      <c r="O556" s="177"/>
      <c r="P556" s="177"/>
      <c r="Q556" s="177"/>
      <c r="R556" s="177"/>
      <c r="S556" s="177"/>
      <c r="T556" s="182"/>
      <c r="AT556" s="183" t="s">
        <v>152</v>
      </c>
      <c r="AU556" s="183" t="s">
        <v>80</v>
      </c>
      <c r="AV556" s="183" t="s">
        <v>80</v>
      </c>
      <c r="AW556" s="183" t="s">
        <v>111</v>
      </c>
      <c r="AX556" s="183" t="s">
        <v>76</v>
      </c>
      <c r="AY556" s="183" t="s">
        <v>139</v>
      </c>
    </row>
    <row r="557" spans="2:65" s="6" customFormat="1" ht="15.75" customHeight="1" x14ac:dyDescent="0.3">
      <c r="B557" s="23"/>
      <c r="C557" s="200" t="s">
        <v>1470</v>
      </c>
      <c r="D557" s="200" t="s">
        <v>1184</v>
      </c>
      <c r="E557" s="201" t="s">
        <v>2101</v>
      </c>
      <c r="F557" s="202" t="s">
        <v>2102</v>
      </c>
      <c r="G557" s="203" t="s">
        <v>294</v>
      </c>
      <c r="H557" s="204">
        <v>3.57</v>
      </c>
      <c r="I557" s="205">
        <v>21000</v>
      </c>
      <c r="J557" s="206">
        <f>ROUND($I$557*$H$557,2)</f>
        <v>74970</v>
      </c>
      <c r="K557" s="202"/>
      <c r="L557" s="207"/>
      <c r="M557" s="208"/>
      <c r="N557" s="209" t="s">
        <v>43</v>
      </c>
      <c r="O557" s="24"/>
      <c r="P557" s="162">
        <f>$O$557*$H$557</f>
        <v>0</v>
      </c>
      <c r="Q557" s="162">
        <v>0</v>
      </c>
      <c r="R557" s="162">
        <f>$Q$557*$H$557</f>
        <v>0</v>
      </c>
      <c r="S557" s="162">
        <v>0</v>
      </c>
      <c r="T557" s="163">
        <f>$S$557*$H$557</f>
        <v>0</v>
      </c>
      <c r="AR557" s="97" t="s">
        <v>214</v>
      </c>
      <c r="AT557" s="97" t="s">
        <v>1184</v>
      </c>
      <c r="AU557" s="97" t="s">
        <v>80</v>
      </c>
      <c r="AY557" s="6" t="s">
        <v>139</v>
      </c>
      <c r="BE557" s="164">
        <f>IF($N$557="základní",$J$557,0)</f>
        <v>74970</v>
      </c>
      <c r="BF557" s="164">
        <f>IF($N$557="snížená",$J$557,0)</f>
        <v>0</v>
      </c>
      <c r="BG557" s="164">
        <f>IF($N$557="zákl. přenesená",$J$557,0)</f>
        <v>0</v>
      </c>
      <c r="BH557" s="164">
        <f>IF($N$557="sníž. přenesená",$J$557,0)</f>
        <v>0</v>
      </c>
      <c r="BI557" s="164">
        <f>IF($N$557="nulová",$J$557,0)</f>
        <v>0</v>
      </c>
      <c r="BJ557" s="97" t="s">
        <v>76</v>
      </c>
      <c r="BK557" s="164">
        <f>ROUND($I$557*$H$557,2)</f>
        <v>74970</v>
      </c>
      <c r="BL557" s="97" t="s">
        <v>146</v>
      </c>
      <c r="BM557" s="97" t="s">
        <v>2103</v>
      </c>
    </row>
    <row r="558" spans="2:65" s="6" customFormat="1" ht="16.5" customHeight="1" x14ac:dyDescent="0.3">
      <c r="B558" s="23"/>
      <c r="C558" s="24"/>
      <c r="D558" s="165" t="s">
        <v>148</v>
      </c>
      <c r="E558" s="24"/>
      <c r="F558" s="166" t="s">
        <v>1658</v>
      </c>
      <c r="G558" s="24"/>
      <c r="H558" s="24"/>
      <c r="J558" s="24"/>
      <c r="K558" s="24"/>
      <c r="L558" s="43"/>
      <c r="M558" s="56"/>
      <c r="N558" s="24"/>
      <c r="O558" s="24"/>
      <c r="P558" s="24"/>
      <c r="Q558" s="24"/>
      <c r="R558" s="24"/>
      <c r="S558" s="24"/>
      <c r="T558" s="57"/>
      <c r="AT558" s="6" t="s">
        <v>148</v>
      </c>
      <c r="AU558" s="6" t="s">
        <v>80</v>
      </c>
    </row>
    <row r="559" spans="2:65" s="6" customFormat="1" ht="15.75" customHeight="1" x14ac:dyDescent="0.3">
      <c r="B559" s="176"/>
      <c r="C559" s="177"/>
      <c r="D559" s="167" t="s">
        <v>152</v>
      </c>
      <c r="E559" s="177"/>
      <c r="F559" s="178" t="s">
        <v>2104</v>
      </c>
      <c r="G559" s="177"/>
      <c r="H559" s="179">
        <v>3.57</v>
      </c>
      <c r="J559" s="177"/>
      <c r="K559" s="177"/>
      <c r="L559" s="180"/>
      <c r="M559" s="181"/>
      <c r="N559" s="177"/>
      <c r="O559" s="177"/>
      <c r="P559" s="177"/>
      <c r="Q559" s="177"/>
      <c r="R559" s="177"/>
      <c r="S559" s="177"/>
      <c r="T559" s="182"/>
      <c r="AT559" s="183" t="s">
        <v>152</v>
      </c>
      <c r="AU559" s="183" t="s">
        <v>80</v>
      </c>
      <c r="AV559" s="183" t="s">
        <v>80</v>
      </c>
      <c r="AW559" s="183" t="s">
        <v>111</v>
      </c>
      <c r="AX559" s="183" t="s">
        <v>76</v>
      </c>
      <c r="AY559" s="183" t="s">
        <v>139</v>
      </c>
    </row>
    <row r="560" spans="2:65" s="6" customFormat="1" ht="15.75" customHeight="1" x14ac:dyDescent="0.3">
      <c r="B560" s="23"/>
      <c r="C560" s="153" t="s">
        <v>1476</v>
      </c>
      <c r="D560" s="153" t="s">
        <v>141</v>
      </c>
      <c r="E560" s="154" t="s">
        <v>1679</v>
      </c>
      <c r="F560" s="155" t="s">
        <v>1680</v>
      </c>
      <c r="G560" s="156" t="s">
        <v>144</v>
      </c>
      <c r="H560" s="157">
        <v>2</v>
      </c>
      <c r="I560" s="158">
        <v>464</v>
      </c>
      <c r="J560" s="159">
        <f>ROUND($I$560*$H$560,2)</f>
        <v>928</v>
      </c>
      <c r="K560" s="155" t="s">
        <v>145</v>
      </c>
      <c r="L560" s="43"/>
      <c r="M560" s="160"/>
      <c r="N560" s="161" t="s">
        <v>43</v>
      </c>
      <c r="O560" s="24"/>
      <c r="P560" s="162">
        <f>$O$560*$H$560</f>
        <v>0</v>
      </c>
      <c r="Q560" s="162">
        <v>7.0200000000000002E-3</v>
      </c>
      <c r="R560" s="162">
        <f>$Q$560*$H$560</f>
        <v>1.404E-2</v>
      </c>
      <c r="S560" s="162">
        <v>0</v>
      </c>
      <c r="T560" s="163">
        <f>$S$560*$H$560</f>
        <v>0</v>
      </c>
      <c r="AR560" s="97" t="s">
        <v>146</v>
      </c>
      <c r="AT560" s="97" t="s">
        <v>141</v>
      </c>
      <c r="AU560" s="97" t="s">
        <v>80</v>
      </c>
      <c r="AY560" s="6" t="s">
        <v>139</v>
      </c>
      <c r="BE560" s="164">
        <f>IF($N$560="základní",$J$560,0)</f>
        <v>928</v>
      </c>
      <c r="BF560" s="164">
        <f>IF($N$560="snížená",$J$560,0)</f>
        <v>0</v>
      </c>
      <c r="BG560" s="164">
        <f>IF($N$560="zákl. přenesená",$J$560,0)</f>
        <v>0</v>
      </c>
      <c r="BH560" s="164">
        <f>IF($N$560="sníž. přenesená",$J$560,0)</f>
        <v>0</v>
      </c>
      <c r="BI560" s="164">
        <f>IF($N$560="nulová",$J$560,0)</f>
        <v>0</v>
      </c>
      <c r="BJ560" s="97" t="s">
        <v>76</v>
      </c>
      <c r="BK560" s="164">
        <f>ROUND($I$560*$H$560,2)</f>
        <v>928</v>
      </c>
      <c r="BL560" s="97" t="s">
        <v>146</v>
      </c>
      <c r="BM560" s="97" t="s">
        <v>1681</v>
      </c>
    </row>
    <row r="561" spans="2:65" s="6" customFormat="1" ht="16.5" customHeight="1" x14ac:dyDescent="0.3">
      <c r="B561" s="23"/>
      <c r="C561" s="24"/>
      <c r="D561" s="165" t="s">
        <v>148</v>
      </c>
      <c r="E561" s="24"/>
      <c r="F561" s="166" t="s">
        <v>1682</v>
      </c>
      <c r="G561" s="24"/>
      <c r="H561" s="24"/>
      <c r="J561" s="24"/>
      <c r="K561" s="24"/>
      <c r="L561" s="43"/>
      <c r="M561" s="56"/>
      <c r="N561" s="24"/>
      <c r="O561" s="24"/>
      <c r="P561" s="24"/>
      <c r="Q561" s="24"/>
      <c r="R561" s="24"/>
      <c r="S561" s="24"/>
      <c r="T561" s="57"/>
      <c r="AT561" s="6" t="s">
        <v>148</v>
      </c>
      <c r="AU561" s="6" t="s">
        <v>80</v>
      </c>
    </row>
    <row r="562" spans="2:65" s="6" customFormat="1" ht="44.25" customHeight="1" x14ac:dyDescent="0.3">
      <c r="B562" s="23"/>
      <c r="C562" s="24"/>
      <c r="D562" s="167" t="s">
        <v>150</v>
      </c>
      <c r="E562" s="24"/>
      <c r="F562" s="168" t="s">
        <v>1683</v>
      </c>
      <c r="G562" s="24"/>
      <c r="H562" s="24"/>
      <c r="J562" s="24"/>
      <c r="K562" s="24"/>
      <c r="L562" s="43"/>
      <c r="M562" s="56"/>
      <c r="N562" s="24"/>
      <c r="O562" s="24"/>
      <c r="P562" s="24"/>
      <c r="Q562" s="24"/>
      <c r="R562" s="24"/>
      <c r="S562" s="24"/>
      <c r="T562" s="57"/>
      <c r="AT562" s="6" t="s">
        <v>150</v>
      </c>
      <c r="AU562" s="6" t="s">
        <v>80</v>
      </c>
    </row>
    <row r="563" spans="2:65" s="6" customFormat="1" ht="27" customHeight="1" x14ac:dyDescent="0.3">
      <c r="B563" s="169"/>
      <c r="C563" s="170"/>
      <c r="D563" s="167" t="s">
        <v>152</v>
      </c>
      <c r="E563" s="170"/>
      <c r="F563" s="171" t="s">
        <v>2105</v>
      </c>
      <c r="G563" s="170"/>
      <c r="H563" s="170"/>
      <c r="J563" s="170"/>
      <c r="K563" s="170"/>
      <c r="L563" s="172"/>
      <c r="M563" s="173"/>
      <c r="N563" s="170"/>
      <c r="O563" s="170"/>
      <c r="P563" s="170"/>
      <c r="Q563" s="170"/>
      <c r="R563" s="170"/>
      <c r="S563" s="170"/>
      <c r="T563" s="174"/>
      <c r="AT563" s="175" t="s">
        <v>152</v>
      </c>
      <c r="AU563" s="175" t="s">
        <v>80</v>
      </c>
      <c r="AV563" s="175" t="s">
        <v>76</v>
      </c>
      <c r="AW563" s="175" t="s">
        <v>111</v>
      </c>
      <c r="AX563" s="175" t="s">
        <v>72</v>
      </c>
      <c r="AY563" s="175" t="s">
        <v>139</v>
      </c>
    </row>
    <row r="564" spans="2:65" s="6" customFormat="1" ht="15.75" customHeight="1" x14ac:dyDescent="0.3">
      <c r="B564" s="176"/>
      <c r="C564" s="177"/>
      <c r="D564" s="167" t="s">
        <v>152</v>
      </c>
      <c r="E564" s="177"/>
      <c r="F564" s="178" t="s">
        <v>2106</v>
      </c>
      <c r="G564" s="177"/>
      <c r="H564" s="179">
        <v>2</v>
      </c>
      <c r="J564" s="177"/>
      <c r="K564" s="177"/>
      <c r="L564" s="180"/>
      <c r="M564" s="181"/>
      <c r="N564" s="177"/>
      <c r="O564" s="177"/>
      <c r="P564" s="177"/>
      <c r="Q564" s="177"/>
      <c r="R564" s="177"/>
      <c r="S564" s="177"/>
      <c r="T564" s="182"/>
      <c r="AT564" s="183" t="s">
        <v>152</v>
      </c>
      <c r="AU564" s="183" t="s">
        <v>80</v>
      </c>
      <c r="AV564" s="183" t="s">
        <v>80</v>
      </c>
      <c r="AW564" s="183" t="s">
        <v>111</v>
      </c>
      <c r="AX564" s="183" t="s">
        <v>76</v>
      </c>
      <c r="AY564" s="183" t="s">
        <v>139</v>
      </c>
    </row>
    <row r="565" spans="2:65" s="6" customFormat="1" ht="15.75" customHeight="1" x14ac:dyDescent="0.3">
      <c r="B565" s="23"/>
      <c r="C565" s="200" t="s">
        <v>1483</v>
      </c>
      <c r="D565" s="200" t="s">
        <v>1184</v>
      </c>
      <c r="E565" s="201" t="s">
        <v>1692</v>
      </c>
      <c r="F565" s="202" t="s">
        <v>2107</v>
      </c>
      <c r="G565" s="203" t="s">
        <v>144</v>
      </c>
      <c r="H565" s="204">
        <v>2</v>
      </c>
      <c r="I565" s="205">
        <v>2265</v>
      </c>
      <c r="J565" s="206">
        <f>ROUND($I$565*$H$565,2)</f>
        <v>4530</v>
      </c>
      <c r="K565" s="202"/>
      <c r="L565" s="207"/>
      <c r="M565" s="208"/>
      <c r="N565" s="209" t="s">
        <v>43</v>
      </c>
      <c r="O565" s="24"/>
      <c r="P565" s="162">
        <f>$O$565*$H$565</f>
        <v>0</v>
      </c>
      <c r="Q565" s="162">
        <v>0.16200000000000001</v>
      </c>
      <c r="R565" s="162">
        <f>$Q$565*$H$565</f>
        <v>0.32400000000000001</v>
      </c>
      <c r="S565" s="162">
        <v>0</v>
      </c>
      <c r="T565" s="163">
        <f>$S$565*$H$565</f>
        <v>0</v>
      </c>
      <c r="AR565" s="97" t="s">
        <v>214</v>
      </c>
      <c r="AT565" s="97" t="s">
        <v>1184</v>
      </c>
      <c r="AU565" s="97" t="s">
        <v>80</v>
      </c>
      <c r="AY565" s="6" t="s">
        <v>139</v>
      </c>
      <c r="BE565" s="164">
        <f>IF($N$565="základní",$J$565,0)</f>
        <v>4530</v>
      </c>
      <c r="BF565" s="164">
        <f>IF($N$565="snížená",$J$565,0)</f>
        <v>0</v>
      </c>
      <c r="BG565" s="164">
        <f>IF($N$565="zákl. přenesená",$J$565,0)</f>
        <v>0</v>
      </c>
      <c r="BH565" s="164">
        <f>IF($N$565="sníž. přenesená",$J$565,0)</f>
        <v>0</v>
      </c>
      <c r="BI565" s="164">
        <f>IF($N$565="nulová",$J$565,0)</f>
        <v>0</v>
      </c>
      <c r="BJ565" s="97" t="s">
        <v>76</v>
      </c>
      <c r="BK565" s="164">
        <f>ROUND($I$565*$H$565,2)</f>
        <v>4530</v>
      </c>
      <c r="BL565" s="97" t="s">
        <v>146</v>
      </c>
      <c r="BM565" s="97" t="s">
        <v>1694</v>
      </c>
    </row>
    <row r="566" spans="2:65" s="6" customFormat="1" ht="15.75" customHeight="1" x14ac:dyDescent="0.3">
      <c r="B566" s="176"/>
      <c r="C566" s="177"/>
      <c r="D566" s="165" t="s">
        <v>152</v>
      </c>
      <c r="E566" s="178"/>
      <c r="F566" s="178" t="s">
        <v>2108</v>
      </c>
      <c r="G566" s="177"/>
      <c r="H566" s="179">
        <v>2</v>
      </c>
      <c r="J566" s="177"/>
      <c r="K566" s="177"/>
      <c r="L566" s="180"/>
      <c r="M566" s="181"/>
      <c r="N566" s="177"/>
      <c r="O566" s="177"/>
      <c r="P566" s="177"/>
      <c r="Q566" s="177"/>
      <c r="R566" s="177"/>
      <c r="S566" s="177"/>
      <c r="T566" s="182"/>
      <c r="AT566" s="183" t="s">
        <v>152</v>
      </c>
      <c r="AU566" s="183" t="s">
        <v>80</v>
      </c>
      <c r="AV566" s="183" t="s">
        <v>80</v>
      </c>
      <c r="AW566" s="183" t="s">
        <v>111</v>
      </c>
      <c r="AX566" s="183" t="s">
        <v>76</v>
      </c>
      <c r="AY566" s="183" t="s">
        <v>139</v>
      </c>
    </row>
    <row r="567" spans="2:65" s="6" customFormat="1" ht="15.75" customHeight="1" x14ac:dyDescent="0.3">
      <c r="B567" s="23"/>
      <c r="C567" s="153" t="s">
        <v>1490</v>
      </c>
      <c r="D567" s="153" t="s">
        <v>141</v>
      </c>
      <c r="E567" s="154" t="s">
        <v>1697</v>
      </c>
      <c r="F567" s="155" t="s">
        <v>1698</v>
      </c>
      <c r="G567" s="156" t="s">
        <v>380</v>
      </c>
      <c r="H567" s="157">
        <v>1.6879999999999999</v>
      </c>
      <c r="I567" s="158">
        <v>2010</v>
      </c>
      <c r="J567" s="159">
        <f>ROUND($I$567*$H$567,2)</f>
        <v>3392.88</v>
      </c>
      <c r="K567" s="155" t="s">
        <v>145</v>
      </c>
      <c r="L567" s="43"/>
      <c r="M567" s="160"/>
      <c r="N567" s="161" t="s">
        <v>43</v>
      </c>
      <c r="O567" s="24"/>
      <c r="P567" s="162">
        <f>$O$567*$H$567</f>
        <v>0</v>
      </c>
      <c r="Q567" s="162">
        <v>0</v>
      </c>
      <c r="R567" s="162">
        <f>$Q$567*$H$567</f>
        <v>0</v>
      </c>
      <c r="S567" s="162">
        <v>0</v>
      </c>
      <c r="T567" s="163">
        <f>$S$567*$H$567</f>
        <v>0</v>
      </c>
      <c r="AR567" s="97" t="s">
        <v>146</v>
      </c>
      <c r="AT567" s="97" t="s">
        <v>141</v>
      </c>
      <c r="AU567" s="97" t="s">
        <v>80</v>
      </c>
      <c r="AY567" s="6" t="s">
        <v>139</v>
      </c>
      <c r="BE567" s="164">
        <f>IF($N$567="základní",$J$567,0)</f>
        <v>3392.88</v>
      </c>
      <c r="BF567" s="164">
        <f>IF($N$567="snížená",$J$567,0)</f>
        <v>0</v>
      </c>
      <c r="BG567" s="164">
        <f>IF($N$567="zákl. přenesená",$J$567,0)</f>
        <v>0</v>
      </c>
      <c r="BH567" s="164">
        <f>IF($N$567="sníž. přenesená",$J$567,0)</f>
        <v>0</v>
      </c>
      <c r="BI567" s="164">
        <f>IF($N$567="nulová",$J$567,0)</f>
        <v>0</v>
      </c>
      <c r="BJ567" s="97" t="s">
        <v>76</v>
      </c>
      <c r="BK567" s="164">
        <f>ROUND($I$567*$H$567,2)</f>
        <v>3392.88</v>
      </c>
      <c r="BL567" s="97" t="s">
        <v>146</v>
      </c>
      <c r="BM567" s="97" t="s">
        <v>2109</v>
      </c>
    </row>
    <row r="568" spans="2:65" s="6" customFormat="1" ht="16.5" customHeight="1" x14ac:dyDescent="0.3">
      <c r="B568" s="23"/>
      <c r="C568" s="24"/>
      <c r="D568" s="165" t="s">
        <v>148</v>
      </c>
      <c r="E568" s="24"/>
      <c r="F568" s="166" t="s">
        <v>1700</v>
      </c>
      <c r="G568" s="24"/>
      <c r="H568" s="24"/>
      <c r="J568" s="24"/>
      <c r="K568" s="24"/>
      <c r="L568" s="43"/>
      <c r="M568" s="56"/>
      <c r="N568" s="24"/>
      <c r="O568" s="24"/>
      <c r="P568" s="24"/>
      <c r="Q568" s="24"/>
      <c r="R568" s="24"/>
      <c r="S568" s="24"/>
      <c r="T568" s="57"/>
      <c r="AT568" s="6" t="s">
        <v>148</v>
      </c>
      <c r="AU568" s="6" t="s">
        <v>80</v>
      </c>
    </row>
    <row r="569" spans="2:65" s="6" customFormat="1" ht="44.25" customHeight="1" x14ac:dyDescent="0.3">
      <c r="B569" s="23"/>
      <c r="C569" s="24"/>
      <c r="D569" s="167" t="s">
        <v>150</v>
      </c>
      <c r="E569" s="24"/>
      <c r="F569" s="168" t="s">
        <v>1701</v>
      </c>
      <c r="G569" s="24"/>
      <c r="H569" s="24"/>
      <c r="J569" s="24"/>
      <c r="K569" s="24"/>
      <c r="L569" s="43"/>
      <c r="M569" s="56"/>
      <c r="N569" s="24"/>
      <c r="O569" s="24"/>
      <c r="P569" s="24"/>
      <c r="Q569" s="24"/>
      <c r="R569" s="24"/>
      <c r="S569" s="24"/>
      <c r="T569" s="57"/>
      <c r="AT569" s="6" t="s">
        <v>150</v>
      </c>
      <c r="AU569" s="6" t="s">
        <v>80</v>
      </c>
    </row>
    <row r="570" spans="2:65" s="6" customFormat="1" ht="15.75" customHeight="1" x14ac:dyDescent="0.3">
      <c r="B570" s="169"/>
      <c r="C570" s="170"/>
      <c r="D570" s="167" t="s">
        <v>152</v>
      </c>
      <c r="E570" s="170"/>
      <c r="F570" s="171" t="s">
        <v>1411</v>
      </c>
      <c r="G570" s="170"/>
      <c r="H570" s="170"/>
      <c r="J570" s="170"/>
      <c r="K570" s="170"/>
      <c r="L570" s="172"/>
      <c r="M570" s="173"/>
      <c r="N570" s="170"/>
      <c r="O570" s="170"/>
      <c r="P570" s="170"/>
      <c r="Q570" s="170"/>
      <c r="R570" s="170"/>
      <c r="S570" s="170"/>
      <c r="T570" s="174"/>
      <c r="AT570" s="175" t="s">
        <v>152</v>
      </c>
      <c r="AU570" s="175" t="s">
        <v>80</v>
      </c>
      <c r="AV570" s="175" t="s">
        <v>76</v>
      </c>
      <c r="AW570" s="175" t="s">
        <v>111</v>
      </c>
      <c r="AX570" s="175" t="s">
        <v>72</v>
      </c>
      <c r="AY570" s="175" t="s">
        <v>139</v>
      </c>
    </row>
    <row r="571" spans="2:65" s="6" customFormat="1" ht="15.75" customHeight="1" x14ac:dyDescent="0.3">
      <c r="B571" s="169"/>
      <c r="C571" s="170"/>
      <c r="D571" s="167" t="s">
        <v>152</v>
      </c>
      <c r="E571" s="170"/>
      <c r="F571" s="171" t="s">
        <v>1933</v>
      </c>
      <c r="G571" s="170"/>
      <c r="H571" s="170"/>
      <c r="J571" s="170"/>
      <c r="K571" s="170"/>
      <c r="L571" s="172"/>
      <c r="M571" s="173"/>
      <c r="N571" s="170"/>
      <c r="O571" s="170"/>
      <c r="P571" s="170"/>
      <c r="Q571" s="170"/>
      <c r="R571" s="170"/>
      <c r="S571" s="170"/>
      <c r="T571" s="174"/>
      <c r="AT571" s="175" t="s">
        <v>152</v>
      </c>
      <c r="AU571" s="175" t="s">
        <v>80</v>
      </c>
      <c r="AV571" s="175" t="s">
        <v>76</v>
      </c>
      <c r="AW571" s="175" t="s">
        <v>111</v>
      </c>
      <c r="AX571" s="175" t="s">
        <v>72</v>
      </c>
      <c r="AY571" s="175" t="s">
        <v>139</v>
      </c>
    </row>
    <row r="572" spans="2:65" s="6" customFormat="1" ht="27" customHeight="1" x14ac:dyDescent="0.3">
      <c r="B572" s="169"/>
      <c r="C572" s="170"/>
      <c r="D572" s="167" t="s">
        <v>152</v>
      </c>
      <c r="E572" s="170"/>
      <c r="F572" s="171" t="s">
        <v>1703</v>
      </c>
      <c r="G572" s="170"/>
      <c r="H572" s="170"/>
      <c r="J572" s="170"/>
      <c r="K572" s="170"/>
      <c r="L572" s="172"/>
      <c r="M572" s="173"/>
      <c r="N572" s="170"/>
      <c r="O572" s="170"/>
      <c r="P572" s="170"/>
      <c r="Q572" s="170"/>
      <c r="R572" s="170"/>
      <c r="S572" s="170"/>
      <c r="T572" s="174"/>
      <c r="AT572" s="175" t="s">
        <v>152</v>
      </c>
      <c r="AU572" s="175" t="s">
        <v>80</v>
      </c>
      <c r="AV572" s="175" t="s">
        <v>76</v>
      </c>
      <c r="AW572" s="175" t="s">
        <v>111</v>
      </c>
      <c r="AX572" s="175" t="s">
        <v>72</v>
      </c>
      <c r="AY572" s="175" t="s">
        <v>139</v>
      </c>
    </row>
    <row r="573" spans="2:65" s="6" customFormat="1" ht="15.75" customHeight="1" x14ac:dyDescent="0.3">
      <c r="B573" s="169"/>
      <c r="C573" s="170"/>
      <c r="D573" s="167" t="s">
        <v>152</v>
      </c>
      <c r="E573" s="170"/>
      <c r="F573" s="171" t="s">
        <v>1704</v>
      </c>
      <c r="G573" s="170"/>
      <c r="H573" s="170"/>
      <c r="J573" s="170"/>
      <c r="K573" s="170"/>
      <c r="L573" s="172"/>
      <c r="M573" s="173"/>
      <c r="N573" s="170"/>
      <c r="O573" s="170"/>
      <c r="P573" s="170"/>
      <c r="Q573" s="170"/>
      <c r="R573" s="170"/>
      <c r="S573" s="170"/>
      <c r="T573" s="174"/>
      <c r="AT573" s="175" t="s">
        <v>152</v>
      </c>
      <c r="AU573" s="175" t="s">
        <v>80</v>
      </c>
      <c r="AV573" s="175" t="s">
        <v>76</v>
      </c>
      <c r="AW573" s="175" t="s">
        <v>111</v>
      </c>
      <c r="AX573" s="175" t="s">
        <v>72</v>
      </c>
      <c r="AY573" s="175" t="s">
        <v>139</v>
      </c>
    </row>
    <row r="574" spans="2:65" s="6" customFormat="1" ht="15.75" customHeight="1" x14ac:dyDescent="0.3">
      <c r="B574" s="169"/>
      <c r="C574" s="170"/>
      <c r="D574" s="167" t="s">
        <v>152</v>
      </c>
      <c r="E574" s="170"/>
      <c r="F574" s="171" t="s">
        <v>1702</v>
      </c>
      <c r="G574" s="170"/>
      <c r="H574" s="170"/>
      <c r="J574" s="170"/>
      <c r="K574" s="170"/>
      <c r="L574" s="172"/>
      <c r="M574" s="173"/>
      <c r="N574" s="170"/>
      <c r="O574" s="170"/>
      <c r="P574" s="170"/>
      <c r="Q574" s="170"/>
      <c r="R574" s="170"/>
      <c r="S574" s="170"/>
      <c r="T574" s="174"/>
      <c r="AT574" s="175" t="s">
        <v>152</v>
      </c>
      <c r="AU574" s="175" t="s">
        <v>80</v>
      </c>
      <c r="AV574" s="175" t="s">
        <v>76</v>
      </c>
      <c r="AW574" s="175" t="s">
        <v>111</v>
      </c>
      <c r="AX574" s="175" t="s">
        <v>72</v>
      </c>
      <c r="AY574" s="175" t="s">
        <v>139</v>
      </c>
    </row>
    <row r="575" spans="2:65" s="6" customFormat="1" ht="15.75" customHeight="1" x14ac:dyDescent="0.3">
      <c r="B575" s="176"/>
      <c r="C575" s="177"/>
      <c r="D575" s="167" t="s">
        <v>152</v>
      </c>
      <c r="E575" s="177"/>
      <c r="F575" s="178" t="s">
        <v>2110</v>
      </c>
      <c r="G575" s="177"/>
      <c r="H575" s="179">
        <v>1.6879999999999999</v>
      </c>
      <c r="J575" s="177"/>
      <c r="K575" s="177"/>
      <c r="L575" s="180"/>
      <c r="M575" s="181"/>
      <c r="N575" s="177"/>
      <c r="O575" s="177"/>
      <c r="P575" s="177"/>
      <c r="Q575" s="177"/>
      <c r="R575" s="177"/>
      <c r="S575" s="177"/>
      <c r="T575" s="182"/>
      <c r="AT575" s="183" t="s">
        <v>152</v>
      </c>
      <c r="AU575" s="183" t="s">
        <v>80</v>
      </c>
      <c r="AV575" s="183" t="s">
        <v>80</v>
      </c>
      <c r="AW575" s="183" t="s">
        <v>111</v>
      </c>
      <c r="AX575" s="183" t="s">
        <v>76</v>
      </c>
      <c r="AY575" s="183" t="s">
        <v>139</v>
      </c>
    </row>
    <row r="576" spans="2:65" s="6" customFormat="1" ht="15.75" customHeight="1" x14ac:dyDescent="0.3">
      <c r="B576" s="23"/>
      <c r="C576" s="153" t="s">
        <v>1497</v>
      </c>
      <c r="D576" s="153" t="s">
        <v>141</v>
      </c>
      <c r="E576" s="154" t="s">
        <v>1707</v>
      </c>
      <c r="F576" s="155" t="s">
        <v>1708</v>
      </c>
      <c r="G576" s="156" t="s">
        <v>164</v>
      </c>
      <c r="H576" s="157">
        <v>7.1340000000000003</v>
      </c>
      <c r="I576" s="158">
        <v>216</v>
      </c>
      <c r="J576" s="159">
        <f>ROUND($I$576*$H$576,2)</f>
        <v>1540.94</v>
      </c>
      <c r="K576" s="155" t="s">
        <v>145</v>
      </c>
      <c r="L576" s="43"/>
      <c r="M576" s="160"/>
      <c r="N576" s="161" t="s">
        <v>43</v>
      </c>
      <c r="O576" s="24"/>
      <c r="P576" s="162">
        <f>$O$576*$H$576</f>
        <v>0</v>
      </c>
      <c r="Q576" s="162">
        <v>4.0181399999999999E-3</v>
      </c>
      <c r="R576" s="162">
        <f>$Q$576*$H$576</f>
        <v>2.8665410759999999E-2</v>
      </c>
      <c r="S576" s="162">
        <v>0</v>
      </c>
      <c r="T576" s="163">
        <f>$S$576*$H$576</f>
        <v>0</v>
      </c>
      <c r="AR576" s="97" t="s">
        <v>146</v>
      </c>
      <c r="AT576" s="97" t="s">
        <v>141</v>
      </c>
      <c r="AU576" s="97" t="s">
        <v>80</v>
      </c>
      <c r="AY576" s="6" t="s">
        <v>139</v>
      </c>
      <c r="BE576" s="164">
        <f>IF($N$576="základní",$J$576,0)</f>
        <v>1540.94</v>
      </c>
      <c r="BF576" s="164">
        <f>IF($N$576="snížená",$J$576,0)</f>
        <v>0</v>
      </c>
      <c r="BG576" s="164">
        <f>IF($N$576="zákl. přenesená",$J$576,0)</f>
        <v>0</v>
      </c>
      <c r="BH576" s="164">
        <f>IF($N$576="sníž. přenesená",$J$576,0)</f>
        <v>0</v>
      </c>
      <c r="BI576" s="164">
        <f>IF($N$576="nulová",$J$576,0)</f>
        <v>0</v>
      </c>
      <c r="BJ576" s="97" t="s">
        <v>76</v>
      </c>
      <c r="BK576" s="164">
        <f>ROUND($I$576*$H$576,2)</f>
        <v>1540.94</v>
      </c>
      <c r="BL576" s="97" t="s">
        <v>146</v>
      </c>
      <c r="BM576" s="97" t="s">
        <v>2111</v>
      </c>
    </row>
    <row r="577" spans="2:65" s="6" customFormat="1" ht="16.5" customHeight="1" x14ac:dyDescent="0.3">
      <c r="B577" s="23"/>
      <c r="C577" s="24"/>
      <c r="D577" s="165" t="s">
        <v>148</v>
      </c>
      <c r="E577" s="24"/>
      <c r="F577" s="166" t="s">
        <v>1710</v>
      </c>
      <c r="G577" s="24"/>
      <c r="H577" s="24"/>
      <c r="J577" s="24"/>
      <c r="K577" s="24"/>
      <c r="L577" s="43"/>
      <c r="M577" s="56"/>
      <c r="N577" s="24"/>
      <c r="O577" s="24"/>
      <c r="P577" s="24"/>
      <c r="Q577" s="24"/>
      <c r="R577" s="24"/>
      <c r="S577" s="24"/>
      <c r="T577" s="57"/>
      <c r="AT577" s="6" t="s">
        <v>148</v>
      </c>
      <c r="AU577" s="6" t="s">
        <v>80</v>
      </c>
    </row>
    <row r="578" spans="2:65" s="6" customFormat="1" ht="15.75" customHeight="1" x14ac:dyDescent="0.3">
      <c r="B578" s="169"/>
      <c r="C578" s="170"/>
      <c r="D578" s="167" t="s">
        <v>152</v>
      </c>
      <c r="E578" s="170"/>
      <c r="F578" s="171" t="s">
        <v>1411</v>
      </c>
      <c r="G578" s="170"/>
      <c r="H578" s="170"/>
      <c r="J578" s="170"/>
      <c r="K578" s="170"/>
      <c r="L578" s="172"/>
      <c r="M578" s="173"/>
      <c r="N578" s="170"/>
      <c r="O578" s="170"/>
      <c r="P578" s="170"/>
      <c r="Q578" s="170"/>
      <c r="R578" s="170"/>
      <c r="S578" s="170"/>
      <c r="T578" s="174"/>
      <c r="AT578" s="175" t="s">
        <v>152</v>
      </c>
      <c r="AU578" s="175" t="s">
        <v>80</v>
      </c>
      <c r="AV578" s="175" t="s">
        <v>76</v>
      </c>
      <c r="AW578" s="175" t="s">
        <v>111</v>
      </c>
      <c r="AX578" s="175" t="s">
        <v>72</v>
      </c>
      <c r="AY578" s="175" t="s">
        <v>139</v>
      </c>
    </row>
    <row r="579" spans="2:65" s="6" customFormat="1" ht="15.75" customHeight="1" x14ac:dyDescent="0.3">
      <c r="B579" s="169"/>
      <c r="C579" s="170"/>
      <c r="D579" s="167" t="s">
        <v>152</v>
      </c>
      <c r="E579" s="170"/>
      <c r="F579" s="171" t="s">
        <v>1933</v>
      </c>
      <c r="G579" s="170"/>
      <c r="H579" s="170"/>
      <c r="J579" s="170"/>
      <c r="K579" s="170"/>
      <c r="L579" s="172"/>
      <c r="M579" s="173"/>
      <c r="N579" s="170"/>
      <c r="O579" s="170"/>
      <c r="P579" s="170"/>
      <c r="Q579" s="170"/>
      <c r="R579" s="170"/>
      <c r="S579" s="170"/>
      <c r="T579" s="174"/>
      <c r="AT579" s="175" t="s">
        <v>152</v>
      </c>
      <c r="AU579" s="175" t="s">
        <v>80</v>
      </c>
      <c r="AV579" s="175" t="s">
        <v>76</v>
      </c>
      <c r="AW579" s="175" t="s">
        <v>111</v>
      </c>
      <c r="AX579" s="175" t="s">
        <v>72</v>
      </c>
      <c r="AY579" s="175" t="s">
        <v>139</v>
      </c>
    </row>
    <row r="580" spans="2:65" s="6" customFormat="1" ht="15.75" customHeight="1" x14ac:dyDescent="0.3">
      <c r="B580" s="169"/>
      <c r="C580" s="170"/>
      <c r="D580" s="167" t="s">
        <v>152</v>
      </c>
      <c r="E580" s="170"/>
      <c r="F580" s="171" t="s">
        <v>1702</v>
      </c>
      <c r="G580" s="170"/>
      <c r="H580" s="170"/>
      <c r="J580" s="170"/>
      <c r="K580" s="170"/>
      <c r="L580" s="172"/>
      <c r="M580" s="173"/>
      <c r="N580" s="170"/>
      <c r="O580" s="170"/>
      <c r="P580" s="170"/>
      <c r="Q580" s="170"/>
      <c r="R580" s="170"/>
      <c r="S580" s="170"/>
      <c r="T580" s="174"/>
      <c r="AT580" s="175" t="s">
        <v>152</v>
      </c>
      <c r="AU580" s="175" t="s">
        <v>80</v>
      </c>
      <c r="AV580" s="175" t="s">
        <v>76</v>
      </c>
      <c r="AW580" s="175" t="s">
        <v>111</v>
      </c>
      <c r="AX580" s="175" t="s">
        <v>72</v>
      </c>
      <c r="AY580" s="175" t="s">
        <v>139</v>
      </c>
    </row>
    <row r="581" spans="2:65" s="6" customFormat="1" ht="15.75" customHeight="1" x14ac:dyDescent="0.3">
      <c r="B581" s="176"/>
      <c r="C581" s="177"/>
      <c r="D581" s="167" t="s">
        <v>152</v>
      </c>
      <c r="E581" s="177"/>
      <c r="F581" s="178" t="s">
        <v>2112</v>
      </c>
      <c r="G581" s="177"/>
      <c r="H581" s="179">
        <v>7.1340000000000003</v>
      </c>
      <c r="J581" s="177"/>
      <c r="K581" s="177"/>
      <c r="L581" s="180"/>
      <c r="M581" s="181"/>
      <c r="N581" s="177"/>
      <c r="O581" s="177"/>
      <c r="P581" s="177"/>
      <c r="Q581" s="177"/>
      <c r="R581" s="177"/>
      <c r="S581" s="177"/>
      <c r="T581" s="182"/>
      <c r="AT581" s="183" t="s">
        <v>152</v>
      </c>
      <c r="AU581" s="183" t="s">
        <v>80</v>
      </c>
      <c r="AV581" s="183" t="s">
        <v>80</v>
      </c>
      <c r="AW581" s="183" t="s">
        <v>111</v>
      </c>
      <c r="AX581" s="183" t="s">
        <v>76</v>
      </c>
      <c r="AY581" s="183" t="s">
        <v>139</v>
      </c>
    </row>
    <row r="582" spans="2:65" s="6" customFormat="1" ht="15.75" customHeight="1" x14ac:dyDescent="0.3">
      <c r="B582" s="23"/>
      <c r="C582" s="153" t="s">
        <v>1504</v>
      </c>
      <c r="D582" s="153" t="s">
        <v>141</v>
      </c>
      <c r="E582" s="154" t="s">
        <v>1713</v>
      </c>
      <c r="F582" s="155" t="s">
        <v>1714</v>
      </c>
      <c r="G582" s="156" t="s">
        <v>144</v>
      </c>
      <c r="H582" s="157">
        <v>2</v>
      </c>
      <c r="I582" s="158">
        <v>1870</v>
      </c>
      <c r="J582" s="159">
        <f>ROUND($I$582*$H$582,2)</f>
        <v>3740</v>
      </c>
      <c r="K582" s="155" t="s">
        <v>145</v>
      </c>
      <c r="L582" s="43"/>
      <c r="M582" s="160"/>
      <c r="N582" s="161" t="s">
        <v>43</v>
      </c>
      <c r="O582" s="24"/>
      <c r="P582" s="162">
        <f>$O$582*$H$582</f>
        <v>0</v>
      </c>
      <c r="Q582" s="162">
        <v>1.6199999999999999E-3</v>
      </c>
      <c r="R582" s="162">
        <f>$Q$582*$H$582</f>
        <v>3.2399999999999998E-3</v>
      </c>
      <c r="S582" s="162">
        <v>0</v>
      </c>
      <c r="T582" s="163">
        <f>$S$582*$H$582</f>
        <v>0</v>
      </c>
      <c r="AR582" s="97" t="s">
        <v>146</v>
      </c>
      <c r="AT582" s="97" t="s">
        <v>141</v>
      </c>
      <c r="AU582" s="97" t="s">
        <v>80</v>
      </c>
      <c r="AY582" s="6" t="s">
        <v>139</v>
      </c>
      <c r="BE582" s="164">
        <f>IF($N$582="základní",$J$582,0)</f>
        <v>3740</v>
      </c>
      <c r="BF582" s="164">
        <f>IF($N$582="snížená",$J$582,0)</f>
        <v>0</v>
      </c>
      <c r="BG582" s="164">
        <f>IF($N$582="zákl. přenesená",$J$582,0)</f>
        <v>0</v>
      </c>
      <c r="BH582" s="164">
        <f>IF($N$582="sníž. přenesená",$J$582,0)</f>
        <v>0</v>
      </c>
      <c r="BI582" s="164">
        <f>IF($N$582="nulová",$J$582,0)</f>
        <v>0</v>
      </c>
      <c r="BJ582" s="97" t="s">
        <v>76</v>
      </c>
      <c r="BK582" s="164">
        <f>ROUND($I$582*$H$582,2)</f>
        <v>3740</v>
      </c>
      <c r="BL582" s="97" t="s">
        <v>146</v>
      </c>
      <c r="BM582" s="97" t="s">
        <v>1715</v>
      </c>
    </row>
    <row r="583" spans="2:65" s="6" customFormat="1" ht="16.5" customHeight="1" x14ac:dyDescent="0.3">
      <c r="B583" s="23"/>
      <c r="C583" s="24"/>
      <c r="D583" s="165" t="s">
        <v>148</v>
      </c>
      <c r="E583" s="24"/>
      <c r="F583" s="166" t="s">
        <v>1716</v>
      </c>
      <c r="G583" s="24"/>
      <c r="H583" s="24"/>
      <c r="J583" s="24"/>
      <c r="K583" s="24"/>
      <c r="L583" s="43"/>
      <c r="M583" s="56"/>
      <c r="N583" s="24"/>
      <c r="O583" s="24"/>
      <c r="P583" s="24"/>
      <c r="Q583" s="24"/>
      <c r="R583" s="24"/>
      <c r="S583" s="24"/>
      <c r="T583" s="57"/>
      <c r="AT583" s="6" t="s">
        <v>148</v>
      </c>
      <c r="AU583" s="6" t="s">
        <v>80</v>
      </c>
    </row>
    <row r="584" spans="2:65" s="6" customFormat="1" ht="30.75" customHeight="1" x14ac:dyDescent="0.3">
      <c r="B584" s="23"/>
      <c r="C584" s="24"/>
      <c r="D584" s="167" t="s">
        <v>150</v>
      </c>
      <c r="E584" s="24"/>
      <c r="F584" s="168" t="s">
        <v>1717</v>
      </c>
      <c r="G584" s="24"/>
      <c r="H584" s="24"/>
      <c r="J584" s="24"/>
      <c r="K584" s="24"/>
      <c r="L584" s="43"/>
      <c r="M584" s="56"/>
      <c r="N584" s="24"/>
      <c r="O584" s="24"/>
      <c r="P584" s="24"/>
      <c r="Q584" s="24"/>
      <c r="R584" s="24"/>
      <c r="S584" s="24"/>
      <c r="T584" s="57"/>
      <c r="AT584" s="6" t="s">
        <v>150</v>
      </c>
      <c r="AU584" s="6" t="s">
        <v>80</v>
      </c>
    </row>
    <row r="585" spans="2:65" s="6" customFormat="1" ht="15.75" customHeight="1" x14ac:dyDescent="0.3">
      <c r="B585" s="169"/>
      <c r="C585" s="170"/>
      <c r="D585" s="167" t="s">
        <v>152</v>
      </c>
      <c r="E585" s="170"/>
      <c r="F585" s="171" t="s">
        <v>1718</v>
      </c>
      <c r="G585" s="170"/>
      <c r="H585" s="170"/>
      <c r="J585" s="170"/>
      <c r="K585" s="170"/>
      <c r="L585" s="172"/>
      <c r="M585" s="173"/>
      <c r="N585" s="170"/>
      <c r="O585" s="170"/>
      <c r="P585" s="170"/>
      <c r="Q585" s="170"/>
      <c r="R585" s="170"/>
      <c r="S585" s="170"/>
      <c r="T585" s="174"/>
      <c r="AT585" s="175" t="s">
        <v>152</v>
      </c>
      <c r="AU585" s="175" t="s">
        <v>80</v>
      </c>
      <c r="AV585" s="175" t="s">
        <v>76</v>
      </c>
      <c r="AW585" s="175" t="s">
        <v>111</v>
      </c>
      <c r="AX585" s="175" t="s">
        <v>72</v>
      </c>
      <c r="AY585" s="175" t="s">
        <v>139</v>
      </c>
    </row>
    <row r="586" spans="2:65" s="6" customFormat="1" ht="15.75" customHeight="1" x14ac:dyDescent="0.3">
      <c r="B586" s="176"/>
      <c r="C586" s="177"/>
      <c r="D586" s="167" t="s">
        <v>152</v>
      </c>
      <c r="E586" s="177"/>
      <c r="F586" s="178" t="s">
        <v>2113</v>
      </c>
      <c r="G586" s="177"/>
      <c r="H586" s="179">
        <v>2</v>
      </c>
      <c r="J586" s="177"/>
      <c r="K586" s="177"/>
      <c r="L586" s="180"/>
      <c r="M586" s="181"/>
      <c r="N586" s="177"/>
      <c r="O586" s="177"/>
      <c r="P586" s="177"/>
      <c r="Q586" s="177"/>
      <c r="R586" s="177"/>
      <c r="S586" s="177"/>
      <c r="T586" s="182"/>
      <c r="AT586" s="183" t="s">
        <v>152</v>
      </c>
      <c r="AU586" s="183" t="s">
        <v>80</v>
      </c>
      <c r="AV586" s="183" t="s">
        <v>80</v>
      </c>
      <c r="AW586" s="183" t="s">
        <v>111</v>
      </c>
      <c r="AX586" s="183" t="s">
        <v>76</v>
      </c>
      <c r="AY586" s="183" t="s">
        <v>139</v>
      </c>
    </row>
    <row r="587" spans="2:65" s="6" customFormat="1" ht="15.75" customHeight="1" x14ac:dyDescent="0.3">
      <c r="B587" s="23"/>
      <c r="C587" s="153" t="s">
        <v>1510</v>
      </c>
      <c r="D587" s="153" t="s">
        <v>141</v>
      </c>
      <c r="E587" s="154" t="s">
        <v>2114</v>
      </c>
      <c r="F587" s="155" t="s">
        <v>2115</v>
      </c>
      <c r="G587" s="156" t="s">
        <v>144</v>
      </c>
      <c r="H587" s="157">
        <v>2</v>
      </c>
      <c r="I587" s="158">
        <v>1260</v>
      </c>
      <c r="J587" s="159">
        <f>ROUND($I$587*$H$587,2)</f>
        <v>2520</v>
      </c>
      <c r="K587" s="155"/>
      <c r="L587" s="43"/>
      <c r="M587" s="160"/>
      <c r="N587" s="161" t="s">
        <v>43</v>
      </c>
      <c r="O587" s="24"/>
      <c r="P587" s="162">
        <f>$O$587*$H$587</f>
        <v>0</v>
      </c>
      <c r="Q587" s="162">
        <v>1.6000000000000001E-4</v>
      </c>
      <c r="R587" s="162">
        <f>$Q$587*$H$587</f>
        <v>3.2000000000000003E-4</v>
      </c>
      <c r="S587" s="162">
        <v>0</v>
      </c>
      <c r="T587" s="163">
        <f>$S$587*$H$587</f>
        <v>0</v>
      </c>
      <c r="AR587" s="97" t="s">
        <v>146</v>
      </c>
      <c r="AT587" s="97" t="s">
        <v>141</v>
      </c>
      <c r="AU587" s="97" t="s">
        <v>80</v>
      </c>
      <c r="AY587" s="6" t="s">
        <v>139</v>
      </c>
      <c r="BE587" s="164">
        <f>IF($N$587="základní",$J$587,0)</f>
        <v>2520</v>
      </c>
      <c r="BF587" s="164">
        <f>IF($N$587="snížená",$J$587,0)</f>
        <v>0</v>
      </c>
      <c r="BG587" s="164">
        <f>IF($N$587="zákl. přenesená",$J$587,0)</f>
        <v>0</v>
      </c>
      <c r="BH587" s="164">
        <f>IF($N$587="sníž. přenesená",$J$587,0)</f>
        <v>0</v>
      </c>
      <c r="BI587" s="164">
        <f>IF($N$587="nulová",$J$587,0)</f>
        <v>0</v>
      </c>
      <c r="BJ587" s="97" t="s">
        <v>76</v>
      </c>
      <c r="BK587" s="164">
        <f>ROUND($I$587*$H$587,2)</f>
        <v>2520</v>
      </c>
      <c r="BL587" s="97" t="s">
        <v>146</v>
      </c>
      <c r="BM587" s="97" t="s">
        <v>2116</v>
      </c>
    </row>
    <row r="588" spans="2:65" s="6" customFormat="1" ht="71.25" customHeight="1" x14ac:dyDescent="0.3">
      <c r="B588" s="23"/>
      <c r="C588" s="24"/>
      <c r="D588" s="165" t="s">
        <v>1501</v>
      </c>
      <c r="E588" s="24"/>
      <c r="F588" s="168" t="s">
        <v>1502</v>
      </c>
      <c r="G588" s="24"/>
      <c r="H588" s="24"/>
      <c r="J588" s="24"/>
      <c r="K588" s="24"/>
      <c r="L588" s="43"/>
      <c r="M588" s="56"/>
      <c r="N588" s="24"/>
      <c r="O588" s="24"/>
      <c r="P588" s="24"/>
      <c r="Q588" s="24"/>
      <c r="R588" s="24"/>
      <c r="S588" s="24"/>
      <c r="T588" s="57"/>
      <c r="AT588" s="6" t="s">
        <v>1501</v>
      </c>
      <c r="AU588" s="6" t="s">
        <v>80</v>
      </c>
    </row>
    <row r="589" spans="2:65" s="6" customFormat="1" ht="15.75" customHeight="1" x14ac:dyDescent="0.3">
      <c r="B589" s="176"/>
      <c r="C589" s="177"/>
      <c r="D589" s="167" t="s">
        <v>152</v>
      </c>
      <c r="E589" s="177"/>
      <c r="F589" s="178" t="s">
        <v>2117</v>
      </c>
      <c r="G589" s="177"/>
      <c r="H589" s="179">
        <v>2</v>
      </c>
      <c r="J589" s="177"/>
      <c r="K589" s="177"/>
      <c r="L589" s="180"/>
      <c r="M589" s="181"/>
      <c r="N589" s="177"/>
      <c r="O589" s="177"/>
      <c r="P589" s="177"/>
      <c r="Q589" s="177"/>
      <c r="R589" s="177"/>
      <c r="S589" s="177"/>
      <c r="T589" s="182"/>
      <c r="AT589" s="183" t="s">
        <v>152</v>
      </c>
      <c r="AU589" s="183" t="s">
        <v>80</v>
      </c>
      <c r="AV589" s="183" t="s">
        <v>80</v>
      </c>
      <c r="AW589" s="183" t="s">
        <v>111</v>
      </c>
      <c r="AX589" s="183" t="s">
        <v>76</v>
      </c>
      <c r="AY589" s="183" t="s">
        <v>139</v>
      </c>
    </row>
    <row r="590" spans="2:65" s="140" customFormat="1" ht="30.75" customHeight="1" x14ac:dyDescent="0.3">
      <c r="B590" s="141"/>
      <c r="C590" s="142"/>
      <c r="D590" s="142" t="s">
        <v>71</v>
      </c>
      <c r="E590" s="151" t="s">
        <v>222</v>
      </c>
      <c r="F590" s="151" t="s">
        <v>1720</v>
      </c>
      <c r="G590" s="142"/>
      <c r="H590" s="142"/>
      <c r="J590" s="152">
        <f>$BK$590</f>
        <v>265423.70999999996</v>
      </c>
      <c r="K590" s="142"/>
      <c r="L590" s="145"/>
      <c r="M590" s="146"/>
      <c r="N590" s="142"/>
      <c r="O590" s="142"/>
      <c r="P590" s="147">
        <f>SUM($P$591:$P$663)</f>
        <v>0</v>
      </c>
      <c r="Q590" s="142"/>
      <c r="R590" s="147">
        <f>SUM($R$591:$R$663)</f>
        <v>2.2210775000000002E-2</v>
      </c>
      <c r="S590" s="142"/>
      <c r="T590" s="148">
        <f>SUM($T$591:$T$663)</f>
        <v>0</v>
      </c>
      <c r="AR590" s="149" t="s">
        <v>76</v>
      </c>
      <c r="AT590" s="149" t="s">
        <v>71</v>
      </c>
      <c r="AU590" s="149" t="s">
        <v>76</v>
      </c>
      <c r="AY590" s="149" t="s">
        <v>139</v>
      </c>
      <c r="BK590" s="150">
        <f>SUM($BK$591:$BK$663)</f>
        <v>265423.70999999996</v>
      </c>
    </row>
    <row r="591" spans="2:65" s="6" customFormat="1" ht="15.75" customHeight="1" x14ac:dyDescent="0.3">
      <c r="B591" s="23"/>
      <c r="C591" s="153" t="s">
        <v>1515</v>
      </c>
      <c r="D591" s="153" t="s">
        <v>141</v>
      </c>
      <c r="E591" s="154" t="s">
        <v>1722</v>
      </c>
      <c r="F591" s="155" t="s">
        <v>1723</v>
      </c>
      <c r="G591" s="156" t="s">
        <v>294</v>
      </c>
      <c r="H591" s="157">
        <v>10</v>
      </c>
      <c r="I591" s="158">
        <v>700</v>
      </c>
      <c r="J591" s="159">
        <f>ROUND($I$591*$H$591,2)</f>
        <v>7000</v>
      </c>
      <c r="K591" s="155"/>
      <c r="L591" s="43"/>
      <c r="M591" s="160"/>
      <c r="N591" s="161" t="s">
        <v>43</v>
      </c>
      <c r="O591" s="24"/>
      <c r="P591" s="162">
        <f>$O$591*$H$591</f>
        <v>0</v>
      </c>
      <c r="Q591" s="162">
        <v>0</v>
      </c>
      <c r="R591" s="162">
        <f>$Q$591*$H$591</f>
        <v>0</v>
      </c>
      <c r="S591" s="162">
        <v>0</v>
      </c>
      <c r="T591" s="163">
        <f>$S$591*$H$591</f>
        <v>0</v>
      </c>
      <c r="AR591" s="97" t="s">
        <v>146</v>
      </c>
      <c r="AT591" s="97" t="s">
        <v>141</v>
      </c>
      <c r="AU591" s="97" t="s">
        <v>80</v>
      </c>
      <c r="AY591" s="6" t="s">
        <v>139</v>
      </c>
      <c r="BE591" s="164">
        <f>IF($N$591="základní",$J$591,0)</f>
        <v>7000</v>
      </c>
      <c r="BF591" s="164">
        <f>IF($N$591="snížená",$J$591,0)</f>
        <v>0</v>
      </c>
      <c r="BG591" s="164">
        <f>IF($N$591="zákl. přenesená",$J$591,0)</f>
        <v>0</v>
      </c>
      <c r="BH591" s="164">
        <f>IF($N$591="sníž. přenesená",$J$591,0)</f>
        <v>0</v>
      </c>
      <c r="BI591" s="164">
        <f>IF($N$591="nulová",$J$591,0)</f>
        <v>0</v>
      </c>
      <c r="BJ591" s="97" t="s">
        <v>76</v>
      </c>
      <c r="BK591" s="164">
        <f>ROUND($I$591*$H$591,2)</f>
        <v>7000</v>
      </c>
      <c r="BL591" s="97" t="s">
        <v>146</v>
      </c>
      <c r="BM591" s="97" t="s">
        <v>1724</v>
      </c>
    </row>
    <row r="592" spans="2:65" s="6" customFormat="1" ht="71.25" customHeight="1" x14ac:dyDescent="0.3">
      <c r="B592" s="23"/>
      <c r="C592" s="24"/>
      <c r="D592" s="165" t="s">
        <v>1501</v>
      </c>
      <c r="E592" s="24"/>
      <c r="F592" s="168" t="s">
        <v>1502</v>
      </c>
      <c r="G592" s="24"/>
      <c r="H592" s="24"/>
      <c r="J592" s="24"/>
      <c r="K592" s="24"/>
      <c r="L592" s="43"/>
      <c r="M592" s="56"/>
      <c r="N592" s="24"/>
      <c r="O592" s="24"/>
      <c r="P592" s="24"/>
      <c r="Q592" s="24"/>
      <c r="R592" s="24"/>
      <c r="S592" s="24"/>
      <c r="T592" s="57"/>
      <c r="AT592" s="6" t="s">
        <v>1501</v>
      </c>
      <c r="AU592" s="6" t="s">
        <v>80</v>
      </c>
    </row>
    <row r="593" spans="2:65" s="6" customFormat="1" ht="15.75" customHeight="1" x14ac:dyDescent="0.3">
      <c r="B593" s="169"/>
      <c r="C593" s="170"/>
      <c r="D593" s="167" t="s">
        <v>152</v>
      </c>
      <c r="E593" s="170"/>
      <c r="F593" s="171" t="s">
        <v>1725</v>
      </c>
      <c r="G593" s="170"/>
      <c r="H593" s="170"/>
      <c r="J593" s="170"/>
      <c r="K593" s="170"/>
      <c r="L593" s="172"/>
      <c r="M593" s="173"/>
      <c r="N593" s="170"/>
      <c r="O593" s="170"/>
      <c r="P593" s="170"/>
      <c r="Q593" s="170"/>
      <c r="R593" s="170"/>
      <c r="S593" s="170"/>
      <c r="T593" s="174"/>
      <c r="AT593" s="175" t="s">
        <v>152</v>
      </c>
      <c r="AU593" s="175" t="s">
        <v>80</v>
      </c>
      <c r="AV593" s="175" t="s">
        <v>76</v>
      </c>
      <c r="AW593" s="175" t="s">
        <v>111</v>
      </c>
      <c r="AX593" s="175" t="s">
        <v>72</v>
      </c>
      <c r="AY593" s="175" t="s">
        <v>139</v>
      </c>
    </row>
    <row r="594" spans="2:65" s="6" customFormat="1" ht="15.75" customHeight="1" x14ac:dyDescent="0.3">
      <c r="B594" s="169"/>
      <c r="C594" s="170"/>
      <c r="D594" s="167" t="s">
        <v>152</v>
      </c>
      <c r="E594" s="170"/>
      <c r="F594" s="171" t="s">
        <v>1726</v>
      </c>
      <c r="G594" s="170"/>
      <c r="H594" s="170"/>
      <c r="J594" s="170"/>
      <c r="K594" s="170"/>
      <c r="L594" s="172"/>
      <c r="M594" s="173"/>
      <c r="N594" s="170"/>
      <c r="O594" s="170"/>
      <c r="P594" s="170"/>
      <c r="Q594" s="170"/>
      <c r="R594" s="170"/>
      <c r="S594" s="170"/>
      <c r="T594" s="174"/>
      <c r="AT594" s="175" t="s">
        <v>152</v>
      </c>
      <c r="AU594" s="175" t="s">
        <v>80</v>
      </c>
      <c r="AV594" s="175" t="s">
        <v>76</v>
      </c>
      <c r="AW594" s="175" t="s">
        <v>111</v>
      </c>
      <c r="AX594" s="175" t="s">
        <v>72</v>
      </c>
      <c r="AY594" s="175" t="s">
        <v>139</v>
      </c>
    </row>
    <row r="595" spans="2:65" s="6" customFormat="1" ht="27" customHeight="1" x14ac:dyDescent="0.3">
      <c r="B595" s="169"/>
      <c r="C595" s="170"/>
      <c r="D595" s="167" t="s">
        <v>152</v>
      </c>
      <c r="E595" s="170"/>
      <c r="F595" s="171" t="s">
        <v>1727</v>
      </c>
      <c r="G595" s="170"/>
      <c r="H595" s="170"/>
      <c r="J595" s="170"/>
      <c r="K595" s="170"/>
      <c r="L595" s="172"/>
      <c r="M595" s="173"/>
      <c r="N595" s="170"/>
      <c r="O595" s="170"/>
      <c r="P595" s="170"/>
      <c r="Q595" s="170"/>
      <c r="R595" s="170"/>
      <c r="S595" s="170"/>
      <c r="T595" s="174"/>
      <c r="AT595" s="175" t="s">
        <v>152</v>
      </c>
      <c r="AU595" s="175" t="s">
        <v>80</v>
      </c>
      <c r="AV595" s="175" t="s">
        <v>76</v>
      </c>
      <c r="AW595" s="175" t="s">
        <v>111</v>
      </c>
      <c r="AX595" s="175" t="s">
        <v>72</v>
      </c>
      <c r="AY595" s="175" t="s">
        <v>139</v>
      </c>
    </row>
    <row r="596" spans="2:65" s="6" customFormat="1" ht="15.75" customHeight="1" x14ac:dyDescent="0.3">
      <c r="B596" s="176"/>
      <c r="C596" s="177"/>
      <c r="D596" s="167" t="s">
        <v>152</v>
      </c>
      <c r="E596" s="177"/>
      <c r="F596" s="178" t="s">
        <v>2118</v>
      </c>
      <c r="G596" s="177"/>
      <c r="H596" s="179">
        <v>10</v>
      </c>
      <c r="J596" s="177"/>
      <c r="K596" s="177"/>
      <c r="L596" s="180"/>
      <c r="M596" s="181"/>
      <c r="N596" s="177"/>
      <c r="O596" s="177"/>
      <c r="P596" s="177"/>
      <c r="Q596" s="177"/>
      <c r="R596" s="177"/>
      <c r="S596" s="177"/>
      <c r="T596" s="182"/>
      <c r="AT596" s="183" t="s">
        <v>152</v>
      </c>
      <c r="AU596" s="183" t="s">
        <v>80</v>
      </c>
      <c r="AV596" s="183" t="s">
        <v>80</v>
      </c>
      <c r="AW596" s="183" t="s">
        <v>111</v>
      </c>
      <c r="AX596" s="183" t="s">
        <v>76</v>
      </c>
      <c r="AY596" s="183" t="s">
        <v>139</v>
      </c>
    </row>
    <row r="597" spans="2:65" s="6" customFormat="1" ht="15.75" customHeight="1" x14ac:dyDescent="0.3">
      <c r="B597" s="23"/>
      <c r="C597" s="153" t="s">
        <v>1522</v>
      </c>
      <c r="D597" s="153" t="s">
        <v>141</v>
      </c>
      <c r="E597" s="154" t="s">
        <v>1731</v>
      </c>
      <c r="F597" s="155" t="s">
        <v>1732</v>
      </c>
      <c r="G597" s="156" t="s">
        <v>144</v>
      </c>
      <c r="H597" s="157">
        <v>2</v>
      </c>
      <c r="I597" s="158">
        <v>31500</v>
      </c>
      <c r="J597" s="159">
        <f>ROUND($I$597*$H$597,2)</f>
        <v>63000</v>
      </c>
      <c r="K597" s="155"/>
      <c r="L597" s="43"/>
      <c r="M597" s="160"/>
      <c r="N597" s="161" t="s">
        <v>43</v>
      </c>
      <c r="O597" s="24"/>
      <c r="P597" s="162">
        <f>$O$597*$H$597</f>
        <v>0</v>
      </c>
      <c r="Q597" s="162">
        <v>0</v>
      </c>
      <c r="R597" s="162">
        <f>$Q$597*$H$597</f>
        <v>0</v>
      </c>
      <c r="S597" s="162">
        <v>0</v>
      </c>
      <c r="T597" s="163">
        <f>$S$597*$H$597</f>
        <v>0</v>
      </c>
      <c r="AR597" s="97" t="s">
        <v>146</v>
      </c>
      <c r="AT597" s="97" t="s">
        <v>141</v>
      </c>
      <c r="AU597" s="97" t="s">
        <v>80</v>
      </c>
      <c r="AY597" s="6" t="s">
        <v>139</v>
      </c>
      <c r="BE597" s="164">
        <f>IF($N$597="základní",$J$597,0)</f>
        <v>63000</v>
      </c>
      <c r="BF597" s="164">
        <f>IF($N$597="snížená",$J$597,0)</f>
        <v>0</v>
      </c>
      <c r="BG597" s="164">
        <f>IF($N$597="zákl. přenesená",$J$597,0)</f>
        <v>0</v>
      </c>
      <c r="BH597" s="164">
        <f>IF($N$597="sníž. přenesená",$J$597,0)</f>
        <v>0</v>
      </c>
      <c r="BI597" s="164">
        <f>IF($N$597="nulová",$J$597,0)</f>
        <v>0</v>
      </c>
      <c r="BJ597" s="97" t="s">
        <v>76</v>
      </c>
      <c r="BK597" s="164">
        <f>ROUND($I$597*$H$597,2)</f>
        <v>63000</v>
      </c>
      <c r="BL597" s="97" t="s">
        <v>146</v>
      </c>
      <c r="BM597" s="97" t="s">
        <v>1733</v>
      </c>
    </row>
    <row r="598" spans="2:65" s="6" customFormat="1" ht="71.25" customHeight="1" x14ac:dyDescent="0.3">
      <c r="B598" s="23"/>
      <c r="C598" s="24"/>
      <c r="D598" s="165" t="s">
        <v>1501</v>
      </c>
      <c r="E598" s="24"/>
      <c r="F598" s="168" t="s">
        <v>1502</v>
      </c>
      <c r="G598" s="24"/>
      <c r="H598" s="24"/>
      <c r="J598" s="24"/>
      <c r="K598" s="24"/>
      <c r="L598" s="43"/>
      <c r="M598" s="56"/>
      <c r="N598" s="24"/>
      <c r="O598" s="24"/>
      <c r="P598" s="24"/>
      <c r="Q598" s="24"/>
      <c r="R598" s="24"/>
      <c r="S598" s="24"/>
      <c r="T598" s="57"/>
      <c r="AT598" s="6" t="s">
        <v>1501</v>
      </c>
      <c r="AU598" s="6" t="s">
        <v>80</v>
      </c>
    </row>
    <row r="599" spans="2:65" s="6" customFormat="1" ht="15.75" customHeight="1" x14ac:dyDescent="0.3">
      <c r="B599" s="169"/>
      <c r="C599" s="170"/>
      <c r="D599" s="167" t="s">
        <v>152</v>
      </c>
      <c r="E599" s="170"/>
      <c r="F599" s="171" t="s">
        <v>1734</v>
      </c>
      <c r="G599" s="170"/>
      <c r="H599" s="170"/>
      <c r="J599" s="170"/>
      <c r="K599" s="170"/>
      <c r="L599" s="172"/>
      <c r="M599" s="173"/>
      <c r="N599" s="170"/>
      <c r="O599" s="170"/>
      <c r="P599" s="170"/>
      <c r="Q599" s="170"/>
      <c r="R599" s="170"/>
      <c r="S599" s="170"/>
      <c r="T599" s="174"/>
      <c r="AT599" s="175" t="s">
        <v>152</v>
      </c>
      <c r="AU599" s="175" t="s">
        <v>80</v>
      </c>
      <c r="AV599" s="175" t="s">
        <v>76</v>
      </c>
      <c r="AW599" s="175" t="s">
        <v>111</v>
      </c>
      <c r="AX599" s="175" t="s">
        <v>72</v>
      </c>
      <c r="AY599" s="175" t="s">
        <v>139</v>
      </c>
    </row>
    <row r="600" spans="2:65" s="6" customFormat="1" ht="15.75" customHeight="1" x14ac:dyDescent="0.3">
      <c r="B600" s="176"/>
      <c r="C600" s="177"/>
      <c r="D600" s="167" t="s">
        <v>152</v>
      </c>
      <c r="E600" s="177"/>
      <c r="F600" s="178" t="s">
        <v>2119</v>
      </c>
      <c r="G600" s="177"/>
      <c r="H600" s="179">
        <v>2</v>
      </c>
      <c r="J600" s="177"/>
      <c r="K600" s="177"/>
      <c r="L600" s="180"/>
      <c r="M600" s="181"/>
      <c r="N600" s="177"/>
      <c r="O600" s="177"/>
      <c r="P600" s="177"/>
      <c r="Q600" s="177"/>
      <c r="R600" s="177"/>
      <c r="S600" s="177"/>
      <c r="T600" s="182"/>
      <c r="AT600" s="183" t="s">
        <v>152</v>
      </c>
      <c r="AU600" s="183" t="s">
        <v>80</v>
      </c>
      <c r="AV600" s="183" t="s">
        <v>80</v>
      </c>
      <c r="AW600" s="183" t="s">
        <v>111</v>
      </c>
      <c r="AX600" s="183" t="s">
        <v>76</v>
      </c>
      <c r="AY600" s="183" t="s">
        <v>139</v>
      </c>
    </row>
    <row r="601" spans="2:65" s="6" customFormat="1" ht="15.75" customHeight="1" x14ac:dyDescent="0.3">
      <c r="B601" s="23"/>
      <c r="C601" s="153" t="s">
        <v>1526</v>
      </c>
      <c r="D601" s="153" t="s">
        <v>141</v>
      </c>
      <c r="E601" s="154" t="s">
        <v>1743</v>
      </c>
      <c r="F601" s="155" t="s">
        <v>1744</v>
      </c>
      <c r="G601" s="156" t="s">
        <v>294</v>
      </c>
      <c r="H601" s="157">
        <v>25</v>
      </c>
      <c r="I601" s="158">
        <v>28</v>
      </c>
      <c r="J601" s="159">
        <f>ROUND($I$601*$H$601,2)</f>
        <v>700</v>
      </c>
      <c r="K601" s="155" t="s">
        <v>145</v>
      </c>
      <c r="L601" s="43"/>
      <c r="M601" s="160"/>
      <c r="N601" s="161" t="s">
        <v>43</v>
      </c>
      <c r="O601" s="24"/>
      <c r="P601" s="162">
        <f>$O$601*$H$601</f>
        <v>0</v>
      </c>
      <c r="Q601" s="162">
        <v>2.9900000000000002E-6</v>
      </c>
      <c r="R601" s="162">
        <f>$Q$601*$H$601</f>
        <v>7.4750000000000001E-5</v>
      </c>
      <c r="S601" s="162">
        <v>0</v>
      </c>
      <c r="T601" s="163">
        <f>$S$601*$H$601</f>
        <v>0</v>
      </c>
      <c r="AR601" s="97" t="s">
        <v>146</v>
      </c>
      <c r="AT601" s="97" t="s">
        <v>141</v>
      </c>
      <c r="AU601" s="97" t="s">
        <v>80</v>
      </c>
      <c r="AY601" s="6" t="s">
        <v>139</v>
      </c>
      <c r="BE601" s="164">
        <f>IF($N$601="základní",$J$601,0)</f>
        <v>700</v>
      </c>
      <c r="BF601" s="164">
        <f>IF($N$601="snížená",$J$601,0)</f>
        <v>0</v>
      </c>
      <c r="BG601" s="164">
        <f>IF($N$601="zákl. přenesená",$J$601,0)</f>
        <v>0</v>
      </c>
      <c r="BH601" s="164">
        <f>IF($N$601="sníž. přenesená",$J$601,0)</f>
        <v>0</v>
      </c>
      <c r="BI601" s="164">
        <f>IF($N$601="nulová",$J$601,0)</f>
        <v>0</v>
      </c>
      <c r="BJ601" s="97" t="s">
        <v>76</v>
      </c>
      <c r="BK601" s="164">
        <f>ROUND($I$601*$H$601,2)</f>
        <v>700</v>
      </c>
      <c r="BL601" s="97" t="s">
        <v>146</v>
      </c>
      <c r="BM601" s="97" t="s">
        <v>1745</v>
      </c>
    </row>
    <row r="602" spans="2:65" s="6" customFormat="1" ht="16.5" customHeight="1" x14ac:dyDescent="0.3">
      <c r="B602" s="23"/>
      <c r="C602" s="24"/>
      <c r="D602" s="165" t="s">
        <v>148</v>
      </c>
      <c r="E602" s="24"/>
      <c r="F602" s="166" t="s">
        <v>1746</v>
      </c>
      <c r="G602" s="24"/>
      <c r="H602" s="24"/>
      <c r="J602" s="24"/>
      <c r="K602" s="24"/>
      <c r="L602" s="43"/>
      <c r="M602" s="56"/>
      <c r="N602" s="24"/>
      <c r="O602" s="24"/>
      <c r="P602" s="24"/>
      <c r="Q602" s="24"/>
      <c r="R602" s="24"/>
      <c r="S602" s="24"/>
      <c r="T602" s="57"/>
      <c r="AT602" s="6" t="s">
        <v>148</v>
      </c>
      <c r="AU602" s="6" t="s">
        <v>80</v>
      </c>
    </row>
    <row r="603" spans="2:65" s="6" customFormat="1" ht="30.75" customHeight="1" x14ac:dyDescent="0.3">
      <c r="B603" s="23"/>
      <c r="C603" s="24"/>
      <c r="D603" s="167" t="s">
        <v>150</v>
      </c>
      <c r="E603" s="24"/>
      <c r="F603" s="168" t="s">
        <v>1747</v>
      </c>
      <c r="G603" s="24"/>
      <c r="H603" s="24"/>
      <c r="J603" s="24"/>
      <c r="K603" s="24"/>
      <c r="L603" s="43"/>
      <c r="M603" s="56"/>
      <c r="N603" s="24"/>
      <c r="O603" s="24"/>
      <c r="P603" s="24"/>
      <c r="Q603" s="24"/>
      <c r="R603" s="24"/>
      <c r="S603" s="24"/>
      <c r="T603" s="57"/>
      <c r="AT603" s="6" t="s">
        <v>150</v>
      </c>
      <c r="AU603" s="6" t="s">
        <v>80</v>
      </c>
    </row>
    <row r="604" spans="2:65" s="6" customFormat="1" ht="15.75" customHeight="1" x14ac:dyDescent="0.3">
      <c r="B604" s="176"/>
      <c r="C604" s="177"/>
      <c r="D604" s="167" t="s">
        <v>152</v>
      </c>
      <c r="E604" s="177"/>
      <c r="F604" s="178" t="s">
        <v>2120</v>
      </c>
      <c r="G604" s="177"/>
      <c r="H604" s="179">
        <v>25</v>
      </c>
      <c r="J604" s="177"/>
      <c r="K604" s="177"/>
      <c r="L604" s="180"/>
      <c r="M604" s="181"/>
      <c r="N604" s="177"/>
      <c r="O604" s="177"/>
      <c r="P604" s="177"/>
      <c r="Q604" s="177"/>
      <c r="R604" s="177"/>
      <c r="S604" s="177"/>
      <c r="T604" s="182"/>
      <c r="AT604" s="183" t="s">
        <v>152</v>
      </c>
      <c r="AU604" s="183" t="s">
        <v>80</v>
      </c>
      <c r="AV604" s="183" t="s">
        <v>80</v>
      </c>
      <c r="AW604" s="183" t="s">
        <v>111</v>
      </c>
      <c r="AX604" s="183" t="s">
        <v>76</v>
      </c>
      <c r="AY604" s="183" t="s">
        <v>139</v>
      </c>
    </row>
    <row r="605" spans="2:65" s="6" customFormat="1" ht="15.75" customHeight="1" x14ac:dyDescent="0.3">
      <c r="B605" s="23"/>
      <c r="C605" s="153" t="s">
        <v>1532</v>
      </c>
      <c r="D605" s="153" t="s">
        <v>141</v>
      </c>
      <c r="E605" s="154" t="s">
        <v>1751</v>
      </c>
      <c r="F605" s="155" t="s">
        <v>1752</v>
      </c>
      <c r="G605" s="156" t="s">
        <v>294</v>
      </c>
      <c r="H605" s="157">
        <v>25</v>
      </c>
      <c r="I605" s="158">
        <v>49</v>
      </c>
      <c r="J605" s="159">
        <f>ROUND($I$605*$H$605,2)</f>
        <v>1225</v>
      </c>
      <c r="K605" s="155" t="s">
        <v>145</v>
      </c>
      <c r="L605" s="43"/>
      <c r="M605" s="160"/>
      <c r="N605" s="161" t="s">
        <v>43</v>
      </c>
      <c r="O605" s="24"/>
      <c r="P605" s="162">
        <f>$O$605*$H$605</f>
        <v>0</v>
      </c>
      <c r="Q605" s="162">
        <v>3.3080000000000002E-4</v>
      </c>
      <c r="R605" s="162">
        <f>$Q$605*$H$605</f>
        <v>8.2699999999999996E-3</v>
      </c>
      <c r="S605" s="162">
        <v>0</v>
      </c>
      <c r="T605" s="163">
        <f>$S$605*$H$605</f>
        <v>0</v>
      </c>
      <c r="AR605" s="97" t="s">
        <v>146</v>
      </c>
      <c r="AT605" s="97" t="s">
        <v>141</v>
      </c>
      <c r="AU605" s="97" t="s">
        <v>80</v>
      </c>
      <c r="AY605" s="6" t="s">
        <v>139</v>
      </c>
      <c r="BE605" s="164">
        <f>IF($N$605="základní",$J$605,0)</f>
        <v>1225</v>
      </c>
      <c r="BF605" s="164">
        <f>IF($N$605="snížená",$J$605,0)</f>
        <v>0</v>
      </c>
      <c r="BG605" s="164">
        <f>IF($N$605="zákl. přenesená",$J$605,0)</f>
        <v>0</v>
      </c>
      <c r="BH605" s="164">
        <f>IF($N$605="sníž. přenesená",$J$605,0)</f>
        <v>0</v>
      </c>
      <c r="BI605" s="164">
        <f>IF($N$605="nulová",$J$605,0)</f>
        <v>0</v>
      </c>
      <c r="BJ605" s="97" t="s">
        <v>76</v>
      </c>
      <c r="BK605" s="164">
        <f>ROUND($I$605*$H$605,2)</f>
        <v>1225</v>
      </c>
      <c r="BL605" s="97" t="s">
        <v>146</v>
      </c>
      <c r="BM605" s="97" t="s">
        <v>1753</v>
      </c>
    </row>
    <row r="606" spans="2:65" s="6" customFormat="1" ht="27" customHeight="1" x14ac:dyDescent="0.3">
      <c r="B606" s="23"/>
      <c r="C606" s="24"/>
      <c r="D606" s="165" t="s">
        <v>148</v>
      </c>
      <c r="E606" s="24"/>
      <c r="F606" s="166" t="s">
        <v>1754</v>
      </c>
      <c r="G606" s="24"/>
      <c r="H606" s="24"/>
      <c r="J606" s="24"/>
      <c r="K606" s="24"/>
      <c r="L606" s="43"/>
      <c r="M606" s="56"/>
      <c r="N606" s="24"/>
      <c r="O606" s="24"/>
      <c r="P606" s="24"/>
      <c r="Q606" s="24"/>
      <c r="R606" s="24"/>
      <c r="S606" s="24"/>
      <c r="T606" s="57"/>
      <c r="AT606" s="6" t="s">
        <v>148</v>
      </c>
      <c r="AU606" s="6" t="s">
        <v>80</v>
      </c>
    </row>
    <row r="607" spans="2:65" s="6" customFormat="1" ht="44.25" customHeight="1" x14ac:dyDescent="0.3">
      <c r="B607" s="23"/>
      <c r="C607" s="24"/>
      <c r="D607" s="167" t="s">
        <v>150</v>
      </c>
      <c r="E607" s="24"/>
      <c r="F607" s="168" t="s">
        <v>1755</v>
      </c>
      <c r="G607" s="24"/>
      <c r="H607" s="24"/>
      <c r="J607" s="24"/>
      <c r="K607" s="24"/>
      <c r="L607" s="43"/>
      <c r="M607" s="56"/>
      <c r="N607" s="24"/>
      <c r="O607" s="24"/>
      <c r="P607" s="24"/>
      <c r="Q607" s="24"/>
      <c r="R607" s="24"/>
      <c r="S607" s="24"/>
      <c r="T607" s="57"/>
      <c r="AT607" s="6" t="s">
        <v>150</v>
      </c>
      <c r="AU607" s="6" t="s">
        <v>80</v>
      </c>
    </row>
    <row r="608" spans="2:65" s="6" customFormat="1" ht="15.75" customHeight="1" x14ac:dyDescent="0.3">
      <c r="B608" s="176"/>
      <c r="C608" s="177"/>
      <c r="D608" s="167" t="s">
        <v>152</v>
      </c>
      <c r="E608" s="177"/>
      <c r="F608" s="178" t="s">
        <v>2120</v>
      </c>
      <c r="G608" s="177"/>
      <c r="H608" s="179">
        <v>25</v>
      </c>
      <c r="J608" s="177"/>
      <c r="K608" s="177"/>
      <c r="L608" s="180"/>
      <c r="M608" s="181"/>
      <c r="N608" s="177"/>
      <c r="O608" s="177"/>
      <c r="P608" s="177"/>
      <c r="Q608" s="177"/>
      <c r="R608" s="177"/>
      <c r="S608" s="177"/>
      <c r="T608" s="182"/>
      <c r="AT608" s="183" t="s">
        <v>152</v>
      </c>
      <c r="AU608" s="183" t="s">
        <v>80</v>
      </c>
      <c r="AV608" s="183" t="s">
        <v>80</v>
      </c>
      <c r="AW608" s="183" t="s">
        <v>111</v>
      </c>
      <c r="AX608" s="183" t="s">
        <v>76</v>
      </c>
      <c r="AY608" s="183" t="s">
        <v>139</v>
      </c>
    </row>
    <row r="609" spans="2:65" s="6" customFormat="1" ht="15.75" customHeight="1" x14ac:dyDescent="0.3">
      <c r="B609" s="23"/>
      <c r="C609" s="153" t="s">
        <v>1537</v>
      </c>
      <c r="D609" s="153" t="s">
        <v>141</v>
      </c>
      <c r="E609" s="154" t="s">
        <v>1767</v>
      </c>
      <c r="F609" s="155" t="s">
        <v>1768</v>
      </c>
      <c r="G609" s="156" t="s">
        <v>294</v>
      </c>
      <c r="H609" s="157">
        <v>25</v>
      </c>
      <c r="I609" s="158">
        <v>70</v>
      </c>
      <c r="J609" s="159">
        <f>ROUND($I$609*$H$609,2)</f>
        <v>1750</v>
      </c>
      <c r="K609" s="155" t="s">
        <v>145</v>
      </c>
      <c r="L609" s="43"/>
      <c r="M609" s="160"/>
      <c r="N609" s="161" t="s">
        <v>43</v>
      </c>
      <c r="O609" s="24"/>
      <c r="P609" s="162">
        <f>$O$609*$H$609</f>
        <v>0</v>
      </c>
      <c r="Q609" s="162">
        <v>4.0810000000000004E-6</v>
      </c>
      <c r="R609" s="162">
        <f>$Q$609*$H$609</f>
        <v>1.0202500000000001E-4</v>
      </c>
      <c r="S609" s="162">
        <v>0</v>
      </c>
      <c r="T609" s="163">
        <f>$S$609*$H$609</f>
        <v>0</v>
      </c>
      <c r="AR609" s="97" t="s">
        <v>146</v>
      </c>
      <c r="AT609" s="97" t="s">
        <v>141</v>
      </c>
      <c r="AU609" s="97" t="s">
        <v>80</v>
      </c>
      <c r="AY609" s="6" t="s">
        <v>139</v>
      </c>
      <c r="BE609" s="164">
        <f>IF($N$609="základní",$J$609,0)</f>
        <v>1750</v>
      </c>
      <c r="BF609" s="164">
        <f>IF($N$609="snížená",$J$609,0)</f>
        <v>0</v>
      </c>
      <c r="BG609" s="164">
        <f>IF($N$609="zákl. přenesená",$J$609,0)</f>
        <v>0</v>
      </c>
      <c r="BH609" s="164">
        <f>IF($N$609="sníž. přenesená",$J$609,0)</f>
        <v>0</v>
      </c>
      <c r="BI609" s="164">
        <f>IF($N$609="nulová",$J$609,0)</f>
        <v>0</v>
      </c>
      <c r="BJ609" s="97" t="s">
        <v>76</v>
      </c>
      <c r="BK609" s="164">
        <f>ROUND($I$609*$H$609,2)</f>
        <v>1750</v>
      </c>
      <c r="BL609" s="97" t="s">
        <v>146</v>
      </c>
      <c r="BM609" s="97" t="s">
        <v>1769</v>
      </c>
    </row>
    <row r="610" spans="2:65" s="6" customFormat="1" ht="16.5" customHeight="1" x14ac:dyDescent="0.3">
      <c r="B610" s="23"/>
      <c r="C610" s="24"/>
      <c r="D610" s="165" t="s">
        <v>148</v>
      </c>
      <c r="E610" s="24"/>
      <c r="F610" s="166" t="s">
        <v>1770</v>
      </c>
      <c r="G610" s="24"/>
      <c r="H610" s="24"/>
      <c r="J610" s="24"/>
      <c r="K610" s="24"/>
      <c r="L610" s="43"/>
      <c r="M610" s="56"/>
      <c r="N610" s="24"/>
      <c r="O610" s="24"/>
      <c r="P610" s="24"/>
      <c r="Q610" s="24"/>
      <c r="R610" s="24"/>
      <c r="S610" s="24"/>
      <c r="T610" s="57"/>
      <c r="AT610" s="6" t="s">
        <v>148</v>
      </c>
      <c r="AU610" s="6" t="s">
        <v>80</v>
      </c>
    </row>
    <row r="611" spans="2:65" s="6" customFormat="1" ht="30.75" customHeight="1" x14ac:dyDescent="0.3">
      <c r="B611" s="23"/>
      <c r="C611" s="24"/>
      <c r="D611" s="167" t="s">
        <v>150</v>
      </c>
      <c r="E611" s="24"/>
      <c r="F611" s="168" t="s">
        <v>1771</v>
      </c>
      <c r="G611" s="24"/>
      <c r="H611" s="24"/>
      <c r="J611" s="24"/>
      <c r="K611" s="24"/>
      <c r="L611" s="43"/>
      <c r="M611" s="56"/>
      <c r="N611" s="24"/>
      <c r="O611" s="24"/>
      <c r="P611" s="24"/>
      <c r="Q611" s="24"/>
      <c r="R611" s="24"/>
      <c r="S611" s="24"/>
      <c r="T611" s="57"/>
      <c r="AT611" s="6" t="s">
        <v>150</v>
      </c>
      <c r="AU611" s="6" t="s">
        <v>80</v>
      </c>
    </row>
    <row r="612" spans="2:65" s="6" customFormat="1" ht="15.75" customHeight="1" x14ac:dyDescent="0.3">
      <c r="B612" s="169"/>
      <c r="C612" s="170"/>
      <c r="D612" s="167" t="s">
        <v>152</v>
      </c>
      <c r="E612" s="170"/>
      <c r="F612" s="171" t="s">
        <v>1930</v>
      </c>
      <c r="G612" s="170"/>
      <c r="H612" s="170"/>
      <c r="J612" s="170"/>
      <c r="K612" s="170"/>
      <c r="L612" s="172"/>
      <c r="M612" s="173"/>
      <c r="N612" s="170"/>
      <c r="O612" s="170"/>
      <c r="P612" s="170"/>
      <c r="Q612" s="170"/>
      <c r="R612" s="170"/>
      <c r="S612" s="170"/>
      <c r="T612" s="174"/>
      <c r="AT612" s="175" t="s">
        <v>152</v>
      </c>
      <c r="AU612" s="175" t="s">
        <v>80</v>
      </c>
      <c r="AV612" s="175" t="s">
        <v>76</v>
      </c>
      <c r="AW612" s="175" t="s">
        <v>111</v>
      </c>
      <c r="AX612" s="175" t="s">
        <v>72</v>
      </c>
      <c r="AY612" s="175" t="s">
        <v>139</v>
      </c>
    </row>
    <row r="613" spans="2:65" s="6" customFormat="1" ht="15.75" customHeight="1" x14ac:dyDescent="0.3">
      <c r="B613" s="176"/>
      <c r="C613" s="177"/>
      <c r="D613" s="167" t="s">
        <v>152</v>
      </c>
      <c r="E613" s="177"/>
      <c r="F613" s="178" t="s">
        <v>2121</v>
      </c>
      <c r="G613" s="177"/>
      <c r="H613" s="179">
        <v>25</v>
      </c>
      <c r="J613" s="177"/>
      <c r="K613" s="177"/>
      <c r="L613" s="180"/>
      <c r="M613" s="181"/>
      <c r="N613" s="177"/>
      <c r="O613" s="177"/>
      <c r="P613" s="177"/>
      <c r="Q613" s="177"/>
      <c r="R613" s="177"/>
      <c r="S613" s="177"/>
      <c r="T613" s="182"/>
      <c r="AT613" s="183" t="s">
        <v>152</v>
      </c>
      <c r="AU613" s="183" t="s">
        <v>80</v>
      </c>
      <c r="AV613" s="183" t="s">
        <v>80</v>
      </c>
      <c r="AW613" s="183" t="s">
        <v>111</v>
      </c>
      <c r="AX613" s="183" t="s">
        <v>76</v>
      </c>
      <c r="AY613" s="183" t="s">
        <v>139</v>
      </c>
    </row>
    <row r="614" spans="2:65" s="6" customFormat="1" ht="15.75" customHeight="1" x14ac:dyDescent="0.3">
      <c r="B614" s="23"/>
      <c r="C614" s="153" t="s">
        <v>1543</v>
      </c>
      <c r="D614" s="153" t="s">
        <v>141</v>
      </c>
      <c r="E614" s="154" t="s">
        <v>1800</v>
      </c>
      <c r="F614" s="155" t="s">
        <v>1801</v>
      </c>
      <c r="G614" s="156" t="s">
        <v>380</v>
      </c>
      <c r="H614" s="157">
        <v>12.811</v>
      </c>
      <c r="I614" s="158">
        <v>16.899999999999999</v>
      </c>
      <c r="J614" s="159">
        <f>ROUND($I$614*$H$614,2)</f>
        <v>216.51</v>
      </c>
      <c r="K614" s="155" t="s">
        <v>145</v>
      </c>
      <c r="L614" s="43"/>
      <c r="M614" s="160"/>
      <c r="N614" s="161" t="s">
        <v>43</v>
      </c>
      <c r="O614" s="24"/>
      <c r="P614" s="162">
        <f>$O$614*$H$614</f>
        <v>0</v>
      </c>
      <c r="Q614" s="162">
        <v>0</v>
      </c>
      <c r="R614" s="162">
        <f>$Q$614*$H$614</f>
        <v>0</v>
      </c>
      <c r="S614" s="162">
        <v>0</v>
      </c>
      <c r="T614" s="163">
        <f>$S$614*$H$614</f>
        <v>0</v>
      </c>
      <c r="AR614" s="97" t="s">
        <v>146</v>
      </c>
      <c r="AT614" s="97" t="s">
        <v>141</v>
      </c>
      <c r="AU614" s="97" t="s">
        <v>80</v>
      </c>
      <c r="AY614" s="6" t="s">
        <v>139</v>
      </c>
      <c r="BE614" s="164">
        <f>IF($N$614="základní",$J$614,0)</f>
        <v>216.51</v>
      </c>
      <c r="BF614" s="164">
        <f>IF($N$614="snížená",$J$614,0)</f>
        <v>0</v>
      </c>
      <c r="BG614" s="164">
        <f>IF($N$614="zákl. přenesená",$J$614,0)</f>
        <v>0</v>
      </c>
      <c r="BH614" s="164">
        <f>IF($N$614="sníž. přenesená",$J$614,0)</f>
        <v>0</v>
      </c>
      <c r="BI614" s="164">
        <f>IF($N$614="nulová",$J$614,0)</f>
        <v>0</v>
      </c>
      <c r="BJ614" s="97" t="s">
        <v>76</v>
      </c>
      <c r="BK614" s="164">
        <f>ROUND($I$614*$H$614,2)</f>
        <v>216.51</v>
      </c>
      <c r="BL614" s="97" t="s">
        <v>146</v>
      </c>
      <c r="BM614" s="97" t="s">
        <v>2122</v>
      </c>
    </row>
    <row r="615" spans="2:65" s="6" customFormat="1" ht="27" customHeight="1" x14ac:dyDescent="0.3">
      <c r="B615" s="23"/>
      <c r="C615" s="24"/>
      <c r="D615" s="165" t="s">
        <v>148</v>
      </c>
      <c r="E615" s="24"/>
      <c r="F615" s="166" t="s">
        <v>1803</v>
      </c>
      <c r="G615" s="24"/>
      <c r="H615" s="24"/>
      <c r="J615" s="24"/>
      <c r="K615" s="24"/>
      <c r="L615" s="43"/>
      <c r="M615" s="56"/>
      <c r="N615" s="24"/>
      <c r="O615" s="24"/>
      <c r="P615" s="24"/>
      <c r="Q615" s="24"/>
      <c r="R615" s="24"/>
      <c r="S615" s="24"/>
      <c r="T615" s="57"/>
      <c r="AT615" s="6" t="s">
        <v>148</v>
      </c>
      <c r="AU615" s="6" t="s">
        <v>80</v>
      </c>
    </row>
    <row r="616" spans="2:65" s="6" customFormat="1" ht="125.25" customHeight="1" x14ac:dyDescent="0.3">
      <c r="B616" s="23"/>
      <c r="C616" s="24"/>
      <c r="D616" s="167" t="s">
        <v>150</v>
      </c>
      <c r="E616" s="24"/>
      <c r="F616" s="168" t="s">
        <v>1804</v>
      </c>
      <c r="G616" s="24"/>
      <c r="H616" s="24"/>
      <c r="J616" s="24"/>
      <c r="K616" s="24"/>
      <c r="L616" s="43"/>
      <c r="M616" s="56"/>
      <c r="N616" s="24"/>
      <c r="O616" s="24"/>
      <c r="P616" s="24"/>
      <c r="Q616" s="24"/>
      <c r="R616" s="24"/>
      <c r="S616" s="24"/>
      <c r="T616" s="57"/>
      <c r="AT616" s="6" t="s">
        <v>150</v>
      </c>
      <c r="AU616" s="6" t="s">
        <v>80</v>
      </c>
    </row>
    <row r="617" spans="2:65" s="6" customFormat="1" ht="15.75" customHeight="1" x14ac:dyDescent="0.3">
      <c r="B617" s="176"/>
      <c r="C617" s="177"/>
      <c r="D617" s="167" t="s">
        <v>152</v>
      </c>
      <c r="E617" s="177"/>
      <c r="F617" s="178" t="s">
        <v>2123</v>
      </c>
      <c r="G617" s="177"/>
      <c r="H617" s="179">
        <v>12.811</v>
      </c>
      <c r="J617" s="177"/>
      <c r="K617" s="177"/>
      <c r="L617" s="180"/>
      <c r="M617" s="181"/>
      <c r="N617" s="177"/>
      <c r="O617" s="177"/>
      <c r="P617" s="177"/>
      <c r="Q617" s="177"/>
      <c r="R617" s="177"/>
      <c r="S617" s="177"/>
      <c r="T617" s="182"/>
      <c r="AT617" s="183" t="s">
        <v>152</v>
      </c>
      <c r="AU617" s="183" t="s">
        <v>80</v>
      </c>
      <c r="AV617" s="183" t="s">
        <v>80</v>
      </c>
      <c r="AW617" s="183" t="s">
        <v>111</v>
      </c>
      <c r="AX617" s="183" t="s">
        <v>76</v>
      </c>
      <c r="AY617" s="183" t="s">
        <v>139</v>
      </c>
    </row>
    <row r="618" spans="2:65" s="6" customFormat="1" ht="15.75" customHeight="1" x14ac:dyDescent="0.3">
      <c r="B618" s="23"/>
      <c r="C618" s="153" t="s">
        <v>1547</v>
      </c>
      <c r="D618" s="153" t="s">
        <v>141</v>
      </c>
      <c r="E618" s="154" t="s">
        <v>1808</v>
      </c>
      <c r="F618" s="155" t="s">
        <v>1809</v>
      </c>
      <c r="G618" s="156" t="s">
        <v>144</v>
      </c>
      <c r="H618" s="157">
        <v>2</v>
      </c>
      <c r="I618" s="158">
        <v>308</v>
      </c>
      <c r="J618" s="159">
        <f>ROUND($I$618*$H$618,2)</f>
        <v>616</v>
      </c>
      <c r="K618" s="155" t="s">
        <v>145</v>
      </c>
      <c r="L618" s="43"/>
      <c r="M618" s="160"/>
      <c r="N618" s="161" t="s">
        <v>43</v>
      </c>
      <c r="O618" s="24"/>
      <c r="P618" s="162">
        <f>$O$618*$H$618</f>
        <v>0</v>
      </c>
      <c r="Q618" s="162">
        <v>6.8820000000000001E-3</v>
      </c>
      <c r="R618" s="162">
        <f>$Q$618*$H$618</f>
        <v>1.3764E-2</v>
      </c>
      <c r="S618" s="162">
        <v>0</v>
      </c>
      <c r="T618" s="163">
        <f>$S$618*$H$618</f>
        <v>0</v>
      </c>
      <c r="AR618" s="97" t="s">
        <v>146</v>
      </c>
      <c r="AT618" s="97" t="s">
        <v>141</v>
      </c>
      <c r="AU618" s="97" t="s">
        <v>80</v>
      </c>
      <c r="AY618" s="6" t="s">
        <v>139</v>
      </c>
      <c r="BE618" s="164">
        <f>IF($N$618="základní",$J$618,0)</f>
        <v>616</v>
      </c>
      <c r="BF618" s="164">
        <f>IF($N$618="snížená",$J$618,0)</f>
        <v>0</v>
      </c>
      <c r="BG618" s="164">
        <f>IF($N$618="zákl. přenesená",$J$618,0)</f>
        <v>0</v>
      </c>
      <c r="BH618" s="164">
        <f>IF($N$618="sníž. přenesená",$J$618,0)</f>
        <v>0</v>
      </c>
      <c r="BI618" s="164">
        <f>IF($N$618="nulová",$J$618,0)</f>
        <v>0</v>
      </c>
      <c r="BJ618" s="97" t="s">
        <v>76</v>
      </c>
      <c r="BK618" s="164">
        <f>ROUND($I$618*$H$618,2)</f>
        <v>616</v>
      </c>
      <c r="BL618" s="97" t="s">
        <v>146</v>
      </c>
      <c r="BM618" s="97" t="s">
        <v>2124</v>
      </c>
    </row>
    <row r="619" spans="2:65" s="6" customFormat="1" ht="16.5" customHeight="1" x14ac:dyDescent="0.3">
      <c r="B619" s="23"/>
      <c r="C619" s="24"/>
      <c r="D619" s="165" t="s">
        <v>148</v>
      </c>
      <c r="E619" s="24"/>
      <c r="F619" s="166" t="s">
        <v>1811</v>
      </c>
      <c r="G619" s="24"/>
      <c r="H619" s="24"/>
      <c r="J619" s="24"/>
      <c r="K619" s="24"/>
      <c r="L619" s="43"/>
      <c r="M619" s="56"/>
      <c r="N619" s="24"/>
      <c r="O619" s="24"/>
      <c r="P619" s="24"/>
      <c r="Q619" s="24"/>
      <c r="R619" s="24"/>
      <c r="S619" s="24"/>
      <c r="T619" s="57"/>
      <c r="AT619" s="6" t="s">
        <v>148</v>
      </c>
      <c r="AU619" s="6" t="s">
        <v>80</v>
      </c>
    </row>
    <row r="620" spans="2:65" s="6" customFormat="1" ht="15.75" customHeight="1" x14ac:dyDescent="0.3">
      <c r="B620" s="169"/>
      <c r="C620" s="170"/>
      <c r="D620" s="167" t="s">
        <v>152</v>
      </c>
      <c r="E620" s="170"/>
      <c r="F620" s="171" t="s">
        <v>1411</v>
      </c>
      <c r="G620" s="170"/>
      <c r="H620" s="170"/>
      <c r="J620" s="170"/>
      <c r="K620" s="170"/>
      <c r="L620" s="172"/>
      <c r="M620" s="173"/>
      <c r="N620" s="170"/>
      <c r="O620" s="170"/>
      <c r="P620" s="170"/>
      <c r="Q620" s="170"/>
      <c r="R620" s="170"/>
      <c r="S620" s="170"/>
      <c r="T620" s="174"/>
      <c r="AT620" s="175" t="s">
        <v>152</v>
      </c>
      <c r="AU620" s="175" t="s">
        <v>80</v>
      </c>
      <c r="AV620" s="175" t="s">
        <v>76</v>
      </c>
      <c r="AW620" s="175" t="s">
        <v>111</v>
      </c>
      <c r="AX620" s="175" t="s">
        <v>72</v>
      </c>
      <c r="AY620" s="175" t="s">
        <v>139</v>
      </c>
    </row>
    <row r="621" spans="2:65" s="6" customFormat="1" ht="15.75" customHeight="1" x14ac:dyDescent="0.3">
      <c r="B621" s="169"/>
      <c r="C621" s="170"/>
      <c r="D621" s="167" t="s">
        <v>152</v>
      </c>
      <c r="E621" s="170"/>
      <c r="F621" s="171" t="s">
        <v>1933</v>
      </c>
      <c r="G621" s="170"/>
      <c r="H621" s="170"/>
      <c r="J621" s="170"/>
      <c r="K621" s="170"/>
      <c r="L621" s="172"/>
      <c r="M621" s="173"/>
      <c r="N621" s="170"/>
      <c r="O621" s="170"/>
      <c r="P621" s="170"/>
      <c r="Q621" s="170"/>
      <c r="R621" s="170"/>
      <c r="S621" s="170"/>
      <c r="T621" s="174"/>
      <c r="AT621" s="175" t="s">
        <v>152</v>
      </c>
      <c r="AU621" s="175" t="s">
        <v>80</v>
      </c>
      <c r="AV621" s="175" t="s">
        <v>76</v>
      </c>
      <c r="AW621" s="175" t="s">
        <v>111</v>
      </c>
      <c r="AX621" s="175" t="s">
        <v>72</v>
      </c>
      <c r="AY621" s="175" t="s">
        <v>139</v>
      </c>
    </row>
    <row r="622" spans="2:65" s="6" customFormat="1" ht="15.75" customHeight="1" x14ac:dyDescent="0.3">
      <c r="B622" s="176"/>
      <c r="C622" s="177"/>
      <c r="D622" s="167" t="s">
        <v>152</v>
      </c>
      <c r="E622" s="177"/>
      <c r="F622" s="178" t="s">
        <v>1615</v>
      </c>
      <c r="G622" s="177"/>
      <c r="H622" s="179">
        <v>2</v>
      </c>
      <c r="J622" s="177"/>
      <c r="K622" s="177"/>
      <c r="L622" s="180"/>
      <c r="M622" s="181"/>
      <c r="N622" s="177"/>
      <c r="O622" s="177"/>
      <c r="P622" s="177"/>
      <c r="Q622" s="177"/>
      <c r="R622" s="177"/>
      <c r="S622" s="177"/>
      <c r="T622" s="182"/>
      <c r="AT622" s="183" t="s">
        <v>152</v>
      </c>
      <c r="AU622" s="183" t="s">
        <v>80</v>
      </c>
      <c r="AV622" s="183" t="s">
        <v>80</v>
      </c>
      <c r="AW622" s="183" t="s">
        <v>111</v>
      </c>
      <c r="AX622" s="183" t="s">
        <v>76</v>
      </c>
      <c r="AY622" s="183" t="s">
        <v>139</v>
      </c>
    </row>
    <row r="623" spans="2:65" s="6" customFormat="1" ht="15.75" customHeight="1" x14ac:dyDescent="0.3">
      <c r="B623" s="23"/>
      <c r="C623" s="200" t="s">
        <v>1553</v>
      </c>
      <c r="D623" s="200" t="s">
        <v>1184</v>
      </c>
      <c r="E623" s="201" t="s">
        <v>1814</v>
      </c>
      <c r="F623" s="202" t="s">
        <v>1815</v>
      </c>
      <c r="G623" s="203" t="s">
        <v>144</v>
      </c>
      <c r="H623" s="204">
        <v>2</v>
      </c>
      <c r="I623" s="205">
        <v>3762</v>
      </c>
      <c r="J623" s="206">
        <f>ROUND($I$623*$H$623,2)</f>
        <v>7524</v>
      </c>
      <c r="K623" s="202"/>
      <c r="L623" s="207"/>
      <c r="M623" s="208"/>
      <c r="N623" s="209" t="s">
        <v>43</v>
      </c>
      <c r="O623" s="24"/>
      <c r="P623" s="162">
        <f>$O$623*$H$623</f>
        <v>0</v>
      </c>
      <c r="Q623" s="162">
        <v>0</v>
      </c>
      <c r="R623" s="162">
        <f>$Q$623*$H$623</f>
        <v>0</v>
      </c>
      <c r="S623" s="162">
        <v>0</v>
      </c>
      <c r="T623" s="163">
        <f>$S$623*$H$623</f>
        <v>0</v>
      </c>
      <c r="AR623" s="97" t="s">
        <v>214</v>
      </c>
      <c r="AT623" s="97" t="s">
        <v>1184</v>
      </c>
      <c r="AU623" s="97" t="s">
        <v>80</v>
      </c>
      <c r="AY623" s="6" t="s">
        <v>139</v>
      </c>
      <c r="BE623" s="164">
        <f>IF($N$623="základní",$J$623,0)</f>
        <v>7524</v>
      </c>
      <c r="BF623" s="164">
        <f>IF($N$623="snížená",$J$623,0)</f>
        <v>0</v>
      </c>
      <c r="BG623" s="164">
        <f>IF($N$623="zákl. přenesená",$J$623,0)</f>
        <v>0</v>
      </c>
      <c r="BH623" s="164">
        <f>IF($N$623="sníž. přenesená",$J$623,0)</f>
        <v>0</v>
      </c>
      <c r="BI623" s="164">
        <f>IF($N$623="nulová",$J$623,0)</f>
        <v>0</v>
      </c>
      <c r="BJ623" s="97" t="s">
        <v>76</v>
      </c>
      <c r="BK623" s="164">
        <f>ROUND($I$623*$H$623,2)</f>
        <v>7524</v>
      </c>
      <c r="BL623" s="97" t="s">
        <v>146</v>
      </c>
      <c r="BM623" s="97" t="s">
        <v>2125</v>
      </c>
    </row>
    <row r="624" spans="2:65" s="6" customFormat="1" ht="16.5" customHeight="1" x14ac:dyDescent="0.3">
      <c r="B624" s="23"/>
      <c r="C624" s="24"/>
      <c r="D624" s="165" t="s">
        <v>148</v>
      </c>
      <c r="E624" s="24"/>
      <c r="F624" s="166" t="s">
        <v>1817</v>
      </c>
      <c r="G624" s="24"/>
      <c r="H624" s="24"/>
      <c r="J624" s="24"/>
      <c r="K624" s="24"/>
      <c r="L624" s="43"/>
      <c r="M624" s="56"/>
      <c r="N624" s="24"/>
      <c r="O624" s="24"/>
      <c r="P624" s="24"/>
      <c r="Q624" s="24"/>
      <c r="R624" s="24"/>
      <c r="S624" s="24"/>
      <c r="T624" s="57"/>
      <c r="AT624" s="6" t="s">
        <v>148</v>
      </c>
      <c r="AU624" s="6" t="s">
        <v>80</v>
      </c>
    </row>
    <row r="625" spans="2:65" s="6" customFormat="1" ht="15.75" customHeight="1" x14ac:dyDescent="0.3">
      <c r="B625" s="169"/>
      <c r="C625" s="170"/>
      <c r="D625" s="167" t="s">
        <v>152</v>
      </c>
      <c r="E625" s="170"/>
      <c r="F625" s="171" t="s">
        <v>1411</v>
      </c>
      <c r="G625" s="170"/>
      <c r="H625" s="170"/>
      <c r="J625" s="170"/>
      <c r="K625" s="170"/>
      <c r="L625" s="172"/>
      <c r="M625" s="173"/>
      <c r="N625" s="170"/>
      <c r="O625" s="170"/>
      <c r="P625" s="170"/>
      <c r="Q625" s="170"/>
      <c r="R625" s="170"/>
      <c r="S625" s="170"/>
      <c r="T625" s="174"/>
      <c r="AT625" s="175" t="s">
        <v>152</v>
      </c>
      <c r="AU625" s="175" t="s">
        <v>80</v>
      </c>
      <c r="AV625" s="175" t="s">
        <v>76</v>
      </c>
      <c r="AW625" s="175" t="s">
        <v>111</v>
      </c>
      <c r="AX625" s="175" t="s">
        <v>72</v>
      </c>
      <c r="AY625" s="175" t="s">
        <v>139</v>
      </c>
    </row>
    <row r="626" spans="2:65" s="6" customFormat="1" ht="15.75" customHeight="1" x14ac:dyDescent="0.3">
      <c r="B626" s="169"/>
      <c r="C626" s="170"/>
      <c r="D626" s="167" t="s">
        <v>152</v>
      </c>
      <c r="E626" s="170"/>
      <c r="F626" s="171" t="s">
        <v>2126</v>
      </c>
      <c r="G626" s="170"/>
      <c r="H626" s="170"/>
      <c r="J626" s="170"/>
      <c r="K626" s="170"/>
      <c r="L626" s="172"/>
      <c r="M626" s="173"/>
      <c r="N626" s="170"/>
      <c r="O626" s="170"/>
      <c r="P626" s="170"/>
      <c r="Q626" s="170"/>
      <c r="R626" s="170"/>
      <c r="S626" s="170"/>
      <c r="T626" s="174"/>
      <c r="AT626" s="175" t="s">
        <v>152</v>
      </c>
      <c r="AU626" s="175" t="s">
        <v>80</v>
      </c>
      <c r="AV626" s="175" t="s">
        <v>76</v>
      </c>
      <c r="AW626" s="175" t="s">
        <v>111</v>
      </c>
      <c r="AX626" s="175" t="s">
        <v>72</v>
      </c>
      <c r="AY626" s="175" t="s">
        <v>139</v>
      </c>
    </row>
    <row r="627" spans="2:65" s="6" customFormat="1" ht="15.75" customHeight="1" x14ac:dyDescent="0.3">
      <c r="B627" s="176"/>
      <c r="C627" s="177"/>
      <c r="D627" s="167" t="s">
        <v>152</v>
      </c>
      <c r="E627" s="177"/>
      <c r="F627" s="178" t="s">
        <v>2127</v>
      </c>
      <c r="G627" s="177"/>
      <c r="H627" s="179">
        <v>2</v>
      </c>
      <c r="J627" s="177"/>
      <c r="K627" s="177"/>
      <c r="L627" s="180"/>
      <c r="M627" s="181"/>
      <c r="N627" s="177"/>
      <c r="O627" s="177"/>
      <c r="P627" s="177"/>
      <c r="Q627" s="177"/>
      <c r="R627" s="177"/>
      <c r="S627" s="177"/>
      <c r="T627" s="182"/>
      <c r="AT627" s="183" t="s">
        <v>152</v>
      </c>
      <c r="AU627" s="183" t="s">
        <v>80</v>
      </c>
      <c r="AV627" s="183" t="s">
        <v>80</v>
      </c>
      <c r="AW627" s="183" t="s">
        <v>111</v>
      </c>
      <c r="AX627" s="183" t="s">
        <v>76</v>
      </c>
      <c r="AY627" s="183" t="s">
        <v>139</v>
      </c>
    </row>
    <row r="628" spans="2:65" s="6" customFormat="1" ht="15.75" customHeight="1" x14ac:dyDescent="0.3">
      <c r="B628" s="23"/>
      <c r="C628" s="200" t="s">
        <v>1557</v>
      </c>
      <c r="D628" s="200" t="s">
        <v>1184</v>
      </c>
      <c r="E628" s="201" t="s">
        <v>1820</v>
      </c>
      <c r="F628" s="202" t="s">
        <v>1821</v>
      </c>
      <c r="G628" s="203" t="s">
        <v>144</v>
      </c>
      <c r="H628" s="204">
        <v>1</v>
      </c>
      <c r="I628" s="205">
        <v>4143</v>
      </c>
      <c r="J628" s="206">
        <f>ROUND($I$628*$H$628,2)</f>
        <v>4143</v>
      </c>
      <c r="K628" s="202"/>
      <c r="L628" s="207"/>
      <c r="M628" s="208"/>
      <c r="N628" s="209" t="s">
        <v>43</v>
      </c>
      <c r="O628" s="24"/>
      <c r="P628" s="162">
        <f>$O$628*$H$628</f>
        <v>0</v>
      </c>
      <c r="Q628" s="162">
        <v>0</v>
      </c>
      <c r="R628" s="162">
        <f>$Q$628*$H$628</f>
        <v>0</v>
      </c>
      <c r="S628" s="162">
        <v>0</v>
      </c>
      <c r="T628" s="163">
        <f>$S$628*$H$628</f>
        <v>0</v>
      </c>
      <c r="AR628" s="97" t="s">
        <v>214</v>
      </c>
      <c r="AT628" s="97" t="s">
        <v>1184</v>
      </c>
      <c r="AU628" s="97" t="s">
        <v>80</v>
      </c>
      <c r="AY628" s="6" t="s">
        <v>139</v>
      </c>
      <c r="BE628" s="164">
        <f>IF($N$628="základní",$J$628,0)</f>
        <v>4143</v>
      </c>
      <c r="BF628" s="164">
        <f>IF($N$628="snížená",$J$628,0)</f>
        <v>0</v>
      </c>
      <c r="BG628" s="164">
        <f>IF($N$628="zákl. přenesená",$J$628,0)</f>
        <v>0</v>
      </c>
      <c r="BH628" s="164">
        <f>IF($N$628="sníž. přenesená",$J$628,0)</f>
        <v>0</v>
      </c>
      <c r="BI628" s="164">
        <f>IF($N$628="nulová",$J$628,0)</f>
        <v>0</v>
      </c>
      <c r="BJ628" s="97" t="s">
        <v>76</v>
      </c>
      <c r="BK628" s="164">
        <f>ROUND($I$628*$H$628,2)</f>
        <v>4143</v>
      </c>
      <c r="BL628" s="97" t="s">
        <v>146</v>
      </c>
      <c r="BM628" s="97" t="s">
        <v>2128</v>
      </c>
    </row>
    <row r="629" spans="2:65" s="6" customFormat="1" ht="16.5" customHeight="1" x14ac:dyDescent="0.3">
      <c r="B629" s="23"/>
      <c r="C629" s="24"/>
      <c r="D629" s="165" t="s">
        <v>148</v>
      </c>
      <c r="E629" s="24"/>
      <c r="F629" s="166" t="s">
        <v>1817</v>
      </c>
      <c r="G629" s="24"/>
      <c r="H629" s="24"/>
      <c r="J629" s="24"/>
      <c r="K629" s="24"/>
      <c r="L629" s="43"/>
      <c r="M629" s="56"/>
      <c r="N629" s="24"/>
      <c r="O629" s="24"/>
      <c r="P629" s="24"/>
      <c r="Q629" s="24"/>
      <c r="R629" s="24"/>
      <c r="S629" s="24"/>
      <c r="T629" s="57"/>
      <c r="AT629" s="6" t="s">
        <v>148</v>
      </c>
      <c r="AU629" s="6" t="s">
        <v>80</v>
      </c>
    </row>
    <row r="630" spans="2:65" s="6" customFormat="1" ht="15.75" customHeight="1" x14ac:dyDescent="0.3">
      <c r="B630" s="169"/>
      <c r="C630" s="170"/>
      <c r="D630" s="167" t="s">
        <v>152</v>
      </c>
      <c r="E630" s="170"/>
      <c r="F630" s="171" t="s">
        <v>1411</v>
      </c>
      <c r="G630" s="170"/>
      <c r="H630" s="170"/>
      <c r="J630" s="170"/>
      <c r="K630" s="170"/>
      <c r="L630" s="172"/>
      <c r="M630" s="173"/>
      <c r="N630" s="170"/>
      <c r="O630" s="170"/>
      <c r="P630" s="170"/>
      <c r="Q630" s="170"/>
      <c r="R630" s="170"/>
      <c r="S630" s="170"/>
      <c r="T630" s="174"/>
      <c r="AT630" s="175" t="s">
        <v>152</v>
      </c>
      <c r="AU630" s="175" t="s">
        <v>80</v>
      </c>
      <c r="AV630" s="175" t="s">
        <v>76</v>
      </c>
      <c r="AW630" s="175" t="s">
        <v>111</v>
      </c>
      <c r="AX630" s="175" t="s">
        <v>72</v>
      </c>
      <c r="AY630" s="175" t="s">
        <v>139</v>
      </c>
    </row>
    <row r="631" spans="2:65" s="6" customFormat="1" ht="15.75" customHeight="1" x14ac:dyDescent="0.3">
      <c r="B631" s="169"/>
      <c r="C631" s="170"/>
      <c r="D631" s="167" t="s">
        <v>152</v>
      </c>
      <c r="E631" s="170"/>
      <c r="F631" s="171" t="s">
        <v>2126</v>
      </c>
      <c r="G631" s="170"/>
      <c r="H631" s="170"/>
      <c r="J631" s="170"/>
      <c r="K631" s="170"/>
      <c r="L631" s="172"/>
      <c r="M631" s="173"/>
      <c r="N631" s="170"/>
      <c r="O631" s="170"/>
      <c r="P631" s="170"/>
      <c r="Q631" s="170"/>
      <c r="R631" s="170"/>
      <c r="S631" s="170"/>
      <c r="T631" s="174"/>
      <c r="AT631" s="175" t="s">
        <v>152</v>
      </c>
      <c r="AU631" s="175" t="s">
        <v>80</v>
      </c>
      <c r="AV631" s="175" t="s">
        <v>76</v>
      </c>
      <c r="AW631" s="175" t="s">
        <v>111</v>
      </c>
      <c r="AX631" s="175" t="s">
        <v>72</v>
      </c>
      <c r="AY631" s="175" t="s">
        <v>139</v>
      </c>
    </row>
    <row r="632" spans="2:65" s="6" customFormat="1" ht="15.75" customHeight="1" x14ac:dyDescent="0.3">
      <c r="B632" s="176"/>
      <c r="C632" s="177"/>
      <c r="D632" s="167" t="s">
        <v>152</v>
      </c>
      <c r="E632" s="177"/>
      <c r="F632" s="178" t="s">
        <v>1843</v>
      </c>
      <c r="G632" s="177"/>
      <c r="H632" s="179">
        <v>1</v>
      </c>
      <c r="J632" s="177"/>
      <c r="K632" s="177"/>
      <c r="L632" s="180"/>
      <c r="M632" s="181"/>
      <c r="N632" s="177"/>
      <c r="O632" s="177"/>
      <c r="P632" s="177"/>
      <c r="Q632" s="177"/>
      <c r="R632" s="177"/>
      <c r="S632" s="177"/>
      <c r="T632" s="182"/>
      <c r="AT632" s="183" t="s">
        <v>152</v>
      </c>
      <c r="AU632" s="183" t="s">
        <v>80</v>
      </c>
      <c r="AV632" s="183" t="s">
        <v>80</v>
      </c>
      <c r="AW632" s="183" t="s">
        <v>111</v>
      </c>
      <c r="AX632" s="183" t="s">
        <v>76</v>
      </c>
      <c r="AY632" s="183" t="s">
        <v>139</v>
      </c>
    </row>
    <row r="633" spans="2:65" s="6" customFormat="1" ht="15.75" customHeight="1" x14ac:dyDescent="0.3">
      <c r="B633" s="23"/>
      <c r="C633" s="153" t="s">
        <v>1563</v>
      </c>
      <c r="D633" s="153" t="s">
        <v>141</v>
      </c>
      <c r="E633" s="154" t="s">
        <v>1824</v>
      </c>
      <c r="F633" s="155" t="s">
        <v>1825</v>
      </c>
      <c r="G633" s="156" t="s">
        <v>144</v>
      </c>
      <c r="H633" s="157">
        <v>1</v>
      </c>
      <c r="I633" s="158">
        <v>3200</v>
      </c>
      <c r="J633" s="159">
        <f>ROUND($I$633*$H$633,2)</f>
        <v>3200</v>
      </c>
      <c r="K633" s="155"/>
      <c r="L633" s="43"/>
      <c r="M633" s="160"/>
      <c r="N633" s="161" t="s">
        <v>43</v>
      </c>
      <c r="O633" s="24"/>
      <c r="P633" s="162">
        <f>$O$633*$H$633</f>
        <v>0</v>
      </c>
      <c r="Q633" s="162">
        <v>0</v>
      </c>
      <c r="R633" s="162">
        <f>$Q$633*$H$633</f>
        <v>0</v>
      </c>
      <c r="S633" s="162">
        <v>0</v>
      </c>
      <c r="T633" s="163">
        <f>$S$633*$H$633</f>
        <v>0</v>
      </c>
      <c r="AR633" s="97" t="s">
        <v>146</v>
      </c>
      <c r="AT633" s="97" t="s">
        <v>141</v>
      </c>
      <c r="AU633" s="97" t="s">
        <v>80</v>
      </c>
      <c r="AY633" s="6" t="s">
        <v>139</v>
      </c>
      <c r="BE633" s="164">
        <f>IF($N$633="základní",$J$633,0)</f>
        <v>3200</v>
      </c>
      <c r="BF633" s="164">
        <f>IF($N$633="snížená",$J$633,0)</f>
        <v>0</v>
      </c>
      <c r="BG633" s="164">
        <f>IF($N$633="zákl. přenesená",$J$633,0)</f>
        <v>0</v>
      </c>
      <c r="BH633" s="164">
        <f>IF($N$633="sníž. přenesená",$J$633,0)</f>
        <v>0</v>
      </c>
      <c r="BI633" s="164">
        <f>IF($N$633="nulová",$J$633,0)</f>
        <v>0</v>
      </c>
      <c r="BJ633" s="97" t="s">
        <v>76</v>
      </c>
      <c r="BK633" s="164">
        <f>ROUND($I$633*$H$633,2)</f>
        <v>3200</v>
      </c>
      <c r="BL633" s="97" t="s">
        <v>146</v>
      </c>
      <c r="BM633" s="97" t="s">
        <v>2129</v>
      </c>
    </row>
    <row r="634" spans="2:65" s="6" customFormat="1" ht="16.5" customHeight="1" x14ac:dyDescent="0.3">
      <c r="B634" s="23"/>
      <c r="C634" s="24"/>
      <c r="D634" s="165" t="s">
        <v>148</v>
      </c>
      <c r="E634" s="24"/>
      <c r="F634" s="166" t="s">
        <v>1827</v>
      </c>
      <c r="G634" s="24"/>
      <c r="H634" s="24"/>
      <c r="J634" s="24"/>
      <c r="K634" s="24"/>
      <c r="L634" s="43"/>
      <c r="M634" s="56"/>
      <c r="N634" s="24"/>
      <c r="O634" s="24"/>
      <c r="P634" s="24"/>
      <c r="Q634" s="24"/>
      <c r="R634" s="24"/>
      <c r="S634" s="24"/>
      <c r="T634" s="57"/>
      <c r="AT634" s="6" t="s">
        <v>148</v>
      </c>
      <c r="AU634" s="6" t="s">
        <v>80</v>
      </c>
    </row>
    <row r="635" spans="2:65" s="6" customFormat="1" ht="15.75" customHeight="1" x14ac:dyDescent="0.3">
      <c r="B635" s="169"/>
      <c r="C635" s="170"/>
      <c r="D635" s="167" t="s">
        <v>152</v>
      </c>
      <c r="E635" s="170"/>
      <c r="F635" s="171" t="s">
        <v>1411</v>
      </c>
      <c r="G635" s="170"/>
      <c r="H635" s="170"/>
      <c r="J635" s="170"/>
      <c r="K635" s="170"/>
      <c r="L635" s="172"/>
      <c r="M635" s="173"/>
      <c r="N635" s="170"/>
      <c r="O635" s="170"/>
      <c r="P635" s="170"/>
      <c r="Q635" s="170"/>
      <c r="R635" s="170"/>
      <c r="S635" s="170"/>
      <c r="T635" s="174"/>
      <c r="AT635" s="175" t="s">
        <v>152</v>
      </c>
      <c r="AU635" s="175" t="s">
        <v>80</v>
      </c>
      <c r="AV635" s="175" t="s">
        <v>76</v>
      </c>
      <c r="AW635" s="175" t="s">
        <v>111</v>
      </c>
      <c r="AX635" s="175" t="s">
        <v>72</v>
      </c>
      <c r="AY635" s="175" t="s">
        <v>139</v>
      </c>
    </row>
    <row r="636" spans="2:65" s="6" customFormat="1" ht="15.75" customHeight="1" x14ac:dyDescent="0.3">
      <c r="B636" s="169"/>
      <c r="C636" s="170"/>
      <c r="D636" s="167" t="s">
        <v>152</v>
      </c>
      <c r="E636" s="170"/>
      <c r="F636" s="171" t="s">
        <v>1933</v>
      </c>
      <c r="G636" s="170"/>
      <c r="H636" s="170"/>
      <c r="J636" s="170"/>
      <c r="K636" s="170"/>
      <c r="L636" s="172"/>
      <c r="M636" s="173"/>
      <c r="N636" s="170"/>
      <c r="O636" s="170"/>
      <c r="P636" s="170"/>
      <c r="Q636" s="170"/>
      <c r="R636" s="170"/>
      <c r="S636" s="170"/>
      <c r="T636" s="174"/>
      <c r="AT636" s="175" t="s">
        <v>152</v>
      </c>
      <c r="AU636" s="175" t="s">
        <v>80</v>
      </c>
      <c r="AV636" s="175" t="s">
        <v>76</v>
      </c>
      <c r="AW636" s="175" t="s">
        <v>111</v>
      </c>
      <c r="AX636" s="175" t="s">
        <v>72</v>
      </c>
      <c r="AY636" s="175" t="s">
        <v>139</v>
      </c>
    </row>
    <row r="637" spans="2:65" s="6" customFormat="1" ht="15.75" customHeight="1" x14ac:dyDescent="0.3">
      <c r="B637" s="176"/>
      <c r="C637" s="177"/>
      <c r="D637" s="167" t="s">
        <v>152</v>
      </c>
      <c r="E637" s="177"/>
      <c r="F637" s="178" t="s">
        <v>1843</v>
      </c>
      <c r="G637" s="177"/>
      <c r="H637" s="179">
        <v>1</v>
      </c>
      <c r="J637" s="177"/>
      <c r="K637" s="177"/>
      <c r="L637" s="180"/>
      <c r="M637" s="181"/>
      <c r="N637" s="177"/>
      <c r="O637" s="177"/>
      <c r="P637" s="177"/>
      <c r="Q637" s="177"/>
      <c r="R637" s="177"/>
      <c r="S637" s="177"/>
      <c r="T637" s="182"/>
      <c r="AT637" s="183" t="s">
        <v>152</v>
      </c>
      <c r="AU637" s="183" t="s">
        <v>80</v>
      </c>
      <c r="AV637" s="183" t="s">
        <v>80</v>
      </c>
      <c r="AW637" s="183" t="s">
        <v>111</v>
      </c>
      <c r="AX637" s="183" t="s">
        <v>76</v>
      </c>
      <c r="AY637" s="183" t="s">
        <v>139</v>
      </c>
    </row>
    <row r="638" spans="2:65" s="6" customFormat="1" ht="15.75" customHeight="1" x14ac:dyDescent="0.3">
      <c r="B638" s="23"/>
      <c r="C638" s="200" t="s">
        <v>1574</v>
      </c>
      <c r="D638" s="200" t="s">
        <v>1184</v>
      </c>
      <c r="E638" s="201" t="s">
        <v>1829</v>
      </c>
      <c r="F638" s="202" t="s">
        <v>1830</v>
      </c>
      <c r="G638" s="203" t="s">
        <v>1293</v>
      </c>
      <c r="H638" s="204">
        <v>26.38</v>
      </c>
      <c r="I638" s="205">
        <v>290</v>
      </c>
      <c r="J638" s="206">
        <f>ROUND($I$638*$H$638,2)</f>
        <v>7650.2</v>
      </c>
      <c r="K638" s="202"/>
      <c r="L638" s="207"/>
      <c r="M638" s="208"/>
      <c r="N638" s="209" t="s">
        <v>43</v>
      </c>
      <c r="O638" s="24"/>
      <c r="P638" s="162">
        <f>$O$638*$H$638</f>
        <v>0</v>
      </c>
      <c r="Q638" s="162">
        <v>0</v>
      </c>
      <c r="R638" s="162">
        <f>$Q$638*$H$638</f>
        <v>0</v>
      </c>
      <c r="S638" s="162">
        <v>0</v>
      </c>
      <c r="T638" s="163">
        <f>$S$638*$H$638</f>
        <v>0</v>
      </c>
      <c r="AR638" s="97" t="s">
        <v>214</v>
      </c>
      <c r="AT638" s="97" t="s">
        <v>1184</v>
      </c>
      <c r="AU638" s="97" t="s">
        <v>80</v>
      </c>
      <c r="AY638" s="6" t="s">
        <v>139</v>
      </c>
      <c r="BE638" s="164">
        <f>IF($N$638="základní",$J$638,0)</f>
        <v>7650.2</v>
      </c>
      <c r="BF638" s="164">
        <f>IF($N$638="snížená",$J$638,0)</f>
        <v>0</v>
      </c>
      <c r="BG638" s="164">
        <f>IF($N$638="zákl. přenesená",$J$638,0)</f>
        <v>0</v>
      </c>
      <c r="BH638" s="164">
        <f>IF($N$638="sníž. přenesená",$J$638,0)</f>
        <v>0</v>
      </c>
      <c r="BI638" s="164">
        <f>IF($N$638="nulová",$J$638,0)</f>
        <v>0</v>
      </c>
      <c r="BJ638" s="97" t="s">
        <v>76</v>
      </c>
      <c r="BK638" s="164">
        <f>ROUND($I$638*$H$638,2)</f>
        <v>7650.2</v>
      </c>
      <c r="BL638" s="97" t="s">
        <v>146</v>
      </c>
      <c r="BM638" s="97" t="s">
        <v>2130</v>
      </c>
    </row>
    <row r="639" spans="2:65" s="6" customFormat="1" ht="16.5" customHeight="1" x14ac:dyDescent="0.3">
      <c r="B639" s="23"/>
      <c r="C639" s="24"/>
      <c r="D639" s="165" t="s">
        <v>148</v>
      </c>
      <c r="E639" s="24"/>
      <c r="F639" s="166" t="s">
        <v>1830</v>
      </c>
      <c r="G639" s="24"/>
      <c r="H639" s="24"/>
      <c r="J639" s="24"/>
      <c r="K639" s="24"/>
      <c r="L639" s="43"/>
      <c r="M639" s="56"/>
      <c r="N639" s="24"/>
      <c r="O639" s="24"/>
      <c r="P639" s="24"/>
      <c r="Q639" s="24"/>
      <c r="R639" s="24"/>
      <c r="S639" s="24"/>
      <c r="T639" s="57"/>
      <c r="AT639" s="6" t="s">
        <v>148</v>
      </c>
      <c r="AU639" s="6" t="s">
        <v>80</v>
      </c>
    </row>
    <row r="640" spans="2:65" s="6" customFormat="1" ht="15.75" customHeight="1" x14ac:dyDescent="0.3">
      <c r="B640" s="169"/>
      <c r="C640" s="170"/>
      <c r="D640" s="167" t="s">
        <v>152</v>
      </c>
      <c r="E640" s="170"/>
      <c r="F640" s="171" t="s">
        <v>1411</v>
      </c>
      <c r="G640" s="170"/>
      <c r="H640" s="170"/>
      <c r="J640" s="170"/>
      <c r="K640" s="170"/>
      <c r="L640" s="172"/>
      <c r="M640" s="173"/>
      <c r="N640" s="170"/>
      <c r="O640" s="170"/>
      <c r="P640" s="170"/>
      <c r="Q640" s="170"/>
      <c r="R640" s="170"/>
      <c r="S640" s="170"/>
      <c r="T640" s="174"/>
      <c r="AT640" s="175" t="s">
        <v>152</v>
      </c>
      <c r="AU640" s="175" t="s">
        <v>80</v>
      </c>
      <c r="AV640" s="175" t="s">
        <v>76</v>
      </c>
      <c r="AW640" s="175" t="s">
        <v>111</v>
      </c>
      <c r="AX640" s="175" t="s">
        <v>72</v>
      </c>
      <c r="AY640" s="175" t="s">
        <v>139</v>
      </c>
    </row>
    <row r="641" spans="2:65" s="6" customFormat="1" ht="15.75" customHeight="1" x14ac:dyDescent="0.3">
      <c r="B641" s="169"/>
      <c r="C641" s="170"/>
      <c r="D641" s="167" t="s">
        <v>152</v>
      </c>
      <c r="E641" s="170"/>
      <c r="F641" s="171" t="s">
        <v>2126</v>
      </c>
      <c r="G641" s="170"/>
      <c r="H641" s="170"/>
      <c r="J641" s="170"/>
      <c r="K641" s="170"/>
      <c r="L641" s="172"/>
      <c r="M641" s="173"/>
      <c r="N641" s="170"/>
      <c r="O641" s="170"/>
      <c r="P641" s="170"/>
      <c r="Q641" s="170"/>
      <c r="R641" s="170"/>
      <c r="S641" s="170"/>
      <c r="T641" s="174"/>
      <c r="AT641" s="175" t="s">
        <v>152</v>
      </c>
      <c r="AU641" s="175" t="s">
        <v>80</v>
      </c>
      <c r="AV641" s="175" t="s">
        <v>76</v>
      </c>
      <c r="AW641" s="175" t="s">
        <v>111</v>
      </c>
      <c r="AX641" s="175" t="s">
        <v>72</v>
      </c>
      <c r="AY641" s="175" t="s">
        <v>139</v>
      </c>
    </row>
    <row r="642" spans="2:65" s="6" customFormat="1" ht="15.75" customHeight="1" x14ac:dyDescent="0.3">
      <c r="B642" s="176"/>
      <c r="C642" s="177"/>
      <c r="D642" s="167" t="s">
        <v>152</v>
      </c>
      <c r="E642" s="177"/>
      <c r="F642" s="178" t="s">
        <v>2131</v>
      </c>
      <c r="G642" s="177"/>
      <c r="H642" s="179">
        <v>26.38</v>
      </c>
      <c r="J642" s="177"/>
      <c r="K642" s="177"/>
      <c r="L642" s="180"/>
      <c r="M642" s="181"/>
      <c r="N642" s="177"/>
      <c r="O642" s="177"/>
      <c r="P642" s="177"/>
      <c r="Q642" s="177"/>
      <c r="R642" s="177"/>
      <c r="S642" s="177"/>
      <c r="T642" s="182"/>
      <c r="AT642" s="183" t="s">
        <v>152</v>
      </c>
      <c r="AU642" s="183" t="s">
        <v>80</v>
      </c>
      <c r="AV642" s="183" t="s">
        <v>80</v>
      </c>
      <c r="AW642" s="183" t="s">
        <v>111</v>
      </c>
      <c r="AX642" s="183" t="s">
        <v>76</v>
      </c>
      <c r="AY642" s="183" t="s">
        <v>139</v>
      </c>
    </row>
    <row r="643" spans="2:65" s="6" customFormat="1" ht="15.75" customHeight="1" x14ac:dyDescent="0.3">
      <c r="B643" s="23"/>
      <c r="C643" s="153" t="s">
        <v>1589</v>
      </c>
      <c r="D643" s="153" t="s">
        <v>141</v>
      </c>
      <c r="E643" s="154" t="s">
        <v>1834</v>
      </c>
      <c r="F643" s="155" t="s">
        <v>1835</v>
      </c>
      <c r="G643" s="156" t="s">
        <v>144</v>
      </c>
      <c r="H643" s="157">
        <v>1</v>
      </c>
      <c r="I643" s="158">
        <v>22000</v>
      </c>
      <c r="J643" s="159">
        <f>ROUND($I$643*$H$643,2)</f>
        <v>22000</v>
      </c>
      <c r="K643" s="155"/>
      <c r="L643" s="43"/>
      <c r="M643" s="160"/>
      <c r="N643" s="161" t="s">
        <v>43</v>
      </c>
      <c r="O643" s="24"/>
      <c r="P643" s="162">
        <f>$O$643*$H$643</f>
        <v>0</v>
      </c>
      <c r="Q643" s="162">
        <v>0</v>
      </c>
      <c r="R643" s="162">
        <f>$Q$643*$H$643</f>
        <v>0</v>
      </c>
      <c r="S643" s="162">
        <v>0</v>
      </c>
      <c r="T643" s="163">
        <f>$S$643*$H$643</f>
        <v>0</v>
      </c>
      <c r="AR643" s="97" t="s">
        <v>146</v>
      </c>
      <c r="AT643" s="97" t="s">
        <v>141</v>
      </c>
      <c r="AU643" s="97" t="s">
        <v>80</v>
      </c>
      <c r="AY643" s="6" t="s">
        <v>139</v>
      </c>
      <c r="BE643" s="164">
        <f>IF($N$643="základní",$J$643,0)</f>
        <v>22000</v>
      </c>
      <c r="BF643" s="164">
        <f>IF($N$643="snížená",$J$643,0)</f>
        <v>0</v>
      </c>
      <c r="BG643" s="164">
        <f>IF($N$643="zákl. přenesená",$J$643,0)</f>
        <v>0</v>
      </c>
      <c r="BH643" s="164">
        <f>IF($N$643="sníž. přenesená",$J$643,0)</f>
        <v>0</v>
      </c>
      <c r="BI643" s="164">
        <f>IF($N$643="nulová",$J$643,0)</f>
        <v>0</v>
      </c>
      <c r="BJ643" s="97" t="s">
        <v>76</v>
      </c>
      <c r="BK643" s="164">
        <f>ROUND($I$643*$H$643,2)</f>
        <v>22000</v>
      </c>
      <c r="BL643" s="97" t="s">
        <v>146</v>
      </c>
      <c r="BM643" s="97" t="s">
        <v>2132</v>
      </c>
    </row>
    <row r="644" spans="2:65" s="6" customFormat="1" ht="16.5" customHeight="1" x14ac:dyDescent="0.3">
      <c r="B644" s="23"/>
      <c r="C644" s="24"/>
      <c r="D644" s="165" t="s">
        <v>148</v>
      </c>
      <c r="E644" s="24"/>
      <c r="F644" s="166" t="s">
        <v>1835</v>
      </c>
      <c r="G644" s="24"/>
      <c r="H644" s="24"/>
      <c r="J644" s="24"/>
      <c r="K644" s="24"/>
      <c r="L644" s="43"/>
      <c r="M644" s="56"/>
      <c r="N644" s="24"/>
      <c r="O644" s="24"/>
      <c r="P644" s="24"/>
      <c r="Q644" s="24"/>
      <c r="R644" s="24"/>
      <c r="S644" s="24"/>
      <c r="T644" s="57"/>
      <c r="AT644" s="6" t="s">
        <v>148</v>
      </c>
      <c r="AU644" s="6" t="s">
        <v>80</v>
      </c>
    </row>
    <row r="645" spans="2:65" s="6" customFormat="1" ht="15.75" customHeight="1" x14ac:dyDescent="0.3">
      <c r="B645" s="169"/>
      <c r="C645" s="170"/>
      <c r="D645" s="167" t="s">
        <v>152</v>
      </c>
      <c r="E645" s="170"/>
      <c r="F645" s="171" t="s">
        <v>1411</v>
      </c>
      <c r="G645" s="170"/>
      <c r="H645" s="170"/>
      <c r="J645" s="170"/>
      <c r="K645" s="170"/>
      <c r="L645" s="172"/>
      <c r="M645" s="173"/>
      <c r="N645" s="170"/>
      <c r="O645" s="170"/>
      <c r="P645" s="170"/>
      <c r="Q645" s="170"/>
      <c r="R645" s="170"/>
      <c r="S645" s="170"/>
      <c r="T645" s="174"/>
      <c r="AT645" s="175" t="s">
        <v>152</v>
      </c>
      <c r="AU645" s="175" t="s">
        <v>80</v>
      </c>
      <c r="AV645" s="175" t="s">
        <v>76</v>
      </c>
      <c r="AW645" s="175" t="s">
        <v>111</v>
      </c>
      <c r="AX645" s="175" t="s">
        <v>72</v>
      </c>
      <c r="AY645" s="175" t="s">
        <v>139</v>
      </c>
    </row>
    <row r="646" spans="2:65" s="6" customFormat="1" ht="15.75" customHeight="1" x14ac:dyDescent="0.3">
      <c r="B646" s="169"/>
      <c r="C646" s="170"/>
      <c r="D646" s="167" t="s">
        <v>152</v>
      </c>
      <c r="E646" s="170"/>
      <c r="F646" s="171" t="s">
        <v>1933</v>
      </c>
      <c r="G646" s="170"/>
      <c r="H646" s="170"/>
      <c r="J646" s="170"/>
      <c r="K646" s="170"/>
      <c r="L646" s="172"/>
      <c r="M646" s="173"/>
      <c r="N646" s="170"/>
      <c r="O646" s="170"/>
      <c r="P646" s="170"/>
      <c r="Q646" s="170"/>
      <c r="R646" s="170"/>
      <c r="S646" s="170"/>
      <c r="T646" s="174"/>
      <c r="AT646" s="175" t="s">
        <v>152</v>
      </c>
      <c r="AU646" s="175" t="s">
        <v>80</v>
      </c>
      <c r="AV646" s="175" t="s">
        <v>76</v>
      </c>
      <c r="AW646" s="175" t="s">
        <v>111</v>
      </c>
      <c r="AX646" s="175" t="s">
        <v>72</v>
      </c>
      <c r="AY646" s="175" t="s">
        <v>139</v>
      </c>
    </row>
    <row r="647" spans="2:65" s="6" customFormat="1" ht="15.75" customHeight="1" x14ac:dyDescent="0.3">
      <c r="B647" s="176"/>
      <c r="C647" s="177"/>
      <c r="D647" s="167" t="s">
        <v>152</v>
      </c>
      <c r="E647" s="177"/>
      <c r="F647" s="178" t="s">
        <v>1843</v>
      </c>
      <c r="G647" s="177"/>
      <c r="H647" s="179">
        <v>1</v>
      </c>
      <c r="J647" s="177"/>
      <c r="K647" s="177"/>
      <c r="L647" s="180"/>
      <c r="M647" s="181"/>
      <c r="N647" s="177"/>
      <c r="O647" s="177"/>
      <c r="P647" s="177"/>
      <c r="Q647" s="177"/>
      <c r="R647" s="177"/>
      <c r="S647" s="177"/>
      <c r="T647" s="182"/>
      <c r="AT647" s="183" t="s">
        <v>152</v>
      </c>
      <c r="AU647" s="183" t="s">
        <v>80</v>
      </c>
      <c r="AV647" s="183" t="s">
        <v>80</v>
      </c>
      <c r="AW647" s="183" t="s">
        <v>111</v>
      </c>
      <c r="AX647" s="183" t="s">
        <v>76</v>
      </c>
      <c r="AY647" s="183" t="s">
        <v>139</v>
      </c>
    </row>
    <row r="648" spans="2:65" s="6" customFormat="1" ht="15.75" customHeight="1" x14ac:dyDescent="0.3">
      <c r="B648" s="23"/>
      <c r="C648" s="200" t="s">
        <v>1598</v>
      </c>
      <c r="D648" s="200" t="s">
        <v>1184</v>
      </c>
      <c r="E648" s="201" t="s">
        <v>1838</v>
      </c>
      <c r="F648" s="202" t="s">
        <v>1839</v>
      </c>
      <c r="G648" s="203" t="s">
        <v>144</v>
      </c>
      <c r="H648" s="204">
        <v>1</v>
      </c>
      <c r="I648" s="205">
        <v>118000</v>
      </c>
      <c r="J648" s="206">
        <f>ROUND($I$648*$H$648,2)</f>
        <v>118000</v>
      </c>
      <c r="K648" s="202"/>
      <c r="L648" s="207"/>
      <c r="M648" s="208"/>
      <c r="N648" s="209" t="s">
        <v>43</v>
      </c>
      <c r="O648" s="24"/>
      <c r="P648" s="162">
        <f>$O$648*$H$648</f>
        <v>0</v>
      </c>
      <c r="Q648" s="162">
        <v>0</v>
      </c>
      <c r="R648" s="162">
        <f>$Q$648*$H$648</f>
        <v>0</v>
      </c>
      <c r="S648" s="162">
        <v>0</v>
      </c>
      <c r="T648" s="163">
        <f>$S$648*$H$648</f>
        <v>0</v>
      </c>
      <c r="AR648" s="97" t="s">
        <v>214</v>
      </c>
      <c r="AT648" s="97" t="s">
        <v>1184</v>
      </c>
      <c r="AU648" s="97" t="s">
        <v>80</v>
      </c>
      <c r="AY648" s="6" t="s">
        <v>139</v>
      </c>
      <c r="BE648" s="164">
        <f>IF($N$648="základní",$J$648,0)</f>
        <v>118000</v>
      </c>
      <c r="BF648" s="164">
        <f>IF($N$648="snížená",$J$648,0)</f>
        <v>0</v>
      </c>
      <c r="BG648" s="164">
        <f>IF($N$648="zákl. přenesená",$J$648,0)</f>
        <v>0</v>
      </c>
      <c r="BH648" s="164">
        <f>IF($N$648="sníž. přenesená",$J$648,0)</f>
        <v>0</v>
      </c>
      <c r="BI648" s="164">
        <f>IF($N$648="nulová",$J$648,0)</f>
        <v>0</v>
      </c>
      <c r="BJ648" s="97" t="s">
        <v>76</v>
      </c>
      <c r="BK648" s="164">
        <f>ROUND($I$648*$H$648,2)</f>
        <v>118000</v>
      </c>
      <c r="BL648" s="97" t="s">
        <v>146</v>
      </c>
      <c r="BM648" s="97" t="s">
        <v>2133</v>
      </c>
    </row>
    <row r="649" spans="2:65" s="6" customFormat="1" ht="16.5" customHeight="1" x14ac:dyDescent="0.3">
      <c r="B649" s="23"/>
      <c r="C649" s="24"/>
      <c r="D649" s="165" t="s">
        <v>148</v>
      </c>
      <c r="E649" s="24"/>
      <c r="F649" s="166" t="s">
        <v>1839</v>
      </c>
      <c r="G649" s="24"/>
      <c r="H649" s="24"/>
      <c r="J649" s="24"/>
      <c r="K649" s="24"/>
      <c r="L649" s="43"/>
      <c r="M649" s="56"/>
      <c r="N649" s="24"/>
      <c r="O649" s="24"/>
      <c r="P649" s="24"/>
      <c r="Q649" s="24"/>
      <c r="R649" s="24"/>
      <c r="S649" s="24"/>
      <c r="T649" s="57"/>
      <c r="AT649" s="6" t="s">
        <v>148</v>
      </c>
      <c r="AU649" s="6" t="s">
        <v>80</v>
      </c>
    </row>
    <row r="650" spans="2:65" s="6" customFormat="1" ht="27" customHeight="1" x14ac:dyDescent="0.3">
      <c r="B650" s="169"/>
      <c r="C650" s="170"/>
      <c r="D650" s="167" t="s">
        <v>152</v>
      </c>
      <c r="E650" s="170"/>
      <c r="F650" s="171" t="s">
        <v>1841</v>
      </c>
      <c r="G650" s="170"/>
      <c r="H650" s="170"/>
      <c r="J650" s="170"/>
      <c r="K650" s="170"/>
      <c r="L650" s="172"/>
      <c r="M650" s="173"/>
      <c r="N650" s="170"/>
      <c r="O650" s="170"/>
      <c r="P650" s="170"/>
      <c r="Q650" s="170"/>
      <c r="R650" s="170"/>
      <c r="S650" s="170"/>
      <c r="T650" s="174"/>
      <c r="AT650" s="175" t="s">
        <v>152</v>
      </c>
      <c r="AU650" s="175" t="s">
        <v>80</v>
      </c>
      <c r="AV650" s="175" t="s">
        <v>76</v>
      </c>
      <c r="AW650" s="175" t="s">
        <v>111</v>
      </c>
      <c r="AX650" s="175" t="s">
        <v>72</v>
      </c>
      <c r="AY650" s="175" t="s">
        <v>139</v>
      </c>
    </row>
    <row r="651" spans="2:65" s="6" customFormat="1" ht="15.75" customHeight="1" x14ac:dyDescent="0.3">
      <c r="B651" s="169"/>
      <c r="C651" s="170"/>
      <c r="D651" s="167" t="s">
        <v>152</v>
      </c>
      <c r="E651" s="170"/>
      <c r="F651" s="171" t="s">
        <v>1411</v>
      </c>
      <c r="G651" s="170"/>
      <c r="H651" s="170"/>
      <c r="J651" s="170"/>
      <c r="K651" s="170"/>
      <c r="L651" s="172"/>
      <c r="M651" s="173"/>
      <c r="N651" s="170"/>
      <c r="O651" s="170"/>
      <c r="P651" s="170"/>
      <c r="Q651" s="170"/>
      <c r="R651" s="170"/>
      <c r="S651" s="170"/>
      <c r="T651" s="174"/>
      <c r="AT651" s="175" t="s">
        <v>152</v>
      </c>
      <c r="AU651" s="175" t="s">
        <v>80</v>
      </c>
      <c r="AV651" s="175" t="s">
        <v>76</v>
      </c>
      <c r="AW651" s="175" t="s">
        <v>111</v>
      </c>
      <c r="AX651" s="175" t="s">
        <v>72</v>
      </c>
      <c r="AY651" s="175" t="s">
        <v>139</v>
      </c>
    </row>
    <row r="652" spans="2:65" s="6" customFormat="1" ht="15.75" customHeight="1" x14ac:dyDescent="0.3">
      <c r="B652" s="169"/>
      <c r="C652" s="170"/>
      <c r="D652" s="167" t="s">
        <v>152</v>
      </c>
      <c r="E652" s="170"/>
      <c r="F652" s="171" t="s">
        <v>1933</v>
      </c>
      <c r="G652" s="170"/>
      <c r="H652" s="170"/>
      <c r="J652" s="170"/>
      <c r="K652" s="170"/>
      <c r="L652" s="172"/>
      <c r="M652" s="173"/>
      <c r="N652" s="170"/>
      <c r="O652" s="170"/>
      <c r="P652" s="170"/>
      <c r="Q652" s="170"/>
      <c r="R652" s="170"/>
      <c r="S652" s="170"/>
      <c r="T652" s="174"/>
      <c r="AT652" s="175" t="s">
        <v>152</v>
      </c>
      <c r="AU652" s="175" t="s">
        <v>80</v>
      </c>
      <c r="AV652" s="175" t="s">
        <v>76</v>
      </c>
      <c r="AW652" s="175" t="s">
        <v>111</v>
      </c>
      <c r="AX652" s="175" t="s">
        <v>72</v>
      </c>
      <c r="AY652" s="175" t="s">
        <v>139</v>
      </c>
    </row>
    <row r="653" spans="2:65" s="6" customFormat="1" ht="15.75" customHeight="1" x14ac:dyDescent="0.3">
      <c r="B653" s="176"/>
      <c r="C653" s="177"/>
      <c r="D653" s="167" t="s">
        <v>152</v>
      </c>
      <c r="E653" s="177"/>
      <c r="F653" s="178" t="s">
        <v>1843</v>
      </c>
      <c r="G653" s="177"/>
      <c r="H653" s="179">
        <v>1</v>
      </c>
      <c r="J653" s="177"/>
      <c r="K653" s="177"/>
      <c r="L653" s="180"/>
      <c r="M653" s="181"/>
      <c r="N653" s="177"/>
      <c r="O653" s="177"/>
      <c r="P653" s="177"/>
      <c r="Q653" s="177"/>
      <c r="R653" s="177"/>
      <c r="S653" s="177"/>
      <c r="T653" s="182"/>
      <c r="AT653" s="183" t="s">
        <v>152</v>
      </c>
      <c r="AU653" s="183" t="s">
        <v>80</v>
      </c>
      <c r="AV653" s="183" t="s">
        <v>80</v>
      </c>
      <c r="AW653" s="183" t="s">
        <v>111</v>
      </c>
      <c r="AX653" s="183" t="s">
        <v>76</v>
      </c>
      <c r="AY653" s="183" t="s">
        <v>139</v>
      </c>
    </row>
    <row r="654" spans="2:65" s="6" customFormat="1" ht="15.75" customHeight="1" x14ac:dyDescent="0.3">
      <c r="B654" s="23"/>
      <c r="C654" s="153" t="s">
        <v>1603</v>
      </c>
      <c r="D654" s="153" t="s">
        <v>141</v>
      </c>
      <c r="E654" s="154" t="s">
        <v>1845</v>
      </c>
      <c r="F654" s="155" t="s">
        <v>1846</v>
      </c>
      <c r="G654" s="156" t="s">
        <v>144</v>
      </c>
      <c r="H654" s="157">
        <v>1</v>
      </c>
      <c r="I654" s="158">
        <v>2800</v>
      </c>
      <c r="J654" s="159">
        <f>ROUND($I$654*$H$654,2)</f>
        <v>2800</v>
      </c>
      <c r="K654" s="155"/>
      <c r="L654" s="43"/>
      <c r="M654" s="160"/>
      <c r="N654" s="161" t="s">
        <v>43</v>
      </c>
      <c r="O654" s="24"/>
      <c r="P654" s="162">
        <f>$O$654*$H$654</f>
        <v>0</v>
      </c>
      <c r="Q654" s="162">
        <v>0</v>
      </c>
      <c r="R654" s="162">
        <f>$Q$654*$H$654</f>
        <v>0</v>
      </c>
      <c r="S654" s="162">
        <v>0</v>
      </c>
      <c r="T654" s="163">
        <f>$S$654*$H$654</f>
        <v>0</v>
      </c>
      <c r="AR654" s="97" t="s">
        <v>146</v>
      </c>
      <c r="AT654" s="97" t="s">
        <v>141</v>
      </c>
      <c r="AU654" s="97" t="s">
        <v>80</v>
      </c>
      <c r="AY654" s="6" t="s">
        <v>139</v>
      </c>
      <c r="BE654" s="164">
        <f>IF($N$654="základní",$J$654,0)</f>
        <v>2800</v>
      </c>
      <c r="BF654" s="164">
        <f>IF($N$654="snížená",$J$654,0)</f>
        <v>0</v>
      </c>
      <c r="BG654" s="164">
        <f>IF($N$654="zákl. přenesená",$J$654,0)</f>
        <v>0</v>
      </c>
      <c r="BH654" s="164">
        <f>IF($N$654="sníž. přenesená",$J$654,0)</f>
        <v>0</v>
      </c>
      <c r="BI654" s="164">
        <f>IF($N$654="nulová",$J$654,0)</f>
        <v>0</v>
      </c>
      <c r="BJ654" s="97" t="s">
        <v>76</v>
      </c>
      <c r="BK654" s="164">
        <f>ROUND($I$654*$H$654,2)</f>
        <v>2800</v>
      </c>
      <c r="BL654" s="97" t="s">
        <v>146</v>
      </c>
      <c r="BM654" s="97" t="s">
        <v>2134</v>
      </c>
    </row>
    <row r="655" spans="2:65" s="6" customFormat="1" ht="16.5" customHeight="1" x14ac:dyDescent="0.3">
      <c r="B655" s="23"/>
      <c r="C655" s="24"/>
      <c r="D655" s="165" t="s">
        <v>148</v>
      </c>
      <c r="E655" s="24"/>
      <c r="F655" s="166" t="s">
        <v>1835</v>
      </c>
      <c r="G655" s="24"/>
      <c r="H655" s="24"/>
      <c r="J655" s="24"/>
      <c r="K655" s="24"/>
      <c r="L655" s="43"/>
      <c r="M655" s="56"/>
      <c r="N655" s="24"/>
      <c r="O655" s="24"/>
      <c r="P655" s="24"/>
      <c r="Q655" s="24"/>
      <c r="R655" s="24"/>
      <c r="S655" s="24"/>
      <c r="T655" s="57"/>
      <c r="AT655" s="6" t="s">
        <v>148</v>
      </c>
      <c r="AU655" s="6" t="s">
        <v>80</v>
      </c>
    </row>
    <row r="656" spans="2:65" s="6" customFormat="1" ht="15.75" customHeight="1" x14ac:dyDescent="0.3">
      <c r="B656" s="169"/>
      <c r="C656" s="170"/>
      <c r="D656" s="167" t="s">
        <v>152</v>
      </c>
      <c r="E656" s="170"/>
      <c r="F656" s="171" t="s">
        <v>1848</v>
      </c>
      <c r="G656" s="170"/>
      <c r="H656" s="170"/>
      <c r="J656" s="170"/>
      <c r="K656" s="170"/>
      <c r="L656" s="172"/>
      <c r="M656" s="173"/>
      <c r="N656" s="170"/>
      <c r="O656" s="170"/>
      <c r="P656" s="170"/>
      <c r="Q656" s="170"/>
      <c r="R656" s="170"/>
      <c r="S656" s="170"/>
      <c r="T656" s="174"/>
      <c r="AT656" s="175" t="s">
        <v>152</v>
      </c>
      <c r="AU656" s="175" t="s">
        <v>80</v>
      </c>
      <c r="AV656" s="175" t="s">
        <v>76</v>
      </c>
      <c r="AW656" s="175" t="s">
        <v>111</v>
      </c>
      <c r="AX656" s="175" t="s">
        <v>72</v>
      </c>
      <c r="AY656" s="175" t="s">
        <v>139</v>
      </c>
    </row>
    <row r="657" spans="2:65" s="6" customFormat="1" ht="15.75" customHeight="1" x14ac:dyDescent="0.3">
      <c r="B657" s="169"/>
      <c r="C657" s="170"/>
      <c r="D657" s="167" t="s">
        <v>152</v>
      </c>
      <c r="E657" s="170"/>
      <c r="F657" s="171" t="s">
        <v>1933</v>
      </c>
      <c r="G657" s="170"/>
      <c r="H657" s="170"/>
      <c r="J657" s="170"/>
      <c r="K657" s="170"/>
      <c r="L657" s="172"/>
      <c r="M657" s="173"/>
      <c r="N657" s="170"/>
      <c r="O657" s="170"/>
      <c r="P657" s="170"/>
      <c r="Q657" s="170"/>
      <c r="R657" s="170"/>
      <c r="S657" s="170"/>
      <c r="T657" s="174"/>
      <c r="AT657" s="175" t="s">
        <v>152</v>
      </c>
      <c r="AU657" s="175" t="s">
        <v>80</v>
      </c>
      <c r="AV657" s="175" t="s">
        <v>76</v>
      </c>
      <c r="AW657" s="175" t="s">
        <v>111</v>
      </c>
      <c r="AX657" s="175" t="s">
        <v>72</v>
      </c>
      <c r="AY657" s="175" t="s">
        <v>139</v>
      </c>
    </row>
    <row r="658" spans="2:65" s="6" customFormat="1" ht="15.75" customHeight="1" x14ac:dyDescent="0.3">
      <c r="B658" s="176"/>
      <c r="C658" s="177"/>
      <c r="D658" s="167" t="s">
        <v>152</v>
      </c>
      <c r="E658" s="177"/>
      <c r="F658" s="178" t="s">
        <v>1843</v>
      </c>
      <c r="G658" s="177"/>
      <c r="H658" s="179">
        <v>1</v>
      </c>
      <c r="J658" s="177"/>
      <c r="K658" s="177"/>
      <c r="L658" s="180"/>
      <c r="M658" s="181"/>
      <c r="N658" s="177"/>
      <c r="O658" s="177"/>
      <c r="P658" s="177"/>
      <c r="Q658" s="177"/>
      <c r="R658" s="177"/>
      <c r="S658" s="177"/>
      <c r="T658" s="182"/>
      <c r="AT658" s="183" t="s">
        <v>152</v>
      </c>
      <c r="AU658" s="183" t="s">
        <v>80</v>
      </c>
      <c r="AV658" s="183" t="s">
        <v>80</v>
      </c>
      <c r="AW658" s="183" t="s">
        <v>111</v>
      </c>
      <c r="AX658" s="183" t="s">
        <v>76</v>
      </c>
      <c r="AY658" s="183" t="s">
        <v>139</v>
      </c>
    </row>
    <row r="659" spans="2:65" s="6" customFormat="1" ht="15.75" customHeight="1" x14ac:dyDescent="0.3">
      <c r="B659" s="23"/>
      <c r="C659" s="200" t="s">
        <v>1607</v>
      </c>
      <c r="D659" s="200" t="s">
        <v>1184</v>
      </c>
      <c r="E659" s="201" t="s">
        <v>1850</v>
      </c>
      <c r="F659" s="202" t="s">
        <v>1851</v>
      </c>
      <c r="G659" s="203" t="s">
        <v>1293</v>
      </c>
      <c r="H659" s="204">
        <v>111.3</v>
      </c>
      <c r="I659" s="205">
        <v>230</v>
      </c>
      <c r="J659" s="206">
        <f>ROUND($I$659*$H$659,2)</f>
        <v>25599</v>
      </c>
      <c r="K659" s="202"/>
      <c r="L659" s="207"/>
      <c r="M659" s="208"/>
      <c r="N659" s="209" t="s">
        <v>43</v>
      </c>
      <c r="O659" s="24"/>
      <c r="P659" s="162">
        <f>$O$659*$H$659</f>
        <v>0</v>
      </c>
      <c r="Q659" s="162">
        <v>0</v>
      </c>
      <c r="R659" s="162">
        <f>$Q$659*$H$659</f>
        <v>0</v>
      </c>
      <c r="S659" s="162">
        <v>0</v>
      </c>
      <c r="T659" s="163">
        <f>$S$659*$H$659</f>
        <v>0</v>
      </c>
      <c r="AR659" s="97" t="s">
        <v>214</v>
      </c>
      <c r="AT659" s="97" t="s">
        <v>1184</v>
      </c>
      <c r="AU659" s="97" t="s">
        <v>80</v>
      </c>
      <c r="AY659" s="6" t="s">
        <v>139</v>
      </c>
      <c r="BE659" s="164">
        <f>IF($N$659="základní",$J$659,0)</f>
        <v>25599</v>
      </c>
      <c r="BF659" s="164">
        <f>IF($N$659="snížená",$J$659,0)</f>
        <v>0</v>
      </c>
      <c r="BG659" s="164">
        <f>IF($N$659="zákl. přenesená",$J$659,0)</f>
        <v>0</v>
      </c>
      <c r="BH659" s="164">
        <f>IF($N$659="sníž. přenesená",$J$659,0)</f>
        <v>0</v>
      </c>
      <c r="BI659" s="164">
        <f>IF($N$659="nulová",$J$659,0)</f>
        <v>0</v>
      </c>
      <c r="BJ659" s="97" t="s">
        <v>76</v>
      </c>
      <c r="BK659" s="164">
        <f>ROUND($I$659*$H$659,2)</f>
        <v>25599</v>
      </c>
      <c r="BL659" s="97" t="s">
        <v>146</v>
      </c>
      <c r="BM659" s="97" t="s">
        <v>2135</v>
      </c>
    </row>
    <row r="660" spans="2:65" s="6" customFormat="1" ht="16.5" customHeight="1" x14ac:dyDescent="0.3">
      <c r="B660" s="23"/>
      <c r="C660" s="24"/>
      <c r="D660" s="165" t="s">
        <v>148</v>
      </c>
      <c r="E660" s="24"/>
      <c r="F660" s="166" t="s">
        <v>1839</v>
      </c>
      <c r="G660" s="24"/>
      <c r="H660" s="24"/>
      <c r="J660" s="24"/>
      <c r="K660" s="24"/>
      <c r="L660" s="43"/>
      <c r="M660" s="56"/>
      <c r="N660" s="24"/>
      <c r="O660" s="24"/>
      <c r="P660" s="24"/>
      <c r="Q660" s="24"/>
      <c r="R660" s="24"/>
      <c r="S660" s="24"/>
      <c r="T660" s="57"/>
      <c r="AT660" s="6" t="s">
        <v>148</v>
      </c>
      <c r="AU660" s="6" t="s">
        <v>80</v>
      </c>
    </row>
    <row r="661" spans="2:65" s="6" customFormat="1" ht="15.75" customHeight="1" x14ac:dyDescent="0.3">
      <c r="B661" s="169"/>
      <c r="C661" s="170"/>
      <c r="D661" s="167" t="s">
        <v>152</v>
      </c>
      <c r="E661" s="170"/>
      <c r="F661" s="171" t="s">
        <v>1848</v>
      </c>
      <c r="G661" s="170"/>
      <c r="H661" s="170"/>
      <c r="J661" s="170"/>
      <c r="K661" s="170"/>
      <c r="L661" s="172"/>
      <c r="M661" s="173"/>
      <c r="N661" s="170"/>
      <c r="O661" s="170"/>
      <c r="P661" s="170"/>
      <c r="Q661" s="170"/>
      <c r="R661" s="170"/>
      <c r="S661" s="170"/>
      <c r="T661" s="174"/>
      <c r="AT661" s="175" t="s">
        <v>152</v>
      </c>
      <c r="AU661" s="175" t="s">
        <v>80</v>
      </c>
      <c r="AV661" s="175" t="s">
        <v>76</v>
      </c>
      <c r="AW661" s="175" t="s">
        <v>111</v>
      </c>
      <c r="AX661" s="175" t="s">
        <v>72</v>
      </c>
      <c r="AY661" s="175" t="s">
        <v>139</v>
      </c>
    </row>
    <row r="662" spans="2:65" s="6" customFormat="1" ht="15.75" customHeight="1" x14ac:dyDescent="0.3">
      <c r="B662" s="169"/>
      <c r="C662" s="170"/>
      <c r="D662" s="167" t="s">
        <v>152</v>
      </c>
      <c r="E662" s="170"/>
      <c r="F662" s="171" t="s">
        <v>1933</v>
      </c>
      <c r="G662" s="170"/>
      <c r="H662" s="170"/>
      <c r="J662" s="170"/>
      <c r="K662" s="170"/>
      <c r="L662" s="172"/>
      <c r="M662" s="173"/>
      <c r="N662" s="170"/>
      <c r="O662" s="170"/>
      <c r="P662" s="170"/>
      <c r="Q662" s="170"/>
      <c r="R662" s="170"/>
      <c r="S662" s="170"/>
      <c r="T662" s="174"/>
      <c r="AT662" s="175" t="s">
        <v>152</v>
      </c>
      <c r="AU662" s="175" t="s">
        <v>80</v>
      </c>
      <c r="AV662" s="175" t="s">
        <v>76</v>
      </c>
      <c r="AW662" s="175" t="s">
        <v>111</v>
      </c>
      <c r="AX662" s="175" t="s">
        <v>72</v>
      </c>
      <c r="AY662" s="175" t="s">
        <v>139</v>
      </c>
    </row>
    <row r="663" spans="2:65" s="6" customFormat="1" ht="15.75" customHeight="1" x14ac:dyDescent="0.3">
      <c r="B663" s="176"/>
      <c r="C663" s="177"/>
      <c r="D663" s="167" t="s">
        <v>152</v>
      </c>
      <c r="E663" s="177"/>
      <c r="F663" s="178" t="s">
        <v>2136</v>
      </c>
      <c r="G663" s="177"/>
      <c r="H663" s="179">
        <v>111.3</v>
      </c>
      <c r="J663" s="177"/>
      <c r="K663" s="177"/>
      <c r="L663" s="180"/>
      <c r="M663" s="181"/>
      <c r="N663" s="177"/>
      <c r="O663" s="177"/>
      <c r="P663" s="177"/>
      <c r="Q663" s="177"/>
      <c r="R663" s="177"/>
      <c r="S663" s="177"/>
      <c r="T663" s="182"/>
      <c r="AT663" s="183" t="s">
        <v>152</v>
      </c>
      <c r="AU663" s="183" t="s">
        <v>80</v>
      </c>
      <c r="AV663" s="183" t="s">
        <v>80</v>
      </c>
      <c r="AW663" s="183" t="s">
        <v>111</v>
      </c>
      <c r="AX663" s="183" t="s">
        <v>76</v>
      </c>
      <c r="AY663" s="183" t="s">
        <v>139</v>
      </c>
    </row>
    <row r="664" spans="2:65" s="140" customFormat="1" ht="30.75" customHeight="1" x14ac:dyDescent="0.3">
      <c r="B664" s="141"/>
      <c r="C664" s="142"/>
      <c r="D664" s="142" t="s">
        <v>71</v>
      </c>
      <c r="E664" s="151" t="s">
        <v>1706</v>
      </c>
      <c r="F664" s="151" t="s">
        <v>1861</v>
      </c>
      <c r="G664" s="142"/>
      <c r="H664" s="142"/>
      <c r="J664" s="152">
        <f>$BK$664</f>
        <v>63769.16</v>
      </c>
      <c r="K664" s="142"/>
      <c r="L664" s="145"/>
      <c r="M664" s="146"/>
      <c r="N664" s="142"/>
      <c r="O664" s="142"/>
      <c r="P664" s="147">
        <f>SUM($P$665:$P$704)</f>
        <v>0</v>
      </c>
      <c r="Q664" s="142"/>
      <c r="R664" s="147">
        <f>SUM($R$665:$R$704)</f>
        <v>0</v>
      </c>
      <c r="S664" s="142"/>
      <c r="T664" s="148">
        <f>SUM($T$665:$T$704)</f>
        <v>0</v>
      </c>
      <c r="AR664" s="149" t="s">
        <v>76</v>
      </c>
      <c r="AT664" s="149" t="s">
        <v>71</v>
      </c>
      <c r="AU664" s="149" t="s">
        <v>76</v>
      </c>
      <c r="AY664" s="149" t="s">
        <v>139</v>
      </c>
      <c r="BK664" s="150">
        <f>SUM($BK$665:$BK$704)</f>
        <v>63769.16</v>
      </c>
    </row>
    <row r="665" spans="2:65" s="6" customFormat="1" ht="15.75" customHeight="1" x14ac:dyDescent="0.3">
      <c r="B665" s="23"/>
      <c r="C665" s="153" t="s">
        <v>1611</v>
      </c>
      <c r="D665" s="153" t="s">
        <v>141</v>
      </c>
      <c r="E665" s="154" t="s">
        <v>1863</v>
      </c>
      <c r="F665" s="155" t="s">
        <v>1864</v>
      </c>
      <c r="G665" s="156" t="s">
        <v>1187</v>
      </c>
      <c r="H665" s="157">
        <v>46.125999999999998</v>
      </c>
      <c r="I665" s="158">
        <v>27.7</v>
      </c>
      <c r="J665" s="159">
        <f>ROUND($I$665*$H$665,2)</f>
        <v>1277.69</v>
      </c>
      <c r="K665" s="155" t="s">
        <v>145</v>
      </c>
      <c r="L665" s="43"/>
      <c r="M665" s="160"/>
      <c r="N665" s="161" t="s">
        <v>43</v>
      </c>
      <c r="O665" s="24"/>
      <c r="P665" s="162">
        <f>$O$665*$H$665</f>
        <v>0</v>
      </c>
      <c r="Q665" s="162">
        <v>0</v>
      </c>
      <c r="R665" s="162">
        <f>$Q$665*$H$665</f>
        <v>0</v>
      </c>
      <c r="S665" s="162">
        <v>0</v>
      </c>
      <c r="T665" s="163">
        <f>$S$665*$H$665</f>
        <v>0</v>
      </c>
      <c r="AR665" s="97" t="s">
        <v>146</v>
      </c>
      <c r="AT665" s="97" t="s">
        <v>141</v>
      </c>
      <c r="AU665" s="97" t="s">
        <v>80</v>
      </c>
      <c r="AY665" s="6" t="s">
        <v>139</v>
      </c>
      <c r="BE665" s="164">
        <f>IF($N$665="základní",$J$665,0)</f>
        <v>1277.69</v>
      </c>
      <c r="BF665" s="164">
        <f>IF($N$665="snížená",$J$665,0)</f>
        <v>0</v>
      </c>
      <c r="BG665" s="164">
        <f>IF($N$665="zákl. přenesená",$J$665,0)</f>
        <v>0</v>
      </c>
      <c r="BH665" s="164">
        <f>IF($N$665="sníž. přenesená",$J$665,0)</f>
        <v>0</v>
      </c>
      <c r="BI665" s="164">
        <f>IF($N$665="nulová",$J$665,0)</f>
        <v>0</v>
      </c>
      <c r="BJ665" s="97" t="s">
        <v>76</v>
      </c>
      <c r="BK665" s="164">
        <f>ROUND($I$665*$H$665,2)</f>
        <v>1277.69</v>
      </c>
      <c r="BL665" s="97" t="s">
        <v>146</v>
      </c>
      <c r="BM665" s="97" t="s">
        <v>1865</v>
      </c>
    </row>
    <row r="666" spans="2:65" s="6" customFormat="1" ht="16.5" customHeight="1" x14ac:dyDescent="0.3">
      <c r="B666" s="23"/>
      <c r="C666" s="24"/>
      <c r="D666" s="165" t="s">
        <v>148</v>
      </c>
      <c r="E666" s="24"/>
      <c r="F666" s="166" t="s">
        <v>1866</v>
      </c>
      <c r="G666" s="24"/>
      <c r="H666" s="24"/>
      <c r="J666" s="24"/>
      <c r="K666" s="24"/>
      <c r="L666" s="43"/>
      <c r="M666" s="56"/>
      <c r="N666" s="24"/>
      <c r="O666" s="24"/>
      <c r="P666" s="24"/>
      <c r="Q666" s="24"/>
      <c r="R666" s="24"/>
      <c r="S666" s="24"/>
      <c r="T666" s="57"/>
      <c r="AT666" s="6" t="s">
        <v>148</v>
      </c>
      <c r="AU666" s="6" t="s">
        <v>80</v>
      </c>
    </row>
    <row r="667" spans="2:65" s="6" customFormat="1" ht="84.75" customHeight="1" x14ac:dyDescent="0.3">
      <c r="B667" s="23"/>
      <c r="C667" s="24"/>
      <c r="D667" s="167" t="s">
        <v>150</v>
      </c>
      <c r="E667" s="24"/>
      <c r="F667" s="168" t="s">
        <v>1867</v>
      </c>
      <c r="G667" s="24"/>
      <c r="H667" s="24"/>
      <c r="J667" s="24"/>
      <c r="K667" s="24"/>
      <c r="L667" s="43"/>
      <c r="M667" s="56"/>
      <c r="N667" s="24"/>
      <c r="O667" s="24"/>
      <c r="P667" s="24"/>
      <c r="Q667" s="24"/>
      <c r="R667" s="24"/>
      <c r="S667" s="24"/>
      <c r="T667" s="57"/>
      <c r="AT667" s="6" t="s">
        <v>150</v>
      </c>
      <c r="AU667" s="6" t="s">
        <v>80</v>
      </c>
    </row>
    <row r="668" spans="2:65" s="6" customFormat="1" ht="15.75" customHeight="1" x14ac:dyDescent="0.3">
      <c r="B668" s="176"/>
      <c r="C668" s="177"/>
      <c r="D668" s="167" t="s">
        <v>152</v>
      </c>
      <c r="E668" s="177"/>
      <c r="F668" s="178" t="s">
        <v>2137</v>
      </c>
      <c r="G668" s="177"/>
      <c r="H668" s="179">
        <v>37.363</v>
      </c>
      <c r="J668" s="177"/>
      <c r="K668" s="177"/>
      <c r="L668" s="180"/>
      <c r="M668" s="181"/>
      <c r="N668" s="177"/>
      <c r="O668" s="177"/>
      <c r="P668" s="177"/>
      <c r="Q668" s="177"/>
      <c r="R668" s="177"/>
      <c r="S668" s="177"/>
      <c r="T668" s="182"/>
      <c r="AT668" s="183" t="s">
        <v>152</v>
      </c>
      <c r="AU668" s="183" t="s">
        <v>80</v>
      </c>
      <c r="AV668" s="183" t="s">
        <v>80</v>
      </c>
      <c r="AW668" s="183" t="s">
        <v>111</v>
      </c>
      <c r="AX668" s="183" t="s">
        <v>72</v>
      </c>
      <c r="AY668" s="183" t="s">
        <v>139</v>
      </c>
    </row>
    <row r="669" spans="2:65" s="6" customFormat="1" ht="15.75" customHeight="1" x14ac:dyDescent="0.3">
      <c r="B669" s="176"/>
      <c r="C669" s="177"/>
      <c r="D669" s="167" t="s">
        <v>152</v>
      </c>
      <c r="E669" s="177"/>
      <c r="F669" s="178" t="s">
        <v>2138</v>
      </c>
      <c r="G669" s="177"/>
      <c r="H669" s="179">
        <v>5</v>
      </c>
      <c r="J669" s="177"/>
      <c r="K669" s="177"/>
      <c r="L669" s="180"/>
      <c r="M669" s="181"/>
      <c r="N669" s="177"/>
      <c r="O669" s="177"/>
      <c r="P669" s="177"/>
      <c r="Q669" s="177"/>
      <c r="R669" s="177"/>
      <c r="S669" s="177"/>
      <c r="T669" s="182"/>
      <c r="AT669" s="183" t="s">
        <v>152</v>
      </c>
      <c r="AU669" s="183" t="s">
        <v>80</v>
      </c>
      <c r="AV669" s="183" t="s">
        <v>80</v>
      </c>
      <c r="AW669" s="183" t="s">
        <v>111</v>
      </c>
      <c r="AX669" s="183" t="s">
        <v>72</v>
      </c>
      <c r="AY669" s="183" t="s">
        <v>139</v>
      </c>
    </row>
    <row r="670" spans="2:65" s="6" customFormat="1" ht="15.75" customHeight="1" x14ac:dyDescent="0.3">
      <c r="B670" s="176"/>
      <c r="C670" s="177"/>
      <c r="D670" s="167" t="s">
        <v>152</v>
      </c>
      <c r="E670" s="177"/>
      <c r="F670" s="178" t="s">
        <v>2139</v>
      </c>
      <c r="G670" s="177"/>
      <c r="H670" s="179">
        <v>1.5</v>
      </c>
      <c r="J670" s="177"/>
      <c r="K670" s="177"/>
      <c r="L670" s="180"/>
      <c r="M670" s="181"/>
      <c r="N670" s="177"/>
      <c r="O670" s="177"/>
      <c r="P670" s="177"/>
      <c r="Q670" s="177"/>
      <c r="R670" s="177"/>
      <c r="S670" s="177"/>
      <c r="T670" s="182"/>
      <c r="AT670" s="183" t="s">
        <v>152</v>
      </c>
      <c r="AU670" s="183" t="s">
        <v>80</v>
      </c>
      <c r="AV670" s="183" t="s">
        <v>80</v>
      </c>
      <c r="AW670" s="183" t="s">
        <v>111</v>
      </c>
      <c r="AX670" s="183" t="s">
        <v>72</v>
      </c>
      <c r="AY670" s="183" t="s">
        <v>139</v>
      </c>
    </row>
    <row r="671" spans="2:65" s="6" customFormat="1" ht="15.75" customHeight="1" x14ac:dyDescent="0.3">
      <c r="B671" s="176"/>
      <c r="C671" s="177"/>
      <c r="D671" s="167" t="s">
        <v>152</v>
      </c>
      <c r="E671" s="177"/>
      <c r="F671" s="178" t="s">
        <v>2140</v>
      </c>
      <c r="G671" s="177"/>
      <c r="H671" s="179">
        <v>2.2629999999999999</v>
      </c>
      <c r="J671" s="177"/>
      <c r="K671" s="177"/>
      <c r="L671" s="180"/>
      <c r="M671" s="181"/>
      <c r="N671" s="177"/>
      <c r="O671" s="177"/>
      <c r="P671" s="177"/>
      <c r="Q671" s="177"/>
      <c r="R671" s="177"/>
      <c r="S671" s="177"/>
      <c r="T671" s="182"/>
      <c r="AT671" s="183" t="s">
        <v>152</v>
      </c>
      <c r="AU671" s="183" t="s">
        <v>80</v>
      </c>
      <c r="AV671" s="183" t="s">
        <v>80</v>
      </c>
      <c r="AW671" s="183" t="s">
        <v>111</v>
      </c>
      <c r="AX671" s="183" t="s">
        <v>72</v>
      </c>
      <c r="AY671" s="183" t="s">
        <v>139</v>
      </c>
    </row>
    <row r="672" spans="2:65" s="6" customFormat="1" ht="15.75" customHeight="1" x14ac:dyDescent="0.3">
      <c r="B672" s="184"/>
      <c r="C672" s="185"/>
      <c r="D672" s="167" t="s">
        <v>152</v>
      </c>
      <c r="E672" s="185"/>
      <c r="F672" s="186" t="s">
        <v>179</v>
      </c>
      <c r="G672" s="185"/>
      <c r="H672" s="187">
        <v>46.125999999999998</v>
      </c>
      <c r="J672" s="185"/>
      <c r="K672" s="185"/>
      <c r="L672" s="188"/>
      <c r="M672" s="189"/>
      <c r="N672" s="185"/>
      <c r="O672" s="185"/>
      <c r="P672" s="185"/>
      <c r="Q672" s="185"/>
      <c r="R672" s="185"/>
      <c r="S672" s="185"/>
      <c r="T672" s="190"/>
      <c r="AT672" s="191" t="s">
        <v>152</v>
      </c>
      <c r="AU672" s="191" t="s">
        <v>80</v>
      </c>
      <c r="AV672" s="191" t="s">
        <v>146</v>
      </c>
      <c r="AW672" s="191" t="s">
        <v>111</v>
      </c>
      <c r="AX672" s="191" t="s">
        <v>76</v>
      </c>
      <c r="AY672" s="191" t="s">
        <v>139</v>
      </c>
    </row>
    <row r="673" spans="2:65" s="6" customFormat="1" ht="15.75" customHeight="1" x14ac:dyDescent="0.3">
      <c r="B673" s="23"/>
      <c r="C673" s="153" t="s">
        <v>1616</v>
      </c>
      <c r="D673" s="153" t="s">
        <v>141</v>
      </c>
      <c r="E673" s="154" t="s">
        <v>1878</v>
      </c>
      <c r="F673" s="155" t="s">
        <v>1879</v>
      </c>
      <c r="G673" s="156" t="s">
        <v>1187</v>
      </c>
      <c r="H673" s="157">
        <v>1568.2840000000001</v>
      </c>
      <c r="I673" s="158">
        <v>1.85</v>
      </c>
      <c r="J673" s="159">
        <f>ROUND($I$673*$H$673,2)</f>
        <v>2901.33</v>
      </c>
      <c r="K673" s="155" t="s">
        <v>145</v>
      </c>
      <c r="L673" s="43"/>
      <c r="M673" s="160"/>
      <c r="N673" s="161" t="s">
        <v>43</v>
      </c>
      <c r="O673" s="24"/>
      <c r="P673" s="162">
        <f>$O$673*$H$673</f>
        <v>0</v>
      </c>
      <c r="Q673" s="162">
        <v>0</v>
      </c>
      <c r="R673" s="162">
        <f>$Q$673*$H$673</f>
        <v>0</v>
      </c>
      <c r="S673" s="162">
        <v>0</v>
      </c>
      <c r="T673" s="163">
        <f>$S$673*$H$673</f>
        <v>0</v>
      </c>
      <c r="AR673" s="97" t="s">
        <v>146</v>
      </c>
      <c r="AT673" s="97" t="s">
        <v>141</v>
      </c>
      <c r="AU673" s="97" t="s">
        <v>80</v>
      </c>
      <c r="AY673" s="6" t="s">
        <v>139</v>
      </c>
      <c r="BE673" s="164">
        <f>IF($N$673="základní",$J$673,0)</f>
        <v>2901.33</v>
      </c>
      <c r="BF673" s="164">
        <f>IF($N$673="snížená",$J$673,0)</f>
        <v>0</v>
      </c>
      <c r="BG673" s="164">
        <f>IF($N$673="zákl. přenesená",$J$673,0)</f>
        <v>0</v>
      </c>
      <c r="BH673" s="164">
        <f>IF($N$673="sníž. přenesená",$J$673,0)</f>
        <v>0</v>
      </c>
      <c r="BI673" s="164">
        <f>IF($N$673="nulová",$J$673,0)</f>
        <v>0</v>
      </c>
      <c r="BJ673" s="97" t="s">
        <v>76</v>
      </c>
      <c r="BK673" s="164">
        <f>ROUND($I$673*$H$673,2)</f>
        <v>2901.33</v>
      </c>
      <c r="BL673" s="97" t="s">
        <v>146</v>
      </c>
      <c r="BM673" s="97" t="s">
        <v>1880</v>
      </c>
    </row>
    <row r="674" spans="2:65" s="6" customFormat="1" ht="27" customHeight="1" x14ac:dyDescent="0.3">
      <c r="B674" s="23"/>
      <c r="C674" s="24"/>
      <c r="D674" s="165" t="s">
        <v>148</v>
      </c>
      <c r="E674" s="24"/>
      <c r="F674" s="166" t="s">
        <v>1881</v>
      </c>
      <c r="G674" s="24"/>
      <c r="H674" s="24"/>
      <c r="J674" s="24"/>
      <c r="K674" s="24"/>
      <c r="L674" s="43"/>
      <c r="M674" s="56"/>
      <c r="N674" s="24"/>
      <c r="O674" s="24"/>
      <c r="P674" s="24"/>
      <c r="Q674" s="24"/>
      <c r="R674" s="24"/>
      <c r="S674" s="24"/>
      <c r="T674" s="57"/>
      <c r="AT674" s="6" t="s">
        <v>148</v>
      </c>
      <c r="AU674" s="6" t="s">
        <v>80</v>
      </c>
    </row>
    <row r="675" spans="2:65" s="6" customFormat="1" ht="84.75" customHeight="1" x14ac:dyDescent="0.3">
      <c r="B675" s="23"/>
      <c r="C675" s="24"/>
      <c r="D675" s="167" t="s">
        <v>150</v>
      </c>
      <c r="E675" s="24"/>
      <c r="F675" s="168" t="s">
        <v>1867</v>
      </c>
      <c r="G675" s="24"/>
      <c r="H675" s="24"/>
      <c r="J675" s="24"/>
      <c r="K675" s="24"/>
      <c r="L675" s="43"/>
      <c r="M675" s="56"/>
      <c r="N675" s="24"/>
      <c r="O675" s="24"/>
      <c r="P675" s="24"/>
      <c r="Q675" s="24"/>
      <c r="R675" s="24"/>
      <c r="S675" s="24"/>
      <c r="T675" s="57"/>
      <c r="AT675" s="6" t="s">
        <v>150</v>
      </c>
      <c r="AU675" s="6" t="s">
        <v>80</v>
      </c>
    </row>
    <row r="676" spans="2:65" s="6" customFormat="1" ht="15.75" customHeight="1" x14ac:dyDescent="0.3">
      <c r="B676" s="169"/>
      <c r="C676" s="170"/>
      <c r="D676" s="167" t="s">
        <v>152</v>
      </c>
      <c r="E676" s="170"/>
      <c r="F676" s="171" t="s">
        <v>2141</v>
      </c>
      <c r="G676" s="170"/>
      <c r="H676" s="170"/>
      <c r="J676" s="170"/>
      <c r="K676" s="170"/>
      <c r="L676" s="172"/>
      <c r="M676" s="173"/>
      <c r="N676" s="170"/>
      <c r="O676" s="170"/>
      <c r="P676" s="170"/>
      <c r="Q676" s="170"/>
      <c r="R676" s="170"/>
      <c r="S676" s="170"/>
      <c r="T676" s="174"/>
      <c r="AT676" s="175" t="s">
        <v>152</v>
      </c>
      <c r="AU676" s="175" t="s">
        <v>80</v>
      </c>
      <c r="AV676" s="175" t="s">
        <v>76</v>
      </c>
      <c r="AW676" s="175" t="s">
        <v>111</v>
      </c>
      <c r="AX676" s="175" t="s">
        <v>72</v>
      </c>
      <c r="AY676" s="175" t="s">
        <v>139</v>
      </c>
    </row>
    <row r="677" spans="2:65" s="6" customFormat="1" ht="15.75" customHeight="1" x14ac:dyDescent="0.3">
      <c r="B677" s="176"/>
      <c r="C677" s="177"/>
      <c r="D677" s="167" t="s">
        <v>152</v>
      </c>
      <c r="E677" s="177"/>
      <c r="F677" s="178" t="s">
        <v>2142</v>
      </c>
      <c r="G677" s="177"/>
      <c r="H677" s="179">
        <v>1568.2840000000001</v>
      </c>
      <c r="J677" s="177"/>
      <c r="K677" s="177"/>
      <c r="L677" s="180"/>
      <c r="M677" s="181"/>
      <c r="N677" s="177"/>
      <c r="O677" s="177"/>
      <c r="P677" s="177"/>
      <c r="Q677" s="177"/>
      <c r="R677" s="177"/>
      <c r="S677" s="177"/>
      <c r="T677" s="182"/>
      <c r="AT677" s="183" t="s">
        <v>152</v>
      </c>
      <c r="AU677" s="183" t="s">
        <v>80</v>
      </c>
      <c r="AV677" s="183" t="s">
        <v>80</v>
      </c>
      <c r="AW677" s="183" t="s">
        <v>111</v>
      </c>
      <c r="AX677" s="183" t="s">
        <v>76</v>
      </c>
      <c r="AY677" s="183" t="s">
        <v>139</v>
      </c>
    </row>
    <row r="678" spans="2:65" s="6" customFormat="1" ht="15.75" customHeight="1" x14ac:dyDescent="0.3">
      <c r="B678" s="23"/>
      <c r="C678" s="153" t="s">
        <v>1620</v>
      </c>
      <c r="D678" s="153" t="s">
        <v>141</v>
      </c>
      <c r="E678" s="154" t="s">
        <v>1885</v>
      </c>
      <c r="F678" s="155" t="s">
        <v>1886</v>
      </c>
      <c r="G678" s="156" t="s">
        <v>1187</v>
      </c>
      <c r="H678" s="157">
        <v>1.5</v>
      </c>
      <c r="I678" s="158">
        <v>90</v>
      </c>
      <c r="J678" s="159">
        <f>ROUND($I$678*$H$678,2)</f>
        <v>135</v>
      </c>
      <c r="K678" s="155" t="s">
        <v>145</v>
      </c>
      <c r="L678" s="43"/>
      <c r="M678" s="160"/>
      <c r="N678" s="161" t="s">
        <v>43</v>
      </c>
      <c r="O678" s="24"/>
      <c r="P678" s="162">
        <f>$O$678*$H$678</f>
        <v>0</v>
      </c>
      <c r="Q678" s="162">
        <v>0</v>
      </c>
      <c r="R678" s="162">
        <f>$Q$678*$H$678</f>
        <v>0</v>
      </c>
      <c r="S678" s="162">
        <v>0</v>
      </c>
      <c r="T678" s="163">
        <f>$S$678*$H$678</f>
        <v>0</v>
      </c>
      <c r="AR678" s="97" t="s">
        <v>146</v>
      </c>
      <c r="AT678" s="97" t="s">
        <v>141</v>
      </c>
      <c r="AU678" s="97" t="s">
        <v>80</v>
      </c>
      <c r="AY678" s="6" t="s">
        <v>139</v>
      </c>
      <c r="BE678" s="164">
        <f>IF($N$678="základní",$J$678,0)</f>
        <v>135</v>
      </c>
      <c r="BF678" s="164">
        <f>IF($N$678="snížená",$J$678,0)</f>
        <v>0</v>
      </c>
      <c r="BG678" s="164">
        <f>IF($N$678="zákl. přenesená",$J$678,0)</f>
        <v>0</v>
      </c>
      <c r="BH678" s="164">
        <f>IF($N$678="sníž. přenesená",$J$678,0)</f>
        <v>0</v>
      </c>
      <c r="BI678" s="164">
        <f>IF($N$678="nulová",$J$678,0)</f>
        <v>0</v>
      </c>
      <c r="BJ678" s="97" t="s">
        <v>76</v>
      </c>
      <c r="BK678" s="164">
        <f>ROUND($I$678*$H$678,2)</f>
        <v>135</v>
      </c>
      <c r="BL678" s="97" t="s">
        <v>146</v>
      </c>
      <c r="BM678" s="97" t="s">
        <v>1887</v>
      </c>
    </row>
    <row r="679" spans="2:65" s="6" customFormat="1" ht="16.5" customHeight="1" x14ac:dyDescent="0.3">
      <c r="B679" s="23"/>
      <c r="C679" s="24"/>
      <c r="D679" s="165" t="s">
        <v>148</v>
      </c>
      <c r="E679" s="24"/>
      <c r="F679" s="166" t="s">
        <v>1888</v>
      </c>
      <c r="G679" s="24"/>
      <c r="H679" s="24"/>
      <c r="J679" s="24"/>
      <c r="K679" s="24"/>
      <c r="L679" s="43"/>
      <c r="M679" s="56"/>
      <c r="N679" s="24"/>
      <c r="O679" s="24"/>
      <c r="P679" s="24"/>
      <c r="Q679" s="24"/>
      <c r="R679" s="24"/>
      <c r="S679" s="24"/>
      <c r="T679" s="57"/>
      <c r="AT679" s="6" t="s">
        <v>148</v>
      </c>
      <c r="AU679" s="6" t="s">
        <v>80</v>
      </c>
    </row>
    <row r="680" spans="2:65" s="6" customFormat="1" ht="57.75" customHeight="1" x14ac:dyDescent="0.3">
      <c r="B680" s="23"/>
      <c r="C680" s="24"/>
      <c r="D680" s="167" t="s">
        <v>150</v>
      </c>
      <c r="E680" s="24"/>
      <c r="F680" s="168" t="s">
        <v>1889</v>
      </c>
      <c r="G680" s="24"/>
      <c r="H680" s="24"/>
      <c r="J680" s="24"/>
      <c r="K680" s="24"/>
      <c r="L680" s="43"/>
      <c r="M680" s="56"/>
      <c r="N680" s="24"/>
      <c r="O680" s="24"/>
      <c r="P680" s="24"/>
      <c r="Q680" s="24"/>
      <c r="R680" s="24"/>
      <c r="S680" s="24"/>
      <c r="T680" s="57"/>
      <c r="AT680" s="6" t="s">
        <v>150</v>
      </c>
      <c r="AU680" s="6" t="s">
        <v>80</v>
      </c>
    </row>
    <row r="681" spans="2:65" s="6" customFormat="1" ht="15.75" customHeight="1" x14ac:dyDescent="0.3">
      <c r="B681" s="176"/>
      <c r="C681" s="177"/>
      <c r="D681" s="167" t="s">
        <v>152</v>
      </c>
      <c r="E681" s="177"/>
      <c r="F681" s="178" t="s">
        <v>2139</v>
      </c>
      <c r="G681" s="177"/>
      <c r="H681" s="179">
        <v>1.5</v>
      </c>
      <c r="J681" s="177"/>
      <c r="K681" s="177"/>
      <c r="L681" s="180"/>
      <c r="M681" s="181"/>
      <c r="N681" s="177"/>
      <c r="O681" s="177"/>
      <c r="P681" s="177"/>
      <c r="Q681" s="177"/>
      <c r="R681" s="177"/>
      <c r="S681" s="177"/>
      <c r="T681" s="182"/>
      <c r="AT681" s="183" t="s">
        <v>152</v>
      </c>
      <c r="AU681" s="183" t="s">
        <v>80</v>
      </c>
      <c r="AV681" s="183" t="s">
        <v>80</v>
      </c>
      <c r="AW681" s="183" t="s">
        <v>111</v>
      </c>
      <c r="AX681" s="183" t="s">
        <v>76</v>
      </c>
      <c r="AY681" s="183" t="s">
        <v>139</v>
      </c>
    </row>
    <row r="682" spans="2:65" s="6" customFormat="1" ht="15.75" customHeight="1" x14ac:dyDescent="0.3">
      <c r="B682" s="23"/>
      <c r="C682" s="153" t="s">
        <v>1624</v>
      </c>
      <c r="D682" s="153" t="s">
        <v>141</v>
      </c>
      <c r="E682" s="154" t="s">
        <v>1891</v>
      </c>
      <c r="F682" s="155" t="s">
        <v>1892</v>
      </c>
      <c r="G682" s="156" t="s">
        <v>1187</v>
      </c>
      <c r="H682" s="157">
        <v>2.2629999999999999</v>
      </c>
      <c r="I682" s="158">
        <v>50</v>
      </c>
      <c r="J682" s="159">
        <f>ROUND($I$682*$H$682,2)</f>
        <v>113.15</v>
      </c>
      <c r="K682" s="155" t="s">
        <v>145</v>
      </c>
      <c r="L682" s="43"/>
      <c r="M682" s="160"/>
      <c r="N682" s="161" t="s">
        <v>43</v>
      </c>
      <c r="O682" s="24"/>
      <c r="P682" s="162">
        <f>$O$682*$H$682</f>
        <v>0</v>
      </c>
      <c r="Q682" s="162">
        <v>0</v>
      </c>
      <c r="R682" s="162">
        <f>$Q$682*$H$682</f>
        <v>0</v>
      </c>
      <c r="S682" s="162">
        <v>0</v>
      </c>
      <c r="T682" s="163">
        <f>$S$682*$H$682</f>
        <v>0</v>
      </c>
      <c r="AR682" s="97" t="s">
        <v>146</v>
      </c>
      <c r="AT682" s="97" t="s">
        <v>141</v>
      </c>
      <c r="AU682" s="97" t="s">
        <v>80</v>
      </c>
      <c r="AY682" s="6" t="s">
        <v>139</v>
      </c>
      <c r="BE682" s="164">
        <f>IF($N$682="základní",$J$682,0)</f>
        <v>113.15</v>
      </c>
      <c r="BF682" s="164">
        <f>IF($N$682="snížená",$J$682,0)</f>
        <v>0</v>
      </c>
      <c r="BG682" s="164">
        <f>IF($N$682="zákl. přenesená",$J$682,0)</f>
        <v>0</v>
      </c>
      <c r="BH682" s="164">
        <f>IF($N$682="sníž. přenesená",$J$682,0)</f>
        <v>0</v>
      </c>
      <c r="BI682" s="164">
        <f>IF($N$682="nulová",$J$682,0)</f>
        <v>0</v>
      </c>
      <c r="BJ682" s="97" t="s">
        <v>76</v>
      </c>
      <c r="BK682" s="164">
        <f>ROUND($I$682*$H$682,2)</f>
        <v>113.15</v>
      </c>
      <c r="BL682" s="97" t="s">
        <v>146</v>
      </c>
      <c r="BM682" s="97" t="s">
        <v>1893</v>
      </c>
    </row>
    <row r="683" spans="2:65" s="6" customFormat="1" ht="16.5" customHeight="1" x14ac:dyDescent="0.3">
      <c r="B683" s="23"/>
      <c r="C683" s="24"/>
      <c r="D683" s="165" t="s">
        <v>148</v>
      </c>
      <c r="E683" s="24"/>
      <c r="F683" s="166" t="s">
        <v>1894</v>
      </c>
      <c r="G683" s="24"/>
      <c r="H683" s="24"/>
      <c r="J683" s="24"/>
      <c r="K683" s="24"/>
      <c r="L683" s="43"/>
      <c r="M683" s="56"/>
      <c r="N683" s="24"/>
      <c r="O683" s="24"/>
      <c r="P683" s="24"/>
      <c r="Q683" s="24"/>
      <c r="R683" s="24"/>
      <c r="S683" s="24"/>
      <c r="T683" s="57"/>
      <c r="AT683" s="6" t="s">
        <v>148</v>
      </c>
      <c r="AU683" s="6" t="s">
        <v>80</v>
      </c>
    </row>
    <row r="684" spans="2:65" s="6" customFormat="1" ht="57.75" customHeight="1" x14ac:dyDescent="0.3">
      <c r="B684" s="23"/>
      <c r="C684" s="24"/>
      <c r="D684" s="167" t="s">
        <v>150</v>
      </c>
      <c r="E684" s="24"/>
      <c r="F684" s="168" t="s">
        <v>1889</v>
      </c>
      <c r="G684" s="24"/>
      <c r="H684" s="24"/>
      <c r="J684" s="24"/>
      <c r="K684" s="24"/>
      <c r="L684" s="43"/>
      <c r="M684" s="56"/>
      <c r="N684" s="24"/>
      <c r="O684" s="24"/>
      <c r="P684" s="24"/>
      <c r="Q684" s="24"/>
      <c r="R684" s="24"/>
      <c r="S684" s="24"/>
      <c r="T684" s="57"/>
      <c r="AT684" s="6" t="s">
        <v>150</v>
      </c>
      <c r="AU684" s="6" t="s">
        <v>80</v>
      </c>
    </row>
    <row r="685" spans="2:65" s="6" customFormat="1" ht="15.75" customHeight="1" x14ac:dyDescent="0.3">
      <c r="B685" s="176"/>
      <c r="C685" s="177"/>
      <c r="D685" s="167" t="s">
        <v>152</v>
      </c>
      <c r="E685" s="177"/>
      <c r="F685" s="178" t="s">
        <v>2140</v>
      </c>
      <c r="G685" s="177"/>
      <c r="H685" s="179">
        <v>2.2629999999999999</v>
      </c>
      <c r="J685" s="177"/>
      <c r="K685" s="177"/>
      <c r="L685" s="180"/>
      <c r="M685" s="181"/>
      <c r="N685" s="177"/>
      <c r="O685" s="177"/>
      <c r="P685" s="177"/>
      <c r="Q685" s="177"/>
      <c r="R685" s="177"/>
      <c r="S685" s="177"/>
      <c r="T685" s="182"/>
      <c r="AT685" s="183" t="s">
        <v>152</v>
      </c>
      <c r="AU685" s="183" t="s">
        <v>80</v>
      </c>
      <c r="AV685" s="183" t="s">
        <v>80</v>
      </c>
      <c r="AW685" s="183" t="s">
        <v>111</v>
      </c>
      <c r="AX685" s="183" t="s">
        <v>76</v>
      </c>
      <c r="AY685" s="183" t="s">
        <v>139</v>
      </c>
    </row>
    <row r="686" spans="2:65" s="6" customFormat="1" ht="15.75" customHeight="1" x14ac:dyDescent="0.3">
      <c r="B686" s="23"/>
      <c r="C686" s="153" t="s">
        <v>1628</v>
      </c>
      <c r="D686" s="153" t="s">
        <v>141</v>
      </c>
      <c r="E686" s="154" t="s">
        <v>1896</v>
      </c>
      <c r="F686" s="155" t="s">
        <v>1897</v>
      </c>
      <c r="G686" s="156" t="s">
        <v>1187</v>
      </c>
      <c r="H686" s="157">
        <v>42.363</v>
      </c>
      <c r="I686" s="158">
        <v>95</v>
      </c>
      <c r="J686" s="159">
        <f>ROUND($I$686*$H$686,2)</f>
        <v>4024.49</v>
      </c>
      <c r="K686" s="155" t="s">
        <v>145</v>
      </c>
      <c r="L686" s="43"/>
      <c r="M686" s="160"/>
      <c r="N686" s="161" t="s">
        <v>43</v>
      </c>
      <c r="O686" s="24"/>
      <c r="P686" s="162">
        <f>$O$686*$H$686</f>
        <v>0</v>
      </c>
      <c r="Q686" s="162">
        <v>0</v>
      </c>
      <c r="R686" s="162">
        <f>$Q$686*$H$686</f>
        <v>0</v>
      </c>
      <c r="S686" s="162">
        <v>0</v>
      </c>
      <c r="T686" s="163">
        <f>$S$686*$H$686</f>
        <v>0</v>
      </c>
      <c r="AR686" s="97" t="s">
        <v>146</v>
      </c>
      <c r="AT686" s="97" t="s">
        <v>141</v>
      </c>
      <c r="AU686" s="97" t="s">
        <v>80</v>
      </c>
      <c r="AY686" s="6" t="s">
        <v>139</v>
      </c>
      <c r="BE686" s="164">
        <f>IF($N$686="základní",$J$686,0)</f>
        <v>4024.49</v>
      </c>
      <c r="BF686" s="164">
        <f>IF($N$686="snížená",$J$686,0)</f>
        <v>0</v>
      </c>
      <c r="BG686" s="164">
        <f>IF($N$686="zákl. přenesená",$J$686,0)</f>
        <v>0</v>
      </c>
      <c r="BH686" s="164">
        <f>IF($N$686="sníž. přenesená",$J$686,0)</f>
        <v>0</v>
      </c>
      <c r="BI686" s="164">
        <f>IF($N$686="nulová",$J$686,0)</f>
        <v>0</v>
      </c>
      <c r="BJ686" s="97" t="s">
        <v>76</v>
      </c>
      <c r="BK686" s="164">
        <f>ROUND($I$686*$H$686,2)</f>
        <v>4024.49</v>
      </c>
      <c r="BL686" s="97" t="s">
        <v>146</v>
      </c>
      <c r="BM686" s="97" t="s">
        <v>1898</v>
      </c>
    </row>
    <row r="687" spans="2:65" s="6" customFormat="1" ht="16.5" customHeight="1" x14ac:dyDescent="0.3">
      <c r="B687" s="23"/>
      <c r="C687" s="24"/>
      <c r="D687" s="165" t="s">
        <v>148</v>
      </c>
      <c r="E687" s="24"/>
      <c r="F687" s="166" t="s">
        <v>1899</v>
      </c>
      <c r="G687" s="24"/>
      <c r="H687" s="24"/>
      <c r="J687" s="24"/>
      <c r="K687" s="24"/>
      <c r="L687" s="43"/>
      <c r="M687" s="56"/>
      <c r="N687" s="24"/>
      <c r="O687" s="24"/>
      <c r="P687" s="24"/>
      <c r="Q687" s="24"/>
      <c r="R687" s="24"/>
      <c r="S687" s="24"/>
      <c r="T687" s="57"/>
      <c r="AT687" s="6" t="s">
        <v>148</v>
      </c>
      <c r="AU687" s="6" t="s">
        <v>80</v>
      </c>
    </row>
    <row r="688" spans="2:65" s="6" customFormat="1" ht="57.75" customHeight="1" x14ac:dyDescent="0.3">
      <c r="B688" s="23"/>
      <c r="C688" s="24"/>
      <c r="D688" s="167" t="s">
        <v>150</v>
      </c>
      <c r="E688" s="24"/>
      <c r="F688" s="168" t="s">
        <v>1889</v>
      </c>
      <c r="G688" s="24"/>
      <c r="H688" s="24"/>
      <c r="J688" s="24"/>
      <c r="K688" s="24"/>
      <c r="L688" s="43"/>
      <c r="M688" s="56"/>
      <c r="N688" s="24"/>
      <c r="O688" s="24"/>
      <c r="P688" s="24"/>
      <c r="Q688" s="24"/>
      <c r="R688" s="24"/>
      <c r="S688" s="24"/>
      <c r="T688" s="57"/>
      <c r="AT688" s="6" t="s">
        <v>150</v>
      </c>
      <c r="AU688" s="6" t="s">
        <v>80</v>
      </c>
    </row>
    <row r="689" spans="2:65" s="6" customFormat="1" ht="15.75" customHeight="1" x14ac:dyDescent="0.3">
      <c r="B689" s="176"/>
      <c r="C689" s="177"/>
      <c r="D689" s="167" t="s">
        <v>152</v>
      </c>
      <c r="E689" s="177"/>
      <c r="F689" s="178" t="s">
        <v>2137</v>
      </c>
      <c r="G689" s="177"/>
      <c r="H689" s="179">
        <v>37.363</v>
      </c>
      <c r="J689" s="177"/>
      <c r="K689" s="177"/>
      <c r="L689" s="180"/>
      <c r="M689" s="181"/>
      <c r="N689" s="177"/>
      <c r="O689" s="177"/>
      <c r="P689" s="177"/>
      <c r="Q689" s="177"/>
      <c r="R689" s="177"/>
      <c r="S689" s="177"/>
      <c r="T689" s="182"/>
      <c r="AT689" s="183" t="s">
        <v>152</v>
      </c>
      <c r="AU689" s="183" t="s">
        <v>80</v>
      </c>
      <c r="AV689" s="183" t="s">
        <v>80</v>
      </c>
      <c r="AW689" s="183" t="s">
        <v>111</v>
      </c>
      <c r="AX689" s="183" t="s">
        <v>72</v>
      </c>
      <c r="AY689" s="183" t="s">
        <v>139</v>
      </c>
    </row>
    <row r="690" spans="2:65" s="6" customFormat="1" ht="15.75" customHeight="1" x14ac:dyDescent="0.3">
      <c r="B690" s="176"/>
      <c r="C690" s="177"/>
      <c r="D690" s="167" t="s">
        <v>152</v>
      </c>
      <c r="E690" s="177"/>
      <c r="F690" s="178" t="s">
        <v>2138</v>
      </c>
      <c r="G690" s="177"/>
      <c r="H690" s="179">
        <v>5</v>
      </c>
      <c r="J690" s="177"/>
      <c r="K690" s="177"/>
      <c r="L690" s="180"/>
      <c r="M690" s="181"/>
      <c r="N690" s="177"/>
      <c r="O690" s="177"/>
      <c r="P690" s="177"/>
      <c r="Q690" s="177"/>
      <c r="R690" s="177"/>
      <c r="S690" s="177"/>
      <c r="T690" s="182"/>
      <c r="AT690" s="183" t="s">
        <v>152</v>
      </c>
      <c r="AU690" s="183" t="s">
        <v>80</v>
      </c>
      <c r="AV690" s="183" t="s">
        <v>80</v>
      </c>
      <c r="AW690" s="183" t="s">
        <v>111</v>
      </c>
      <c r="AX690" s="183" t="s">
        <v>72</v>
      </c>
      <c r="AY690" s="183" t="s">
        <v>139</v>
      </c>
    </row>
    <row r="691" spans="2:65" s="6" customFormat="1" ht="15.75" customHeight="1" x14ac:dyDescent="0.3">
      <c r="B691" s="184"/>
      <c r="C691" s="185"/>
      <c r="D691" s="167" t="s">
        <v>152</v>
      </c>
      <c r="E691" s="185"/>
      <c r="F691" s="186" t="s">
        <v>179</v>
      </c>
      <c r="G691" s="185"/>
      <c r="H691" s="187">
        <v>42.363</v>
      </c>
      <c r="J691" s="185"/>
      <c r="K691" s="185"/>
      <c r="L691" s="188"/>
      <c r="M691" s="189"/>
      <c r="N691" s="185"/>
      <c r="O691" s="185"/>
      <c r="P691" s="185"/>
      <c r="Q691" s="185"/>
      <c r="R691" s="185"/>
      <c r="S691" s="185"/>
      <c r="T691" s="190"/>
      <c r="AT691" s="191" t="s">
        <v>152</v>
      </c>
      <c r="AU691" s="191" t="s">
        <v>80</v>
      </c>
      <c r="AV691" s="191" t="s">
        <v>146</v>
      </c>
      <c r="AW691" s="191" t="s">
        <v>111</v>
      </c>
      <c r="AX691" s="191" t="s">
        <v>76</v>
      </c>
      <c r="AY691" s="191" t="s">
        <v>139</v>
      </c>
    </row>
    <row r="692" spans="2:65" s="6" customFormat="1" ht="15.75" customHeight="1" x14ac:dyDescent="0.3">
      <c r="B692" s="23"/>
      <c r="C692" s="153" t="s">
        <v>1654</v>
      </c>
      <c r="D692" s="153" t="s">
        <v>141</v>
      </c>
      <c r="E692" s="154" t="s">
        <v>1901</v>
      </c>
      <c r="F692" s="155" t="s">
        <v>1902</v>
      </c>
      <c r="G692" s="156" t="s">
        <v>1187</v>
      </c>
      <c r="H692" s="157">
        <v>383.37</v>
      </c>
      <c r="I692" s="158">
        <v>13.5</v>
      </c>
      <c r="J692" s="159">
        <f>ROUND($I$692*$H$692,2)</f>
        <v>5175.5</v>
      </c>
      <c r="K692" s="155" t="s">
        <v>145</v>
      </c>
      <c r="L692" s="43"/>
      <c r="M692" s="160"/>
      <c r="N692" s="161" t="s">
        <v>43</v>
      </c>
      <c r="O692" s="24"/>
      <c r="P692" s="162">
        <f>$O$692*$H$692</f>
        <v>0</v>
      </c>
      <c r="Q692" s="162">
        <v>0</v>
      </c>
      <c r="R692" s="162">
        <f>$Q$692*$H$692</f>
        <v>0</v>
      </c>
      <c r="S692" s="162">
        <v>0</v>
      </c>
      <c r="T692" s="163">
        <f>$S$692*$H$692</f>
        <v>0</v>
      </c>
      <c r="AR692" s="97" t="s">
        <v>146</v>
      </c>
      <c r="AT692" s="97" t="s">
        <v>141</v>
      </c>
      <c r="AU692" s="97" t="s">
        <v>80</v>
      </c>
      <c r="AY692" s="6" t="s">
        <v>139</v>
      </c>
      <c r="BE692" s="164">
        <f>IF($N$692="základní",$J$692,0)</f>
        <v>5175.5</v>
      </c>
      <c r="BF692" s="164">
        <f>IF($N$692="snížená",$J$692,0)</f>
        <v>0</v>
      </c>
      <c r="BG692" s="164">
        <f>IF($N$692="zákl. přenesená",$J$692,0)</f>
        <v>0</v>
      </c>
      <c r="BH692" s="164">
        <f>IF($N$692="sníž. přenesená",$J$692,0)</f>
        <v>0</v>
      </c>
      <c r="BI692" s="164">
        <f>IF($N$692="nulová",$J$692,0)</f>
        <v>0</v>
      </c>
      <c r="BJ692" s="97" t="s">
        <v>76</v>
      </c>
      <c r="BK692" s="164">
        <f>ROUND($I$692*$H$692,2)</f>
        <v>5175.5</v>
      </c>
      <c r="BL692" s="97" t="s">
        <v>146</v>
      </c>
      <c r="BM692" s="97" t="s">
        <v>1903</v>
      </c>
    </row>
    <row r="693" spans="2:65" s="6" customFormat="1" ht="27" customHeight="1" x14ac:dyDescent="0.3">
      <c r="B693" s="23"/>
      <c r="C693" s="24"/>
      <c r="D693" s="165" t="s">
        <v>148</v>
      </c>
      <c r="E693" s="24"/>
      <c r="F693" s="166" t="s">
        <v>1904</v>
      </c>
      <c r="G693" s="24"/>
      <c r="H693" s="24"/>
      <c r="J693" s="24"/>
      <c r="K693" s="24"/>
      <c r="L693" s="43"/>
      <c r="M693" s="56"/>
      <c r="N693" s="24"/>
      <c r="O693" s="24"/>
      <c r="P693" s="24"/>
      <c r="Q693" s="24"/>
      <c r="R693" s="24"/>
      <c r="S693" s="24"/>
      <c r="T693" s="57"/>
      <c r="AT693" s="6" t="s">
        <v>148</v>
      </c>
      <c r="AU693" s="6" t="s">
        <v>80</v>
      </c>
    </row>
    <row r="694" spans="2:65" s="6" customFormat="1" ht="30.75" customHeight="1" x14ac:dyDescent="0.3">
      <c r="B694" s="23"/>
      <c r="C694" s="24"/>
      <c r="D694" s="167" t="s">
        <v>150</v>
      </c>
      <c r="E694" s="24"/>
      <c r="F694" s="168" t="s">
        <v>1905</v>
      </c>
      <c r="G694" s="24"/>
      <c r="H694" s="24"/>
      <c r="J694" s="24"/>
      <c r="K694" s="24"/>
      <c r="L694" s="43"/>
      <c r="M694" s="56"/>
      <c r="N694" s="24"/>
      <c r="O694" s="24"/>
      <c r="P694" s="24"/>
      <c r="Q694" s="24"/>
      <c r="R694" s="24"/>
      <c r="S694" s="24"/>
      <c r="T694" s="57"/>
      <c r="AT694" s="6" t="s">
        <v>150</v>
      </c>
      <c r="AU694" s="6" t="s">
        <v>80</v>
      </c>
    </row>
    <row r="695" spans="2:65" s="6" customFormat="1" ht="15.75" customHeight="1" x14ac:dyDescent="0.3">
      <c r="B695" s="169"/>
      <c r="C695" s="170"/>
      <c r="D695" s="167" t="s">
        <v>152</v>
      </c>
      <c r="E695" s="170"/>
      <c r="F695" s="171" t="s">
        <v>2143</v>
      </c>
      <c r="G695" s="170"/>
      <c r="H695" s="170"/>
      <c r="J695" s="170"/>
      <c r="K695" s="170"/>
      <c r="L695" s="172"/>
      <c r="M695" s="173"/>
      <c r="N695" s="170"/>
      <c r="O695" s="170"/>
      <c r="P695" s="170"/>
      <c r="Q695" s="170"/>
      <c r="R695" s="170"/>
      <c r="S695" s="170"/>
      <c r="T695" s="174"/>
      <c r="AT695" s="175" t="s">
        <v>152</v>
      </c>
      <c r="AU695" s="175" t="s">
        <v>80</v>
      </c>
      <c r="AV695" s="175" t="s">
        <v>76</v>
      </c>
      <c r="AW695" s="175" t="s">
        <v>111</v>
      </c>
      <c r="AX695" s="175" t="s">
        <v>72</v>
      </c>
      <c r="AY695" s="175" t="s">
        <v>139</v>
      </c>
    </row>
    <row r="696" spans="2:65" s="6" customFormat="1" ht="15.75" customHeight="1" x14ac:dyDescent="0.3">
      <c r="B696" s="176"/>
      <c r="C696" s="177"/>
      <c r="D696" s="167" t="s">
        <v>152</v>
      </c>
      <c r="E696" s="177"/>
      <c r="F696" s="178" t="s">
        <v>2144</v>
      </c>
      <c r="G696" s="177"/>
      <c r="H696" s="179">
        <v>29.497</v>
      </c>
      <c r="J696" s="177"/>
      <c r="K696" s="177"/>
      <c r="L696" s="180"/>
      <c r="M696" s="181"/>
      <c r="N696" s="177"/>
      <c r="O696" s="177"/>
      <c r="P696" s="177"/>
      <c r="Q696" s="177"/>
      <c r="R696" s="177"/>
      <c r="S696" s="177"/>
      <c r="T696" s="182"/>
      <c r="AT696" s="183" t="s">
        <v>152</v>
      </c>
      <c r="AU696" s="183" t="s">
        <v>80</v>
      </c>
      <c r="AV696" s="183" t="s">
        <v>80</v>
      </c>
      <c r="AW696" s="183" t="s">
        <v>111</v>
      </c>
      <c r="AX696" s="183" t="s">
        <v>72</v>
      </c>
      <c r="AY696" s="183" t="s">
        <v>139</v>
      </c>
    </row>
    <row r="697" spans="2:65" s="6" customFormat="1" ht="15.75" customHeight="1" x14ac:dyDescent="0.3">
      <c r="B697" s="176"/>
      <c r="C697" s="177"/>
      <c r="D697" s="167" t="s">
        <v>152</v>
      </c>
      <c r="E697" s="177"/>
      <c r="F697" s="178" t="s">
        <v>2145</v>
      </c>
      <c r="G697" s="177"/>
      <c r="H697" s="179">
        <v>353.87299999999999</v>
      </c>
      <c r="J697" s="177"/>
      <c r="K697" s="177"/>
      <c r="L697" s="180"/>
      <c r="M697" s="181"/>
      <c r="N697" s="177"/>
      <c r="O697" s="177"/>
      <c r="P697" s="177"/>
      <c r="Q697" s="177"/>
      <c r="R697" s="177"/>
      <c r="S697" s="177"/>
      <c r="T697" s="182"/>
      <c r="AT697" s="183" t="s">
        <v>152</v>
      </c>
      <c r="AU697" s="183" t="s">
        <v>80</v>
      </c>
      <c r="AV697" s="183" t="s">
        <v>80</v>
      </c>
      <c r="AW697" s="183" t="s">
        <v>111</v>
      </c>
      <c r="AX697" s="183" t="s">
        <v>72</v>
      </c>
      <c r="AY697" s="183" t="s">
        <v>139</v>
      </c>
    </row>
    <row r="698" spans="2:65" s="6" customFormat="1" ht="15.75" customHeight="1" x14ac:dyDescent="0.3">
      <c r="B698" s="184"/>
      <c r="C698" s="185"/>
      <c r="D698" s="167" t="s">
        <v>152</v>
      </c>
      <c r="E698" s="185"/>
      <c r="F698" s="186" t="s">
        <v>179</v>
      </c>
      <c r="G698" s="185"/>
      <c r="H698" s="187">
        <v>383.37</v>
      </c>
      <c r="J698" s="185"/>
      <c r="K698" s="185"/>
      <c r="L698" s="188"/>
      <c r="M698" s="189"/>
      <c r="N698" s="185"/>
      <c r="O698" s="185"/>
      <c r="P698" s="185"/>
      <c r="Q698" s="185"/>
      <c r="R698" s="185"/>
      <c r="S698" s="185"/>
      <c r="T698" s="190"/>
      <c r="AT698" s="191" t="s">
        <v>152</v>
      </c>
      <c r="AU698" s="191" t="s">
        <v>80</v>
      </c>
      <c r="AV698" s="191" t="s">
        <v>146</v>
      </c>
      <c r="AW698" s="191" t="s">
        <v>111</v>
      </c>
      <c r="AX698" s="191" t="s">
        <v>76</v>
      </c>
      <c r="AY698" s="191" t="s">
        <v>139</v>
      </c>
    </row>
    <row r="699" spans="2:65" s="6" customFormat="1" ht="15.75" customHeight="1" x14ac:dyDescent="0.3">
      <c r="B699" s="23"/>
      <c r="C699" s="153" t="s">
        <v>1661</v>
      </c>
      <c r="D699" s="153" t="s">
        <v>141</v>
      </c>
      <c r="E699" s="154" t="s">
        <v>1911</v>
      </c>
      <c r="F699" s="155" t="s">
        <v>1912</v>
      </c>
      <c r="G699" s="156" t="s">
        <v>1187</v>
      </c>
      <c r="H699" s="157">
        <v>200.56800000000001</v>
      </c>
      <c r="I699" s="158">
        <v>250</v>
      </c>
      <c r="J699" s="159">
        <f>ROUND($I$699*$H$699,2)</f>
        <v>50142</v>
      </c>
      <c r="K699" s="155" t="s">
        <v>145</v>
      </c>
      <c r="L699" s="43"/>
      <c r="M699" s="160"/>
      <c r="N699" s="161" t="s">
        <v>43</v>
      </c>
      <c r="O699" s="24"/>
      <c r="P699" s="162">
        <f>$O$699*$H$699</f>
        <v>0</v>
      </c>
      <c r="Q699" s="162">
        <v>0</v>
      </c>
      <c r="R699" s="162">
        <f>$Q$699*$H$699</f>
        <v>0</v>
      </c>
      <c r="S699" s="162">
        <v>0</v>
      </c>
      <c r="T699" s="163">
        <f>$S$699*$H$699</f>
        <v>0</v>
      </c>
      <c r="AR699" s="97" t="s">
        <v>146</v>
      </c>
      <c r="AT699" s="97" t="s">
        <v>141</v>
      </c>
      <c r="AU699" s="97" t="s">
        <v>80</v>
      </c>
      <c r="AY699" s="6" t="s">
        <v>139</v>
      </c>
      <c r="BE699" s="164">
        <f>IF($N$699="základní",$J$699,0)</f>
        <v>50142</v>
      </c>
      <c r="BF699" s="164">
        <f>IF($N$699="snížená",$J$699,0)</f>
        <v>0</v>
      </c>
      <c r="BG699" s="164">
        <f>IF($N$699="zákl. přenesená",$J$699,0)</f>
        <v>0</v>
      </c>
      <c r="BH699" s="164">
        <f>IF($N$699="sníž. přenesená",$J$699,0)</f>
        <v>0</v>
      </c>
      <c r="BI699" s="164">
        <f>IF($N$699="nulová",$J$699,0)</f>
        <v>0</v>
      </c>
      <c r="BJ699" s="97" t="s">
        <v>76</v>
      </c>
      <c r="BK699" s="164">
        <f>ROUND($I$699*$H$699,2)</f>
        <v>50142</v>
      </c>
      <c r="BL699" s="97" t="s">
        <v>146</v>
      </c>
      <c r="BM699" s="97" t="s">
        <v>1913</v>
      </c>
    </row>
    <row r="700" spans="2:65" s="6" customFormat="1" ht="27" customHeight="1" x14ac:dyDescent="0.3">
      <c r="B700" s="23"/>
      <c r="C700" s="24"/>
      <c r="D700" s="165" t="s">
        <v>148</v>
      </c>
      <c r="E700" s="24"/>
      <c r="F700" s="166" t="s">
        <v>1914</v>
      </c>
      <c r="G700" s="24"/>
      <c r="H700" s="24"/>
      <c r="J700" s="24"/>
      <c r="K700" s="24"/>
      <c r="L700" s="43"/>
      <c r="M700" s="56"/>
      <c r="N700" s="24"/>
      <c r="O700" s="24"/>
      <c r="P700" s="24"/>
      <c r="Q700" s="24"/>
      <c r="R700" s="24"/>
      <c r="S700" s="24"/>
      <c r="T700" s="57"/>
      <c r="AT700" s="6" t="s">
        <v>148</v>
      </c>
      <c r="AU700" s="6" t="s">
        <v>80</v>
      </c>
    </row>
    <row r="701" spans="2:65" s="6" customFormat="1" ht="15.75" customHeight="1" x14ac:dyDescent="0.3">
      <c r="B701" s="169"/>
      <c r="C701" s="170"/>
      <c r="D701" s="167" t="s">
        <v>152</v>
      </c>
      <c r="E701" s="170"/>
      <c r="F701" s="171" t="s">
        <v>2146</v>
      </c>
      <c r="G701" s="170"/>
      <c r="H701" s="170"/>
      <c r="J701" s="170"/>
      <c r="K701" s="170"/>
      <c r="L701" s="172"/>
      <c r="M701" s="173"/>
      <c r="N701" s="170"/>
      <c r="O701" s="170"/>
      <c r="P701" s="170"/>
      <c r="Q701" s="170"/>
      <c r="R701" s="170"/>
      <c r="S701" s="170"/>
      <c r="T701" s="174"/>
      <c r="AT701" s="175" t="s">
        <v>152</v>
      </c>
      <c r="AU701" s="175" t="s">
        <v>80</v>
      </c>
      <c r="AV701" s="175" t="s">
        <v>76</v>
      </c>
      <c r="AW701" s="175" t="s">
        <v>111</v>
      </c>
      <c r="AX701" s="175" t="s">
        <v>72</v>
      </c>
      <c r="AY701" s="175" t="s">
        <v>139</v>
      </c>
    </row>
    <row r="702" spans="2:65" s="6" customFormat="1" ht="15.75" customHeight="1" x14ac:dyDescent="0.3">
      <c r="B702" s="176"/>
      <c r="C702" s="177"/>
      <c r="D702" s="167" t="s">
        <v>152</v>
      </c>
      <c r="E702" s="177"/>
      <c r="F702" s="178" t="s">
        <v>2147</v>
      </c>
      <c r="G702" s="177"/>
      <c r="H702" s="179">
        <v>583.93799999999999</v>
      </c>
      <c r="J702" s="177"/>
      <c r="K702" s="177"/>
      <c r="L702" s="180"/>
      <c r="M702" s="181"/>
      <c r="N702" s="177"/>
      <c r="O702" s="177"/>
      <c r="P702" s="177"/>
      <c r="Q702" s="177"/>
      <c r="R702" s="177"/>
      <c r="S702" s="177"/>
      <c r="T702" s="182"/>
      <c r="AT702" s="183" t="s">
        <v>152</v>
      </c>
      <c r="AU702" s="183" t="s">
        <v>80</v>
      </c>
      <c r="AV702" s="183" t="s">
        <v>80</v>
      </c>
      <c r="AW702" s="183" t="s">
        <v>111</v>
      </c>
      <c r="AX702" s="183" t="s">
        <v>72</v>
      </c>
      <c r="AY702" s="183" t="s">
        <v>139</v>
      </c>
    </row>
    <row r="703" spans="2:65" s="6" customFormat="1" ht="15.75" customHeight="1" x14ac:dyDescent="0.3">
      <c r="B703" s="176"/>
      <c r="C703" s="177"/>
      <c r="D703" s="167" t="s">
        <v>152</v>
      </c>
      <c r="E703" s="177"/>
      <c r="F703" s="178" t="s">
        <v>2148</v>
      </c>
      <c r="G703" s="177"/>
      <c r="H703" s="179">
        <v>-383.37</v>
      </c>
      <c r="J703" s="177"/>
      <c r="K703" s="177"/>
      <c r="L703" s="180"/>
      <c r="M703" s="181"/>
      <c r="N703" s="177"/>
      <c r="O703" s="177"/>
      <c r="P703" s="177"/>
      <c r="Q703" s="177"/>
      <c r="R703" s="177"/>
      <c r="S703" s="177"/>
      <c r="T703" s="182"/>
      <c r="AT703" s="183" t="s">
        <v>152</v>
      </c>
      <c r="AU703" s="183" t="s">
        <v>80</v>
      </c>
      <c r="AV703" s="183" t="s">
        <v>80</v>
      </c>
      <c r="AW703" s="183" t="s">
        <v>111</v>
      </c>
      <c r="AX703" s="183" t="s">
        <v>72</v>
      </c>
      <c r="AY703" s="183" t="s">
        <v>139</v>
      </c>
    </row>
    <row r="704" spans="2:65" s="6" customFormat="1" ht="15.75" customHeight="1" x14ac:dyDescent="0.3">
      <c r="B704" s="184"/>
      <c r="C704" s="185"/>
      <c r="D704" s="167" t="s">
        <v>152</v>
      </c>
      <c r="E704" s="185"/>
      <c r="F704" s="186" t="s">
        <v>179</v>
      </c>
      <c r="G704" s="185"/>
      <c r="H704" s="187">
        <v>200.56800000000001</v>
      </c>
      <c r="J704" s="185"/>
      <c r="K704" s="185"/>
      <c r="L704" s="188"/>
      <c r="M704" s="189"/>
      <c r="N704" s="185"/>
      <c r="O704" s="185"/>
      <c r="P704" s="185"/>
      <c r="Q704" s="185"/>
      <c r="R704" s="185"/>
      <c r="S704" s="185"/>
      <c r="T704" s="190"/>
      <c r="AT704" s="191" t="s">
        <v>152</v>
      </c>
      <c r="AU704" s="191" t="s">
        <v>80</v>
      </c>
      <c r="AV704" s="191" t="s">
        <v>146</v>
      </c>
      <c r="AW704" s="191" t="s">
        <v>111</v>
      </c>
      <c r="AX704" s="191" t="s">
        <v>76</v>
      </c>
      <c r="AY704" s="191" t="s">
        <v>139</v>
      </c>
    </row>
    <row r="705" spans="2:65" s="140" customFormat="1" ht="37.5" customHeight="1" x14ac:dyDescent="0.35">
      <c r="B705" s="141"/>
      <c r="C705" s="142"/>
      <c r="D705" s="142" t="s">
        <v>71</v>
      </c>
      <c r="E705" s="143" t="s">
        <v>1184</v>
      </c>
      <c r="F705" s="143" t="s">
        <v>1918</v>
      </c>
      <c r="G705" s="142"/>
      <c r="H705" s="142"/>
      <c r="J705" s="144">
        <f>$BK$705</f>
        <v>7290</v>
      </c>
      <c r="K705" s="142"/>
      <c r="L705" s="145"/>
      <c r="M705" s="146"/>
      <c r="N705" s="142"/>
      <c r="O705" s="142"/>
      <c r="P705" s="147">
        <f>$P$706</f>
        <v>0</v>
      </c>
      <c r="Q705" s="142"/>
      <c r="R705" s="147">
        <f>$R$706</f>
        <v>5.4843525000000004E-2</v>
      </c>
      <c r="S705" s="142"/>
      <c r="T705" s="148">
        <f>$T$706</f>
        <v>0</v>
      </c>
      <c r="AR705" s="149" t="s">
        <v>161</v>
      </c>
      <c r="AT705" s="149" t="s">
        <v>71</v>
      </c>
      <c r="AU705" s="149" t="s">
        <v>72</v>
      </c>
      <c r="AY705" s="149" t="s">
        <v>139</v>
      </c>
      <c r="BK705" s="150">
        <f>$BK$706</f>
        <v>7290</v>
      </c>
    </row>
    <row r="706" spans="2:65" s="140" customFormat="1" ht="21" customHeight="1" x14ac:dyDescent="0.3">
      <c r="B706" s="141"/>
      <c r="C706" s="142"/>
      <c r="D706" s="142" t="s">
        <v>71</v>
      </c>
      <c r="E706" s="151" t="s">
        <v>1919</v>
      </c>
      <c r="F706" s="151" t="s">
        <v>1920</v>
      </c>
      <c r="G706" s="142"/>
      <c r="H706" s="142"/>
      <c r="J706" s="152">
        <f>$BK$706</f>
        <v>7290</v>
      </c>
      <c r="K706" s="142"/>
      <c r="L706" s="145"/>
      <c r="M706" s="146"/>
      <c r="N706" s="142"/>
      <c r="O706" s="142"/>
      <c r="P706" s="147">
        <f>SUM($P$707:$P$711)</f>
        <v>0</v>
      </c>
      <c r="Q706" s="142"/>
      <c r="R706" s="147">
        <f>SUM($R$707:$R$711)</f>
        <v>5.4843525000000004E-2</v>
      </c>
      <c r="S706" s="142"/>
      <c r="T706" s="148">
        <f>SUM($T$707:$T$711)</f>
        <v>0</v>
      </c>
      <c r="AR706" s="149" t="s">
        <v>161</v>
      </c>
      <c r="AT706" s="149" t="s">
        <v>71</v>
      </c>
      <c r="AU706" s="149" t="s">
        <v>76</v>
      </c>
      <c r="AY706" s="149" t="s">
        <v>139</v>
      </c>
      <c r="BK706" s="150">
        <f>SUM($BK$707:$BK$711)</f>
        <v>7290</v>
      </c>
    </row>
    <row r="707" spans="2:65" s="6" customFormat="1" ht="15.75" customHeight="1" x14ac:dyDescent="0.3">
      <c r="B707" s="23"/>
      <c r="C707" s="153" t="s">
        <v>1668</v>
      </c>
      <c r="D707" s="153" t="s">
        <v>141</v>
      </c>
      <c r="E707" s="154" t="s">
        <v>1922</v>
      </c>
      <c r="F707" s="155" t="s">
        <v>1923</v>
      </c>
      <c r="G707" s="156" t="s">
        <v>294</v>
      </c>
      <c r="H707" s="157">
        <v>10</v>
      </c>
      <c r="I707" s="158">
        <v>729</v>
      </c>
      <c r="J707" s="159">
        <f>ROUND($I$707*$H$707,2)</f>
        <v>7290</v>
      </c>
      <c r="K707" s="155" t="s">
        <v>145</v>
      </c>
      <c r="L707" s="43"/>
      <c r="M707" s="160"/>
      <c r="N707" s="161" t="s">
        <v>43</v>
      </c>
      <c r="O707" s="24"/>
      <c r="P707" s="162">
        <f>$O$707*$H$707</f>
        <v>0</v>
      </c>
      <c r="Q707" s="162">
        <v>5.4843525000000002E-3</v>
      </c>
      <c r="R707" s="162">
        <f>$Q$707*$H$707</f>
        <v>5.4843525000000004E-2</v>
      </c>
      <c r="S707" s="162">
        <v>0</v>
      </c>
      <c r="T707" s="163">
        <f>$S$707*$H$707</f>
        <v>0</v>
      </c>
      <c r="AR707" s="97" t="s">
        <v>1457</v>
      </c>
      <c r="AT707" s="97" t="s">
        <v>141</v>
      </c>
      <c r="AU707" s="97" t="s">
        <v>80</v>
      </c>
      <c r="AY707" s="6" t="s">
        <v>139</v>
      </c>
      <c r="BE707" s="164">
        <f>IF($N$707="základní",$J$707,0)</f>
        <v>7290</v>
      </c>
      <c r="BF707" s="164">
        <f>IF($N$707="snížená",$J$707,0)</f>
        <v>0</v>
      </c>
      <c r="BG707" s="164">
        <f>IF($N$707="zákl. přenesená",$J$707,0)</f>
        <v>0</v>
      </c>
      <c r="BH707" s="164">
        <f>IF($N$707="sníž. přenesená",$J$707,0)</f>
        <v>0</v>
      </c>
      <c r="BI707" s="164">
        <f>IF($N$707="nulová",$J$707,0)</f>
        <v>0</v>
      </c>
      <c r="BJ707" s="97" t="s">
        <v>76</v>
      </c>
      <c r="BK707" s="164">
        <f>ROUND($I$707*$H$707,2)</f>
        <v>7290</v>
      </c>
      <c r="BL707" s="97" t="s">
        <v>1457</v>
      </c>
      <c r="BM707" s="97" t="s">
        <v>1924</v>
      </c>
    </row>
    <row r="708" spans="2:65" s="6" customFormat="1" ht="16.5" customHeight="1" x14ac:dyDescent="0.3">
      <c r="B708" s="23"/>
      <c r="C708" s="24"/>
      <c r="D708" s="165" t="s">
        <v>148</v>
      </c>
      <c r="E708" s="24"/>
      <c r="F708" s="166" t="s">
        <v>1925</v>
      </c>
      <c r="G708" s="24"/>
      <c r="H708" s="24"/>
      <c r="J708" s="24"/>
      <c r="K708" s="24"/>
      <c r="L708" s="43"/>
      <c r="M708" s="56"/>
      <c r="N708" s="24"/>
      <c r="O708" s="24"/>
      <c r="P708" s="24"/>
      <c r="Q708" s="24"/>
      <c r="R708" s="24"/>
      <c r="S708" s="24"/>
      <c r="T708" s="57"/>
      <c r="AT708" s="6" t="s">
        <v>148</v>
      </c>
      <c r="AU708" s="6" t="s">
        <v>80</v>
      </c>
    </row>
    <row r="709" spans="2:65" s="6" customFormat="1" ht="30.75" customHeight="1" x14ac:dyDescent="0.3">
      <c r="B709" s="23"/>
      <c r="C709" s="24"/>
      <c r="D709" s="167" t="s">
        <v>150</v>
      </c>
      <c r="E709" s="24"/>
      <c r="F709" s="168" t="s">
        <v>1926</v>
      </c>
      <c r="G709" s="24"/>
      <c r="H709" s="24"/>
      <c r="J709" s="24"/>
      <c r="K709" s="24"/>
      <c r="L709" s="43"/>
      <c r="M709" s="56"/>
      <c r="N709" s="24"/>
      <c r="O709" s="24"/>
      <c r="P709" s="24"/>
      <c r="Q709" s="24"/>
      <c r="R709" s="24"/>
      <c r="S709" s="24"/>
      <c r="T709" s="57"/>
      <c r="AT709" s="6" t="s">
        <v>150</v>
      </c>
      <c r="AU709" s="6" t="s">
        <v>80</v>
      </c>
    </row>
    <row r="710" spans="2:65" s="6" customFormat="1" ht="15.75" customHeight="1" x14ac:dyDescent="0.3">
      <c r="B710" s="169"/>
      <c r="C710" s="170"/>
      <c r="D710" s="167" t="s">
        <v>152</v>
      </c>
      <c r="E710" s="170"/>
      <c r="F710" s="171" t="s">
        <v>1927</v>
      </c>
      <c r="G710" s="170"/>
      <c r="H710" s="170"/>
      <c r="J710" s="170"/>
      <c r="K710" s="170"/>
      <c r="L710" s="172"/>
      <c r="M710" s="173"/>
      <c r="N710" s="170"/>
      <c r="O710" s="170"/>
      <c r="P710" s="170"/>
      <c r="Q710" s="170"/>
      <c r="R710" s="170"/>
      <c r="S710" s="170"/>
      <c r="T710" s="174"/>
      <c r="AT710" s="175" t="s">
        <v>152</v>
      </c>
      <c r="AU710" s="175" t="s">
        <v>80</v>
      </c>
      <c r="AV710" s="175" t="s">
        <v>76</v>
      </c>
      <c r="AW710" s="175" t="s">
        <v>111</v>
      </c>
      <c r="AX710" s="175" t="s">
        <v>72</v>
      </c>
      <c r="AY710" s="175" t="s">
        <v>139</v>
      </c>
    </row>
    <row r="711" spans="2:65" s="6" customFormat="1" ht="15.75" customHeight="1" x14ac:dyDescent="0.3">
      <c r="B711" s="176"/>
      <c r="C711" s="177"/>
      <c r="D711" s="167" t="s">
        <v>152</v>
      </c>
      <c r="E711" s="177"/>
      <c r="F711" s="178" t="s">
        <v>2149</v>
      </c>
      <c r="G711" s="177"/>
      <c r="H711" s="179">
        <v>10</v>
      </c>
      <c r="J711" s="177"/>
      <c r="K711" s="177"/>
      <c r="L711" s="180"/>
      <c r="M711" s="210"/>
      <c r="N711" s="211"/>
      <c r="O711" s="211"/>
      <c r="P711" s="211"/>
      <c r="Q711" s="211"/>
      <c r="R711" s="211"/>
      <c r="S711" s="211"/>
      <c r="T711" s="212"/>
      <c r="AT711" s="183" t="s">
        <v>152</v>
      </c>
      <c r="AU711" s="183" t="s">
        <v>80</v>
      </c>
      <c r="AV711" s="183" t="s">
        <v>80</v>
      </c>
      <c r="AW711" s="183" t="s">
        <v>111</v>
      </c>
      <c r="AX711" s="183" t="s">
        <v>76</v>
      </c>
      <c r="AY711" s="183" t="s">
        <v>139</v>
      </c>
    </row>
    <row r="712" spans="2:65" s="6" customFormat="1" ht="7.5" customHeight="1" x14ac:dyDescent="0.3">
      <c r="B712" s="38"/>
      <c r="C712" s="39"/>
      <c r="D712" s="39"/>
      <c r="E712" s="39"/>
      <c r="F712" s="39"/>
      <c r="G712" s="39"/>
      <c r="H712" s="39"/>
      <c r="I712" s="110"/>
      <c r="J712" s="39"/>
      <c r="K712" s="39"/>
      <c r="L712" s="43"/>
    </row>
    <row r="2393" s="2" customFormat="1" ht="14.25" customHeight="1" x14ac:dyDescent="0.3"/>
  </sheetData>
  <sheetProtection password="CC35" sheet="1" objects="1" scenarios="1" formatColumns="0" formatRows="0" sort="0" autoFilter="0"/>
  <autoFilter ref="C91:K91"/>
  <mergeCells count="12">
    <mergeCell ref="E84:H84"/>
    <mergeCell ref="G1:H1"/>
    <mergeCell ref="L2:V2"/>
    <mergeCell ref="E7:H7"/>
    <mergeCell ref="E9:H9"/>
    <mergeCell ref="E11:H11"/>
    <mergeCell ref="E26:H26"/>
    <mergeCell ref="E47:H47"/>
    <mergeCell ref="E49:H49"/>
    <mergeCell ref="E51:H51"/>
    <mergeCell ref="E80:H80"/>
    <mergeCell ref="E82:H82"/>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 activePane="bottomLeft" state="frozenSplit"/>
      <selection pane="bottomLeft" activeCell="E9" sqref="E9:H9"/>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90</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2" customFormat="1" ht="15.75" customHeight="1" x14ac:dyDescent="0.3">
      <c r="B8" s="10"/>
      <c r="C8" s="11"/>
      <c r="D8" s="19" t="s">
        <v>102</v>
      </c>
      <c r="E8" s="11"/>
      <c r="F8" s="11"/>
      <c r="G8" s="11"/>
      <c r="H8" s="11"/>
      <c r="J8" s="11"/>
      <c r="K8" s="13"/>
    </row>
    <row r="9" spans="1:256" s="97" customFormat="1" ht="16.5" customHeight="1" x14ac:dyDescent="0.3">
      <c r="B9" s="98"/>
      <c r="C9" s="99"/>
      <c r="D9" s="99"/>
      <c r="E9" s="344" t="s">
        <v>103</v>
      </c>
      <c r="F9" s="345"/>
      <c r="G9" s="345"/>
      <c r="H9" s="345"/>
      <c r="J9" s="99"/>
      <c r="K9" s="100"/>
    </row>
    <row r="10" spans="1:256" s="6" customFormat="1" ht="15.75" customHeight="1" x14ac:dyDescent="0.3">
      <c r="B10" s="23"/>
      <c r="C10" s="24"/>
      <c r="D10" s="19" t="s">
        <v>104</v>
      </c>
      <c r="E10" s="24"/>
      <c r="F10" s="24"/>
      <c r="G10" s="24"/>
      <c r="H10" s="24"/>
      <c r="J10" s="24"/>
      <c r="K10" s="27"/>
    </row>
    <row r="11" spans="1:256" s="6" customFormat="1" ht="37.5" customHeight="1" x14ac:dyDescent="0.3">
      <c r="B11" s="23"/>
      <c r="C11" s="24"/>
      <c r="D11" s="24"/>
      <c r="E11" s="314" t="s">
        <v>2150</v>
      </c>
      <c r="F11" s="317"/>
      <c r="G11" s="317"/>
      <c r="H11" s="317"/>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22</v>
      </c>
      <c r="E14" s="24"/>
      <c r="F14" s="17" t="s">
        <v>23</v>
      </c>
      <c r="G14" s="24"/>
      <c r="H14" s="24"/>
      <c r="I14" s="101" t="s">
        <v>24</v>
      </c>
      <c r="J14" s="52" t="str">
        <f>'Rekapitulace stavby'!$AN$8</f>
        <v>08.06.2015</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26</v>
      </c>
      <c r="E16" s="24"/>
      <c r="F16" s="24"/>
      <c r="G16" s="24"/>
      <c r="H16" s="24"/>
      <c r="I16" s="101" t="s">
        <v>27</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30</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32</v>
      </c>
      <c r="E19" s="24"/>
      <c r="F19" s="24"/>
      <c r="G19" s="24"/>
      <c r="H19" s="24"/>
      <c r="I19" s="101" t="s">
        <v>27</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30</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34</v>
      </c>
      <c r="E22" s="24"/>
      <c r="F22" s="24"/>
      <c r="G22" s="24"/>
      <c r="H22" s="24"/>
      <c r="I22" s="101" t="s">
        <v>27</v>
      </c>
      <c r="J22" s="17"/>
      <c r="K22" s="27"/>
    </row>
    <row r="23" spans="2:11" s="6" customFormat="1" ht="18.75" customHeight="1" x14ac:dyDescent="0.3">
      <c r="B23" s="23"/>
      <c r="C23" s="24"/>
      <c r="D23" s="24"/>
      <c r="E23" s="17" t="s">
        <v>106</v>
      </c>
      <c r="F23" s="24"/>
      <c r="G23" s="24"/>
      <c r="H23" s="24"/>
      <c r="I23" s="101" t="s">
        <v>30</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37</v>
      </c>
      <c r="E25" s="24"/>
      <c r="F25" s="24"/>
      <c r="G25" s="24"/>
      <c r="H25" s="24"/>
      <c r="J25" s="24"/>
      <c r="K25" s="27"/>
    </row>
    <row r="26" spans="2:11" s="97" customFormat="1" ht="15.75" customHeight="1" x14ac:dyDescent="0.3">
      <c r="B26" s="98"/>
      <c r="C26" s="99"/>
      <c r="D26" s="99"/>
      <c r="E26" s="339"/>
      <c r="F26" s="345"/>
      <c r="G26" s="345"/>
      <c r="H26" s="345"/>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38</v>
      </c>
      <c r="E29" s="24"/>
      <c r="F29" s="24"/>
      <c r="G29" s="24"/>
      <c r="H29" s="24"/>
      <c r="J29" s="67">
        <f>ROUND($J$93,2)</f>
        <v>751980.8</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40</v>
      </c>
      <c r="G31" s="24"/>
      <c r="H31" s="24"/>
      <c r="I31" s="104" t="s">
        <v>39</v>
      </c>
      <c r="J31" s="28" t="s">
        <v>41</v>
      </c>
      <c r="K31" s="27"/>
    </row>
    <row r="32" spans="2:11" s="6" customFormat="1" ht="15" customHeight="1" x14ac:dyDescent="0.3">
      <c r="B32" s="23"/>
      <c r="C32" s="24"/>
      <c r="D32" s="30" t="s">
        <v>42</v>
      </c>
      <c r="E32" s="30" t="s">
        <v>43</v>
      </c>
      <c r="F32" s="105">
        <f>ROUND(SUM($BE$93:$BE$395),2)</f>
        <v>751980.8</v>
      </c>
      <c r="G32" s="24"/>
      <c r="H32" s="24"/>
      <c r="I32" s="106">
        <v>0.21</v>
      </c>
      <c r="J32" s="105">
        <f>ROUND(ROUND((SUM($BE$93:$BE$395)),2)*$I$32,2)</f>
        <v>157915.97</v>
      </c>
      <c r="K32" s="27"/>
    </row>
    <row r="33" spans="2:11" s="6" customFormat="1" ht="15" customHeight="1" x14ac:dyDescent="0.3">
      <c r="B33" s="23"/>
      <c r="C33" s="24"/>
      <c r="D33" s="24"/>
      <c r="E33" s="30" t="s">
        <v>44</v>
      </c>
      <c r="F33" s="105">
        <f>ROUND(SUM($BF$93:$BF$395),2)</f>
        <v>0</v>
      </c>
      <c r="G33" s="24"/>
      <c r="H33" s="24"/>
      <c r="I33" s="106">
        <v>0.15</v>
      </c>
      <c r="J33" s="105">
        <f>ROUND(ROUND((SUM($BF$93:$BF$395)),2)*$I$33,2)</f>
        <v>0</v>
      </c>
      <c r="K33" s="27"/>
    </row>
    <row r="34" spans="2:11" s="6" customFormat="1" ht="15" hidden="1" customHeight="1" x14ac:dyDescent="0.3">
      <c r="B34" s="23"/>
      <c r="C34" s="24"/>
      <c r="D34" s="24"/>
      <c r="E34" s="30" t="s">
        <v>45</v>
      </c>
      <c r="F34" s="105">
        <f>ROUND(SUM($BG$93:$BG$395),2)</f>
        <v>0</v>
      </c>
      <c r="G34" s="24"/>
      <c r="H34" s="24"/>
      <c r="I34" s="106">
        <v>0.21</v>
      </c>
      <c r="J34" s="105">
        <v>0</v>
      </c>
      <c r="K34" s="27"/>
    </row>
    <row r="35" spans="2:11" s="6" customFormat="1" ht="15" hidden="1" customHeight="1" x14ac:dyDescent="0.3">
      <c r="B35" s="23"/>
      <c r="C35" s="24"/>
      <c r="D35" s="24"/>
      <c r="E35" s="30" t="s">
        <v>46</v>
      </c>
      <c r="F35" s="105">
        <f>ROUND(SUM($BH$93:$BH$395),2)</f>
        <v>0</v>
      </c>
      <c r="G35" s="24"/>
      <c r="H35" s="24"/>
      <c r="I35" s="106">
        <v>0.15</v>
      </c>
      <c r="J35" s="105">
        <v>0</v>
      </c>
      <c r="K35" s="27"/>
    </row>
    <row r="36" spans="2:11" s="6" customFormat="1" ht="15" hidden="1" customHeight="1" x14ac:dyDescent="0.3">
      <c r="B36" s="23"/>
      <c r="C36" s="24"/>
      <c r="D36" s="24"/>
      <c r="E36" s="30" t="s">
        <v>47</v>
      </c>
      <c r="F36" s="105">
        <f>ROUND(SUM($BI$93:$BI$395),2)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48</v>
      </c>
      <c r="E38" s="34"/>
      <c r="F38" s="34"/>
      <c r="G38" s="107" t="s">
        <v>49</v>
      </c>
      <c r="H38" s="35" t="s">
        <v>50</v>
      </c>
      <c r="I38" s="108"/>
      <c r="J38" s="36">
        <f>SUM($J$29:$J$36)</f>
        <v>909896.77</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107</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4" t="str">
        <f>$E$7</f>
        <v>Kanalizace v obci Město Libavá</v>
      </c>
      <c r="F47" s="317"/>
      <c r="G47" s="317"/>
      <c r="H47" s="317"/>
      <c r="J47" s="24"/>
      <c r="K47" s="27"/>
    </row>
    <row r="48" spans="2:11" s="2" customFormat="1" ht="15.75" customHeight="1" x14ac:dyDescent="0.3">
      <c r="B48" s="10"/>
      <c r="C48" s="19" t="s">
        <v>102</v>
      </c>
      <c r="D48" s="11"/>
      <c r="E48" s="11"/>
      <c r="F48" s="11"/>
      <c r="G48" s="11"/>
      <c r="H48" s="11"/>
      <c r="J48" s="11"/>
      <c r="K48" s="13"/>
    </row>
    <row r="49" spans="2:47" s="6" customFormat="1" ht="16.5" customHeight="1" x14ac:dyDescent="0.3">
      <c r="B49" s="23"/>
      <c r="C49" s="24"/>
      <c r="D49" s="24"/>
      <c r="E49" s="344" t="s">
        <v>103</v>
      </c>
      <c r="F49" s="317"/>
      <c r="G49" s="317"/>
      <c r="H49" s="317"/>
      <c r="J49" s="24"/>
      <c r="K49" s="27"/>
    </row>
    <row r="50" spans="2:47" s="6" customFormat="1" ht="15" customHeight="1" x14ac:dyDescent="0.3">
      <c r="B50" s="23"/>
      <c r="C50" s="19" t="s">
        <v>104</v>
      </c>
      <c r="D50" s="24"/>
      <c r="E50" s="24"/>
      <c r="F50" s="24"/>
      <c r="G50" s="24"/>
      <c r="H50" s="24"/>
      <c r="J50" s="24"/>
      <c r="K50" s="27"/>
    </row>
    <row r="51" spans="2:47" s="6" customFormat="1" ht="19.5" customHeight="1" x14ac:dyDescent="0.3">
      <c r="B51" s="23"/>
      <c r="C51" s="24"/>
      <c r="D51" s="24"/>
      <c r="E51" s="314" t="str">
        <f>$E$11</f>
        <v>1-3 - Rozvody NN</v>
      </c>
      <c r="F51" s="317"/>
      <c r="G51" s="317"/>
      <c r="H51" s="317"/>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22</v>
      </c>
      <c r="D53" s="24"/>
      <c r="E53" s="24"/>
      <c r="F53" s="17" t="str">
        <f>$F$14</f>
        <v>Město Libavá</v>
      </c>
      <c r="G53" s="24"/>
      <c r="H53" s="24"/>
      <c r="I53" s="101" t="s">
        <v>24</v>
      </c>
      <c r="J53" s="52" t="str">
        <f>IF($J$14="","",$J$14)</f>
        <v>08.06.2015</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26</v>
      </c>
      <c r="D55" s="24"/>
      <c r="E55" s="24"/>
      <c r="F55" s="17" t="str">
        <f>$E$17</f>
        <v>Armádní Servisní, příspěvková organizace</v>
      </c>
      <c r="G55" s="24"/>
      <c r="H55" s="24"/>
      <c r="I55" s="101" t="s">
        <v>34</v>
      </c>
      <c r="J55" s="17" t="str">
        <f>$E$23</f>
        <v>IDOP Olomouc a.s.</v>
      </c>
      <c r="K55" s="27"/>
    </row>
    <row r="56" spans="2:47" s="6" customFormat="1" ht="15" customHeight="1" x14ac:dyDescent="0.3">
      <c r="B56" s="23"/>
      <c r="C56" s="19" t="s">
        <v>32</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108</v>
      </c>
      <c r="D58" s="32"/>
      <c r="E58" s="32"/>
      <c r="F58" s="32"/>
      <c r="G58" s="32"/>
      <c r="H58" s="32"/>
      <c r="I58" s="115"/>
      <c r="J58" s="116" t="s">
        <v>109</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110</v>
      </c>
      <c r="D60" s="24"/>
      <c r="E60" s="24"/>
      <c r="F60" s="24"/>
      <c r="G60" s="24"/>
      <c r="H60" s="24"/>
      <c r="J60" s="67">
        <f>$J$93</f>
        <v>751980.8</v>
      </c>
      <c r="K60" s="27"/>
      <c r="AU60" s="6" t="s">
        <v>111</v>
      </c>
    </row>
    <row r="61" spans="2:47" s="73" customFormat="1" ht="25.5" customHeight="1" x14ac:dyDescent="0.3">
      <c r="B61" s="117"/>
      <c r="C61" s="118"/>
      <c r="D61" s="119" t="s">
        <v>2151</v>
      </c>
      <c r="E61" s="119"/>
      <c r="F61" s="119"/>
      <c r="G61" s="119"/>
      <c r="H61" s="119"/>
      <c r="I61" s="120"/>
      <c r="J61" s="121">
        <f>$J$94</f>
        <v>676800.14</v>
      </c>
      <c r="K61" s="122"/>
    </row>
    <row r="62" spans="2:47" s="83" customFormat="1" ht="21" customHeight="1" x14ac:dyDescent="0.3">
      <c r="B62" s="123"/>
      <c r="C62" s="85"/>
      <c r="D62" s="124" t="s">
        <v>2152</v>
      </c>
      <c r="E62" s="124"/>
      <c r="F62" s="124"/>
      <c r="G62" s="124"/>
      <c r="H62" s="124"/>
      <c r="I62" s="125"/>
      <c r="J62" s="126">
        <f>$J$95</f>
        <v>16403.5</v>
      </c>
      <c r="K62" s="127"/>
    </row>
    <row r="63" spans="2:47" s="83" customFormat="1" ht="21" customHeight="1" x14ac:dyDescent="0.3">
      <c r="B63" s="123"/>
      <c r="C63" s="85"/>
      <c r="D63" s="124" t="s">
        <v>2153</v>
      </c>
      <c r="E63" s="124"/>
      <c r="F63" s="124"/>
      <c r="G63" s="124"/>
      <c r="H63" s="124"/>
      <c r="I63" s="125"/>
      <c r="J63" s="126">
        <f>$J$127</f>
        <v>38458</v>
      </c>
      <c r="K63" s="127"/>
    </row>
    <row r="64" spans="2:47" s="83" customFormat="1" ht="21" customHeight="1" x14ac:dyDescent="0.3">
      <c r="B64" s="123"/>
      <c r="C64" s="85"/>
      <c r="D64" s="124" t="s">
        <v>2154</v>
      </c>
      <c r="E64" s="124"/>
      <c r="F64" s="124"/>
      <c r="G64" s="124"/>
      <c r="H64" s="124"/>
      <c r="I64" s="125"/>
      <c r="J64" s="126">
        <f>$J$167</f>
        <v>21708</v>
      </c>
      <c r="K64" s="127"/>
    </row>
    <row r="65" spans="2:12" s="83" customFormat="1" ht="21" customHeight="1" x14ac:dyDescent="0.3">
      <c r="B65" s="123"/>
      <c r="C65" s="85"/>
      <c r="D65" s="124" t="s">
        <v>2155</v>
      </c>
      <c r="E65" s="124"/>
      <c r="F65" s="124"/>
      <c r="G65" s="124"/>
      <c r="H65" s="124"/>
      <c r="I65" s="125"/>
      <c r="J65" s="126">
        <f>$J$192</f>
        <v>67395.64</v>
      </c>
      <c r="K65" s="127"/>
    </row>
    <row r="66" spans="2:12" s="83" customFormat="1" ht="21" customHeight="1" x14ac:dyDescent="0.3">
      <c r="B66" s="123"/>
      <c r="C66" s="85"/>
      <c r="D66" s="124" t="s">
        <v>2156</v>
      </c>
      <c r="E66" s="124"/>
      <c r="F66" s="124"/>
      <c r="G66" s="124"/>
      <c r="H66" s="124"/>
      <c r="I66" s="125"/>
      <c r="J66" s="126">
        <f>$J$220</f>
        <v>6500.6</v>
      </c>
      <c r="K66" s="127"/>
    </row>
    <row r="67" spans="2:12" s="83" customFormat="1" ht="21" customHeight="1" x14ac:dyDescent="0.3">
      <c r="B67" s="123"/>
      <c r="C67" s="85"/>
      <c r="D67" s="124" t="s">
        <v>2157</v>
      </c>
      <c r="E67" s="124"/>
      <c r="F67" s="124"/>
      <c r="G67" s="124"/>
      <c r="H67" s="124"/>
      <c r="I67" s="125"/>
      <c r="J67" s="126">
        <f>$J$247</f>
        <v>4746.3999999999996</v>
      </c>
      <c r="K67" s="127"/>
    </row>
    <row r="68" spans="2:12" s="83" customFormat="1" ht="21" customHeight="1" x14ac:dyDescent="0.3">
      <c r="B68" s="123"/>
      <c r="C68" s="85"/>
      <c r="D68" s="124" t="s">
        <v>2158</v>
      </c>
      <c r="E68" s="124"/>
      <c r="F68" s="124"/>
      <c r="G68" s="124"/>
      <c r="H68" s="124"/>
      <c r="I68" s="125"/>
      <c r="J68" s="126">
        <f>$J$270</f>
        <v>521588</v>
      </c>
      <c r="K68" s="127"/>
    </row>
    <row r="69" spans="2:12" s="73" customFormat="1" ht="25.5" customHeight="1" x14ac:dyDescent="0.3">
      <c r="B69" s="117"/>
      <c r="C69" s="118"/>
      <c r="D69" s="119" t="s">
        <v>120</v>
      </c>
      <c r="E69" s="119"/>
      <c r="F69" s="119"/>
      <c r="G69" s="119"/>
      <c r="H69" s="119"/>
      <c r="I69" s="120"/>
      <c r="J69" s="121">
        <f>$J$330</f>
        <v>50254.66</v>
      </c>
      <c r="K69" s="122"/>
    </row>
    <row r="70" spans="2:12" s="83" customFormat="1" ht="21" customHeight="1" x14ac:dyDescent="0.3">
      <c r="B70" s="123"/>
      <c r="C70" s="85"/>
      <c r="D70" s="124" t="s">
        <v>2159</v>
      </c>
      <c r="E70" s="124"/>
      <c r="F70" s="124"/>
      <c r="G70" s="124"/>
      <c r="H70" s="124"/>
      <c r="I70" s="125"/>
      <c r="J70" s="126">
        <f>$J$331</f>
        <v>50254.66</v>
      </c>
      <c r="K70" s="127"/>
    </row>
    <row r="71" spans="2:12" s="73" customFormat="1" ht="25.5" customHeight="1" x14ac:dyDescent="0.3">
      <c r="B71" s="117"/>
      <c r="C71" s="118"/>
      <c r="D71" s="119" t="s">
        <v>2160</v>
      </c>
      <c r="E71" s="119"/>
      <c r="F71" s="119"/>
      <c r="G71" s="119"/>
      <c r="H71" s="119"/>
      <c r="I71" s="120"/>
      <c r="J71" s="121">
        <f>$J$389</f>
        <v>24926</v>
      </c>
      <c r="K71" s="122"/>
    </row>
    <row r="72" spans="2:12" s="6" customFormat="1" ht="22.5" customHeight="1" x14ac:dyDescent="0.3">
      <c r="B72" s="23"/>
      <c r="C72" s="24"/>
      <c r="D72" s="24"/>
      <c r="E72" s="24"/>
      <c r="F72" s="24"/>
      <c r="G72" s="24"/>
      <c r="H72" s="24"/>
      <c r="J72" s="24"/>
      <c r="K72" s="27"/>
    </row>
    <row r="73" spans="2:12" s="6" customFormat="1" ht="7.5" customHeight="1" x14ac:dyDescent="0.3">
      <c r="B73" s="38"/>
      <c r="C73" s="39"/>
      <c r="D73" s="39"/>
      <c r="E73" s="39"/>
      <c r="F73" s="39"/>
      <c r="G73" s="39"/>
      <c r="H73" s="39"/>
      <c r="I73" s="110"/>
      <c r="J73" s="39"/>
      <c r="K73" s="40"/>
    </row>
    <row r="77" spans="2:12" s="6" customFormat="1" ht="7.5" customHeight="1" x14ac:dyDescent="0.3">
      <c r="B77" s="41"/>
      <c r="C77" s="42"/>
      <c r="D77" s="42"/>
      <c r="E77" s="42"/>
      <c r="F77" s="42"/>
      <c r="G77" s="42"/>
      <c r="H77" s="42"/>
      <c r="I77" s="112"/>
      <c r="J77" s="42"/>
      <c r="K77" s="42"/>
      <c r="L77" s="43"/>
    </row>
    <row r="78" spans="2:12" s="6" customFormat="1" ht="37.5" customHeight="1" x14ac:dyDescent="0.3">
      <c r="B78" s="23"/>
      <c r="C78" s="12" t="s">
        <v>122</v>
      </c>
      <c r="D78" s="24"/>
      <c r="E78" s="24"/>
      <c r="F78" s="24"/>
      <c r="G78" s="24"/>
      <c r="H78" s="24"/>
      <c r="J78" s="24"/>
      <c r="K78" s="24"/>
      <c r="L78" s="43"/>
    </row>
    <row r="79" spans="2:12" s="6" customFormat="1" ht="7.5" customHeight="1" x14ac:dyDescent="0.3">
      <c r="B79" s="23"/>
      <c r="C79" s="24"/>
      <c r="D79" s="24"/>
      <c r="E79" s="24"/>
      <c r="F79" s="24"/>
      <c r="G79" s="24"/>
      <c r="H79" s="24"/>
      <c r="J79" s="24"/>
      <c r="K79" s="24"/>
      <c r="L79" s="43"/>
    </row>
    <row r="80" spans="2:12" s="6" customFormat="1" ht="15" customHeight="1" x14ac:dyDescent="0.3">
      <c r="B80" s="23"/>
      <c r="C80" s="19" t="s">
        <v>16</v>
      </c>
      <c r="D80" s="24"/>
      <c r="E80" s="24"/>
      <c r="F80" s="24"/>
      <c r="G80" s="24"/>
      <c r="H80" s="24"/>
      <c r="J80" s="24"/>
      <c r="K80" s="24"/>
      <c r="L80" s="43"/>
    </row>
    <row r="81" spans="2:65" s="6" customFormat="1" ht="16.5" customHeight="1" x14ac:dyDescent="0.3">
      <c r="B81" s="23"/>
      <c r="C81" s="24"/>
      <c r="D81" s="24"/>
      <c r="E81" s="344" t="str">
        <f>$E$7</f>
        <v>Kanalizace v obci Město Libavá</v>
      </c>
      <c r="F81" s="317"/>
      <c r="G81" s="317"/>
      <c r="H81" s="317"/>
      <c r="J81" s="24"/>
      <c r="K81" s="24"/>
      <c r="L81" s="43"/>
    </row>
    <row r="82" spans="2:65" s="2" customFormat="1" ht="15.75" customHeight="1" x14ac:dyDescent="0.3">
      <c r="B82" s="10"/>
      <c r="C82" s="19" t="s">
        <v>102</v>
      </c>
      <c r="D82" s="11"/>
      <c r="E82" s="11"/>
      <c r="F82" s="11"/>
      <c r="G82" s="11"/>
      <c r="H82" s="11"/>
      <c r="J82" s="11"/>
      <c r="K82" s="11"/>
      <c r="L82" s="128"/>
    </row>
    <row r="83" spans="2:65" s="6" customFormat="1" ht="16.5" customHeight="1" x14ac:dyDescent="0.3">
      <c r="B83" s="23"/>
      <c r="C83" s="24"/>
      <c r="D83" s="24"/>
      <c r="E83" s="344" t="s">
        <v>103</v>
      </c>
      <c r="F83" s="317"/>
      <c r="G83" s="317"/>
      <c r="H83" s="317"/>
      <c r="J83" s="24"/>
      <c r="K83" s="24"/>
      <c r="L83" s="43"/>
    </row>
    <row r="84" spans="2:65" s="6" customFormat="1" ht="15" customHeight="1" x14ac:dyDescent="0.3">
      <c r="B84" s="23"/>
      <c r="C84" s="19" t="s">
        <v>104</v>
      </c>
      <c r="D84" s="24"/>
      <c r="E84" s="24"/>
      <c r="F84" s="24"/>
      <c r="G84" s="24"/>
      <c r="H84" s="24"/>
      <c r="J84" s="24"/>
      <c r="K84" s="24"/>
      <c r="L84" s="43"/>
    </row>
    <row r="85" spans="2:65" s="6" customFormat="1" ht="19.5" customHeight="1" x14ac:dyDescent="0.3">
      <c r="B85" s="23"/>
      <c r="C85" s="24"/>
      <c r="D85" s="24"/>
      <c r="E85" s="314" t="str">
        <f>$E$11</f>
        <v>1-3 - Rozvody NN</v>
      </c>
      <c r="F85" s="317"/>
      <c r="G85" s="317"/>
      <c r="H85" s="317"/>
      <c r="J85" s="24"/>
      <c r="K85" s="24"/>
      <c r="L85" s="43"/>
    </row>
    <row r="86" spans="2:65" s="6" customFormat="1" ht="7.5" customHeight="1" x14ac:dyDescent="0.3">
      <c r="B86" s="23"/>
      <c r="C86" s="24"/>
      <c r="D86" s="24"/>
      <c r="E86" s="24"/>
      <c r="F86" s="24"/>
      <c r="G86" s="24"/>
      <c r="H86" s="24"/>
      <c r="J86" s="24"/>
      <c r="K86" s="24"/>
      <c r="L86" s="43"/>
    </row>
    <row r="87" spans="2:65" s="6" customFormat="1" ht="18.75" customHeight="1" x14ac:dyDescent="0.3">
      <c r="B87" s="23"/>
      <c r="C87" s="19" t="s">
        <v>22</v>
      </c>
      <c r="D87" s="24"/>
      <c r="E87" s="24"/>
      <c r="F87" s="17" t="str">
        <f>$F$14</f>
        <v>Město Libavá</v>
      </c>
      <c r="G87" s="24"/>
      <c r="H87" s="24"/>
      <c r="I87" s="101" t="s">
        <v>24</v>
      </c>
      <c r="J87" s="52" t="str">
        <f>IF($J$14="","",$J$14)</f>
        <v>08.06.2015</v>
      </c>
      <c r="K87" s="24"/>
      <c r="L87" s="43"/>
    </row>
    <row r="88" spans="2:65" s="6" customFormat="1" ht="7.5" customHeight="1" x14ac:dyDescent="0.3">
      <c r="B88" s="23"/>
      <c r="C88" s="24"/>
      <c r="D88" s="24"/>
      <c r="E88" s="24"/>
      <c r="F88" s="24"/>
      <c r="G88" s="24"/>
      <c r="H88" s="24"/>
      <c r="J88" s="24"/>
      <c r="K88" s="24"/>
      <c r="L88" s="43"/>
    </row>
    <row r="89" spans="2:65" s="6" customFormat="1" ht="15.75" customHeight="1" x14ac:dyDescent="0.3">
      <c r="B89" s="23"/>
      <c r="C89" s="19" t="s">
        <v>26</v>
      </c>
      <c r="D89" s="24"/>
      <c r="E89" s="24"/>
      <c r="F89" s="17" t="str">
        <f>$E$17</f>
        <v>Armádní Servisní, příspěvková organizace</v>
      </c>
      <c r="G89" s="24"/>
      <c r="H89" s="24"/>
      <c r="I89" s="101" t="s">
        <v>34</v>
      </c>
      <c r="J89" s="17" t="str">
        <f>$E$23</f>
        <v>IDOP Olomouc a.s.</v>
      </c>
      <c r="K89" s="24"/>
      <c r="L89" s="43"/>
    </row>
    <row r="90" spans="2:65" s="6" customFormat="1" ht="15" customHeight="1" x14ac:dyDescent="0.3">
      <c r="B90" s="23"/>
      <c r="C90" s="19" t="s">
        <v>32</v>
      </c>
      <c r="D90" s="24"/>
      <c r="E90" s="24"/>
      <c r="F90" s="17" t="str">
        <f>IF($E$20="","",$E$20)</f>
        <v/>
      </c>
      <c r="G90" s="24"/>
      <c r="H90" s="24"/>
      <c r="J90" s="24"/>
      <c r="K90" s="24"/>
      <c r="L90" s="43"/>
    </row>
    <row r="91" spans="2:65" s="6" customFormat="1" ht="11.25" customHeight="1" x14ac:dyDescent="0.3">
      <c r="B91" s="23"/>
      <c r="C91" s="24"/>
      <c r="D91" s="24"/>
      <c r="E91" s="24"/>
      <c r="F91" s="24"/>
      <c r="G91" s="24"/>
      <c r="H91" s="24"/>
      <c r="J91" s="24"/>
      <c r="K91" s="24"/>
      <c r="L91" s="43"/>
    </row>
    <row r="92" spans="2:65" s="129" customFormat="1" ht="30" customHeight="1" x14ac:dyDescent="0.3">
      <c r="B92" s="130"/>
      <c r="C92" s="131" t="s">
        <v>123</v>
      </c>
      <c r="D92" s="132" t="s">
        <v>57</v>
      </c>
      <c r="E92" s="132" t="s">
        <v>53</v>
      </c>
      <c r="F92" s="132" t="s">
        <v>124</v>
      </c>
      <c r="G92" s="132" t="s">
        <v>125</v>
      </c>
      <c r="H92" s="132" t="s">
        <v>126</v>
      </c>
      <c r="I92" s="133" t="s">
        <v>127</v>
      </c>
      <c r="J92" s="132" t="s">
        <v>128</v>
      </c>
      <c r="K92" s="134" t="s">
        <v>129</v>
      </c>
      <c r="L92" s="135"/>
      <c r="M92" s="59" t="s">
        <v>130</v>
      </c>
      <c r="N92" s="60" t="s">
        <v>42</v>
      </c>
      <c r="O92" s="60" t="s">
        <v>131</v>
      </c>
      <c r="P92" s="60" t="s">
        <v>132</v>
      </c>
      <c r="Q92" s="60" t="s">
        <v>133</v>
      </c>
      <c r="R92" s="60" t="s">
        <v>134</v>
      </c>
      <c r="S92" s="60" t="s">
        <v>135</v>
      </c>
      <c r="T92" s="61" t="s">
        <v>136</v>
      </c>
    </row>
    <row r="93" spans="2:65" s="6" customFormat="1" ht="30" customHeight="1" x14ac:dyDescent="0.35">
      <c r="B93" s="23"/>
      <c r="C93" s="66" t="s">
        <v>110</v>
      </c>
      <c r="D93" s="24"/>
      <c r="E93" s="24"/>
      <c r="F93" s="24"/>
      <c r="G93" s="24"/>
      <c r="H93" s="24"/>
      <c r="J93" s="136">
        <f>$BK$93</f>
        <v>751980.8</v>
      </c>
      <c r="K93" s="24"/>
      <c r="L93" s="43"/>
      <c r="M93" s="63"/>
      <c r="N93" s="64"/>
      <c r="O93" s="64"/>
      <c r="P93" s="137">
        <f>$P$94+$P$330+$P$389</f>
        <v>0</v>
      </c>
      <c r="Q93" s="64"/>
      <c r="R93" s="137">
        <f>$R$94+$R$330+$R$389</f>
        <v>30.214267507999999</v>
      </c>
      <c r="S93" s="64"/>
      <c r="T93" s="138">
        <f>$T$94+$T$330+$T$389</f>
        <v>0</v>
      </c>
      <c r="AT93" s="6" t="s">
        <v>71</v>
      </c>
      <c r="AU93" s="6" t="s">
        <v>111</v>
      </c>
      <c r="BK93" s="139">
        <f>$BK$94+$BK$330+$BK$389</f>
        <v>751980.8</v>
      </c>
    </row>
    <row r="94" spans="2:65" s="140" customFormat="1" ht="37.5" customHeight="1" x14ac:dyDescent="0.35">
      <c r="B94" s="141"/>
      <c r="C94" s="142"/>
      <c r="D94" s="142" t="s">
        <v>71</v>
      </c>
      <c r="E94" s="143" t="s">
        <v>2161</v>
      </c>
      <c r="F94" s="143" t="s">
        <v>2162</v>
      </c>
      <c r="G94" s="142"/>
      <c r="H94" s="142"/>
      <c r="J94" s="144">
        <f>$BK$94</f>
        <v>676800.14</v>
      </c>
      <c r="K94" s="142"/>
      <c r="L94" s="145"/>
      <c r="M94" s="146"/>
      <c r="N94" s="142"/>
      <c r="O94" s="142"/>
      <c r="P94" s="147">
        <f>$P$95+$P$127+$P$167+$P$192+$P$220+$P$247+$P$270</f>
        <v>0</v>
      </c>
      <c r="Q94" s="142"/>
      <c r="R94" s="147">
        <f>$R$95+$R$127+$R$167+$R$192+$R$220+$R$247+$R$270</f>
        <v>0</v>
      </c>
      <c r="S94" s="142"/>
      <c r="T94" s="148">
        <f>$T$95+$T$127+$T$167+$T$192+$T$220+$T$247+$T$270</f>
        <v>0</v>
      </c>
      <c r="AR94" s="149" t="s">
        <v>80</v>
      </c>
      <c r="AT94" s="149" t="s">
        <v>71</v>
      </c>
      <c r="AU94" s="149" t="s">
        <v>72</v>
      </c>
      <c r="AY94" s="149" t="s">
        <v>139</v>
      </c>
      <c r="BK94" s="150">
        <f>$BK$95+$BK$127+$BK$167+$BK$192+$BK$220+$BK$247+$BK$270</f>
        <v>676800.14</v>
      </c>
    </row>
    <row r="95" spans="2:65" s="140" customFormat="1" ht="21" customHeight="1" x14ac:dyDescent="0.3">
      <c r="B95" s="141"/>
      <c r="C95" s="142"/>
      <c r="D95" s="142" t="s">
        <v>71</v>
      </c>
      <c r="E95" s="151" t="s">
        <v>2163</v>
      </c>
      <c r="F95" s="151" t="s">
        <v>2164</v>
      </c>
      <c r="G95" s="142"/>
      <c r="H95" s="142"/>
      <c r="J95" s="152">
        <f>$BK$95</f>
        <v>16403.5</v>
      </c>
      <c r="K95" s="142"/>
      <c r="L95" s="145"/>
      <c r="M95" s="146"/>
      <c r="N95" s="142"/>
      <c r="O95" s="142"/>
      <c r="P95" s="147">
        <f>SUM($P$96:$P$126)</f>
        <v>0</v>
      </c>
      <c r="Q95" s="142"/>
      <c r="R95" s="147">
        <f>SUM($R$96:$R$126)</f>
        <v>0</v>
      </c>
      <c r="S95" s="142"/>
      <c r="T95" s="148">
        <f>SUM($T$96:$T$126)</f>
        <v>0</v>
      </c>
      <c r="AR95" s="149" t="s">
        <v>76</v>
      </c>
      <c r="AT95" s="149" t="s">
        <v>71</v>
      </c>
      <c r="AU95" s="149" t="s">
        <v>76</v>
      </c>
      <c r="AY95" s="149" t="s">
        <v>139</v>
      </c>
      <c r="BK95" s="150">
        <f>SUM($BK$96:$BK$126)</f>
        <v>16403.5</v>
      </c>
    </row>
    <row r="96" spans="2:65" s="6" customFormat="1" ht="15.75" customHeight="1" x14ac:dyDescent="0.3">
      <c r="B96" s="23"/>
      <c r="C96" s="153" t="s">
        <v>76</v>
      </c>
      <c r="D96" s="153" t="s">
        <v>141</v>
      </c>
      <c r="E96" s="154" t="s">
        <v>2165</v>
      </c>
      <c r="F96" s="155" t="s">
        <v>2166</v>
      </c>
      <c r="G96" s="156" t="s">
        <v>294</v>
      </c>
      <c r="H96" s="157">
        <v>130.5</v>
      </c>
      <c r="I96" s="158">
        <v>25</v>
      </c>
      <c r="J96" s="159">
        <f>ROUND($I$96*$H$96,2)</f>
        <v>3262.5</v>
      </c>
      <c r="K96" s="155" t="s">
        <v>145</v>
      </c>
      <c r="L96" s="43"/>
      <c r="M96" s="160"/>
      <c r="N96" s="161" t="s">
        <v>43</v>
      </c>
      <c r="O96" s="24"/>
      <c r="P96" s="162">
        <f>$O$96*$H$96</f>
        <v>0</v>
      </c>
      <c r="Q96" s="162">
        <v>0</v>
      </c>
      <c r="R96" s="162">
        <f>$Q$96*$H$96</f>
        <v>0</v>
      </c>
      <c r="S96" s="162">
        <v>0</v>
      </c>
      <c r="T96" s="163">
        <f>$S$96*$H$96</f>
        <v>0</v>
      </c>
      <c r="AR96" s="97" t="s">
        <v>332</v>
      </c>
      <c r="AT96" s="97" t="s">
        <v>141</v>
      </c>
      <c r="AU96" s="97" t="s">
        <v>80</v>
      </c>
      <c r="AY96" s="6" t="s">
        <v>139</v>
      </c>
      <c r="BE96" s="164">
        <f>IF($N$96="základní",$J$96,0)</f>
        <v>3262.5</v>
      </c>
      <c r="BF96" s="164">
        <f>IF($N$96="snížená",$J$96,0)</f>
        <v>0</v>
      </c>
      <c r="BG96" s="164">
        <f>IF($N$96="zákl. přenesená",$J$96,0)</f>
        <v>0</v>
      </c>
      <c r="BH96" s="164">
        <f>IF($N$96="sníž. přenesená",$J$96,0)</f>
        <v>0</v>
      </c>
      <c r="BI96" s="164">
        <f>IF($N$96="nulová",$J$96,0)</f>
        <v>0</v>
      </c>
      <c r="BJ96" s="97" t="s">
        <v>76</v>
      </c>
      <c r="BK96" s="164">
        <f>ROUND($I$96*$H$96,2)</f>
        <v>3262.5</v>
      </c>
      <c r="BL96" s="97" t="s">
        <v>332</v>
      </c>
      <c r="BM96" s="97" t="s">
        <v>2167</v>
      </c>
    </row>
    <row r="97" spans="2:65" s="6" customFormat="1" ht="27" customHeight="1" x14ac:dyDescent="0.3">
      <c r="B97" s="23"/>
      <c r="C97" s="24"/>
      <c r="D97" s="165" t="s">
        <v>148</v>
      </c>
      <c r="E97" s="24"/>
      <c r="F97" s="166" t="s">
        <v>2168</v>
      </c>
      <c r="G97" s="24"/>
      <c r="H97" s="24"/>
      <c r="J97" s="24"/>
      <c r="K97" s="24"/>
      <c r="L97" s="43"/>
      <c r="M97" s="56"/>
      <c r="N97" s="24"/>
      <c r="O97" s="24"/>
      <c r="P97" s="24"/>
      <c r="Q97" s="24"/>
      <c r="R97" s="24"/>
      <c r="S97" s="24"/>
      <c r="T97" s="57"/>
      <c r="AT97" s="6" t="s">
        <v>148</v>
      </c>
      <c r="AU97" s="6" t="s">
        <v>80</v>
      </c>
    </row>
    <row r="98" spans="2:65" s="6" customFormat="1" ht="15.75" customHeight="1" x14ac:dyDescent="0.3">
      <c r="B98" s="169"/>
      <c r="C98" s="170"/>
      <c r="D98" s="167" t="s">
        <v>152</v>
      </c>
      <c r="E98" s="170"/>
      <c r="F98" s="171" t="s">
        <v>2169</v>
      </c>
      <c r="G98" s="170"/>
      <c r="H98" s="170"/>
      <c r="J98" s="170"/>
      <c r="K98" s="170"/>
      <c r="L98" s="172"/>
      <c r="M98" s="173"/>
      <c r="N98" s="170"/>
      <c r="O98" s="170"/>
      <c r="P98" s="170"/>
      <c r="Q98" s="170"/>
      <c r="R98" s="170"/>
      <c r="S98" s="170"/>
      <c r="T98" s="174"/>
      <c r="AT98" s="175" t="s">
        <v>152</v>
      </c>
      <c r="AU98" s="175" t="s">
        <v>80</v>
      </c>
      <c r="AV98" s="175" t="s">
        <v>76</v>
      </c>
      <c r="AW98" s="175" t="s">
        <v>111</v>
      </c>
      <c r="AX98" s="175" t="s">
        <v>72</v>
      </c>
      <c r="AY98" s="175" t="s">
        <v>139</v>
      </c>
    </row>
    <row r="99" spans="2:65" s="6" customFormat="1" ht="15.75" customHeight="1" x14ac:dyDescent="0.3">
      <c r="B99" s="176"/>
      <c r="C99" s="177"/>
      <c r="D99" s="167" t="s">
        <v>152</v>
      </c>
      <c r="E99" s="177"/>
      <c r="F99" s="178" t="s">
        <v>2170</v>
      </c>
      <c r="G99" s="177"/>
      <c r="H99" s="179">
        <v>14.5</v>
      </c>
      <c r="J99" s="177"/>
      <c r="K99" s="177"/>
      <c r="L99" s="180"/>
      <c r="M99" s="181"/>
      <c r="N99" s="177"/>
      <c r="O99" s="177"/>
      <c r="P99" s="177"/>
      <c r="Q99" s="177"/>
      <c r="R99" s="177"/>
      <c r="S99" s="177"/>
      <c r="T99" s="182"/>
      <c r="AT99" s="183" t="s">
        <v>152</v>
      </c>
      <c r="AU99" s="183" t="s">
        <v>80</v>
      </c>
      <c r="AV99" s="183" t="s">
        <v>80</v>
      </c>
      <c r="AW99" s="183" t="s">
        <v>111</v>
      </c>
      <c r="AX99" s="183" t="s">
        <v>72</v>
      </c>
      <c r="AY99" s="183" t="s">
        <v>139</v>
      </c>
    </row>
    <row r="100" spans="2:65" s="6" customFormat="1" ht="15.75" customHeight="1" x14ac:dyDescent="0.3">
      <c r="B100" s="176"/>
      <c r="C100" s="177"/>
      <c r="D100" s="167" t="s">
        <v>152</v>
      </c>
      <c r="E100" s="177"/>
      <c r="F100" s="178" t="s">
        <v>2171</v>
      </c>
      <c r="G100" s="177"/>
      <c r="H100" s="179">
        <v>116</v>
      </c>
      <c r="J100" s="177"/>
      <c r="K100" s="177"/>
      <c r="L100" s="180"/>
      <c r="M100" s="181"/>
      <c r="N100" s="177"/>
      <c r="O100" s="177"/>
      <c r="P100" s="177"/>
      <c r="Q100" s="177"/>
      <c r="R100" s="177"/>
      <c r="S100" s="177"/>
      <c r="T100" s="182"/>
      <c r="AT100" s="183" t="s">
        <v>152</v>
      </c>
      <c r="AU100" s="183" t="s">
        <v>80</v>
      </c>
      <c r="AV100" s="183" t="s">
        <v>80</v>
      </c>
      <c r="AW100" s="183" t="s">
        <v>111</v>
      </c>
      <c r="AX100" s="183" t="s">
        <v>72</v>
      </c>
      <c r="AY100" s="183" t="s">
        <v>139</v>
      </c>
    </row>
    <row r="101" spans="2:65" s="6" customFormat="1" ht="15.75" customHeight="1" x14ac:dyDescent="0.3">
      <c r="B101" s="184"/>
      <c r="C101" s="185"/>
      <c r="D101" s="167" t="s">
        <v>152</v>
      </c>
      <c r="E101" s="185"/>
      <c r="F101" s="186" t="s">
        <v>179</v>
      </c>
      <c r="G101" s="185"/>
      <c r="H101" s="187">
        <v>130.5</v>
      </c>
      <c r="J101" s="185"/>
      <c r="K101" s="185"/>
      <c r="L101" s="188"/>
      <c r="M101" s="189"/>
      <c r="N101" s="185"/>
      <c r="O101" s="185"/>
      <c r="P101" s="185"/>
      <c r="Q101" s="185"/>
      <c r="R101" s="185"/>
      <c r="S101" s="185"/>
      <c r="T101" s="190"/>
      <c r="AT101" s="191" t="s">
        <v>152</v>
      </c>
      <c r="AU101" s="191" t="s">
        <v>80</v>
      </c>
      <c r="AV101" s="191" t="s">
        <v>146</v>
      </c>
      <c r="AW101" s="191" t="s">
        <v>111</v>
      </c>
      <c r="AX101" s="191" t="s">
        <v>76</v>
      </c>
      <c r="AY101" s="191" t="s">
        <v>139</v>
      </c>
    </row>
    <row r="102" spans="2:65" s="6" customFormat="1" ht="15.75" customHeight="1" x14ac:dyDescent="0.3">
      <c r="B102" s="23"/>
      <c r="C102" s="153" t="s">
        <v>80</v>
      </c>
      <c r="D102" s="153" t="s">
        <v>141</v>
      </c>
      <c r="E102" s="154" t="s">
        <v>2172</v>
      </c>
      <c r="F102" s="155" t="s">
        <v>2173</v>
      </c>
      <c r="G102" s="156" t="s">
        <v>144</v>
      </c>
      <c r="H102" s="157">
        <v>8</v>
      </c>
      <c r="I102" s="158">
        <v>277</v>
      </c>
      <c r="J102" s="159">
        <f>ROUND($I$102*$H$102,2)</f>
        <v>2216</v>
      </c>
      <c r="K102" s="155" t="s">
        <v>145</v>
      </c>
      <c r="L102" s="43"/>
      <c r="M102" s="160"/>
      <c r="N102" s="161" t="s">
        <v>43</v>
      </c>
      <c r="O102" s="24"/>
      <c r="P102" s="162">
        <f>$O$102*$H$102</f>
        <v>0</v>
      </c>
      <c r="Q102" s="162">
        <v>0</v>
      </c>
      <c r="R102" s="162">
        <f>$Q$102*$H$102</f>
        <v>0</v>
      </c>
      <c r="S102" s="162">
        <v>0</v>
      </c>
      <c r="T102" s="163">
        <f>$S$102*$H$102</f>
        <v>0</v>
      </c>
      <c r="AR102" s="97" t="s">
        <v>332</v>
      </c>
      <c r="AT102" s="97" t="s">
        <v>141</v>
      </c>
      <c r="AU102" s="97" t="s">
        <v>80</v>
      </c>
      <c r="AY102" s="6" t="s">
        <v>139</v>
      </c>
      <c r="BE102" s="164">
        <f>IF($N$102="základní",$J$102,0)</f>
        <v>2216</v>
      </c>
      <c r="BF102" s="164">
        <f>IF($N$102="snížená",$J$102,0)</f>
        <v>0</v>
      </c>
      <c r="BG102" s="164">
        <f>IF($N$102="zákl. přenesená",$J$102,0)</f>
        <v>0</v>
      </c>
      <c r="BH102" s="164">
        <f>IF($N$102="sníž. přenesená",$J$102,0)</f>
        <v>0</v>
      </c>
      <c r="BI102" s="164">
        <f>IF($N$102="nulová",$J$102,0)</f>
        <v>0</v>
      </c>
      <c r="BJ102" s="97" t="s">
        <v>76</v>
      </c>
      <c r="BK102" s="164">
        <f>ROUND($I$102*$H$102,2)</f>
        <v>2216</v>
      </c>
      <c r="BL102" s="97" t="s">
        <v>332</v>
      </c>
      <c r="BM102" s="97" t="s">
        <v>2174</v>
      </c>
    </row>
    <row r="103" spans="2:65" s="6" customFormat="1" ht="16.5" customHeight="1" x14ac:dyDescent="0.3">
      <c r="B103" s="23"/>
      <c r="C103" s="24"/>
      <c r="D103" s="165" t="s">
        <v>148</v>
      </c>
      <c r="E103" s="24"/>
      <c r="F103" s="166" t="s">
        <v>2175</v>
      </c>
      <c r="G103" s="24"/>
      <c r="H103" s="24"/>
      <c r="J103" s="24"/>
      <c r="K103" s="24"/>
      <c r="L103" s="43"/>
      <c r="M103" s="56"/>
      <c r="N103" s="24"/>
      <c r="O103" s="24"/>
      <c r="P103" s="24"/>
      <c r="Q103" s="24"/>
      <c r="R103" s="24"/>
      <c r="S103" s="24"/>
      <c r="T103" s="57"/>
      <c r="AT103" s="6" t="s">
        <v>148</v>
      </c>
      <c r="AU103" s="6" t="s">
        <v>80</v>
      </c>
    </row>
    <row r="104" spans="2:65" s="6" customFormat="1" ht="15.75" customHeight="1" x14ac:dyDescent="0.3">
      <c r="B104" s="176"/>
      <c r="C104" s="177"/>
      <c r="D104" s="167" t="s">
        <v>152</v>
      </c>
      <c r="E104" s="177"/>
      <c r="F104" s="178" t="s">
        <v>2176</v>
      </c>
      <c r="G104" s="177"/>
      <c r="H104" s="179">
        <v>8</v>
      </c>
      <c r="J104" s="177"/>
      <c r="K104" s="177"/>
      <c r="L104" s="180"/>
      <c r="M104" s="181"/>
      <c r="N104" s="177"/>
      <c r="O104" s="177"/>
      <c r="P104" s="177"/>
      <c r="Q104" s="177"/>
      <c r="R104" s="177"/>
      <c r="S104" s="177"/>
      <c r="T104" s="182"/>
      <c r="AT104" s="183" t="s">
        <v>152</v>
      </c>
      <c r="AU104" s="183" t="s">
        <v>80</v>
      </c>
      <c r="AV104" s="183" t="s">
        <v>80</v>
      </c>
      <c r="AW104" s="183" t="s">
        <v>111</v>
      </c>
      <c r="AX104" s="183" t="s">
        <v>76</v>
      </c>
      <c r="AY104" s="183" t="s">
        <v>139</v>
      </c>
    </row>
    <row r="105" spans="2:65" s="6" customFormat="1" ht="15.75" customHeight="1" x14ac:dyDescent="0.3">
      <c r="B105" s="23"/>
      <c r="C105" s="153" t="s">
        <v>161</v>
      </c>
      <c r="D105" s="153" t="s">
        <v>141</v>
      </c>
      <c r="E105" s="154" t="s">
        <v>2177</v>
      </c>
      <c r="F105" s="155" t="s">
        <v>2178</v>
      </c>
      <c r="G105" s="156" t="s">
        <v>294</v>
      </c>
      <c r="H105" s="157">
        <v>20</v>
      </c>
      <c r="I105" s="158">
        <v>50</v>
      </c>
      <c r="J105" s="159">
        <f>ROUND($I$105*$H$105,2)</f>
        <v>1000</v>
      </c>
      <c r="K105" s="155" t="s">
        <v>145</v>
      </c>
      <c r="L105" s="43"/>
      <c r="M105" s="160"/>
      <c r="N105" s="161" t="s">
        <v>43</v>
      </c>
      <c r="O105" s="24"/>
      <c r="P105" s="162">
        <f>$O$105*$H$105</f>
        <v>0</v>
      </c>
      <c r="Q105" s="162">
        <v>0</v>
      </c>
      <c r="R105" s="162">
        <f>$Q$105*$H$105</f>
        <v>0</v>
      </c>
      <c r="S105" s="162">
        <v>0</v>
      </c>
      <c r="T105" s="163">
        <f>$S$105*$H$105</f>
        <v>0</v>
      </c>
      <c r="AR105" s="97" t="s">
        <v>332</v>
      </c>
      <c r="AT105" s="97" t="s">
        <v>141</v>
      </c>
      <c r="AU105" s="97" t="s">
        <v>80</v>
      </c>
      <c r="AY105" s="6" t="s">
        <v>139</v>
      </c>
      <c r="BE105" s="164">
        <f>IF($N$105="základní",$J$105,0)</f>
        <v>1000</v>
      </c>
      <c r="BF105" s="164">
        <f>IF($N$105="snížená",$J$105,0)</f>
        <v>0</v>
      </c>
      <c r="BG105" s="164">
        <f>IF($N$105="zákl. přenesená",$J$105,0)</f>
        <v>0</v>
      </c>
      <c r="BH105" s="164">
        <f>IF($N$105="sníž. přenesená",$J$105,0)</f>
        <v>0</v>
      </c>
      <c r="BI105" s="164">
        <f>IF($N$105="nulová",$J$105,0)</f>
        <v>0</v>
      </c>
      <c r="BJ105" s="97" t="s">
        <v>76</v>
      </c>
      <c r="BK105" s="164">
        <f>ROUND($I$105*$H$105,2)</f>
        <v>1000</v>
      </c>
      <c r="BL105" s="97" t="s">
        <v>332</v>
      </c>
      <c r="BM105" s="97" t="s">
        <v>2179</v>
      </c>
    </row>
    <row r="106" spans="2:65" s="6" customFormat="1" ht="27" customHeight="1" x14ac:dyDescent="0.3">
      <c r="B106" s="23"/>
      <c r="C106" s="24"/>
      <c r="D106" s="165" t="s">
        <v>148</v>
      </c>
      <c r="E106" s="24"/>
      <c r="F106" s="166" t="s">
        <v>2180</v>
      </c>
      <c r="G106" s="24"/>
      <c r="H106" s="24"/>
      <c r="J106" s="24"/>
      <c r="K106" s="24"/>
      <c r="L106" s="43"/>
      <c r="M106" s="56"/>
      <c r="N106" s="24"/>
      <c r="O106" s="24"/>
      <c r="P106" s="24"/>
      <c r="Q106" s="24"/>
      <c r="R106" s="24"/>
      <c r="S106" s="24"/>
      <c r="T106" s="57"/>
      <c r="AT106" s="6" t="s">
        <v>148</v>
      </c>
      <c r="AU106" s="6" t="s">
        <v>80</v>
      </c>
    </row>
    <row r="107" spans="2:65" s="6" customFormat="1" ht="15.75" customHeight="1" x14ac:dyDescent="0.3">
      <c r="B107" s="176"/>
      <c r="C107" s="177"/>
      <c r="D107" s="167" t="s">
        <v>152</v>
      </c>
      <c r="E107" s="177"/>
      <c r="F107" s="178" t="s">
        <v>1938</v>
      </c>
      <c r="G107" s="177"/>
      <c r="H107" s="179">
        <v>20</v>
      </c>
      <c r="J107" s="177"/>
      <c r="K107" s="177"/>
      <c r="L107" s="180"/>
      <c r="M107" s="181"/>
      <c r="N107" s="177"/>
      <c r="O107" s="177"/>
      <c r="P107" s="177"/>
      <c r="Q107" s="177"/>
      <c r="R107" s="177"/>
      <c r="S107" s="177"/>
      <c r="T107" s="182"/>
      <c r="AT107" s="183" t="s">
        <v>152</v>
      </c>
      <c r="AU107" s="183" t="s">
        <v>80</v>
      </c>
      <c r="AV107" s="183" t="s">
        <v>80</v>
      </c>
      <c r="AW107" s="183" t="s">
        <v>111</v>
      </c>
      <c r="AX107" s="183" t="s">
        <v>76</v>
      </c>
      <c r="AY107" s="183" t="s">
        <v>139</v>
      </c>
    </row>
    <row r="108" spans="2:65" s="6" customFormat="1" ht="15.75" customHeight="1" x14ac:dyDescent="0.3">
      <c r="B108" s="23"/>
      <c r="C108" s="153" t="s">
        <v>146</v>
      </c>
      <c r="D108" s="153" t="s">
        <v>141</v>
      </c>
      <c r="E108" s="154" t="s">
        <v>2181</v>
      </c>
      <c r="F108" s="155" t="s">
        <v>2182</v>
      </c>
      <c r="G108" s="156" t="s">
        <v>294</v>
      </c>
      <c r="H108" s="157">
        <v>10</v>
      </c>
      <c r="I108" s="158">
        <v>42</v>
      </c>
      <c r="J108" s="159">
        <f>ROUND($I$108*$H$108,2)</f>
        <v>420</v>
      </c>
      <c r="K108" s="155" t="s">
        <v>145</v>
      </c>
      <c r="L108" s="43"/>
      <c r="M108" s="160"/>
      <c r="N108" s="161" t="s">
        <v>43</v>
      </c>
      <c r="O108" s="24"/>
      <c r="P108" s="162">
        <f>$O$108*$H$108</f>
        <v>0</v>
      </c>
      <c r="Q108" s="162">
        <v>0</v>
      </c>
      <c r="R108" s="162">
        <f>$Q$108*$H$108</f>
        <v>0</v>
      </c>
      <c r="S108" s="162">
        <v>0</v>
      </c>
      <c r="T108" s="163">
        <f>$S$108*$H$108</f>
        <v>0</v>
      </c>
      <c r="AR108" s="97" t="s">
        <v>332</v>
      </c>
      <c r="AT108" s="97" t="s">
        <v>141</v>
      </c>
      <c r="AU108" s="97" t="s">
        <v>80</v>
      </c>
      <c r="AY108" s="6" t="s">
        <v>139</v>
      </c>
      <c r="BE108" s="164">
        <f>IF($N$108="základní",$J$108,0)</f>
        <v>420</v>
      </c>
      <c r="BF108" s="164">
        <f>IF($N$108="snížená",$J$108,0)</f>
        <v>0</v>
      </c>
      <c r="BG108" s="164">
        <f>IF($N$108="zákl. přenesená",$J$108,0)</f>
        <v>0</v>
      </c>
      <c r="BH108" s="164">
        <f>IF($N$108="sníž. přenesená",$J$108,0)</f>
        <v>0</v>
      </c>
      <c r="BI108" s="164">
        <f>IF($N$108="nulová",$J$108,0)</f>
        <v>0</v>
      </c>
      <c r="BJ108" s="97" t="s">
        <v>76</v>
      </c>
      <c r="BK108" s="164">
        <f>ROUND($I$108*$H$108,2)</f>
        <v>420</v>
      </c>
      <c r="BL108" s="97" t="s">
        <v>332</v>
      </c>
      <c r="BM108" s="97" t="s">
        <v>2183</v>
      </c>
    </row>
    <row r="109" spans="2:65" s="6" customFormat="1" ht="27" customHeight="1" x14ac:dyDescent="0.3">
      <c r="B109" s="23"/>
      <c r="C109" s="24"/>
      <c r="D109" s="165" t="s">
        <v>148</v>
      </c>
      <c r="E109" s="24"/>
      <c r="F109" s="166" t="s">
        <v>2184</v>
      </c>
      <c r="G109" s="24"/>
      <c r="H109" s="24"/>
      <c r="J109" s="24"/>
      <c r="K109" s="24"/>
      <c r="L109" s="43"/>
      <c r="M109" s="56"/>
      <c r="N109" s="24"/>
      <c r="O109" s="24"/>
      <c r="P109" s="24"/>
      <c r="Q109" s="24"/>
      <c r="R109" s="24"/>
      <c r="S109" s="24"/>
      <c r="T109" s="57"/>
      <c r="AT109" s="6" t="s">
        <v>148</v>
      </c>
      <c r="AU109" s="6" t="s">
        <v>80</v>
      </c>
    </row>
    <row r="110" spans="2:65" s="6" customFormat="1" ht="15.75" customHeight="1" x14ac:dyDescent="0.3">
      <c r="B110" s="176"/>
      <c r="C110" s="177"/>
      <c r="D110" s="167" t="s">
        <v>152</v>
      </c>
      <c r="E110" s="177"/>
      <c r="F110" s="178" t="s">
        <v>2185</v>
      </c>
      <c r="G110" s="177"/>
      <c r="H110" s="179">
        <v>10</v>
      </c>
      <c r="J110" s="177"/>
      <c r="K110" s="177"/>
      <c r="L110" s="180"/>
      <c r="M110" s="181"/>
      <c r="N110" s="177"/>
      <c r="O110" s="177"/>
      <c r="P110" s="177"/>
      <c r="Q110" s="177"/>
      <c r="R110" s="177"/>
      <c r="S110" s="177"/>
      <c r="T110" s="182"/>
      <c r="AT110" s="183" t="s">
        <v>152</v>
      </c>
      <c r="AU110" s="183" t="s">
        <v>80</v>
      </c>
      <c r="AV110" s="183" t="s">
        <v>80</v>
      </c>
      <c r="AW110" s="183" t="s">
        <v>111</v>
      </c>
      <c r="AX110" s="183" t="s">
        <v>76</v>
      </c>
      <c r="AY110" s="183" t="s">
        <v>139</v>
      </c>
    </row>
    <row r="111" spans="2:65" s="6" customFormat="1" ht="15.75" customHeight="1" x14ac:dyDescent="0.3">
      <c r="B111" s="23"/>
      <c r="C111" s="153" t="s">
        <v>180</v>
      </c>
      <c r="D111" s="153" t="s">
        <v>141</v>
      </c>
      <c r="E111" s="154" t="s">
        <v>2186</v>
      </c>
      <c r="F111" s="155" t="s">
        <v>2187</v>
      </c>
      <c r="G111" s="156" t="s">
        <v>294</v>
      </c>
      <c r="H111" s="157">
        <v>130.5</v>
      </c>
      <c r="I111" s="158">
        <v>34</v>
      </c>
      <c r="J111" s="159">
        <f>ROUND($I$111*$H$111,2)</f>
        <v>4437</v>
      </c>
      <c r="K111" s="155" t="s">
        <v>145</v>
      </c>
      <c r="L111" s="43"/>
      <c r="M111" s="160"/>
      <c r="N111" s="161" t="s">
        <v>43</v>
      </c>
      <c r="O111" s="24"/>
      <c r="P111" s="162">
        <f>$O$111*$H$111</f>
        <v>0</v>
      </c>
      <c r="Q111" s="162">
        <v>0</v>
      </c>
      <c r="R111" s="162">
        <f>$Q$111*$H$111</f>
        <v>0</v>
      </c>
      <c r="S111" s="162">
        <v>0</v>
      </c>
      <c r="T111" s="163">
        <f>$S$111*$H$111</f>
        <v>0</v>
      </c>
      <c r="AR111" s="97" t="s">
        <v>332</v>
      </c>
      <c r="AT111" s="97" t="s">
        <v>141</v>
      </c>
      <c r="AU111" s="97" t="s">
        <v>80</v>
      </c>
      <c r="AY111" s="6" t="s">
        <v>139</v>
      </c>
      <c r="BE111" s="164">
        <f>IF($N$111="základní",$J$111,0)</f>
        <v>4437</v>
      </c>
      <c r="BF111" s="164">
        <f>IF($N$111="snížená",$J$111,0)</f>
        <v>0</v>
      </c>
      <c r="BG111" s="164">
        <f>IF($N$111="zákl. přenesená",$J$111,0)</f>
        <v>0</v>
      </c>
      <c r="BH111" s="164">
        <f>IF($N$111="sníž. přenesená",$J$111,0)</f>
        <v>0</v>
      </c>
      <c r="BI111" s="164">
        <f>IF($N$111="nulová",$J$111,0)</f>
        <v>0</v>
      </c>
      <c r="BJ111" s="97" t="s">
        <v>76</v>
      </c>
      <c r="BK111" s="164">
        <f>ROUND($I$111*$H$111,2)</f>
        <v>4437</v>
      </c>
      <c r="BL111" s="97" t="s">
        <v>332</v>
      </c>
      <c r="BM111" s="97" t="s">
        <v>2188</v>
      </c>
    </row>
    <row r="112" spans="2:65" s="6" customFormat="1" ht="27" customHeight="1" x14ac:dyDescent="0.3">
      <c r="B112" s="23"/>
      <c r="C112" s="24"/>
      <c r="D112" s="165" t="s">
        <v>148</v>
      </c>
      <c r="E112" s="24"/>
      <c r="F112" s="166" t="s">
        <v>2189</v>
      </c>
      <c r="G112" s="24"/>
      <c r="H112" s="24"/>
      <c r="J112" s="24"/>
      <c r="K112" s="24"/>
      <c r="L112" s="43"/>
      <c r="M112" s="56"/>
      <c r="N112" s="24"/>
      <c r="O112" s="24"/>
      <c r="P112" s="24"/>
      <c r="Q112" s="24"/>
      <c r="R112" s="24"/>
      <c r="S112" s="24"/>
      <c r="T112" s="57"/>
      <c r="AT112" s="6" t="s">
        <v>148</v>
      </c>
      <c r="AU112" s="6" t="s">
        <v>80</v>
      </c>
    </row>
    <row r="113" spans="2:65" s="6" customFormat="1" ht="15.75" customHeight="1" x14ac:dyDescent="0.3">
      <c r="B113" s="169"/>
      <c r="C113" s="170"/>
      <c r="D113" s="167" t="s">
        <v>152</v>
      </c>
      <c r="E113" s="170"/>
      <c r="F113" s="171" t="s">
        <v>2169</v>
      </c>
      <c r="G113" s="170"/>
      <c r="H113" s="170"/>
      <c r="J113" s="170"/>
      <c r="K113" s="170"/>
      <c r="L113" s="172"/>
      <c r="M113" s="173"/>
      <c r="N113" s="170"/>
      <c r="O113" s="170"/>
      <c r="P113" s="170"/>
      <c r="Q113" s="170"/>
      <c r="R113" s="170"/>
      <c r="S113" s="170"/>
      <c r="T113" s="174"/>
      <c r="AT113" s="175" t="s">
        <v>152</v>
      </c>
      <c r="AU113" s="175" t="s">
        <v>80</v>
      </c>
      <c r="AV113" s="175" t="s">
        <v>76</v>
      </c>
      <c r="AW113" s="175" t="s">
        <v>111</v>
      </c>
      <c r="AX113" s="175" t="s">
        <v>72</v>
      </c>
      <c r="AY113" s="175" t="s">
        <v>139</v>
      </c>
    </row>
    <row r="114" spans="2:65" s="6" customFormat="1" ht="15.75" customHeight="1" x14ac:dyDescent="0.3">
      <c r="B114" s="176"/>
      <c r="C114" s="177"/>
      <c r="D114" s="167" t="s">
        <v>152</v>
      </c>
      <c r="E114" s="177"/>
      <c r="F114" s="178" t="s">
        <v>2170</v>
      </c>
      <c r="G114" s="177"/>
      <c r="H114" s="179">
        <v>14.5</v>
      </c>
      <c r="J114" s="177"/>
      <c r="K114" s="177"/>
      <c r="L114" s="180"/>
      <c r="M114" s="181"/>
      <c r="N114" s="177"/>
      <c r="O114" s="177"/>
      <c r="P114" s="177"/>
      <c r="Q114" s="177"/>
      <c r="R114" s="177"/>
      <c r="S114" s="177"/>
      <c r="T114" s="182"/>
      <c r="AT114" s="183" t="s">
        <v>152</v>
      </c>
      <c r="AU114" s="183" t="s">
        <v>80</v>
      </c>
      <c r="AV114" s="183" t="s">
        <v>80</v>
      </c>
      <c r="AW114" s="183" t="s">
        <v>111</v>
      </c>
      <c r="AX114" s="183" t="s">
        <v>72</v>
      </c>
      <c r="AY114" s="183" t="s">
        <v>139</v>
      </c>
    </row>
    <row r="115" spans="2:65" s="6" customFormat="1" ht="15.75" customHeight="1" x14ac:dyDescent="0.3">
      <c r="B115" s="176"/>
      <c r="C115" s="177"/>
      <c r="D115" s="167" t="s">
        <v>152</v>
      </c>
      <c r="E115" s="177"/>
      <c r="F115" s="178" t="s">
        <v>2171</v>
      </c>
      <c r="G115" s="177"/>
      <c r="H115" s="179">
        <v>116</v>
      </c>
      <c r="J115" s="177"/>
      <c r="K115" s="177"/>
      <c r="L115" s="180"/>
      <c r="M115" s="181"/>
      <c r="N115" s="177"/>
      <c r="O115" s="177"/>
      <c r="P115" s="177"/>
      <c r="Q115" s="177"/>
      <c r="R115" s="177"/>
      <c r="S115" s="177"/>
      <c r="T115" s="182"/>
      <c r="AT115" s="183" t="s">
        <v>152</v>
      </c>
      <c r="AU115" s="183" t="s">
        <v>80</v>
      </c>
      <c r="AV115" s="183" t="s">
        <v>80</v>
      </c>
      <c r="AW115" s="183" t="s">
        <v>111</v>
      </c>
      <c r="AX115" s="183" t="s">
        <v>72</v>
      </c>
      <c r="AY115" s="183" t="s">
        <v>139</v>
      </c>
    </row>
    <row r="116" spans="2:65" s="6" customFormat="1" ht="15.75" customHeight="1" x14ac:dyDescent="0.3">
      <c r="B116" s="184"/>
      <c r="C116" s="185"/>
      <c r="D116" s="167" t="s">
        <v>152</v>
      </c>
      <c r="E116" s="185"/>
      <c r="F116" s="186" t="s">
        <v>179</v>
      </c>
      <c r="G116" s="185"/>
      <c r="H116" s="187">
        <v>130.5</v>
      </c>
      <c r="J116" s="185"/>
      <c r="K116" s="185"/>
      <c r="L116" s="188"/>
      <c r="M116" s="189"/>
      <c r="N116" s="185"/>
      <c r="O116" s="185"/>
      <c r="P116" s="185"/>
      <c r="Q116" s="185"/>
      <c r="R116" s="185"/>
      <c r="S116" s="185"/>
      <c r="T116" s="190"/>
      <c r="AT116" s="191" t="s">
        <v>152</v>
      </c>
      <c r="AU116" s="191" t="s">
        <v>80</v>
      </c>
      <c r="AV116" s="191" t="s">
        <v>146</v>
      </c>
      <c r="AW116" s="191" t="s">
        <v>111</v>
      </c>
      <c r="AX116" s="191" t="s">
        <v>76</v>
      </c>
      <c r="AY116" s="191" t="s">
        <v>139</v>
      </c>
    </row>
    <row r="117" spans="2:65" s="6" customFormat="1" ht="15.75" customHeight="1" x14ac:dyDescent="0.3">
      <c r="B117" s="23"/>
      <c r="C117" s="153" t="s">
        <v>187</v>
      </c>
      <c r="D117" s="153" t="s">
        <v>141</v>
      </c>
      <c r="E117" s="154" t="s">
        <v>2190</v>
      </c>
      <c r="F117" s="155" t="s">
        <v>2191</v>
      </c>
      <c r="G117" s="156" t="s">
        <v>294</v>
      </c>
      <c r="H117" s="157">
        <v>2</v>
      </c>
      <c r="I117" s="158">
        <v>25</v>
      </c>
      <c r="J117" s="159">
        <f>ROUND($I$117*$H$117,2)</f>
        <v>50</v>
      </c>
      <c r="K117" s="155" t="s">
        <v>145</v>
      </c>
      <c r="L117" s="43"/>
      <c r="M117" s="160"/>
      <c r="N117" s="161" t="s">
        <v>43</v>
      </c>
      <c r="O117" s="24"/>
      <c r="P117" s="162">
        <f>$O$117*$H$117</f>
        <v>0</v>
      </c>
      <c r="Q117" s="162">
        <v>0</v>
      </c>
      <c r="R117" s="162">
        <f>$Q$117*$H$117</f>
        <v>0</v>
      </c>
      <c r="S117" s="162">
        <v>0</v>
      </c>
      <c r="T117" s="163">
        <f>$S$117*$H$117</f>
        <v>0</v>
      </c>
      <c r="AR117" s="97" t="s">
        <v>332</v>
      </c>
      <c r="AT117" s="97" t="s">
        <v>141</v>
      </c>
      <c r="AU117" s="97" t="s">
        <v>80</v>
      </c>
      <c r="AY117" s="6" t="s">
        <v>139</v>
      </c>
      <c r="BE117" s="164">
        <f>IF($N$117="základní",$J$117,0)</f>
        <v>50</v>
      </c>
      <c r="BF117" s="164">
        <f>IF($N$117="snížená",$J$117,0)</f>
        <v>0</v>
      </c>
      <c r="BG117" s="164">
        <f>IF($N$117="zákl. přenesená",$J$117,0)</f>
        <v>0</v>
      </c>
      <c r="BH117" s="164">
        <f>IF($N$117="sníž. přenesená",$J$117,0)</f>
        <v>0</v>
      </c>
      <c r="BI117" s="164">
        <f>IF($N$117="nulová",$J$117,0)</f>
        <v>0</v>
      </c>
      <c r="BJ117" s="97" t="s">
        <v>76</v>
      </c>
      <c r="BK117" s="164">
        <f>ROUND($I$117*$H$117,2)</f>
        <v>50</v>
      </c>
      <c r="BL117" s="97" t="s">
        <v>332</v>
      </c>
      <c r="BM117" s="97" t="s">
        <v>2192</v>
      </c>
    </row>
    <row r="118" spans="2:65" s="6" customFormat="1" ht="27" customHeight="1" x14ac:dyDescent="0.3">
      <c r="B118" s="23"/>
      <c r="C118" s="24"/>
      <c r="D118" s="165" t="s">
        <v>148</v>
      </c>
      <c r="E118" s="24"/>
      <c r="F118" s="166" t="s">
        <v>2193</v>
      </c>
      <c r="G118" s="24"/>
      <c r="H118" s="24"/>
      <c r="J118" s="24"/>
      <c r="K118" s="24"/>
      <c r="L118" s="43"/>
      <c r="M118" s="56"/>
      <c r="N118" s="24"/>
      <c r="O118" s="24"/>
      <c r="P118" s="24"/>
      <c r="Q118" s="24"/>
      <c r="R118" s="24"/>
      <c r="S118" s="24"/>
      <c r="T118" s="57"/>
      <c r="AT118" s="6" t="s">
        <v>148</v>
      </c>
      <c r="AU118" s="6" t="s">
        <v>80</v>
      </c>
    </row>
    <row r="119" spans="2:65" s="6" customFormat="1" ht="15.75" customHeight="1" x14ac:dyDescent="0.3">
      <c r="B119" s="176"/>
      <c r="C119" s="177"/>
      <c r="D119" s="167" t="s">
        <v>152</v>
      </c>
      <c r="E119" s="177"/>
      <c r="F119" s="178" t="s">
        <v>2127</v>
      </c>
      <c r="G119" s="177"/>
      <c r="H119" s="179">
        <v>2</v>
      </c>
      <c r="J119" s="177"/>
      <c r="K119" s="177"/>
      <c r="L119" s="180"/>
      <c r="M119" s="181"/>
      <c r="N119" s="177"/>
      <c r="O119" s="177"/>
      <c r="P119" s="177"/>
      <c r="Q119" s="177"/>
      <c r="R119" s="177"/>
      <c r="S119" s="177"/>
      <c r="T119" s="182"/>
      <c r="AT119" s="183" t="s">
        <v>152</v>
      </c>
      <c r="AU119" s="183" t="s">
        <v>80</v>
      </c>
      <c r="AV119" s="183" t="s">
        <v>80</v>
      </c>
      <c r="AW119" s="183" t="s">
        <v>111</v>
      </c>
      <c r="AX119" s="183" t="s">
        <v>76</v>
      </c>
      <c r="AY119" s="183" t="s">
        <v>139</v>
      </c>
    </row>
    <row r="120" spans="2:65" s="6" customFormat="1" ht="15.75" customHeight="1" x14ac:dyDescent="0.3">
      <c r="B120" s="23"/>
      <c r="C120" s="153" t="s">
        <v>199</v>
      </c>
      <c r="D120" s="153" t="s">
        <v>141</v>
      </c>
      <c r="E120" s="154" t="s">
        <v>2194</v>
      </c>
      <c r="F120" s="155" t="s">
        <v>2195</v>
      </c>
      <c r="G120" s="156" t="s">
        <v>294</v>
      </c>
      <c r="H120" s="157">
        <v>4</v>
      </c>
      <c r="I120" s="158">
        <v>42</v>
      </c>
      <c r="J120" s="159">
        <f>ROUND($I$120*$H$120,2)</f>
        <v>168</v>
      </c>
      <c r="K120" s="155" t="s">
        <v>145</v>
      </c>
      <c r="L120" s="43"/>
      <c r="M120" s="160"/>
      <c r="N120" s="161" t="s">
        <v>43</v>
      </c>
      <c r="O120" s="24"/>
      <c r="P120" s="162">
        <f>$O$120*$H$120</f>
        <v>0</v>
      </c>
      <c r="Q120" s="162">
        <v>0</v>
      </c>
      <c r="R120" s="162">
        <f>$Q$120*$H$120</f>
        <v>0</v>
      </c>
      <c r="S120" s="162">
        <v>0</v>
      </c>
      <c r="T120" s="163">
        <f>$S$120*$H$120</f>
        <v>0</v>
      </c>
      <c r="AR120" s="97" t="s">
        <v>332</v>
      </c>
      <c r="AT120" s="97" t="s">
        <v>141</v>
      </c>
      <c r="AU120" s="97" t="s">
        <v>80</v>
      </c>
      <c r="AY120" s="6" t="s">
        <v>139</v>
      </c>
      <c r="BE120" s="164">
        <f>IF($N$120="základní",$J$120,0)</f>
        <v>168</v>
      </c>
      <c r="BF120" s="164">
        <f>IF($N$120="snížená",$J$120,0)</f>
        <v>0</v>
      </c>
      <c r="BG120" s="164">
        <f>IF($N$120="zákl. přenesená",$J$120,0)</f>
        <v>0</v>
      </c>
      <c r="BH120" s="164">
        <f>IF($N$120="sníž. přenesená",$J$120,0)</f>
        <v>0</v>
      </c>
      <c r="BI120" s="164">
        <f>IF($N$120="nulová",$J$120,0)</f>
        <v>0</v>
      </c>
      <c r="BJ120" s="97" t="s">
        <v>76</v>
      </c>
      <c r="BK120" s="164">
        <f>ROUND($I$120*$H$120,2)</f>
        <v>168</v>
      </c>
      <c r="BL120" s="97" t="s">
        <v>332</v>
      </c>
      <c r="BM120" s="97" t="s">
        <v>2196</v>
      </c>
    </row>
    <row r="121" spans="2:65" s="6" customFormat="1" ht="27" customHeight="1" x14ac:dyDescent="0.3">
      <c r="B121" s="23"/>
      <c r="C121" s="24"/>
      <c r="D121" s="165" t="s">
        <v>148</v>
      </c>
      <c r="E121" s="24"/>
      <c r="F121" s="166" t="s">
        <v>2197</v>
      </c>
      <c r="G121" s="24"/>
      <c r="H121" s="24"/>
      <c r="J121" s="24"/>
      <c r="K121" s="24"/>
      <c r="L121" s="43"/>
      <c r="M121" s="56"/>
      <c r="N121" s="24"/>
      <c r="O121" s="24"/>
      <c r="P121" s="24"/>
      <c r="Q121" s="24"/>
      <c r="R121" s="24"/>
      <c r="S121" s="24"/>
      <c r="T121" s="57"/>
      <c r="AT121" s="6" t="s">
        <v>148</v>
      </c>
      <c r="AU121" s="6" t="s">
        <v>80</v>
      </c>
    </row>
    <row r="122" spans="2:65" s="6" customFormat="1" ht="15.75" customHeight="1" x14ac:dyDescent="0.3">
      <c r="B122" s="176"/>
      <c r="C122" s="177"/>
      <c r="D122" s="167" t="s">
        <v>152</v>
      </c>
      <c r="E122" s="177"/>
      <c r="F122" s="178" t="s">
        <v>2198</v>
      </c>
      <c r="G122" s="177"/>
      <c r="H122" s="179">
        <v>4</v>
      </c>
      <c r="J122" s="177"/>
      <c r="K122" s="177"/>
      <c r="L122" s="180"/>
      <c r="M122" s="181"/>
      <c r="N122" s="177"/>
      <c r="O122" s="177"/>
      <c r="P122" s="177"/>
      <c r="Q122" s="177"/>
      <c r="R122" s="177"/>
      <c r="S122" s="177"/>
      <c r="T122" s="182"/>
      <c r="AT122" s="183" t="s">
        <v>152</v>
      </c>
      <c r="AU122" s="183" t="s">
        <v>80</v>
      </c>
      <c r="AV122" s="183" t="s">
        <v>80</v>
      </c>
      <c r="AW122" s="183" t="s">
        <v>111</v>
      </c>
      <c r="AX122" s="183" t="s">
        <v>76</v>
      </c>
      <c r="AY122" s="183" t="s">
        <v>139</v>
      </c>
    </row>
    <row r="123" spans="2:65" s="6" customFormat="1" ht="15.75" customHeight="1" x14ac:dyDescent="0.3">
      <c r="B123" s="23"/>
      <c r="C123" s="153" t="s">
        <v>214</v>
      </c>
      <c r="D123" s="153" t="s">
        <v>141</v>
      </c>
      <c r="E123" s="154" t="s">
        <v>2199</v>
      </c>
      <c r="F123" s="155" t="s">
        <v>2200</v>
      </c>
      <c r="G123" s="156" t="s">
        <v>144</v>
      </c>
      <c r="H123" s="157">
        <v>2</v>
      </c>
      <c r="I123" s="158">
        <v>495</v>
      </c>
      <c r="J123" s="159">
        <f>ROUND($I$123*$H$123,2)</f>
        <v>990</v>
      </c>
      <c r="K123" s="155"/>
      <c r="L123" s="43"/>
      <c r="M123" s="160"/>
      <c r="N123" s="161" t="s">
        <v>43</v>
      </c>
      <c r="O123" s="24"/>
      <c r="P123" s="162">
        <f>$O$123*$H$123</f>
        <v>0</v>
      </c>
      <c r="Q123" s="162">
        <v>0</v>
      </c>
      <c r="R123" s="162">
        <f>$Q$123*$H$123</f>
        <v>0</v>
      </c>
      <c r="S123" s="162">
        <v>0</v>
      </c>
      <c r="T123" s="163">
        <f>$S$123*$H$123</f>
        <v>0</v>
      </c>
      <c r="AR123" s="97" t="s">
        <v>332</v>
      </c>
      <c r="AT123" s="97" t="s">
        <v>141</v>
      </c>
      <c r="AU123" s="97" t="s">
        <v>80</v>
      </c>
      <c r="AY123" s="6" t="s">
        <v>139</v>
      </c>
      <c r="BE123" s="164">
        <f>IF($N$123="základní",$J$123,0)</f>
        <v>990</v>
      </c>
      <c r="BF123" s="164">
        <f>IF($N$123="snížená",$J$123,0)</f>
        <v>0</v>
      </c>
      <c r="BG123" s="164">
        <f>IF($N$123="zákl. přenesená",$J$123,0)</f>
        <v>0</v>
      </c>
      <c r="BH123" s="164">
        <f>IF($N$123="sníž. přenesená",$J$123,0)</f>
        <v>0</v>
      </c>
      <c r="BI123" s="164">
        <f>IF($N$123="nulová",$J$123,0)</f>
        <v>0</v>
      </c>
      <c r="BJ123" s="97" t="s">
        <v>76</v>
      </c>
      <c r="BK123" s="164">
        <f>ROUND($I$123*$H$123,2)</f>
        <v>990</v>
      </c>
      <c r="BL123" s="97" t="s">
        <v>332</v>
      </c>
      <c r="BM123" s="97" t="s">
        <v>2201</v>
      </c>
    </row>
    <row r="124" spans="2:65" s="6" customFormat="1" ht="15.75" customHeight="1" x14ac:dyDescent="0.3">
      <c r="B124" s="176"/>
      <c r="C124" s="177"/>
      <c r="D124" s="165" t="s">
        <v>152</v>
      </c>
      <c r="E124" s="178"/>
      <c r="F124" s="178" t="s">
        <v>2127</v>
      </c>
      <c r="G124" s="177"/>
      <c r="H124" s="179">
        <v>2</v>
      </c>
      <c r="J124" s="177"/>
      <c r="K124" s="177"/>
      <c r="L124" s="180"/>
      <c r="M124" s="181"/>
      <c r="N124" s="177"/>
      <c r="O124" s="177"/>
      <c r="P124" s="177"/>
      <c r="Q124" s="177"/>
      <c r="R124" s="177"/>
      <c r="S124" s="177"/>
      <c r="T124" s="182"/>
      <c r="AT124" s="183" t="s">
        <v>152</v>
      </c>
      <c r="AU124" s="183" t="s">
        <v>80</v>
      </c>
      <c r="AV124" s="183" t="s">
        <v>80</v>
      </c>
      <c r="AW124" s="183" t="s">
        <v>111</v>
      </c>
      <c r="AX124" s="183" t="s">
        <v>76</v>
      </c>
      <c r="AY124" s="183" t="s">
        <v>139</v>
      </c>
    </row>
    <row r="125" spans="2:65" s="6" customFormat="1" ht="15.75" customHeight="1" x14ac:dyDescent="0.3">
      <c r="B125" s="23"/>
      <c r="C125" s="153" t="s">
        <v>222</v>
      </c>
      <c r="D125" s="153" t="s">
        <v>141</v>
      </c>
      <c r="E125" s="154" t="s">
        <v>2202</v>
      </c>
      <c r="F125" s="155" t="s">
        <v>2203</v>
      </c>
      <c r="G125" s="156" t="s">
        <v>144</v>
      </c>
      <c r="H125" s="157">
        <v>2</v>
      </c>
      <c r="I125" s="158">
        <v>1930</v>
      </c>
      <c r="J125" s="159">
        <f>ROUND($I$125*$H$125,2)</f>
        <v>3860</v>
      </c>
      <c r="K125" s="155"/>
      <c r="L125" s="43"/>
      <c r="M125" s="160"/>
      <c r="N125" s="161" t="s">
        <v>43</v>
      </c>
      <c r="O125" s="24"/>
      <c r="P125" s="162">
        <f>$O$125*$H$125</f>
        <v>0</v>
      </c>
      <c r="Q125" s="162">
        <v>0</v>
      </c>
      <c r="R125" s="162">
        <f>$Q$125*$H$125</f>
        <v>0</v>
      </c>
      <c r="S125" s="162">
        <v>0</v>
      </c>
      <c r="T125" s="163">
        <f>$S$125*$H$125</f>
        <v>0</v>
      </c>
      <c r="AR125" s="97" t="s">
        <v>332</v>
      </c>
      <c r="AT125" s="97" t="s">
        <v>141</v>
      </c>
      <c r="AU125" s="97" t="s">
        <v>80</v>
      </c>
      <c r="AY125" s="6" t="s">
        <v>139</v>
      </c>
      <c r="BE125" s="164">
        <f>IF($N$125="základní",$J$125,0)</f>
        <v>3860</v>
      </c>
      <c r="BF125" s="164">
        <f>IF($N$125="snížená",$J$125,0)</f>
        <v>0</v>
      </c>
      <c r="BG125" s="164">
        <f>IF($N$125="zákl. přenesená",$J$125,0)</f>
        <v>0</v>
      </c>
      <c r="BH125" s="164">
        <f>IF($N$125="sníž. přenesená",$J$125,0)</f>
        <v>0</v>
      </c>
      <c r="BI125" s="164">
        <f>IF($N$125="nulová",$J$125,0)</f>
        <v>0</v>
      </c>
      <c r="BJ125" s="97" t="s">
        <v>76</v>
      </c>
      <c r="BK125" s="164">
        <f>ROUND($I$125*$H$125,2)</f>
        <v>3860</v>
      </c>
      <c r="BL125" s="97" t="s">
        <v>332</v>
      </c>
      <c r="BM125" s="97" t="s">
        <v>2204</v>
      </c>
    </row>
    <row r="126" spans="2:65" s="6" customFormat="1" ht="15.75" customHeight="1" x14ac:dyDescent="0.3">
      <c r="B126" s="176"/>
      <c r="C126" s="177"/>
      <c r="D126" s="165" t="s">
        <v>152</v>
      </c>
      <c r="E126" s="178"/>
      <c r="F126" s="178" t="s">
        <v>2127</v>
      </c>
      <c r="G126" s="177"/>
      <c r="H126" s="179">
        <v>2</v>
      </c>
      <c r="J126" s="177"/>
      <c r="K126" s="177"/>
      <c r="L126" s="180"/>
      <c r="M126" s="181"/>
      <c r="N126" s="177"/>
      <c r="O126" s="177"/>
      <c r="P126" s="177"/>
      <c r="Q126" s="177"/>
      <c r="R126" s="177"/>
      <c r="S126" s="177"/>
      <c r="T126" s="182"/>
      <c r="AT126" s="183" t="s">
        <v>152</v>
      </c>
      <c r="AU126" s="183" t="s">
        <v>80</v>
      </c>
      <c r="AV126" s="183" t="s">
        <v>80</v>
      </c>
      <c r="AW126" s="183" t="s">
        <v>111</v>
      </c>
      <c r="AX126" s="183" t="s">
        <v>76</v>
      </c>
      <c r="AY126" s="183" t="s">
        <v>139</v>
      </c>
    </row>
    <row r="127" spans="2:65" s="140" customFormat="1" ht="30.75" customHeight="1" x14ac:dyDescent="0.3">
      <c r="B127" s="141"/>
      <c r="C127" s="142"/>
      <c r="D127" s="142" t="s">
        <v>71</v>
      </c>
      <c r="E127" s="151" t="s">
        <v>2205</v>
      </c>
      <c r="F127" s="151" t="s">
        <v>2206</v>
      </c>
      <c r="G127" s="142"/>
      <c r="H127" s="142"/>
      <c r="J127" s="152">
        <f>$BK$127</f>
        <v>38458</v>
      </c>
      <c r="K127" s="142"/>
      <c r="L127" s="145"/>
      <c r="M127" s="146"/>
      <c r="N127" s="142"/>
      <c r="O127" s="142"/>
      <c r="P127" s="147">
        <f>SUM($P$128:$P$166)</f>
        <v>0</v>
      </c>
      <c r="Q127" s="142"/>
      <c r="R127" s="147">
        <f>SUM($R$128:$R$166)</f>
        <v>0</v>
      </c>
      <c r="S127" s="142"/>
      <c r="T127" s="148">
        <f>SUM($T$128:$T$166)</f>
        <v>0</v>
      </c>
      <c r="AR127" s="149" t="s">
        <v>76</v>
      </c>
      <c r="AT127" s="149" t="s">
        <v>71</v>
      </c>
      <c r="AU127" s="149" t="s">
        <v>76</v>
      </c>
      <c r="AY127" s="149" t="s">
        <v>139</v>
      </c>
      <c r="BK127" s="150">
        <f>SUM($BK$128:$BK$166)</f>
        <v>38458</v>
      </c>
    </row>
    <row r="128" spans="2:65" s="6" customFormat="1" ht="15.75" customHeight="1" x14ac:dyDescent="0.3">
      <c r="B128" s="23"/>
      <c r="C128" s="153" t="s">
        <v>232</v>
      </c>
      <c r="D128" s="153" t="s">
        <v>141</v>
      </c>
      <c r="E128" s="154" t="s">
        <v>2165</v>
      </c>
      <c r="F128" s="155" t="s">
        <v>2166</v>
      </c>
      <c r="G128" s="156" t="s">
        <v>294</v>
      </c>
      <c r="H128" s="157">
        <v>160</v>
      </c>
      <c r="I128" s="158">
        <v>25</v>
      </c>
      <c r="J128" s="159">
        <f>ROUND($I$128*$H$128,2)</f>
        <v>4000</v>
      </c>
      <c r="K128" s="155" t="s">
        <v>145</v>
      </c>
      <c r="L128" s="43"/>
      <c r="M128" s="160"/>
      <c r="N128" s="161" t="s">
        <v>43</v>
      </c>
      <c r="O128" s="24"/>
      <c r="P128" s="162">
        <f>$O$128*$H$128</f>
        <v>0</v>
      </c>
      <c r="Q128" s="162">
        <v>0</v>
      </c>
      <c r="R128" s="162">
        <f>$Q$128*$H$128</f>
        <v>0</v>
      </c>
      <c r="S128" s="162">
        <v>0</v>
      </c>
      <c r="T128" s="163">
        <f>$S$128*$H$128</f>
        <v>0</v>
      </c>
      <c r="AR128" s="97" t="s">
        <v>332</v>
      </c>
      <c r="AT128" s="97" t="s">
        <v>141</v>
      </c>
      <c r="AU128" s="97" t="s">
        <v>80</v>
      </c>
      <c r="AY128" s="6" t="s">
        <v>139</v>
      </c>
      <c r="BE128" s="164">
        <f>IF($N$128="základní",$J$128,0)</f>
        <v>4000</v>
      </c>
      <c r="BF128" s="164">
        <f>IF($N$128="snížená",$J$128,0)</f>
        <v>0</v>
      </c>
      <c r="BG128" s="164">
        <f>IF($N$128="zákl. přenesená",$J$128,0)</f>
        <v>0</v>
      </c>
      <c r="BH128" s="164">
        <f>IF($N$128="sníž. přenesená",$J$128,0)</f>
        <v>0</v>
      </c>
      <c r="BI128" s="164">
        <f>IF($N$128="nulová",$J$128,0)</f>
        <v>0</v>
      </c>
      <c r="BJ128" s="97" t="s">
        <v>76</v>
      </c>
      <c r="BK128" s="164">
        <f>ROUND($I$128*$H$128,2)</f>
        <v>4000</v>
      </c>
      <c r="BL128" s="97" t="s">
        <v>332</v>
      </c>
      <c r="BM128" s="97" t="s">
        <v>2207</v>
      </c>
    </row>
    <row r="129" spans="2:65" s="6" customFormat="1" ht="27" customHeight="1" x14ac:dyDescent="0.3">
      <c r="B129" s="23"/>
      <c r="C129" s="24"/>
      <c r="D129" s="165" t="s">
        <v>148</v>
      </c>
      <c r="E129" s="24"/>
      <c r="F129" s="166" t="s">
        <v>2168</v>
      </c>
      <c r="G129" s="24"/>
      <c r="H129" s="24"/>
      <c r="J129" s="24"/>
      <c r="K129" s="24"/>
      <c r="L129" s="43"/>
      <c r="M129" s="56"/>
      <c r="N129" s="24"/>
      <c r="O129" s="24"/>
      <c r="P129" s="24"/>
      <c r="Q129" s="24"/>
      <c r="R129" s="24"/>
      <c r="S129" s="24"/>
      <c r="T129" s="57"/>
      <c r="AT129" s="6" t="s">
        <v>148</v>
      </c>
      <c r="AU129" s="6" t="s">
        <v>80</v>
      </c>
    </row>
    <row r="130" spans="2:65" s="6" customFormat="1" ht="15.75" customHeight="1" x14ac:dyDescent="0.3">
      <c r="B130" s="176"/>
      <c r="C130" s="177"/>
      <c r="D130" s="167" t="s">
        <v>152</v>
      </c>
      <c r="E130" s="177"/>
      <c r="F130" s="178" t="s">
        <v>2208</v>
      </c>
      <c r="G130" s="177"/>
      <c r="H130" s="179">
        <v>160</v>
      </c>
      <c r="J130" s="177"/>
      <c r="K130" s="177"/>
      <c r="L130" s="180"/>
      <c r="M130" s="181"/>
      <c r="N130" s="177"/>
      <c r="O130" s="177"/>
      <c r="P130" s="177"/>
      <c r="Q130" s="177"/>
      <c r="R130" s="177"/>
      <c r="S130" s="177"/>
      <c r="T130" s="182"/>
      <c r="AT130" s="183" t="s">
        <v>152</v>
      </c>
      <c r="AU130" s="183" t="s">
        <v>80</v>
      </c>
      <c r="AV130" s="183" t="s">
        <v>80</v>
      </c>
      <c r="AW130" s="183" t="s">
        <v>111</v>
      </c>
      <c r="AX130" s="183" t="s">
        <v>76</v>
      </c>
      <c r="AY130" s="183" t="s">
        <v>139</v>
      </c>
    </row>
    <row r="131" spans="2:65" s="6" customFormat="1" ht="15.75" customHeight="1" x14ac:dyDescent="0.3">
      <c r="B131" s="23"/>
      <c r="C131" s="153" t="s">
        <v>280</v>
      </c>
      <c r="D131" s="153" t="s">
        <v>141</v>
      </c>
      <c r="E131" s="154" t="s">
        <v>2209</v>
      </c>
      <c r="F131" s="155" t="s">
        <v>2210</v>
      </c>
      <c r="G131" s="156" t="s">
        <v>144</v>
      </c>
      <c r="H131" s="157">
        <v>32</v>
      </c>
      <c r="I131" s="158">
        <v>33</v>
      </c>
      <c r="J131" s="159">
        <f>ROUND($I$131*$H$131,2)</f>
        <v>1056</v>
      </c>
      <c r="K131" s="155" t="s">
        <v>145</v>
      </c>
      <c r="L131" s="43"/>
      <c r="M131" s="160"/>
      <c r="N131" s="161" t="s">
        <v>43</v>
      </c>
      <c r="O131" s="24"/>
      <c r="P131" s="162">
        <f>$O$131*$H$131</f>
        <v>0</v>
      </c>
      <c r="Q131" s="162">
        <v>0</v>
      </c>
      <c r="R131" s="162">
        <f>$Q$131*$H$131</f>
        <v>0</v>
      </c>
      <c r="S131" s="162">
        <v>0</v>
      </c>
      <c r="T131" s="163">
        <f>$S$131*$H$131</f>
        <v>0</v>
      </c>
      <c r="AR131" s="97" t="s">
        <v>332</v>
      </c>
      <c r="AT131" s="97" t="s">
        <v>141</v>
      </c>
      <c r="AU131" s="97" t="s">
        <v>80</v>
      </c>
      <c r="AY131" s="6" t="s">
        <v>139</v>
      </c>
      <c r="BE131" s="164">
        <f>IF($N$131="základní",$J$131,0)</f>
        <v>1056</v>
      </c>
      <c r="BF131" s="164">
        <f>IF($N$131="snížená",$J$131,0)</f>
        <v>0</v>
      </c>
      <c r="BG131" s="164">
        <f>IF($N$131="zákl. přenesená",$J$131,0)</f>
        <v>0</v>
      </c>
      <c r="BH131" s="164">
        <f>IF($N$131="sníž. přenesená",$J$131,0)</f>
        <v>0</v>
      </c>
      <c r="BI131" s="164">
        <f>IF($N$131="nulová",$J$131,0)</f>
        <v>0</v>
      </c>
      <c r="BJ131" s="97" t="s">
        <v>76</v>
      </c>
      <c r="BK131" s="164">
        <f>ROUND($I$131*$H$131,2)</f>
        <v>1056</v>
      </c>
      <c r="BL131" s="97" t="s">
        <v>332</v>
      </c>
      <c r="BM131" s="97" t="s">
        <v>2211</v>
      </c>
    </row>
    <row r="132" spans="2:65" s="6" customFormat="1" ht="16.5" customHeight="1" x14ac:dyDescent="0.3">
      <c r="B132" s="23"/>
      <c r="C132" s="24"/>
      <c r="D132" s="165" t="s">
        <v>148</v>
      </c>
      <c r="E132" s="24"/>
      <c r="F132" s="166" t="s">
        <v>2212</v>
      </c>
      <c r="G132" s="24"/>
      <c r="H132" s="24"/>
      <c r="J132" s="24"/>
      <c r="K132" s="24"/>
      <c r="L132" s="43"/>
      <c r="M132" s="56"/>
      <c r="N132" s="24"/>
      <c r="O132" s="24"/>
      <c r="P132" s="24"/>
      <c r="Q132" s="24"/>
      <c r="R132" s="24"/>
      <c r="S132" s="24"/>
      <c r="T132" s="57"/>
      <c r="AT132" s="6" t="s">
        <v>148</v>
      </c>
      <c r="AU132" s="6" t="s">
        <v>80</v>
      </c>
    </row>
    <row r="133" spans="2:65" s="6" customFormat="1" ht="15.75" customHeight="1" x14ac:dyDescent="0.3">
      <c r="B133" s="176"/>
      <c r="C133" s="177"/>
      <c r="D133" s="167" t="s">
        <v>152</v>
      </c>
      <c r="E133" s="177"/>
      <c r="F133" s="178" t="s">
        <v>2213</v>
      </c>
      <c r="G133" s="177"/>
      <c r="H133" s="179">
        <v>32</v>
      </c>
      <c r="J133" s="177"/>
      <c r="K133" s="177"/>
      <c r="L133" s="180"/>
      <c r="M133" s="181"/>
      <c r="N133" s="177"/>
      <c r="O133" s="177"/>
      <c r="P133" s="177"/>
      <c r="Q133" s="177"/>
      <c r="R133" s="177"/>
      <c r="S133" s="177"/>
      <c r="T133" s="182"/>
      <c r="AT133" s="183" t="s">
        <v>152</v>
      </c>
      <c r="AU133" s="183" t="s">
        <v>80</v>
      </c>
      <c r="AV133" s="183" t="s">
        <v>80</v>
      </c>
      <c r="AW133" s="183" t="s">
        <v>111</v>
      </c>
      <c r="AX133" s="183" t="s">
        <v>76</v>
      </c>
      <c r="AY133" s="183" t="s">
        <v>139</v>
      </c>
    </row>
    <row r="134" spans="2:65" s="6" customFormat="1" ht="15.75" customHeight="1" x14ac:dyDescent="0.3">
      <c r="B134" s="23"/>
      <c r="C134" s="153" t="s">
        <v>291</v>
      </c>
      <c r="D134" s="153" t="s">
        <v>141</v>
      </c>
      <c r="E134" s="154" t="s">
        <v>2214</v>
      </c>
      <c r="F134" s="155" t="s">
        <v>2215</v>
      </c>
      <c r="G134" s="156" t="s">
        <v>294</v>
      </c>
      <c r="H134" s="157">
        <v>60</v>
      </c>
      <c r="I134" s="158">
        <v>42</v>
      </c>
      <c r="J134" s="159">
        <f>ROUND($I$134*$H$134,2)</f>
        <v>2520</v>
      </c>
      <c r="K134" s="155" t="s">
        <v>145</v>
      </c>
      <c r="L134" s="43"/>
      <c r="M134" s="160"/>
      <c r="N134" s="161" t="s">
        <v>43</v>
      </c>
      <c r="O134" s="24"/>
      <c r="P134" s="162">
        <f>$O$134*$H$134</f>
        <v>0</v>
      </c>
      <c r="Q134" s="162">
        <v>0</v>
      </c>
      <c r="R134" s="162">
        <f>$Q$134*$H$134</f>
        <v>0</v>
      </c>
      <c r="S134" s="162">
        <v>0</v>
      </c>
      <c r="T134" s="163">
        <f>$S$134*$H$134</f>
        <v>0</v>
      </c>
      <c r="AR134" s="97" t="s">
        <v>332</v>
      </c>
      <c r="AT134" s="97" t="s">
        <v>141</v>
      </c>
      <c r="AU134" s="97" t="s">
        <v>80</v>
      </c>
      <c r="AY134" s="6" t="s">
        <v>139</v>
      </c>
      <c r="BE134" s="164">
        <f>IF($N$134="základní",$J$134,0)</f>
        <v>2520</v>
      </c>
      <c r="BF134" s="164">
        <f>IF($N$134="snížená",$J$134,0)</f>
        <v>0</v>
      </c>
      <c r="BG134" s="164">
        <f>IF($N$134="zákl. přenesená",$J$134,0)</f>
        <v>0</v>
      </c>
      <c r="BH134" s="164">
        <f>IF($N$134="sníž. přenesená",$J$134,0)</f>
        <v>0</v>
      </c>
      <c r="BI134" s="164">
        <f>IF($N$134="nulová",$J$134,0)</f>
        <v>0</v>
      </c>
      <c r="BJ134" s="97" t="s">
        <v>76</v>
      </c>
      <c r="BK134" s="164">
        <f>ROUND($I$134*$H$134,2)</f>
        <v>2520</v>
      </c>
      <c r="BL134" s="97" t="s">
        <v>332</v>
      </c>
      <c r="BM134" s="97" t="s">
        <v>2216</v>
      </c>
    </row>
    <row r="135" spans="2:65" s="6" customFormat="1" ht="27" customHeight="1" x14ac:dyDescent="0.3">
      <c r="B135" s="23"/>
      <c r="C135" s="24"/>
      <c r="D135" s="165" t="s">
        <v>148</v>
      </c>
      <c r="E135" s="24"/>
      <c r="F135" s="166" t="s">
        <v>2217</v>
      </c>
      <c r="G135" s="24"/>
      <c r="H135" s="24"/>
      <c r="J135" s="24"/>
      <c r="K135" s="24"/>
      <c r="L135" s="43"/>
      <c r="M135" s="56"/>
      <c r="N135" s="24"/>
      <c r="O135" s="24"/>
      <c r="P135" s="24"/>
      <c r="Q135" s="24"/>
      <c r="R135" s="24"/>
      <c r="S135" s="24"/>
      <c r="T135" s="57"/>
      <c r="AT135" s="6" t="s">
        <v>148</v>
      </c>
      <c r="AU135" s="6" t="s">
        <v>80</v>
      </c>
    </row>
    <row r="136" spans="2:65" s="6" customFormat="1" ht="15.75" customHeight="1" x14ac:dyDescent="0.3">
      <c r="B136" s="176"/>
      <c r="C136" s="177"/>
      <c r="D136" s="167" t="s">
        <v>152</v>
      </c>
      <c r="E136" s="177"/>
      <c r="F136" s="178" t="s">
        <v>2218</v>
      </c>
      <c r="G136" s="177"/>
      <c r="H136" s="179">
        <v>60</v>
      </c>
      <c r="J136" s="177"/>
      <c r="K136" s="177"/>
      <c r="L136" s="180"/>
      <c r="M136" s="181"/>
      <c r="N136" s="177"/>
      <c r="O136" s="177"/>
      <c r="P136" s="177"/>
      <c r="Q136" s="177"/>
      <c r="R136" s="177"/>
      <c r="S136" s="177"/>
      <c r="T136" s="182"/>
      <c r="AT136" s="183" t="s">
        <v>152</v>
      </c>
      <c r="AU136" s="183" t="s">
        <v>80</v>
      </c>
      <c r="AV136" s="183" t="s">
        <v>80</v>
      </c>
      <c r="AW136" s="183" t="s">
        <v>111</v>
      </c>
      <c r="AX136" s="183" t="s">
        <v>76</v>
      </c>
      <c r="AY136" s="183" t="s">
        <v>139</v>
      </c>
    </row>
    <row r="137" spans="2:65" s="6" customFormat="1" ht="15.75" customHeight="1" x14ac:dyDescent="0.3">
      <c r="B137" s="23"/>
      <c r="C137" s="153" t="s">
        <v>299</v>
      </c>
      <c r="D137" s="153" t="s">
        <v>141</v>
      </c>
      <c r="E137" s="154" t="s">
        <v>2181</v>
      </c>
      <c r="F137" s="155" t="s">
        <v>2182</v>
      </c>
      <c r="G137" s="156" t="s">
        <v>294</v>
      </c>
      <c r="H137" s="157">
        <v>180</v>
      </c>
      <c r="I137" s="158">
        <v>42</v>
      </c>
      <c r="J137" s="159">
        <f>ROUND($I$137*$H$137,2)</f>
        <v>7560</v>
      </c>
      <c r="K137" s="155" t="s">
        <v>145</v>
      </c>
      <c r="L137" s="43"/>
      <c r="M137" s="160"/>
      <c r="N137" s="161" t="s">
        <v>43</v>
      </c>
      <c r="O137" s="24"/>
      <c r="P137" s="162">
        <f>$O$137*$H$137</f>
        <v>0</v>
      </c>
      <c r="Q137" s="162">
        <v>0</v>
      </c>
      <c r="R137" s="162">
        <f>$Q$137*$H$137</f>
        <v>0</v>
      </c>
      <c r="S137" s="162">
        <v>0</v>
      </c>
      <c r="T137" s="163">
        <f>$S$137*$H$137</f>
        <v>0</v>
      </c>
      <c r="AR137" s="97" t="s">
        <v>332</v>
      </c>
      <c r="AT137" s="97" t="s">
        <v>141</v>
      </c>
      <c r="AU137" s="97" t="s">
        <v>80</v>
      </c>
      <c r="AY137" s="6" t="s">
        <v>139</v>
      </c>
      <c r="BE137" s="164">
        <f>IF($N$137="základní",$J$137,0)</f>
        <v>7560</v>
      </c>
      <c r="BF137" s="164">
        <f>IF($N$137="snížená",$J$137,0)</f>
        <v>0</v>
      </c>
      <c r="BG137" s="164">
        <f>IF($N$137="zákl. přenesená",$J$137,0)</f>
        <v>0</v>
      </c>
      <c r="BH137" s="164">
        <f>IF($N$137="sníž. přenesená",$J$137,0)</f>
        <v>0</v>
      </c>
      <c r="BI137" s="164">
        <f>IF($N$137="nulová",$J$137,0)</f>
        <v>0</v>
      </c>
      <c r="BJ137" s="97" t="s">
        <v>76</v>
      </c>
      <c r="BK137" s="164">
        <f>ROUND($I$137*$H$137,2)</f>
        <v>7560</v>
      </c>
      <c r="BL137" s="97" t="s">
        <v>332</v>
      </c>
      <c r="BM137" s="97" t="s">
        <v>2219</v>
      </c>
    </row>
    <row r="138" spans="2:65" s="6" customFormat="1" ht="27" customHeight="1" x14ac:dyDescent="0.3">
      <c r="B138" s="23"/>
      <c r="C138" s="24"/>
      <c r="D138" s="165" t="s">
        <v>148</v>
      </c>
      <c r="E138" s="24"/>
      <c r="F138" s="166" t="s">
        <v>2184</v>
      </c>
      <c r="G138" s="24"/>
      <c r="H138" s="24"/>
      <c r="J138" s="24"/>
      <c r="K138" s="24"/>
      <c r="L138" s="43"/>
      <c r="M138" s="56"/>
      <c r="N138" s="24"/>
      <c r="O138" s="24"/>
      <c r="P138" s="24"/>
      <c r="Q138" s="24"/>
      <c r="R138" s="24"/>
      <c r="S138" s="24"/>
      <c r="T138" s="57"/>
      <c r="AT138" s="6" t="s">
        <v>148</v>
      </c>
      <c r="AU138" s="6" t="s">
        <v>80</v>
      </c>
    </row>
    <row r="139" spans="2:65" s="6" customFormat="1" ht="15.75" customHeight="1" x14ac:dyDescent="0.3">
      <c r="B139" s="176"/>
      <c r="C139" s="177"/>
      <c r="D139" s="167" t="s">
        <v>152</v>
      </c>
      <c r="E139" s="177"/>
      <c r="F139" s="178" t="s">
        <v>2220</v>
      </c>
      <c r="G139" s="177"/>
      <c r="H139" s="179">
        <v>180</v>
      </c>
      <c r="J139" s="177"/>
      <c r="K139" s="177"/>
      <c r="L139" s="180"/>
      <c r="M139" s="181"/>
      <c r="N139" s="177"/>
      <c r="O139" s="177"/>
      <c r="P139" s="177"/>
      <c r="Q139" s="177"/>
      <c r="R139" s="177"/>
      <c r="S139" s="177"/>
      <c r="T139" s="182"/>
      <c r="AT139" s="183" t="s">
        <v>152</v>
      </c>
      <c r="AU139" s="183" t="s">
        <v>80</v>
      </c>
      <c r="AV139" s="183" t="s">
        <v>80</v>
      </c>
      <c r="AW139" s="183" t="s">
        <v>111</v>
      </c>
      <c r="AX139" s="183" t="s">
        <v>76</v>
      </c>
      <c r="AY139" s="183" t="s">
        <v>139</v>
      </c>
    </row>
    <row r="140" spans="2:65" s="6" customFormat="1" ht="15.75" customHeight="1" x14ac:dyDescent="0.3">
      <c r="B140" s="23"/>
      <c r="C140" s="153" t="s">
        <v>308</v>
      </c>
      <c r="D140" s="153" t="s">
        <v>141</v>
      </c>
      <c r="E140" s="154" t="s">
        <v>2186</v>
      </c>
      <c r="F140" s="155" t="s">
        <v>2187</v>
      </c>
      <c r="G140" s="156" t="s">
        <v>294</v>
      </c>
      <c r="H140" s="157">
        <v>30</v>
      </c>
      <c r="I140" s="158">
        <v>34</v>
      </c>
      <c r="J140" s="159">
        <f>ROUND($I$140*$H$140,2)</f>
        <v>1020</v>
      </c>
      <c r="K140" s="155" t="s">
        <v>145</v>
      </c>
      <c r="L140" s="43"/>
      <c r="M140" s="160"/>
      <c r="N140" s="161" t="s">
        <v>43</v>
      </c>
      <c r="O140" s="24"/>
      <c r="P140" s="162">
        <f>$O$140*$H$140</f>
        <v>0</v>
      </c>
      <c r="Q140" s="162">
        <v>0</v>
      </c>
      <c r="R140" s="162">
        <f>$Q$140*$H$140</f>
        <v>0</v>
      </c>
      <c r="S140" s="162">
        <v>0</v>
      </c>
      <c r="T140" s="163">
        <f>$S$140*$H$140</f>
        <v>0</v>
      </c>
      <c r="AR140" s="97" t="s">
        <v>332</v>
      </c>
      <c r="AT140" s="97" t="s">
        <v>141</v>
      </c>
      <c r="AU140" s="97" t="s">
        <v>80</v>
      </c>
      <c r="AY140" s="6" t="s">
        <v>139</v>
      </c>
      <c r="BE140" s="164">
        <f>IF($N$140="základní",$J$140,0)</f>
        <v>1020</v>
      </c>
      <c r="BF140" s="164">
        <f>IF($N$140="snížená",$J$140,0)</f>
        <v>0</v>
      </c>
      <c r="BG140" s="164">
        <f>IF($N$140="zákl. přenesená",$J$140,0)</f>
        <v>0</v>
      </c>
      <c r="BH140" s="164">
        <f>IF($N$140="sníž. přenesená",$J$140,0)</f>
        <v>0</v>
      </c>
      <c r="BI140" s="164">
        <f>IF($N$140="nulová",$J$140,0)</f>
        <v>0</v>
      </c>
      <c r="BJ140" s="97" t="s">
        <v>76</v>
      </c>
      <c r="BK140" s="164">
        <f>ROUND($I$140*$H$140,2)</f>
        <v>1020</v>
      </c>
      <c r="BL140" s="97" t="s">
        <v>332</v>
      </c>
      <c r="BM140" s="97" t="s">
        <v>2221</v>
      </c>
    </row>
    <row r="141" spans="2:65" s="6" customFormat="1" ht="27" customHeight="1" x14ac:dyDescent="0.3">
      <c r="B141" s="23"/>
      <c r="C141" s="24"/>
      <c r="D141" s="165" t="s">
        <v>148</v>
      </c>
      <c r="E141" s="24"/>
      <c r="F141" s="166" t="s">
        <v>2189</v>
      </c>
      <c r="G141" s="24"/>
      <c r="H141" s="24"/>
      <c r="J141" s="24"/>
      <c r="K141" s="24"/>
      <c r="L141" s="43"/>
      <c r="M141" s="56"/>
      <c r="N141" s="24"/>
      <c r="O141" s="24"/>
      <c r="P141" s="24"/>
      <c r="Q141" s="24"/>
      <c r="R141" s="24"/>
      <c r="S141" s="24"/>
      <c r="T141" s="57"/>
      <c r="AT141" s="6" t="s">
        <v>148</v>
      </c>
      <c r="AU141" s="6" t="s">
        <v>80</v>
      </c>
    </row>
    <row r="142" spans="2:65" s="6" customFormat="1" ht="15.75" customHeight="1" x14ac:dyDescent="0.3">
      <c r="B142" s="176"/>
      <c r="C142" s="177"/>
      <c r="D142" s="167" t="s">
        <v>152</v>
      </c>
      <c r="E142" s="177"/>
      <c r="F142" s="178" t="s">
        <v>2222</v>
      </c>
      <c r="G142" s="177"/>
      <c r="H142" s="179">
        <v>30</v>
      </c>
      <c r="J142" s="177"/>
      <c r="K142" s="177"/>
      <c r="L142" s="180"/>
      <c r="M142" s="181"/>
      <c r="N142" s="177"/>
      <c r="O142" s="177"/>
      <c r="P142" s="177"/>
      <c r="Q142" s="177"/>
      <c r="R142" s="177"/>
      <c r="S142" s="177"/>
      <c r="T142" s="182"/>
      <c r="AT142" s="183" t="s">
        <v>152</v>
      </c>
      <c r="AU142" s="183" t="s">
        <v>80</v>
      </c>
      <c r="AV142" s="183" t="s">
        <v>80</v>
      </c>
      <c r="AW142" s="183" t="s">
        <v>111</v>
      </c>
      <c r="AX142" s="183" t="s">
        <v>76</v>
      </c>
      <c r="AY142" s="183" t="s">
        <v>139</v>
      </c>
    </row>
    <row r="143" spans="2:65" s="6" customFormat="1" ht="15.75" customHeight="1" x14ac:dyDescent="0.3">
      <c r="B143" s="23"/>
      <c r="C143" s="153" t="s">
        <v>8</v>
      </c>
      <c r="D143" s="153" t="s">
        <v>141</v>
      </c>
      <c r="E143" s="154" t="s">
        <v>2190</v>
      </c>
      <c r="F143" s="155" t="s">
        <v>2191</v>
      </c>
      <c r="G143" s="156" t="s">
        <v>294</v>
      </c>
      <c r="H143" s="157">
        <v>2</v>
      </c>
      <c r="I143" s="158">
        <v>25</v>
      </c>
      <c r="J143" s="159">
        <f>ROUND($I$143*$H$143,2)</f>
        <v>50</v>
      </c>
      <c r="K143" s="155" t="s">
        <v>145</v>
      </c>
      <c r="L143" s="43"/>
      <c r="M143" s="160"/>
      <c r="N143" s="161" t="s">
        <v>43</v>
      </c>
      <c r="O143" s="24"/>
      <c r="P143" s="162">
        <f>$O$143*$H$143</f>
        <v>0</v>
      </c>
      <c r="Q143" s="162">
        <v>0</v>
      </c>
      <c r="R143" s="162">
        <f>$Q$143*$H$143</f>
        <v>0</v>
      </c>
      <c r="S143" s="162">
        <v>0</v>
      </c>
      <c r="T143" s="163">
        <f>$S$143*$H$143</f>
        <v>0</v>
      </c>
      <c r="AR143" s="97" t="s">
        <v>332</v>
      </c>
      <c r="AT143" s="97" t="s">
        <v>141</v>
      </c>
      <c r="AU143" s="97" t="s">
        <v>80</v>
      </c>
      <c r="AY143" s="6" t="s">
        <v>139</v>
      </c>
      <c r="BE143" s="164">
        <f>IF($N$143="základní",$J$143,0)</f>
        <v>50</v>
      </c>
      <c r="BF143" s="164">
        <f>IF($N$143="snížená",$J$143,0)</f>
        <v>0</v>
      </c>
      <c r="BG143" s="164">
        <f>IF($N$143="zákl. přenesená",$J$143,0)</f>
        <v>0</v>
      </c>
      <c r="BH143" s="164">
        <f>IF($N$143="sníž. přenesená",$J$143,0)</f>
        <v>0</v>
      </c>
      <c r="BI143" s="164">
        <f>IF($N$143="nulová",$J$143,0)</f>
        <v>0</v>
      </c>
      <c r="BJ143" s="97" t="s">
        <v>76</v>
      </c>
      <c r="BK143" s="164">
        <f>ROUND($I$143*$H$143,2)</f>
        <v>50</v>
      </c>
      <c r="BL143" s="97" t="s">
        <v>332</v>
      </c>
      <c r="BM143" s="97" t="s">
        <v>2223</v>
      </c>
    </row>
    <row r="144" spans="2:65" s="6" customFormat="1" ht="27" customHeight="1" x14ac:dyDescent="0.3">
      <c r="B144" s="23"/>
      <c r="C144" s="24"/>
      <c r="D144" s="165" t="s">
        <v>148</v>
      </c>
      <c r="E144" s="24"/>
      <c r="F144" s="166" t="s">
        <v>2193</v>
      </c>
      <c r="G144" s="24"/>
      <c r="H144" s="24"/>
      <c r="J144" s="24"/>
      <c r="K144" s="24"/>
      <c r="L144" s="43"/>
      <c r="M144" s="56"/>
      <c r="N144" s="24"/>
      <c r="O144" s="24"/>
      <c r="P144" s="24"/>
      <c r="Q144" s="24"/>
      <c r="R144" s="24"/>
      <c r="S144" s="24"/>
      <c r="T144" s="57"/>
      <c r="AT144" s="6" t="s">
        <v>148</v>
      </c>
      <c r="AU144" s="6" t="s">
        <v>80</v>
      </c>
    </row>
    <row r="145" spans="2:65" s="6" customFormat="1" ht="15.75" customHeight="1" x14ac:dyDescent="0.3">
      <c r="B145" s="176"/>
      <c r="C145" s="177"/>
      <c r="D145" s="167" t="s">
        <v>152</v>
      </c>
      <c r="E145" s="177"/>
      <c r="F145" s="178" t="s">
        <v>2224</v>
      </c>
      <c r="G145" s="177"/>
      <c r="H145" s="179">
        <v>2</v>
      </c>
      <c r="J145" s="177"/>
      <c r="K145" s="177"/>
      <c r="L145" s="180"/>
      <c r="M145" s="181"/>
      <c r="N145" s="177"/>
      <c r="O145" s="177"/>
      <c r="P145" s="177"/>
      <c r="Q145" s="177"/>
      <c r="R145" s="177"/>
      <c r="S145" s="177"/>
      <c r="T145" s="182"/>
      <c r="AT145" s="183" t="s">
        <v>152</v>
      </c>
      <c r="AU145" s="183" t="s">
        <v>80</v>
      </c>
      <c r="AV145" s="183" t="s">
        <v>80</v>
      </c>
      <c r="AW145" s="183" t="s">
        <v>111</v>
      </c>
      <c r="AX145" s="183" t="s">
        <v>76</v>
      </c>
      <c r="AY145" s="183" t="s">
        <v>139</v>
      </c>
    </row>
    <row r="146" spans="2:65" s="6" customFormat="1" ht="15.75" customHeight="1" x14ac:dyDescent="0.3">
      <c r="B146" s="23"/>
      <c r="C146" s="153" t="s">
        <v>332</v>
      </c>
      <c r="D146" s="153" t="s">
        <v>141</v>
      </c>
      <c r="E146" s="154" t="s">
        <v>2194</v>
      </c>
      <c r="F146" s="155" t="s">
        <v>2195</v>
      </c>
      <c r="G146" s="156" t="s">
        <v>294</v>
      </c>
      <c r="H146" s="157">
        <v>4</v>
      </c>
      <c r="I146" s="158">
        <v>42</v>
      </c>
      <c r="J146" s="159">
        <f>ROUND($I$146*$H$146,2)</f>
        <v>168</v>
      </c>
      <c r="K146" s="155" t="s">
        <v>145</v>
      </c>
      <c r="L146" s="43"/>
      <c r="M146" s="160"/>
      <c r="N146" s="161" t="s">
        <v>43</v>
      </c>
      <c r="O146" s="24"/>
      <c r="P146" s="162">
        <f>$O$146*$H$146</f>
        <v>0</v>
      </c>
      <c r="Q146" s="162">
        <v>0</v>
      </c>
      <c r="R146" s="162">
        <f>$Q$146*$H$146</f>
        <v>0</v>
      </c>
      <c r="S146" s="162">
        <v>0</v>
      </c>
      <c r="T146" s="163">
        <f>$S$146*$H$146</f>
        <v>0</v>
      </c>
      <c r="AR146" s="97" t="s">
        <v>332</v>
      </c>
      <c r="AT146" s="97" t="s">
        <v>141</v>
      </c>
      <c r="AU146" s="97" t="s">
        <v>80</v>
      </c>
      <c r="AY146" s="6" t="s">
        <v>139</v>
      </c>
      <c r="BE146" s="164">
        <f>IF($N$146="základní",$J$146,0)</f>
        <v>168</v>
      </c>
      <c r="BF146" s="164">
        <f>IF($N$146="snížená",$J$146,0)</f>
        <v>0</v>
      </c>
      <c r="BG146" s="164">
        <f>IF($N$146="zákl. přenesená",$J$146,0)</f>
        <v>0</v>
      </c>
      <c r="BH146" s="164">
        <f>IF($N$146="sníž. přenesená",$J$146,0)</f>
        <v>0</v>
      </c>
      <c r="BI146" s="164">
        <f>IF($N$146="nulová",$J$146,0)</f>
        <v>0</v>
      </c>
      <c r="BJ146" s="97" t="s">
        <v>76</v>
      </c>
      <c r="BK146" s="164">
        <f>ROUND($I$146*$H$146,2)</f>
        <v>168</v>
      </c>
      <c r="BL146" s="97" t="s">
        <v>332</v>
      </c>
      <c r="BM146" s="97" t="s">
        <v>2225</v>
      </c>
    </row>
    <row r="147" spans="2:65" s="6" customFormat="1" ht="27" customHeight="1" x14ac:dyDescent="0.3">
      <c r="B147" s="23"/>
      <c r="C147" s="24"/>
      <c r="D147" s="165" t="s">
        <v>148</v>
      </c>
      <c r="E147" s="24"/>
      <c r="F147" s="166" t="s">
        <v>2197</v>
      </c>
      <c r="G147" s="24"/>
      <c r="H147" s="24"/>
      <c r="J147" s="24"/>
      <c r="K147" s="24"/>
      <c r="L147" s="43"/>
      <c r="M147" s="56"/>
      <c r="N147" s="24"/>
      <c r="O147" s="24"/>
      <c r="P147" s="24"/>
      <c r="Q147" s="24"/>
      <c r="R147" s="24"/>
      <c r="S147" s="24"/>
      <c r="T147" s="57"/>
      <c r="AT147" s="6" t="s">
        <v>148</v>
      </c>
      <c r="AU147" s="6" t="s">
        <v>80</v>
      </c>
    </row>
    <row r="148" spans="2:65" s="6" customFormat="1" ht="15.75" customHeight="1" x14ac:dyDescent="0.3">
      <c r="B148" s="176"/>
      <c r="C148" s="177"/>
      <c r="D148" s="167" t="s">
        <v>152</v>
      </c>
      <c r="E148" s="177"/>
      <c r="F148" s="178" t="s">
        <v>2226</v>
      </c>
      <c r="G148" s="177"/>
      <c r="H148" s="179">
        <v>4</v>
      </c>
      <c r="J148" s="177"/>
      <c r="K148" s="177"/>
      <c r="L148" s="180"/>
      <c r="M148" s="181"/>
      <c r="N148" s="177"/>
      <c r="O148" s="177"/>
      <c r="P148" s="177"/>
      <c r="Q148" s="177"/>
      <c r="R148" s="177"/>
      <c r="S148" s="177"/>
      <c r="T148" s="182"/>
      <c r="AT148" s="183" t="s">
        <v>152</v>
      </c>
      <c r="AU148" s="183" t="s">
        <v>80</v>
      </c>
      <c r="AV148" s="183" t="s">
        <v>80</v>
      </c>
      <c r="AW148" s="183" t="s">
        <v>111</v>
      </c>
      <c r="AX148" s="183" t="s">
        <v>76</v>
      </c>
      <c r="AY148" s="183" t="s">
        <v>139</v>
      </c>
    </row>
    <row r="149" spans="2:65" s="6" customFormat="1" ht="15.75" customHeight="1" x14ac:dyDescent="0.3">
      <c r="B149" s="23"/>
      <c r="C149" s="153" t="s">
        <v>360</v>
      </c>
      <c r="D149" s="153" t="s">
        <v>141</v>
      </c>
      <c r="E149" s="154" t="s">
        <v>2227</v>
      </c>
      <c r="F149" s="155" t="s">
        <v>2228</v>
      </c>
      <c r="G149" s="156" t="s">
        <v>294</v>
      </c>
      <c r="H149" s="157">
        <v>270</v>
      </c>
      <c r="I149" s="158">
        <v>17</v>
      </c>
      <c r="J149" s="159">
        <f>ROUND($I$149*$H$149,2)</f>
        <v>4590</v>
      </c>
      <c r="K149" s="155" t="s">
        <v>145</v>
      </c>
      <c r="L149" s="43"/>
      <c r="M149" s="160"/>
      <c r="N149" s="161" t="s">
        <v>43</v>
      </c>
      <c r="O149" s="24"/>
      <c r="P149" s="162">
        <f>$O$149*$H$149</f>
        <v>0</v>
      </c>
      <c r="Q149" s="162">
        <v>0</v>
      </c>
      <c r="R149" s="162">
        <f>$Q$149*$H$149</f>
        <v>0</v>
      </c>
      <c r="S149" s="162">
        <v>0</v>
      </c>
      <c r="T149" s="163">
        <f>$S$149*$H$149</f>
        <v>0</v>
      </c>
      <c r="AR149" s="97" t="s">
        <v>332</v>
      </c>
      <c r="AT149" s="97" t="s">
        <v>141</v>
      </c>
      <c r="AU149" s="97" t="s">
        <v>80</v>
      </c>
      <c r="AY149" s="6" t="s">
        <v>139</v>
      </c>
      <c r="BE149" s="164">
        <f>IF($N$149="základní",$J$149,0)</f>
        <v>4590</v>
      </c>
      <c r="BF149" s="164">
        <f>IF($N$149="snížená",$J$149,0)</f>
        <v>0</v>
      </c>
      <c r="BG149" s="164">
        <f>IF($N$149="zákl. přenesená",$J$149,0)</f>
        <v>0</v>
      </c>
      <c r="BH149" s="164">
        <f>IF($N$149="sníž. přenesená",$J$149,0)</f>
        <v>0</v>
      </c>
      <c r="BI149" s="164">
        <f>IF($N$149="nulová",$J$149,0)</f>
        <v>0</v>
      </c>
      <c r="BJ149" s="97" t="s">
        <v>76</v>
      </c>
      <c r="BK149" s="164">
        <f>ROUND($I$149*$H$149,2)</f>
        <v>4590</v>
      </c>
      <c r="BL149" s="97" t="s">
        <v>332</v>
      </c>
      <c r="BM149" s="97" t="s">
        <v>2229</v>
      </c>
    </row>
    <row r="150" spans="2:65" s="6" customFormat="1" ht="27" customHeight="1" x14ac:dyDescent="0.3">
      <c r="B150" s="23"/>
      <c r="C150" s="24"/>
      <c r="D150" s="165" t="s">
        <v>148</v>
      </c>
      <c r="E150" s="24"/>
      <c r="F150" s="166" t="s">
        <v>2230</v>
      </c>
      <c r="G150" s="24"/>
      <c r="H150" s="24"/>
      <c r="J150" s="24"/>
      <c r="K150" s="24"/>
      <c r="L150" s="43"/>
      <c r="M150" s="56"/>
      <c r="N150" s="24"/>
      <c r="O150" s="24"/>
      <c r="P150" s="24"/>
      <c r="Q150" s="24"/>
      <c r="R150" s="24"/>
      <c r="S150" s="24"/>
      <c r="T150" s="57"/>
      <c r="AT150" s="6" t="s">
        <v>148</v>
      </c>
      <c r="AU150" s="6" t="s">
        <v>80</v>
      </c>
    </row>
    <row r="151" spans="2:65" s="6" customFormat="1" ht="15.75" customHeight="1" x14ac:dyDescent="0.3">
      <c r="B151" s="176"/>
      <c r="C151" s="177"/>
      <c r="D151" s="167" t="s">
        <v>152</v>
      </c>
      <c r="E151" s="177"/>
      <c r="F151" s="178" t="s">
        <v>2231</v>
      </c>
      <c r="G151" s="177"/>
      <c r="H151" s="179">
        <v>270</v>
      </c>
      <c r="J151" s="177"/>
      <c r="K151" s="177"/>
      <c r="L151" s="180"/>
      <c r="M151" s="181"/>
      <c r="N151" s="177"/>
      <c r="O151" s="177"/>
      <c r="P151" s="177"/>
      <c r="Q151" s="177"/>
      <c r="R151" s="177"/>
      <c r="S151" s="177"/>
      <c r="T151" s="182"/>
      <c r="AT151" s="183" t="s">
        <v>152</v>
      </c>
      <c r="AU151" s="183" t="s">
        <v>80</v>
      </c>
      <c r="AV151" s="183" t="s">
        <v>80</v>
      </c>
      <c r="AW151" s="183" t="s">
        <v>111</v>
      </c>
      <c r="AX151" s="183" t="s">
        <v>76</v>
      </c>
      <c r="AY151" s="183" t="s">
        <v>139</v>
      </c>
    </row>
    <row r="152" spans="2:65" s="6" customFormat="1" ht="15.75" customHeight="1" x14ac:dyDescent="0.3">
      <c r="B152" s="23"/>
      <c r="C152" s="153" t="s">
        <v>377</v>
      </c>
      <c r="D152" s="153" t="s">
        <v>141</v>
      </c>
      <c r="E152" s="154" t="s">
        <v>2232</v>
      </c>
      <c r="F152" s="155" t="s">
        <v>2233</v>
      </c>
      <c r="G152" s="156" t="s">
        <v>144</v>
      </c>
      <c r="H152" s="157">
        <v>2</v>
      </c>
      <c r="I152" s="158">
        <v>1930</v>
      </c>
      <c r="J152" s="159">
        <f>ROUND($I$152*$H$152,2)</f>
        <v>3860</v>
      </c>
      <c r="K152" s="155"/>
      <c r="L152" s="43"/>
      <c r="M152" s="160"/>
      <c r="N152" s="161" t="s">
        <v>43</v>
      </c>
      <c r="O152" s="24"/>
      <c r="P152" s="162">
        <f>$O$152*$H$152</f>
        <v>0</v>
      </c>
      <c r="Q152" s="162">
        <v>0</v>
      </c>
      <c r="R152" s="162">
        <f>$Q$152*$H$152</f>
        <v>0</v>
      </c>
      <c r="S152" s="162">
        <v>0</v>
      </c>
      <c r="T152" s="163">
        <f>$S$152*$H$152</f>
        <v>0</v>
      </c>
      <c r="AR152" s="97" t="s">
        <v>332</v>
      </c>
      <c r="AT152" s="97" t="s">
        <v>141</v>
      </c>
      <c r="AU152" s="97" t="s">
        <v>80</v>
      </c>
      <c r="AY152" s="6" t="s">
        <v>139</v>
      </c>
      <c r="BE152" s="164">
        <f>IF($N$152="základní",$J$152,0)</f>
        <v>3860</v>
      </c>
      <c r="BF152" s="164">
        <f>IF($N$152="snížená",$J$152,0)</f>
        <v>0</v>
      </c>
      <c r="BG152" s="164">
        <f>IF($N$152="zákl. přenesená",$J$152,0)</f>
        <v>0</v>
      </c>
      <c r="BH152" s="164">
        <f>IF($N$152="sníž. přenesená",$J$152,0)</f>
        <v>0</v>
      </c>
      <c r="BI152" s="164">
        <f>IF($N$152="nulová",$J$152,0)</f>
        <v>0</v>
      </c>
      <c r="BJ152" s="97" t="s">
        <v>76</v>
      </c>
      <c r="BK152" s="164">
        <f>ROUND($I$152*$H$152,2)</f>
        <v>3860</v>
      </c>
      <c r="BL152" s="97" t="s">
        <v>332</v>
      </c>
      <c r="BM152" s="97" t="s">
        <v>2234</v>
      </c>
    </row>
    <row r="153" spans="2:65" s="6" customFormat="1" ht="15.75" customHeight="1" x14ac:dyDescent="0.3">
      <c r="B153" s="176"/>
      <c r="C153" s="177"/>
      <c r="D153" s="165" t="s">
        <v>152</v>
      </c>
      <c r="E153" s="178"/>
      <c r="F153" s="178" t="s">
        <v>2224</v>
      </c>
      <c r="G153" s="177"/>
      <c r="H153" s="179">
        <v>2</v>
      </c>
      <c r="J153" s="177"/>
      <c r="K153" s="177"/>
      <c r="L153" s="180"/>
      <c r="M153" s="181"/>
      <c r="N153" s="177"/>
      <c r="O153" s="177"/>
      <c r="P153" s="177"/>
      <c r="Q153" s="177"/>
      <c r="R153" s="177"/>
      <c r="S153" s="177"/>
      <c r="T153" s="182"/>
      <c r="AT153" s="183" t="s">
        <v>152</v>
      </c>
      <c r="AU153" s="183" t="s">
        <v>80</v>
      </c>
      <c r="AV153" s="183" t="s">
        <v>80</v>
      </c>
      <c r="AW153" s="183" t="s">
        <v>111</v>
      </c>
      <c r="AX153" s="183" t="s">
        <v>76</v>
      </c>
      <c r="AY153" s="183" t="s">
        <v>139</v>
      </c>
    </row>
    <row r="154" spans="2:65" s="6" customFormat="1" ht="15.75" customHeight="1" x14ac:dyDescent="0.3">
      <c r="B154" s="23"/>
      <c r="C154" s="153" t="s">
        <v>419</v>
      </c>
      <c r="D154" s="153" t="s">
        <v>141</v>
      </c>
      <c r="E154" s="154" t="s">
        <v>2235</v>
      </c>
      <c r="F154" s="155" t="s">
        <v>2236</v>
      </c>
      <c r="G154" s="156" t="s">
        <v>144</v>
      </c>
      <c r="H154" s="157">
        <v>16</v>
      </c>
      <c r="I154" s="158">
        <v>83.5</v>
      </c>
      <c r="J154" s="159">
        <f>ROUND($I$154*$H$154,2)</f>
        <v>1336</v>
      </c>
      <c r="K154" s="155" t="s">
        <v>145</v>
      </c>
      <c r="L154" s="43"/>
      <c r="M154" s="160"/>
      <c r="N154" s="161" t="s">
        <v>43</v>
      </c>
      <c r="O154" s="24"/>
      <c r="P154" s="162">
        <f>$O$154*$H$154</f>
        <v>0</v>
      </c>
      <c r="Q154" s="162">
        <v>0</v>
      </c>
      <c r="R154" s="162">
        <f>$Q$154*$H$154</f>
        <v>0</v>
      </c>
      <c r="S154" s="162">
        <v>0</v>
      </c>
      <c r="T154" s="163">
        <f>$S$154*$H$154</f>
        <v>0</v>
      </c>
      <c r="AR154" s="97" t="s">
        <v>332</v>
      </c>
      <c r="AT154" s="97" t="s">
        <v>141</v>
      </c>
      <c r="AU154" s="97" t="s">
        <v>80</v>
      </c>
      <c r="AY154" s="6" t="s">
        <v>139</v>
      </c>
      <c r="BE154" s="164">
        <f>IF($N$154="základní",$J$154,0)</f>
        <v>1336</v>
      </c>
      <c r="BF154" s="164">
        <f>IF($N$154="snížená",$J$154,0)</f>
        <v>0</v>
      </c>
      <c r="BG154" s="164">
        <f>IF($N$154="zákl. přenesená",$J$154,0)</f>
        <v>0</v>
      </c>
      <c r="BH154" s="164">
        <f>IF($N$154="sníž. přenesená",$J$154,0)</f>
        <v>0</v>
      </c>
      <c r="BI154" s="164">
        <f>IF($N$154="nulová",$J$154,0)</f>
        <v>0</v>
      </c>
      <c r="BJ154" s="97" t="s">
        <v>76</v>
      </c>
      <c r="BK154" s="164">
        <f>ROUND($I$154*$H$154,2)</f>
        <v>1336</v>
      </c>
      <c r="BL154" s="97" t="s">
        <v>332</v>
      </c>
      <c r="BM154" s="97" t="s">
        <v>2237</v>
      </c>
    </row>
    <row r="155" spans="2:65" s="6" customFormat="1" ht="16.5" customHeight="1" x14ac:dyDescent="0.3">
      <c r="B155" s="23"/>
      <c r="C155" s="24"/>
      <c r="D155" s="165" t="s">
        <v>148</v>
      </c>
      <c r="E155" s="24"/>
      <c r="F155" s="166" t="s">
        <v>2238</v>
      </c>
      <c r="G155" s="24"/>
      <c r="H155" s="24"/>
      <c r="J155" s="24"/>
      <c r="K155" s="24"/>
      <c r="L155" s="43"/>
      <c r="M155" s="56"/>
      <c r="N155" s="24"/>
      <c r="O155" s="24"/>
      <c r="P155" s="24"/>
      <c r="Q155" s="24"/>
      <c r="R155" s="24"/>
      <c r="S155" s="24"/>
      <c r="T155" s="57"/>
      <c r="AT155" s="6" t="s">
        <v>148</v>
      </c>
      <c r="AU155" s="6" t="s">
        <v>80</v>
      </c>
    </row>
    <row r="156" spans="2:65" s="6" customFormat="1" ht="15.75" customHeight="1" x14ac:dyDescent="0.3">
      <c r="B156" s="176"/>
      <c r="C156" s="177"/>
      <c r="D156" s="167" t="s">
        <v>152</v>
      </c>
      <c r="E156" s="177"/>
      <c r="F156" s="178" t="s">
        <v>2239</v>
      </c>
      <c r="G156" s="177"/>
      <c r="H156" s="179">
        <v>16</v>
      </c>
      <c r="J156" s="177"/>
      <c r="K156" s="177"/>
      <c r="L156" s="180"/>
      <c r="M156" s="181"/>
      <c r="N156" s="177"/>
      <c r="O156" s="177"/>
      <c r="P156" s="177"/>
      <c r="Q156" s="177"/>
      <c r="R156" s="177"/>
      <c r="S156" s="177"/>
      <c r="T156" s="182"/>
      <c r="AT156" s="183" t="s">
        <v>152</v>
      </c>
      <c r="AU156" s="183" t="s">
        <v>80</v>
      </c>
      <c r="AV156" s="183" t="s">
        <v>80</v>
      </c>
      <c r="AW156" s="183" t="s">
        <v>111</v>
      </c>
      <c r="AX156" s="183" t="s">
        <v>76</v>
      </c>
      <c r="AY156" s="183" t="s">
        <v>139</v>
      </c>
    </row>
    <row r="157" spans="2:65" s="6" customFormat="1" ht="15.75" customHeight="1" x14ac:dyDescent="0.3">
      <c r="B157" s="23"/>
      <c r="C157" s="153" t="s">
        <v>428</v>
      </c>
      <c r="D157" s="153" t="s">
        <v>141</v>
      </c>
      <c r="E157" s="154" t="s">
        <v>2240</v>
      </c>
      <c r="F157" s="155" t="s">
        <v>2241</v>
      </c>
      <c r="G157" s="156" t="s">
        <v>144</v>
      </c>
      <c r="H157" s="157">
        <v>4</v>
      </c>
      <c r="I157" s="158">
        <v>585</v>
      </c>
      <c r="J157" s="159">
        <f>ROUND($I$157*$H$157,2)</f>
        <v>2340</v>
      </c>
      <c r="K157" s="155"/>
      <c r="L157" s="43"/>
      <c r="M157" s="160"/>
      <c r="N157" s="161" t="s">
        <v>43</v>
      </c>
      <c r="O157" s="24"/>
      <c r="P157" s="162">
        <f>$O$157*$H$157</f>
        <v>0</v>
      </c>
      <c r="Q157" s="162">
        <v>0</v>
      </c>
      <c r="R157" s="162">
        <f>$Q$157*$H$157</f>
        <v>0</v>
      </c>
      <c r="S157" s="162">
        <v>0</v>
      </c>
      <c r="T157" s="163">
        <f>$S$157*$H$157</f>
        <v>0</v>
      </c>
      <c r="AR157" s="97" t="s">
        <v>332</v>
      </c>
      <c r="AT157" s="97" t="s">
        <v>141</v>
      </c>
      <c r="AU157" s="97" t="s">
        <v>80</v>
      </c>
      <c r="AY157" s="6" t="s">
        <v>139</v>
      </c>
      <c r="BE157" s="164">
        <f>IF($N$157="základní",$J$157,0)</f>
        <v>2340</v>
      </c>
      <c r="BF157" s="164">
        <f>IF($N$157="snížená",$J$157,0)</f>
        <v>0</v>
      </c>
      <c r="BG157" s="164">
        <f>IF($N$157="zákl. přenesená",$J$157,0)</f>
        <v>0</v>
      </c>
      <c r="BH157" s="164">
        <f>IF($N$157="sníž. přenesená",$J$157,0)</f>
        <v>0</v>
      </c>
      <c r="BI157" s="164">
        <f>IF($N$157="nulová",$J$157,0)</f>
        <v>0</v>
      </c>
      <c r="BJ157" s="97" t="s">
        <v>76</v>
      </c>
      <c r="BK157" s="164">
        <f>ROUND($I$157*$H$157,2)</f>
        <v>2340</v>
      </c>
      <c r="BL157" s="97" t="s">
        <v>332</v>
      </c>
      <c r="BM157" s="97" t="s">
        <v>2242</v>
      </c>
    </row>
    <row r="158" spans="2:65" s="6" customFormat="1" ht="15.75" customHeight="1" x14ac:dyDescent="0.3">
      <c r="B158" s="176"/>
      <c r="C158" s="177"/>
      <c r="D158" s="165" t="s">
        <v>152</v>
      </c>
      <c r="E158" s="178"/>
      <c r="F158" s="178" t="s">
        <v>2226</v>
      </c>
      <c r="G158" s="177"/>
      <c r="H158" s="179">
        <v>4</v>
      </c>
      <c r="J158" s="177"/>
      <c r="K158" s="177"/>
      <c r="L158" s="180"/>
      <c r="M158" s="181"/>
      <c r="N158" s="177"/>
      <c r="O158" s="177"/>
      <c r="P158" s="177"/>
      <c r="Q158" s="177"/>
      <c r="R158" s="177"/>
      <c r="S158" s="177"/>
      <c r="T158" s="182"/>
      <c r="AT158" s="183" t="s">
        <v>152</v>
      </c>
      <c r="AU158" s="183" t="s">
        <v>80</v>
      </c>
      <c r="AV158" s="183" t="s">
        <v>80</v>
      </c>
      <c r="AW158" s="183" t="s">
        <v>111</v>
      </c>
      <c r="AX158" s="183" t="s">
        <v>76</v>
      </c>
      <c r="AY158" s="183" t="s">
        <v>139</v>
      </c>
    </row>
    <row r="159" spans="2:65" s="6" customFormat="1" ht="15.75" customHeight="1" x14ac:dyDescent="0.3">
      <c r="B159" s="23"/>
      <c r="C159" s="153" t="s">
        <v>7</v>
      </c>
      <c r="D159" s="153" t="s">
        <v>141</v>
      </c>
      <c r="E159" s="154" t="s">
        <v>2243</v>
      </c>
      <c r="F159" s="155" t="s">
        <v>2244</v>
      </c>
      <c r="G159" s="156" t="s">
        <v>144</v>
      </c>
      <c r="H159" s="157">
        <v>2</v>
      </c>
      <c r="I159" s="158">
        <v>585</v>
      </c>
      <c r="J159" s="159">
        <f>ROUND($I$159*$H$159,2)</f>
        <v>1170</v>
      </c>
      <c r="K159" s="155"/>
      <c r="L159" s="43"/>
      <c r="M159" s="160"/>
      <c r="N159" s="161" t="s">
        <v>43</v>
      </c>
      <c r="O159" s="24"/>
      <c r="P159" s="162">
        <f>$O$159*$H$159</f>
        <v>0</v>
      </c>
      <c r="Q159" s="162">
        <v>0</v>
      </c>
      <c r="R159" s="162">
        <f>$Q$159*$H$159</f>
        <v>0</v>
      </c>
      <c r="S159" s="162">
        <v>0</v>
      </c>
      <c r="T159" s="163">
        <f>$S$159*$H$159</f>
        <v>0</v>
      </c>
      <c r="AR159" s="97" t="s">
        <v>332</v>
      </c>
      <c r="AT159" s="97" t="s">
        <v>141</v>
      </c>
      <c r="AU159" s="97" t="s">
        <v>80</v>
      </c>
      <c r="AY159" s="6" t="s">
        <v>139</v>
      </c>
      <c r="BE159" s="164">
        <f>IF($N$159="základní",$J$159,0)</f>
        <v>1170</v>
      </c>
      <c r="BF159" s="164">
        <f>IF($N$159="snížená",$J$159,0)</f>
        <v>0</v>
      </c>
      <c r="BG159" s="164">
        <f>IF($N$159="zákl. přenesená",$J$159,0)</f>
        <v>0</v>
      </c>
      <c r="BH159" s="164">
        <f>IF($N$159="sníž. přenesená",$J$159,0)</f>
        <v>0</v>
      </c>
      <c r="BI159" s="164">
        <f>IF($N$159="nulová",$J$159,0)</f>
        <v>0</v>
      </c>
      <c r="BJ159" s="97" t="s">
        <v>76</v>
      </c>
      <c r="BK159" s="164">
        <f>ROUND($I$159*$H$159,2)</f>
        <v>1170</v>
      </c>
      <c r="BL159" s="97" t="s">
        <v>332</v>
      </c>
      <c r="BM159" s="97" t="s">
        <v>2245</v>
      </c>
    </row>
    <row r="160" spans="2:65" s="6" customFormat="1" ht="15.75" customHeight="1" x14ac:dyDescent="0.3">
      <c r="B160" s="176"/>
      <c r="C160" s="177"/>
      <c r="D160" s="165" t="s">
        <v>152</v>
      </c>
      <c r="E160" s="178"/>
      <c r="F160" s="178" t="s">
        <v>2224</v>
      </c>
      <c r="G160" s="177"/>
      <c r="H160" s="179">
        <v>2</v>
      </c>
      <c r="J160" s="177"/>
      <c r="K160" s="177"/>
      <c r="L160" s="180"/>
      <c r="M160" s="181"/>
      <c r="N160" s="177"/>
      <c r="O160" s="177"/>
      <c r="P160" s="177"/>
      <c r="Q160" s="177"/>
      <c r="R160" s="177"/>
      <c r="S160" s="177"/>
      <c r="T160" s="182"/>
      <c r="AT160" s="183" t="s">
        <v>152</v>
      </c>
      <c r="AU160" s="183" t="s">
        <v>80</v>
      </c>
      <c r="AV160" s="183" t="s">
        <v>80</v>
      </c>
      <c r="AW160" s="183" t="s">
        <v>111</v>
      </c>
      <c r="AX160" s="183" t="s">
        <v>76</v>
      </c>
      <c r="AY160" s="183" t="s">
        <v>139</v>
      </c>
    </row>
    <row r="161" spans="2:65" s="6" customFormat="1" ht="15.75" customHeight="1" x14ac:dyDescent="0.3">
      <c r="B161" s="23"/>
      <c r="C161" s="153" t="s">
        <v>492</v>
      </c>
      <c r="D161" s="153" t="s">
        <v>141</v>
      </c>
      <c r="E161" s="154" t="s">
        <v>2246</v>
      </c>
      <c r="F161" s="155" t="s">
        <v>2247</v>
      </c>
      <c r="G161" s="156" t="s">
        <v>144</v>
      </c>
      <c r="H161" s="157">
        <v>2</v>
      </c>
      <c r="I161" s="158">
        <v>585</v>
      </c>
      <c r="J161" s="159">
        <f>ROUND($I$161*$H$161,2)</f>
        <v>1170</v>
      </c>
      <c r="K161" s="155"/>
      <c r="L161" s="43"/>
      <c r="M161" s="160"/>
      <c r="N161" s="161" t="s">
        <v>43</v>
      </c>
      <c r="O161" s="24"/>
      <c r="P161" s="162">
        <f>$O$161*$H$161</f>
        <v>0</v>
      </c>
      <c r="Q161" s="162">
        <v>0</v>
      </c>
      <c r="R161" s="162">
        <f>$Q$161*$H$161</f>
        <v>0</v>
      </c>
      <c r="S161" s="162">
        <v>0</v>
      </c>
      <c r="T161" s="163">
        <f>$S$161*$H$161</f>
        <v>0</v>
      </c>
      <c r="AR161" s="97" t="s">
        <v>332</v>
      </c>
      <c r="AT161" s="97" t="s">
        <v>141</v>
      </c>
      <c r="AU161" s="97" t="s">
        <v>80</v>
      </c>
      <c r="AY161" s="6" t="s">
        <v>139</v>
      </c>
      <c r="BE161" s="164">
        <f>IF($N$161="základní",$J$161,0)</f>
        <v>1170</v>
      </c>
      <c r="BF161" s="164">
        <f>IF($N$161="snížená",$J$161,0)</f>
        <v>0</v>
      </c>
      <c r="BG161" s="164">
        <f>IF($N$161="zákl. přenesená",$J$161,0)</f>
        <v>0</v>
      </c>
      <c r="BH161" s="164">
        <f>IF($N$161="sníž. přenesená",$J$161,0)</f>
        <v>0</v>
      </c>
      <c r="BI161" s="164">
        <f>IF($N$161="nulová",$J$161,0)</f>
        <v>0</v>
      </c>
      <c r="BJ161" s="97" t="s">
        <v>76</v>
      </c>
      <c r="BK161" s="164">
        <f>ROUND($I$161*$H$161,2)</f>
        <v>1170</v>
      </c>
      <c r="BL161" s="97" t="s">
        <v>332</v>
      </c>
      <c r="BM161" s="97" t="s">
        <v>2248</v>
      </c>
    </row>
    <row r="162" spans="2:65" s="6" customFormat="1" ht="15.75" customHeight="1" x14ac:dyDescent="0.3">
      <c r="B162" s="176"/>
      <c r="C162" s="177"/>
      <c r="D162" s="165" t="s">
        <v>152</v>
      </c>
      <c r="E162" s="178"/>
      <c r="F162" s="178" t="s">
        <v>2224</v>
      </c>
      <c r="G162" s="177"/>
      <c r="H162" s="179">
        <v>2</v>
      </c>
      <c r="J162" s="177"/>
      <c r="K162" s="177"/>
      <c r="L162" s="180"/>
      <c r="M162" s="181"/>
      <c r="N162" s="177"/>
      <c r="O162" s="177"/>
      <c r="P162" s="177"/>
      <c r="Q162" s="177"/>
      <c r="R162" s="177"/>
      <c r="S162" s="177"/>
      <c r="T162" s="182"/>
      <c r="AT162" s="183" t="s">
        <v>152</v>
      </c>
      <c r="AU162" s="183" t="s">
        <v>80</v>
      </c>
      <c r="AV162" s="183" t="s">
        <v>80</v>
      </c>
      <c r="AW162" s="183" t="s">
        <v>111</v>
      </c>
      <c r="AX162" s="183" t="s">
        <v>76</v>
      </c>
      <c r="AY162" s="183" t="s">
        <v>139</v>
      </c>
    </row>
    <row r="163" spans="2:65" s="6" customFormat="1" ht="15.75" customHeight="1" x14ac:dyDescent="0.3">
      <c r="B163" s="23"/>
      <c r="C163" s="153" t="s">
        <v>785</v>
      </c>
      <c r="D163" s="153" t="s">
        <v>141</v>
      </c>
      <c r="E163" s="154" t="s">
        <v>2249</v>
      </c>
      <c r="F163" s="155" t="s">
        <v>2250</v>
      </c>
      <c r="G163" s="156" t="s">
        <v>144</v>
      </c>
      <c r="H163" s="157">
        <v>2</v>
      </c>
      <c r="I163" s="158">
        <v>401</v>
      </c>
      <c r="J163" s="159">
        <f>ROUND($I$163*$H$163,2)</f>
        <v>802</v>
      </c>
      <c r="K163" s="155"/>
      <c r="L163" s="43"/>
      <c r="M163" s="160"/>
      <c r="N163" s="161" t="s">
        <v>43</v>
      </c>
      <c r="O163" s="24"/>
      <c r="P163" s="162">
        <f>$O$163*$H$163</f>
        <v>0</v>
      </c>
      <c r="Q163" s="162">
        <v>0</v>
      </c>
      <c r="R163" s="162">
        <f>$Q$163*$H$163</f>
        <v>0</v>
      </c>
      <c r="S163" s="162">
        <v>0</v>
      </c>
      <c r="T163" s="163">
        <f>$S$163*$H$163</f>
        <v>0</v>
      </c>
      <c r="AR163" s="97" t="s">
        <v>332</v>
      </c>
      <c r="AT163" s="97" t="s">
        <v>141</v>
      </c>
      <c r="AU163" s="97" t="s">
        <v>80</v>
      </c>
      <c r="AY163" s="6" t="s">
        <v>139</v>
      </c>
      <c r="BE163" s="164">
        <f>IF($N$163="základní",$J$163,0)</f>
        <v>802</v>
      </c>
      <c r="BF163" s="164">
        <f>IF($N$163="snížená",$J$163,0)</f>
        <v>0</v>
      </c>
      <c r="BG163" s="164">
        <f>IF($N$163="zákl. přenesená",$J$163,0)</f>
        <v>0</v>
      </c>
      <c r="BH163" s="164">
        <f>IF($N$163="sníž. přenesená",$J$163,0)</f>
        <v>0</v>
      </c>
      <c r="BI163" s="164">
        <f>IF($N$163="nulová",$J$163,0)</f>
        <v>0</v>
      </c>
      <c r="BJ163" s="97" t="s">
        <v>76</v>
      </c>
      <c r="BK163" s="164">
        <f>ROUND($I$163*$H$163,2)</f>
        <v>802</v>
      </c>
      <c r="BL163" s="97" t="s">
        <v>332</v>
      </c>
      <c r="BM163" s="97" t="s">
        <v>2251</v>
      </c>
    </row>
    <row r="164" spans="2:65" s="6" customFormat="1" ht="15.75" customHeight="1" x14ac:dyDescent="0.3">
      <c r="B164" s="176"/>
      <c r="C164" s="177"/>
      <c r="D164" s="165" t="s">
        <v>152</v>
      </c>
      <c r="E164" s="178"/>
      <c r="F164" s="178" t="s">
        <v>2224</v>
      </c>
      <c r="G164" s="177"/>
      <c r="H164" s="179">
        <v>2</v>
      </c>
      <c r="J164" s="177"/>
      <c r="K164" s="177"/>
      <c r="L164" s="180"/>
      <c r="M164" s="181"/>
      <c r="N164" s="177"/>
      <c r="O164" s="177"/>
      <c r="P164" s="177"/>
      <c r="Q164" s="177"/>
      <c r="R164" s="177"/>
      <c r="S164" s="177"/>
      <c r="T164" s="182"/>
      <c r="AT164" s="183" t="s">
        <v>152</v>
      </c>
      <c r="AU164" s="183" t="s">
        <v>80</v>
      </c>
      <c r="AV164" s="183" t="s">
        <v>80</v>
      </c>
      <c r="AW164" s="183" t="s">
        <v>111</v>
      </c>
      <c r="AX164" s="183" t="s">
        <v>76</v>
      </c>
      <c r="AY164" s="183" t="s">
        <v>139</v>
      </c>
    </row>
    <row r="165" spans="2:65" s="6" customFormat="1" ht="15.75" customHeight="1" x14ac:dyDescent="0.3">
      <c r="B165" s="23"/>
      <c r="C165" s="153" t="s">
        <v>793</v>
      </c>
      <c r="D165" s="153" t="s">
        <v>141</v>
      </c>
      <c r="E165" s="154" t="s">
        <v>2252</v>
      </c>
      <c r="F165" s="155" t="s">
        <v>2253</v>
      </c>
      <c r="G165" s="156" t="s">
        <v>144</v>
      </c>
      <c r="H165" s="157">
        <v>48</v>
      </c>
      <c r="I165" s="158">
        <v>142</v>
      </c>
      <c r="J165" s="159">
        <f>ROUND($I$165*$H$165,2)</f>
        <v>6816</v>
      </c>
      <c r="K165" s="155"/>
      <c r="L165" s="43"/>
      <c r="M165" s="160"/>
      <c r="N165" s="161" t="s">
        <v>43</v>
      </c>
      <c r="O165" s="24"/>
      <c r="P165" s="162">
        <f>$O$165*$H$165</f>
        <v>0</v>
      </c>
      <c r="Q165" s="162">
        <v>0</v>
      </c>
      <c r="R165" s="162">
        <f>$Q$165*$H$165</f>
        <v>0</v>
      </c>
      <c r="S165" s="162">
        <v>0</v>
      </c>
      <c r="T165" s="163">
        <f>$S$165*$H$165</f>
        <v>0</v>
      </c>
      <c r="AR165" s="97" t="s">
        <v>332</v>
      </c>
      <c r="AT165" s="97" t="s">
        <v>141</v>
      </c>
      <c r="AU165" s="97" t="s">
        <v>80</v>
      </c>
      <c r="AY165" s="6" t="s">
        <v>139</v>
      </c>
      <c r="BE165" s="164">
        <f>IF($N$165="základní",$J$165,0)</f>
        <v>6816</v>
      </c>
      <c r="BF165" s="164">
        <f>IF($N$165="snížená",$J$165,0)</f>
        <v>0</v>
      </c>
      <c r="BG165" s="164">
        <f>IF($N$165="zákl. přenesená",$J$165,0)</f>
        <v>0</v>
      </c>
      <c r="BH165" s="164">
        <f>IF($N$165="sníž. přenesená",$J$165,0)</f>
        <v>0</v>
      </c>
      <c r="BI165" s="164">
        <f>IF($N$165="nulová",$J$165,0)</f>
        <v>0</v>
      </c>
      <c r="BJ165" s="97" t="s">
        <v>76</v>
      </c>
      <c r="BK165" s="164">
        <f>ROUND($I$165*$H$165,2)</f>
        <v>6816</v>
      </c>
      <c r="BL165" s="97" t="s">
        <v>332</v>
      </c>
      <c r="BM165" s="97" t="s">
        <v>2254</v>
      </c>
    </row>
    <row r="166" spans="2:65" s="6" customFormat="1" ht="15.75" customHeight="1" x14ac:dyDescent="0.3">
      <c r="B166" s="176"/>
      <c r="C166" s="177"/>
      <c r="D166" s="165" t="s">
        <v>152</v>
      </c>
      <c r="E166" s="178"/>
      <c r="F166" s="178" t="s">
        <v>2255</v>
      </c>
      <c r="G166" s="177"/>
      <c r="H166" s="179">
        <v>48</v>
      </c>
      <c r="J166" s="177"/>
      <c r="K166" s="177"/>
      <c r="L166" s="180"/>
      <c r="M166" s="181"/>
      <c r="N166" s="177"/>
      <c r="O166" s="177"/>
      <c r="P166" s="177"/>
      <c r="Q166" s="177"/>
      <c r="R166" s="177"/>
      <c r="S166" s="177"/>
      <c r="T166" s="182"/>
      <c r="AT166" s="183" t="s">
        <v>152</v>
      </c>
      <c r="AU166" s="183" t="s">
        <v>80</v>
      </c>
      <c r="AV166" s="183" t="s">
        <v>80</v>
      </c>
      <c r="AW166" s="183" t="s">
        <v>111</v>
      </c>
      <c r="AX166" s="183" t="s">
        <v>76</v>
      </c>
      <c r="AY166" s="183" t="s">
        <v>139</v>
      </c>
    </row>
    <row r="167" spans="2:65" s="140" customFormat="1" ht="30.75" customHeight="1" x14ac:dyDescent="0.3">
      <c r="B167" s="141"/>
      <c r="C167" s="142"/>
      <c r="D167" s="142" t="s">
        <v>71</v>
      </c>
      <c r="E167" s="151" t="s">
        <v>2256</v>
      </c>
      <c r="F167" s="151" t="s">
        <v>2257</v>
      </c>
      <c r="G167" s="142"/>
      <c r="H167" s="142"/>
      <c r="J167" s="152">
        <f>$BK$167</f>
        <v>21708</v>
      </c>
      <c r="K167" s="142"/>
      <c r="L167" s="145"/>
      <c r="M167" s="146"/>
      <c r="N167" s="142"/>
      <c r="O167" s="142"/>
      <c r="P167" s="147">
        <f>SUM($P$168:$P$191)</f>
        <v>0</v>
      </c>
      <c r="Q167" s="142"/>
      <c r="R167" s="147">
        <f>SUM($R$168:$R$191)</f>
        <v>0</v>
      </c>
      <c r="S167" s="142"/>
      <c r="T167" s="148">
        <f>SUM($T$168:$T$191)</f>
        <v>0</v>
      </c>
      <c r="AR167" s="149" t="s">
        <v>76</v>
      </c>
      <c r="AT167" s="149" t="s">
        <v>71</v>
      </c>
      <c r="AU167" s="149" t="s">
        <v>76</v>
      </c>
      <c r="AY167" s="149" t="s">
        <v>139</v>
      </c>
      <c r="BK167" s="150">
        <f>SUM($BK$168:$BK$191)</f>
        <v>21708</v>
      </c>
    </row>
    <row r="168" spans="2:65" s="6" customFormat="1" ht="15.75" customHeight="1" x14ac:dyDescent="0.3">
      <c r="B168" s="23"/>
      <c r="C168" s="153" t="s">
        <v>800</v>
      </c>
      <c r="D168" s="153" t="s">
        <v>141</v>
      </c>
      <c r="E168" s="154" t="s">
        <v>2165</v>
      </c>
      <c r="F168" s="155" t="s">
        <v>2166</v>
      </c>
      <c r="G168" s="156" t="s">
        <v>294</v>
      </c>
      <c r="H168" s="157">
        <v>180</v>
      </c>
      <c r="I168" s="158">
        <v>25</v>
      </c>
      <c r="J168" s="159">
        <f>ROUND($I$168*$H$168,2)</f>
        <v>4500</v>
      </c>
      <c r="K168" s="155" t="s">
        <v>145</v>
      </c>
      <c r="L168" s="43"/>
      <c r="M168" s="160"/>
      <c r="N168" s="161" t="s">
        <v>43</v>
      </c>
      <c r="O168" s="24"/>
      <c r="P168" s="162">
        <f>$O$168*$H$168</f>
        <v>0</v>
      </c>
      <c r="Q168" s="162">
        <v>0</v>
      </c>
      <c r="R168" s="162">
        <f>$Q$168*$H$168</f>
        <v>0</v>
      </c>
      <c r="S168" s="162">
        <v>0</v>
      </c>
      <c r="T168" s="163">
        <f>$S$168*$H$168</f>
        <v>0</v>
      </c>
      <c r="AR168" s="97" t="s">
        <v>146</v>
      </c>
      <c r="AT168" s="97" t="s">
        <v>141</v>
      </c>
      <c r="AU168" s="97" t="s">
        <v>80</v>
      </c>
      <c r="AY168" s="6" t="s">
        <v>139</v>
      </c>
      <c r="BE168" s="164">
        <f>IF($N$168="základní",$J$168,0)</f>
        <v>4500</v>
      </c>
      <c r="BF168" s="164">
        <f>IF($N$168="snížená",$J$168,0)</f>
        <v>0</v>
      </c>
      <c r="BG168" s="164">
        <f>IF($N$168="zákl. přenesená",$J$168,0)</f>
        <v>0</v>
      </c>
      <c r="BH168" s="164">
        <f>IF($N$168="sníž. přenesená",$J$168,0)</f>
        <v>0</v>
      </c>
      <c r="BI168" s="164">
        <f>IF($N$168="nulová",$J$168,0)</f>
        <v>0</v>
      </c>
      <c r="BJ168" s="97" t="s">
        <v>76</v>
      </c>
      <c r="BK168" s="164">
        <f>ROUND($I$168*$H$168,2)</f>
        <v>4500</v>
      </c>
      <c r="BL168" s="97" t="s">
        <v>146</v>
      </c>
      <c r="BM168" s="97" t="s">
        <v>2258</v>
      </c>
    </row>
    <row r="169" spans="2:65" s="6" customFormat="1" ht="27" customHeight="1" x14ac:dyDescent="0.3">
      <c r="B169" s="23"/>
      <c r="C169" s="24"/>
      <c r="D169" s="165" t="s">
        <v>148</v>
      </c>
      <c r="E169" s="24"/>
      <c r="F169" s="166" t="s">
        <v>2168</v>
      </c>
      <c r="G169" s="24"/>
      <c r="H169" s="24"/>
      <c r="J169" s="24"/>
      <c r="K169" s="24"/>
      <c r="L169" s="43"/>
      <c r="M169" s="56"/>
      <c r="N169" s="24"/>
      <c r="O169" s="24"/>
      <c r="P169" s="24"/>
      <c r="Q169" s="24"/>
      <c r="R169" s="24"/>
      <c r="S169" s="24"/>
      <c r="T169" s="57"/>
      <c r="AT169" s="6" t="s">
        <v>148</v>
      </c>
      <c r="AU169" s="6" t="s">
        <v>80</v>
      </c>
    </row>
    <row r="170" spans="2:65" s="6" customFormat="1" ht="15.75" customHeight="1" x14ac:dyDescent="0.3">
      <c r="B170" s="176"/>
      <c r="C170" s="177"/>
      <c r="D170" s="167" t="s">
        <v>152</v>
      </c>
      <c r="E170" s="177"/>
      <c r="F170" s="178" t="s">
        <v>2220</v>
      </c>
      <c r="G170" s="177"/>
      <c r="H170" s="179">
        <v>180</v>
      </c>
      <c r="J170" s="177"/>
      <c r="K170" s="177"/>
      <c r="L170" s="180"/>
      <c r="M170" s="181"/>
      <c r="N170" s="177"/>
      <c r="O170" s="177"/>
      <c r="P170" s="177"/>
      <c r="Q170" s="177"/>
      <c r="R170" s="177"/>
      <c r="S170" s="177"/>
      <c r="T170" s="182"/>
      <c r="AT170" s="183" t="s">
        <v>152</v>
      </c>
      <c r="AU170" s="183" t="s">
        <v>80</v>
      </c>
      <c r="AV170" s="183" t="s">
        <v>80</v>
      </c>
      <c r="AW170" s="183" t="s">
        <v>111</v>
      </c>
      <c r="AX170" s="183" t="s">
        <v>76</v>
      </c>
      <c r="AY170" s="183" t="s">
        <v>139</v>
      </c>
    </row>
    <row r="171" spans="2:65" s="6" customFormat="1" ht="15.75" customHeight="1" x14ac:dyDescent="0.3">
      <c r="B171" s="23"/>
      <c r="C171" s="153" t="s">
        <v>806</v>
      </c>
      <c r="D171" s="153" t="s">
        <v>141</v>
      </c>
      <c r="E171" s="154" t="s">
        <v>2209</v>
      </c>
      <c r="F171" s="155" t="s">
        <v>2210</v>
      </c>
      <c r="G171" s="156" t="s">
        <v>144</v>
      </c>
      <c r="H171" s="157">
        <v>4</v>
      </c>
      <c r="I171" s="158">
        <v>33</v>
      </c>
      <c r="J171" s="159">
        <f>ROUND($I$171*$H$171,2)</f>
        <v>132</v>
      </c>
      <c r="K171" s="155" t="s">
        <v>145</v>
      </c>
      <c r="L171" s="43"/>
      <c r="M171" s="160"/>
      <c r="N171" s="161" t="s">
        <v>43</v>
      </c>
      <c r="O171" s="24"/>
      <c r="P171" s="162">
        <f>$O$171*$H$171</f>
        <v>0</v>
      </c>
      <c r="Q171" s="162">
        <v>0</v>
      </c>
      <c r="R171" s="162">
        <f>$Q$171*$H$171</f>
        <v>0</v>
      </c>
      <c r="S171" s="162">
        <v>0</v>
      </c>
      <c r="T171" s="163">
        <f>$S$171*$H$171</f>
        <v>0</v>
      </c>
      <c r="AR171" s="97" t="s">
        <v>146</v>
      </c>
      <c r="AT171" s="97" t="s">
        <v>141</v>
      </c>
      <c r="AU171" s="97" t="s">
        <v>80</v>
      </c>
      <c r="AY171" s="6" t="s">
        <v>139</v>
      </c>
      <c r="BE171" s="164">
        <f>IF($N$171="základní",$J$171,0)</f>
        <v>132</v>
      </c>
      <c r="BF171" s="164">
        <f>IF($N$171="snížená",$J$171,0)</f>
        <v>0</v>
      </c>
      <c r="BG171" s="164">
        <f>IF($N$171="zákl. přenesená",$J$171,0)</f>
        <v>0</v>
      </c>
      <c r="BH171" s="164">
        <f>IF($N$171="sníž. přenesená",$J$171,0)</f>
        <v>0</v>
      </c>
      <c r="BI171" s="164">
        <f>IF($N$171="nulová",$J$171,0)</f>
        <v>0</v>
      </c>
      <c r="BJ171" s="97" t="s">
        <v>76</v>
      </c>
      <c r="BK171" s="164">
        <f>ROUND($I$171*$H$171,2)</f>
        <v>132</v>
      </c>
      <c r="BL171" s="97" t="s">
        <v>146</v>
      </c>
      <c r="BM171" s="97" t="s">
        <v>2259</v>
      </c>
    </row>
    <row r="172" spans="2:65" s="6" customFormat="1" ht="16.5" customHeight="1" x14ac:dyDescent="0.3">
      <c r="B172" s="23"/>
      <c r="C172" s="24"/>
      <c r="D172" s="165" t="s">
        <v>148</v>
      </c>
      <c r="E172" s="24"/>
      <c r="F172" s="166" t="s">
        <v>2212</v>
      </c>
      <c r="G172" s="24"/>
      <c r="H172" s="24"/>
      <c r="J172" s="24"/>
      <c r="K172" s="24"/>
      <c r="L172" s="43"/>
      <c r="M172" s="56"/>
      <c r="N172" s="24"/>
      <c r="O172" s="24"/>
      <c r="P172" s="24"/>
      <c r="Q172" s="24"/>
      <c r="R172" s="24"/>
      <c r="S172" s="24"/>
      <c r="T172" s="57"/>
      <c r="AT172" s="6" t="s">
        <v>148</v>
      </c>
      <c r="AU172" s="6" t="s">
        <v>80</v>
      </c>
    </row>
    <row r="173" spans="2:65" s="6" customFormat="1" ht="15.75" customHeight="1" x14ac:dyDescent="0.3">
      <c r="B173" s="176"/>
      <c r="C173" s="177"/>
      <c r="D173" s="167" t="s">
        <v>152</v>
      </c>
      <c r="E173" s="177"/>
      <c r="F173" s="178" t="s">
        <v>2226</v>
      </c>
      <c r="G173" s="177"/>
      <c r="H173" s="179">
        <v>4</v>
      </c>
      <c r="J173" s="177"/>
      <c r="K173" s="177"/>
      <c r="L173" s="180"/>
      <c r="M173" s="181"/>
      <c r="N173" s="177"/>
      <c r="O173" s="177"/>
      <c r="P173" s="177"/>
      <c r="Q173" s="177"/>
      <c r="R173" s="177"/>
      <c r="S173" s="177"/>
      <c r="T173" s="182"/>
      <c r="AT173" s="183" t="s">
        <v>152</v>
      </c>
      <c r="AU173" s="183" t="s">
        <v>80</v>
      </c>
      <c r="AV173" s="183" t="s">
        <v>80</v>
      </c>
      <c r="AW173" s="183" t="s">
        <v>111</v>
      </c>
      <c r="AX173" s="183" t="s">
        <v>76</v>
      </c>
      <c r="AY173" s="183" t="s">
        <v>139</v>
      </c>
    </row>
    <row r="174" spans="2:65" s="6" customFormat="1" ht="15.75" customHeight="1" x14ac:dyDescent="0.3">
      <c r="B174" s="23"/>
      <c r="C174" s="153" t="s">
        <v>812</v>
      </c>
      <c r="D174" s="153" t="s">
        <v>141</v>
      </c>
      <c r="E174" s="154" t="s">
        <v>2186</v>
      </c>
      <c r="F174" s="155" t="s">
        <v>2187</v>
      </c>
      <c r="G174" s="156" t="s">
        <v>294</v>
      </c>
      <c r="H174" s="157">
        <v>102</v>
      </c>
      <c r="I174" s="158">
        <v>34</v>
      </c>
      <c r="J174" s="159">
        <f>ROUND($I$174*$H$174,2)</f>
        <v>3468</v>
      </c>
      <c r="K174" s="155" t="s">
        <v>145</v>
      </c>
      <c r="L174" s="43"/>
      <c r="M174" s="160"/>
      <c r="N174" s="161" t="s">
        <v>43</v>
      </c>
      <c r="O174" s="24"/>
      <c r="P174" s="162">
        <f>$O$174*$H$174</f>
        <v>0</v>
      </c>
      <c r="Q174" s="162">
        <v>0</v>
      </c>
      <c r="R174" s="162">
        <f>$Q$174*$H$174</f>
        <v>0</v>
      </c>
      <c r="S174" s="162">
        <v>0</v>
      </c>
      <c r="T174" s="163">
        <f>$S$174*$H$174</f>
        <v>0</v>
      </c>
      <c r="AR174" s="97" t="s">
        <v>146</v>
      </c>
      <c r="AT174" s="97" t="s">
        <v>141</v>
      </c>
      <c r="AU174" s="97" t="s">
        <v>80</v>
      </c>
      <c r="AY174" s="6" t="s">
        <v>139</v>
      </c>
      <c r="BE174" s="164">
        <f>IF($N$174="základní",$J$174,0)</f>
        <v>3468</v>
      </c>
      <c r="BF174" s="164">
        <f>IF($N$174="snížená",$J$174,0)</f>
        <v>0</v>
      </c>
      <c r="BG174" s="164">
        <f>IF($N$174="zákl. přenesená",$J$174,0)</f>
        <v>0</v>
      </c>
      <c r="BH174" s="164">
        <f>IF($N$174="sníž. přenesená",$J$174,0)</f>
        <v>0</v>
      </c>
      <c r="BI174" s="164">
        <f>IF($N$174="nulová",$J$174,0)</f>
        <v>0</v>
      </c>
      <c r="BJ174" s="97" t="s">
        <v>76</v>
      </c>
      <c r="BK174" s="164">
        <f>ROUND($I$174*$H$174,2)</f>
        <v>3468</v>
      </c>
      <c r="BL174" s="97" t="s">
        <v>146</v>
      </c>
      <c r="BM174" s="97" t="s">
        <v>2260</v>
      </c>
    </row>
    <row r="175" spans="2:65" s="6" customFormat="1" ht="27" customHeight="1" x14ac:dyDescent="0.3">
      <c r="B175" s="23"/>
      <c r="C175" s="24"/>
      <c r="D175" s="165" t="s">
        <v>148</v>
      </c>
      <c r="E175" s="24"/>
      <c r="F175" s="166" t="s">
        <v>2189</v>
      </c>
      <c r="G175" s="24"/>
      <c r="H175" s="24"/>
      <c r="J175" s="24"/>
      <c r="K175" s="24"/>
      <c r="L175" s="43"/>
      <c r="M175" s="56"/>
      <c r="N175" s="24"/>
      <c r="O175" s="24"/>
      <c r="P175" s="24"/>
      <c r="Q175" s="24"/>
      <c r="R175" s="24"/>
      <c r="S175" s="24"/>
      <c r="T175" s="57"/>
      <c r="AT175" s="6" t="s">
        <v>148</v>
      </c>
      <c r="AU175" s="6" t="s">
        <v>80</v>
      </c>
    </row>
    <row r="176" spans="2:65" s="6" customFormat="1" ht="15.75" customHeight="1" x14ac:dyDescent="0.3">
      <c r="B176" s="176"/>
      <c r="C176" s="177"/>
      <c r="D176" s="167" t="s">
        <v>152</v>
      </c>
      <c r="E176" s="177"/>
      <c r="F176" s="178" t="s">
        <v>2261</v>
      </c>
      <c r="G176" s="177"/>
      <c r="H176" s="179">
        <v>102</v>
      </c>
      <c r="J176" s="177"/>
      <c r="K176" s="177"/>
      <c r="L176" s="180"/>
      <c r="M176" s="181"/>
      <c r="N176" s="177"/>
      <c r="O176" s="177"/>
      <c r="P176" s="177"/>
      <c r="Q176" s="177"/>
      <c r="R176" s="177"/>
      <c r="S176" s="177"/>
      <c r="T176" s="182"/>
      <c r="AT176" s="183" t="s">
        <v>152</v>
      </c>
      <c r="AU176" s="183" t="s">
        <v>80</v>
      </c>
      <c r="AV176" s="183" t="s">
        <v>80</v>
      </c>
      <c r="AW176" s="183" t="s">
        <v>111</v>
      </c>
      <c r="AX176" s="183" t="s">
        <v>76</v>
      </c>
      <c r="AY176" s="183" t="s">
        <v>139</v>
      </c>
    </row>
    <row r="177" spans="2:65" s="6" customFormat="1" ht="15.75" customHeight="1" x14ac:dyDescent="0.3">
      <c r="B177" s="23"/>
      <c r="C177" s="153" t="s">
        <v>822</v>
      </c>
      <c r="D177" s="153" t="s">
        <v>141</v>
      </c>
      <c r="E177" s="154" t="s">
        <v>2181</v>
      </c>
      <c r="F177" s="155" t="s">
        <v>2182</v>
      </c>
      <c r="G177" s="156" t="s">
        <v>294</v>
      </c>
      <c r="H177" s="157">
        <v>90</v>
      </c>
      <c r="I177" s="158">
        <v>42</v>
      </c>
      <c r="J177" s="159">
        <f>ROUND($I$177*$H$177,2)</f>
        <v>3780</v>
      </c>
      <c r="K177" s="155" t="s">
        <v>145</v>
      </c>
      <c r="L177" s="43"/>
      <c r="M177" s="160"/>
      <c r="N177" s="161" t="s">
        <v>43</v>
      </c>
      <c r="O177" s="24"/>
      <c r="P177" s="162">
        <f>$O$177*$H$177</f>
        <v>0</v>
      </c>
      <c r="Q177" s="162">
        <v>0</v>
      </c>
      <c r="R177" s="162">
        <f>$Q$177*$H$177</f>
        <v>0</v>
      </c>
      <c r="S177" s="162">
        <v>0</v>
      </c>
      <c r="T177" s="163">
        <f>$S$177*$H$177</f>
        <v>0</v>
      </c>
      <c r="AR177" s="97" t="s">
        <v>146</v>
      </c>
      <c r="AT177" s="97" t="s">
        <v>141</v>
      </c>
      <c r="AU177" s="97" t="s">
        <v>80</v>
      </c>
      <c r="AY177" s="6" t="s">
        <v>139</v>
      </c>
      <c r="BE177" s="164">
        <f>IF($N$177="základní",$J$177,0)</f>
        <v>3780</v>
      </c>
      <c r="BF177" s="164">
        <f>IF($N$177="snížená",$J$177,0)</f>
        <v>0</v>
      </c>
      <c r="BG177" s="164">
        <f>IF($N$177="zákl. přenesená",$J$177,0)</f>
        <v>0</v>
      </c>
      <c r="BH177" s="164">
        <f>IF($N$177="sníž. přenesená",$J$177,0)</f>
        <v>0</v>
      </c>
      <c r="BI177" s="164">
        <f>IF($N$177="nulová",$J$177,0)</f>
        <v>0</v>
      </c>
      <c r="BJ177" s="97" t="s">
        <v>76</v>
      </c>
      <c r="BK177" s="164">
        <f>ROUND($I$177*$H$177,2)</f>
        <v>3780</v>
      </c>
      <c r="BL177" s="97" t="s">
        <v>146</v>
      </c>
      <c r="BM177" s="97" t="s">
        <v>2262</v>
      </c>
    </row>
    <row r="178" spans="2:65" s="6" customFormat="1" ht="27" customHeight="1" x14ac:dyDescent="0.3">
      <c r="B178" s="23"/>
      <c r="C178" s="24"/>
      <c r="D178" s="165" t="s">
        <v>148</v>
      </c>
      <c r="E178" s="24"/>
      <c r="F178" s="166" t="s">
        <v>2184</v>
      </c>
      <c r="G178" s="24"/>
      <c r="H178" s="24"/>
      <c r="J178" s="24"/>
      <c r="K178" s="24"/>
      <c r="L178" s="43"/>
      <c r="M178" s="56"/>
      <c r="N178" s="24"/>
      <c r="O178" s="24"/>
      <c r="P178" s="24"/>
      <c r="Q178" s="24"/>
      <c r="R178" s="24"/>
      <c r="S178" s="24"/>
      <c r="T178" s="57"/>
      <c r="AT178" s="6" t="s">
        <v>148</v>
      </c>
      <c r="AU178" s="6" t="s">
        <v>80</v>
      </c>
    </row>
    <row r="179" spans="2:65" s="6" customFormat="1" ht="15.75" customHeight="1" x14ac:dyDescent="0.3">
      <c r="B179" s="176"/>
      <c r="C179" s="177"/>
      <c r="D179" s="167" t="s">
        <v>152</v>
      </c>
      <c r="E179" s="177"/>
      <c r="F179" s="178" t="s">
        <v>2263</v>
      </c>
      <c r="G179" s="177"/>
      <c r="H179" s="179">
        <v>90</v>
      </c>
      <c r="J179" s="177"/>
      <c r="K179" s="177"/>
      <c r="L179" s="180"/>
      <c r="M179" s="181"/>
      <c r="N179" s="177"/>
      <c r="O179" s="177"/>
      <c r="P179" s="177"/>
      <c r="Q179" s="177"/>
      <c r="R179" s="177"/>
      <c r="S179" s="177"/>
      <c r="T179" s="182"/>
      <c r="AT179" s="183" t="s">
        <v>152</v>
      </c>
      <c r="AU179" s="183" t="s">
        <v>80</v>
      </c>
      <c r="AV179" s="183" t="s">
        <v>80</v>
      </c>
      <c r="AW179" s="183" t="s">
        <v>111</v>
      </c>
      <c r="AX179" s="183" t="s">
        <v>76</v>
      </c>
      <c r="AY179" s="183" t="s">
        <v>139</v>
      </c>
    </row>
    <row r="180" spans="2:65" s="6" customFormat="1" ht="15.75" customHeight="1" x14ac:dyDescent="0.3">
      <c r="B180" s="23"/>
      <c r="C180" s="153" t="s">
        <v>829</v>
      </c>
      <c r="D180" s="153" t="s">
        <v>141</v>
      </c>
      <c r="E180" s="154" t="s">
        <v>2214</v>
      </c>
      <c r="F180" s="155" t="s">
        <v>2215</v>
      </c>
      <c r="G180" s="156" t="s">
        <v>294</v>
      </c>
      <c r="H180" s="157">
        <v>18</v>
      </c>
      <c r="I180" s="158">
        <v>42</v>
      </c>
      <c r="J180" s="159">
        <f>ROUND($I$180*$H$180,2)</f>
        <v>756</v>
      </c>
      <c r="K180" s="155" t="s">
        <v>145</v>
      </c>
      <c r="L180" s="43"/>
      <c r="M180" s="160"/>
      <c r="N180" s="161" t="s">
        <v>43</v>
      </c>
      <c r="O180" s="24"/>
      <c r="P180" s="162">
        <f>$O$180*$H$180</f>
        <v>0</v>
      </c>
      <c r="Q180" s="162">
        <v>0</v>
      </c>
      <c r="R180" s="162">
        <f>$Q$180*$H$180</f>
        <v>0</v>
      </c>
      <c r="S180" s="162">
        <v>0</v>
      </c>
      <c r="T180" s="163">
        <f>$S$180*$H$180</f>
        <v>0</v>
      </c>
      <c r="AR180" s="97" t="s">
        <v>146</v>
      </c>
      <c r="AT180" s="97" t="s">
        <v>141</v>
      </c>
      <c r="AU180" s="97" t="s">
        <v>80</v>
      </c>
      <c r="AY180" s="6" t="s">
        <v>139</v>
      </c>
      <c r="BE180" s="164">
        <f>IF($N$180="základní",$J$180,0)</f>
        <v>756</v>
      </c>
      <c r="BF180" s="164">
        <f>IF($N$180="snížená",$J$180,0)</f>
        <v>0</v>
      </c>
      <c r="BG180" s="164">
        <f>IF($N$180="zákl. přenesená",$J$180,0)</f>
        <v>0</v>
      </c>
      <c r="BH180" s="164">
        <f>IF($N$180="sníž. přenesená",$J$180,0)</f>
        <v>0</v>
      </c>
      <c r="BI180" s="164">
        <f>IF($N$180="nulová",$J$180,0)</f>
        <v>0</v>
      </c>
      <c r="BJ180" s="97" t="s">
        <v>76</v>
      </c>
      <c r="BK180" s="164">
        <f>ROUND($I$180*$H$180,2)</f>
        <v>756</v>
      </c>
      <c r="BL180" s="97" t="s">
        <v>146</v>
      </c>
      <c r="BM180" s="97" t="s">
        <v>2264</v>
      </c>
    </row>
    <row r="181" spans="2:65" s="6" customFormat="1" ht="27" customHeight="1" x14ac:dyDescent="0.3">
      <c r="B181" s="23"/>
      <c r="C181" s="24"/>
      <c r="D181" s="165" t="s">
        <v>148</v>
      </c>
      <c r="E181" s="24"/>
      <c r="F181" s="166" t="s">
        <v>2217</v>
      </c>
      <c r="G181" s="24"/>
      <c r="H181" s="24"/>
      <c r="J181" s="24"/>
      <c r="K181" s="24"/>
      <c r="L181" s="43"/>
      <c r="M181" s="56"/>
      <c r="N181" s="24"/>
      <c r="O181" s="24"/>
      <c r="P181" s="24"/>
      <c r="Q181" s="24"/>
      <c r="R181" s="24"/>
      <c r="S181" s="24"/>
      <c r="T181" s="57"/>
      <c r="AT181" s="6" t="s">
        <v>148</v>
      </c>
      <c r="AU181" s="6" t="s">
        <v>80</v>
      </c>
    </row>
    <row r="182" spans="2:65" s="6" customFormat="1" ht="15.75" customHeight="1" x14ac:dyDescent="0.3">
      <c r="B182" s="176"/>
      <c r="C182" s="177"/>
      <c r="D182" s="167" t="s">
        <v>152</v>
      </c>
      <c r="E182" s="177"/>
      <c r="F182" s="178" t="s">
        <v>2265</v>
      </c>
      <c r="G182" s="177"/>
      <c r="H182" s="179">
        <v>18</v>
      </c>
      <c r="J182" s="177"/>
      <c r="K182" s="177"/>
      <c r="L182" s="180"/>
      <c r="M182" s="181"/>
      <c r="N182" s="177"/>
      <c r="O182" s="177"/>
      <c r="P182" s="177"/>
      <c r="Q182" s="177"/>
      <c r="R182" s="177"/>
      <c r="S182" s="177"/>
      <c r="T182" s="182"/>
      <c r="AT182" s="183" t="s">
        <v>152</v>
      </c>
      <c r="AU182" s="183" t="s">
        <v>80</v>
      </c>
      <c r="AV182" s="183" t="s">
        <v>80</v>
      </c>
      <c r="AW182" s="183" t="s">
        <v>111</v>
      </c>
      <c r="AX182" s="183" t="s">
        <v>76</v>
      </c>
      <c r="AY182" s="183" t="s">
        <v>139</v>
      </c>
    </row>
    <row r="183" spans="2:65" s="6" customFormat="1" ht="15.75" customHeight="1" x14ac:dyDescent="0.3">
      <c r="B183" s="23"/>
      <c r="C183" s="153" t="s">
        <v>835</v>
      </c>
      <c r="D183" s="153" t="s">
        <v>141</v>
      </c>
      <c r="E183" s="154" t="s">
        <v>2266</v>
      </c>
      <c r="F183" s="155" t="s">
        <v>2267</v>
      </c>
      <c r="G183" s="156" t="s">
        <v>144</v>
      </c>
      <c r="H183" s="157">
        <v>6</v>
      </c>
      <c r="I183" s="158">
        <v>167</v>
      </c>
      <c r="J183" s="159">
        <f>ROUND($I$183*$H$183,2)</f>
        <v>1002</v>
      </c>
      <c r="K183" s="155" t="s">
        <v>145</v>
      </c>
      <c r="L183" s="43"/>
      <c r="M183" s="160"/>
      <c r="N183" s="161" t="s">
        <v>43</v>
      </c>
      <c r="O183" s="24"/>
      <c r="P183" s="162">
        <f>$O$183*$H$183</f>
        <v>0</v>
      </c>
      <c r="Q183" s="162">
        <v>0</v>
      </c>
      <c r="R183" s="162">
        <f>$Q$183*$H$183</f>
        <v>0</v>
      </c>
      <c r="S183" s="162">
        <v>0</v>
      </c>
      <c r="T183" s="163">
        <f>$S$183*$H$183</f>
        <v>0</v>
      </c>
      <c r="AR183" s="97" t="s">
        <v>146</v>
      </c>
      <c r="AT183" s="97" t="s">
        <v>141</v>
      </c>
      <c r="AU183" s="97" t="s">
        <v>80</v>
      </c>
      <c r="AY183" s="6" t="s">
        <v>139</v>
      </c>
      <c r="BE183" s="164">
        <f>IF($N$183="základní",$J$183,0)</f>
        <v>1002</v>
      </c>
      <c r="BF183" s="164">
        <f>IF($N$183="snížená",$J$183,0)</f>
        <v>0</v>
      </c>
      <c r="BG183" s="164">
        <f>IF($N$183="zákl. přenesená",$J$183,0)</f>
        <v>0</v>
      </c>
      <c r="BH183" s="164">
        <f>IF($N$183="sníž. přenesená",$J$183,0)</f>
        <v>0</v>
      </c>
      <c r="BI183" s="164">
        <f>IF($N$183="nulová",$J$183,0)</f>
        <v>0</v>
      </c>
      <c r="BJ183" s="97" t="s">
        <v>76</v>
      </c>
      <c r="BK183" s="164">
        <f>ROUND($I$183*$H$183,2)</f>
        <v>1002</v>
      </c>
      <c r="BL183" s="97" t="s">
        <v>146</v>
      </c>
      <c r="BM183" s="97" t="s">
        <v>2268</v>
      </c>
    </row>
    <row r="184" spans="2:65" s="6" customFormat="1" ht="16.5" customHeight="1" x14ac:dyDescent="0.3">
      <c r="B184" s="23"/>
      <c r="C184" s="24"/>
      <c r="D184" s="165" t="s">
        <v>148</v>
      </c>
      <c r="E184" s="24"/>
      <c r="F184" s="166" t="s">
        <v>2269</v>
      </c>
      <c r="G184" s="24"/>
      <c r="H184" s="24"/>
      <c r="J184" s="24"/>
      <c r="K184" s="24"/>
      <c r="L184" s="43"/>
      <c r="M184" s="56"/>
      <c r="N184" s="24"/>
      <c r="O184" s="24"/>
      <c r="P184" s="24"/>
      <c r="Q184" s="24"/>
      <c r="R184" s="24"/>
      <c r="S184" s="24"/>
      <c r="T184" s="57"/>
      <c r="AT184" s="6" t="s">
        <v>148</v>
      </c>
      <c r="AU184" s="6" t="s">
        <v>80</v>
      </c>
    </row>
    <row r="185" spans="2:65" s="6" customFormat="1" ht="15.75" customHeight="1" x14ac:dyDescent="0.3">
      <c r="B185" s="176"/>
      <c r="C185" s="177"/>
      <c r="D185" s="167" t="s">
        <v>152</v>
      </c>
      <c r="E185" s="177"/>
      <c r="F185" s="178" t="s">
        <v>2270</v>
      </c>
      <c r="G185" s="177"/>
      <c r="H185" s="179">
        <v>6</v>
      </c>
      <c r="J185" s="177"/>
      <c r="K185" s="177"/>
      <c r="L185" s="180"/>
      <c r="M185" s="181"/>
      <c r="N185" s="177"/>
      <c r="O185" s="177"/>
      <c r="P185" s="177"/>
      <c r="Q185" s="177"/>
      <c r="R185" s="177"/>
      <c r="S185" s="177"/>
      <c r="T185" s="182"/>
      <c r="AT185" s="183" t="s">
        <v>152</v>
      </c>
      <c r="AU185" s="183" t="s">
        <v>80</v>
      </c>
      <c r="AV185" s="183" t="s">
        <v>80</v>
      </c>
      <c r="AW185" s="183" t="s">
        <v>111</v>
      </c>
      <c r="AX185" s="183" t="s">
        <v>76</v>
      </c>
      <c r="AY185" s="183" t="s">
        <v>139</v>
      </c>
    </row>
    <row r="186" spans="2:65" s="6" customFormat="1" ht="15.75" customHeight="1" x14ac:dyDescent="0.3">
      <c r="B186" s="23"/>
      <c r="C186" s="153" t="s">
        <v>841</v>
      </c>
      <c r="D186" s="153" t="s">
        <v>141</v>
      </c>
      <c r="E186" s="154" t="s">
        <v>2271</v>
      </c>
      <c r="F186" s="155" t="s">
        <v>2272</v>
      </c>
      <c r="G186" s="156" t="s">
        <v>294</v>
      </c>
      <c r="H186" s="157">
        <v>180</v>
      </c>
      <c r="I186" s="158">
        <v>42</v>
      </c>
      <c r="J186" s="159">
        <f>ROUND($I$186*$H$186,2)</f>
        <v>7560</v>
      </c>
      <c r="K186" s="155" t="s">
        <v>145</v>
      </c>
      <c r="L186" s="43"/>
      <c r="M186" s="160"/>
      <c r="N186" s="161" t="s">
        <v>43</v>
      </c>
      <c r="O186" s="24"/>
      <c r="P186" s="162">
        <f>$O$186*$H$186</f>
        <v>0</v>
      </c>
      <c r="Q186" s="162">
        <v>0</v>
      </c>
      <c r="R186" s="162">
        <f>$Q$186*$H$186</f>
        <v>0</v>
      </c>
      <c r="S186" s="162">
        <v>0</v>
      </c>
      <c r="T186" s="163">
        <f>$S$186*$H$186</f>
        <v>0</v>
      </c>
      <c r="AR186" s="97" t="s">
        <v>146</v>
      </c>
      <c r="AT186" s="97" t="s">
        <v>141</v>
      </c>
      <c r="AU186" s="97" t="s">
        <v>80</v>
      </c>
      <c r="AY186" s="6" t="s">
        <v>139</v>
      </c>
      <c r="BE186" s="164">
        <f>IF($N$186="základní",$J$186,0)</f>
        <v>7560</v>
      </c>
      <c r="BF186" s="164">
        <f>IF($N$186="snížená",$J$186,0)</f>
        <v>0</v>
      </c>
      <c r="BG186" s="164">
        <f>IF($N$186="zákl. přenesená",$J$186,0)</f>
        <v>0</v>
      </c>
      <c r="BH186" s="164">
        <f>IF($N$186="sníž. přenesená",$J$186,0)</f>
        <v>0</v>
      </c>
      <c r="BI186" s="164">
        <f>IF($N$186="nulová",$J$186,0)</f>
        <v>0</v>
      </c>
      <c r="BJ186" s="97" t="s">
        <v>76</v>
      </c>
      <c r="BK186" s="164">
        <f>ROUND($I$186*$H$186,2)</f>
        <v>7560</v>
      </c>
      <c r="BL186" s="97" t="s">
        <v>146</v>
      </c>
      <c r="BM186" s="97" t="s">
        <v>2273</v>
      </c>
    </row>
    <row r="187" spans="2:65" s="6" customFormat="1" ht="27" customHeight="1" x14ac:dyDescent="0.3">
      <c r="B187" s="23"/>
      <c r="C187" s="24"/>
      <c r="D187" s="165" t="s">
        <v>148</v>
      </c>
      <c r="E187" s="24"/>
      <c r="F187" s="166" t="s">
        <v>2274</v>
      </c>
      <c r="G187" s="24"/>
      <c r="H187" s="24"/>
      <c r="J187" s="24"/>
      <c r="K187" s="24"/>
      <c r="L187" s="43"/>
      <c r="M187" s="56"/>
      <c r="N187" s="24"/>
      <c r="O187" s="24"/>
      <c r="P187" s="24"/>
      <c r="Q187" s="24"/>
      <c r="R187" s="24"/>
      <c r="S187" s="24"/>
      <c r="T187" s="57"/>
      <c r="AT187" s="6" t="s">
        <v>148</v>
      </c>
      <c r="AU187" s="6" t="s">
        <v>80</v>
      </c>
    </row>
    <row r="188" spans="2:65" s="6" customFormat="1" ht="15.75" customHeight="1" x14ac:dyDescent="0.3">
      <c r="B188" s="176"/>
      <c r="C188" s="177"/>
      <c r="D188" s="167" t="s">
        <v>152</v>
      </c>
      <c r="E188" s="177"/>
      <c r="F188" s="178" t="s">
        <v>2220</v>
      </c>
      <c r="G188" s="177"/>
      <c r="H188" s="179">
        <v>180</v>
      </c>
      <c r="J188" s="177"/>
      <c r="K188" s="177"/>
      <c r="L188" s="180"/>
      <c r="M188" s="181"/>
      <c r="N188" s="177"/>
      <c r="O188" s="177"/>
      <c r="P188" s="177"/>
      <c r="Q188" s="177"/>
      <c r="R188" s="177"/>
      <c r="S188" s="177"/>
      <c r="T188" s="182"/>
      <c r="AT188" s="183" t="s">
        <v>152</v>
      </c>
      <c r="AU188" s="183" t="s">
        <v>80</v>
      </c>
      <c r="AV188" s="183" t="s">
        <v>80</v>
      </c>
      <c r="AW188" s="183" t="s">
        <v>111</v>
      </c>
      <c r="AX188" s="183" t="s">
        <v>76</v>
      </c>
      <c r="AY188" s="183" t="s">
        <v>139</v>
      </c>
    </row>
    <row r="189" spans="2:65" s="6" customFormat="1" ht="15.75" customHeight="1" x14ac:dyDescent="0.3">
      <c r="B189" s="23"/>
      <c r="C189" s="153" t="s">
        <v>1057</v>
      </c>
      <c r="D189" s="153" t="s">
        <v>141</v>
      </c>
      <c r="E189" s="154" t="s">
        <v>2227</v>
      </c>
      <c r="F189" s="155" t="s">
        <v>2228</v>
      </c>
      <c r="G189" s="156" t="s">
        <v>294</v>
      </c>
      <c r="H189" s="157">
        <v>30</v>
      </c>
      <c r="I189" s="158">
        <v>17</v>
      </c>
      <c r="J189" s="159">
        <f>ROUND($I$189*$H$189,2)</f>
        <v>510</v>
      </c>
      <c r="K189" s="155" t="s">
        <v>145</v>
      </c>
      <c r="L189" s="43"/>
      <c r="M189" s="160"/>
      <c r="N189" s="161" t="s">
        <v>43</v>
      </c>
      <c r="O189" s="24"/>
      <c r="P189" s="162">
        <f>$O$189*$H$189</f>
        <v>0</v>
      </c>
      <c r="Q189" s="162">
        <v>0</v>
      </c>
      <c r="R189" s="162">
        <f>$Q$189*$H$189</f>
        <v>0</v>
      </c>
      <c r="S189" s="162">
        <v>0</v>
      </c>
      <c r="T189" s="163">
        <f>$S$189*$H$189</f>
        <v>0</v>
      </c>
      <c r="AR189" s="97" t="s">
        <v>146</v>
      </c>
      <c r="AT189" s="97" t="s">
        <v>141</v>
      </c>
      <c r="AU189" s="97" t="s">
        <v>80</v>
      </c>
      <c r="AY189" s="6" t="s">
        <v>139</v>
      </c>
      <c r="BE189" s="164">
        <f>IF($N$189="základní",$J$189,0)</f>
        <v>510</v>
      </c>
      <c r="BF189" s="164">
        <f>IF($N$189="snížená",$J$189,0)</f>
        <v>0</v>
      </c>
      <c r="BG189" s="164">
        <f>IF($N$189="zákl. přenesená",$J$189,0)</f>
        <v>0</v>
      </c>
      <c r="BH189" s="164">
        <f>IF($N$189="sníž. přenesená",$J$189,0)</f>
        <v>0</v>
      </c>
      <c r="BI189" s="164">
        <f>IF($N$189="nulová",$J$189,0)</f>
        <v>0</v>
      </c>
      <c r="BJ189" s="97" t="s">
        <v>76</v>
      </c>
      <c r="BK189" s="164">
        <f>ROUND($I$189*$H$189,2)</f>
        <v>510</v>
      </c>
      <c r="BL189" s="97" t="s">
        <v>146</v>
      </c>
      <c r="BM189" s="97" t="s">
        <v>2275</v>
      </c>
    </row>
    <row r="190" spans="2:65" s="6" customFormat="1" ht="27" customHeight="1" x14ac:dyDescent="0.3">
      <c r="B190" s="23"/>
      <c r="C190" s="24"/>
      <c r="D190" s="165" t="s">
        <v>148</v>
      </c>
      <c r="E190" s="24"/>
      <c r="F190" s="166" t="s">
        <v>2230</v>
      </c>
      <c r="G190" s="24"/>
      <c r="H190" s="24"/>
      <c r="J190" s="24"/>
      <c r="K190" s="24"/>
      <c r="L190" s="43"/>
      <c r="M190" s="56"/>
      <c r="N190" s="24"/>
      <c r="O190" s="24"/>
      <c r="P190" s="24"/>
      <c r="Q190" s="24"/>
      <c r="R190" s="24"/>
      <c r="S190" s="24"/>
      <c r="T190" s="57"/>
      <c r="AT190" s="6" t="s">
        <v>148</v>
      </c>
      <c r="AU190" s="6" t="s">
        <v>80</v>
      </c>
    </row>
    <row r="191" spans="2:65" s="6" customFormat="1" ht="15.75" customHeight="1" x14ac:dyDescent="0.3">
      <c r="B191" s="176"/>
      <c r="C191" s="177"/>
      <c r="D191" s="167" t="s">
        <v>152</v>
      </c>
      <c r="E191" s="177"/>
      <c r="F191" s="178" t="s">
        <v>2222</v>
      </c>
      <c r="G191" s="177"/>
      <c r="H191" s="179">
        <v>30</v>
      </c>
      <c r="J191" s="177"/>
      <c r="K191" s="177"/>
      <c r="L191" s="180"/>
      <c r="M191" s="181"/>
      <c r="N191" s="177"/>
      <c r="O191" s="177"/>
      <c r="P191" s="177"/>
      <c r="Q191" s="177"/>
      <c r="R191" s="177"/>
      <c r="S191" s="177"/>
      <c r="T191" s="182"/>
      <c r="AT191" s="183" t="s">
        <v>152</v>
      </c>
      <c r="AU191" s="183" t="s">
        <v>80</v>
      </c>
      <c r="AV191" s="183" t="s">
        <v>80</v>
      </c>
      <c r="AW191" s="183" t="s">
        <v>111</v>
      </c>
      <c r="AX191" s="183" t="s">
        <v>76</v>
      </c>
      <c r="AY191" s="183" t="s">
        <v>139</v>
      </c>
    </row>
    <row r="192" spans="2:65" s="140" customFormat="1" ht="30.75" customHeight="1" x14ac:dyDescent="0.3">
      <c r="B192" s="141"/>
      <c r="C192" s="142"/>
      <c r="D192" s="142" t="s">
        <v>71</v>
      </c>
      <c r="E192" s="151" t="s">
        <v>2276</v>
      </c>
      <c r="F192" s="151" t="s">
        <v>2277</v>
      </c>
      <c r="G192" s="142"/>
      <c r="H192" s="142"/>
      <c r="J192" s="152">
        <f>$BK$192</f>
        <v>67395.64</v>
      </c>
      <c r="K192" s="142"/>
      <c r="L192" s="145"/>
      <c r="M192" s="146"/>
      <c r="N192" s="142"/>
      <c r="O192" s="142"/>
      <c r="P192" s="147">
        <f>SUM($P$193:$P$219)</f>
        <v>0</v>
      </c>
      <c r="Q192" s="142"/>
      <c r="R192" s="147">
        <f>SUM($R$193:$R$219)</f>
        <v>0</v>
      </c>
      <c r="S192" s="142"/>
      <c r="T192" s="148">
        <f>SUM($T$193:$T$219)</f>
        <v>0</v>
      </c>
      <c r="AR192" s="149" t="s">
        <v>76</v>
      </c>
      <c r="AT192" s="149" t="s">
        <v>71</v>
      </c>
      <c r="AU192" s="149" t="s">
        <v>76</v>
      </c>
      <c r="AY192" s="149" t="s">
        <v>139</v>
      </c>
      <c r="BK192" s="150">
        <f>SUM($BK$193:$BK$219)</f>
        <v>67395.64</v>
      </c>
    </row>
    <row r="193" spans="2:65" s="6" customFormat="1" ht="15.75" customHeight="1" x14ac:dyDescent="0.3">
      <c r="B193" s="23"/>
      <c r="C193" s="153" t="s">
        <v>1063</v>
      </c>
      <c r="D193" s="153" t="s">
        <v>141</v>
      </c>
      <c r="E193" s="154" t="s">
        <v>2278</v>
      </c>
      <c r="F193" s="155" t="s">
        <v>2279</v>
      </c>
      <c r="G193" s="156" t="s">
        <v>294</v>
      </c>
      <c r="H193" s="157">
        <v>130.5</v>
      </c>
      <c r="I193" s="158">
        <v>157</v>
      </c>
      <c r="J193" s="159">
        <f>ROUND($I$193*$H$193,2)</f>
        <v>20488.5</v>
      </c>
      <c r="K193" s="155"/>
      <c r="L193" s="43"/>
      <c r="M193" s="160"/>
      <c r="N193" s="161" t="s">
        <v>43</v>
      </c>
      <c r="O193" s="24"/>
      <c r="P193" s="162">
        <f>$O$193*$H$193</f>
        <v>0</v>
      </c>
      <c r="Q193" s="162">
        <v>0</v>
      </c>
      <c r="R193" s="162">
        <f>$Q$193*$H$193</f>
        <v>0</v>
      </c>
      <c r="S193" s="162">
        <v>0</v>
      </c>
      <c r="T193" s="163">
        <f>$S$193*$H$193</f>
        <v>0</v>
      </c>
      <c r="AR193" s="97" t="s">
        <v>2280</v>
      </c>
      <c r="AT193" s="97" t="s">
        <v>141</v>
      </c>
      <c r="AU193" s="97" t="s">
        <v>80</v>
      </c>
      <c r="AY193" s="6" t="s">
        <v>139</v>
      </c>
      <c r="BE193" s="164">
        <f>IF($N$193="základní",$J$193,0)</f>
        <v>20488.5</v>
      </c>
      <c r="BF193" s="164">
        <f>IF($N$193="snížená",$J$193,0)</f>
        <v>0</v>
      </c>
      <c r="BG193" s="164">
        <f>IF($N$193="zákl. přenesená",$J$193,0)</f>
        <v>0</v>
      </c>
      <c r="BH193" s="164">
        <f>IF($N$193="sníž. přenesená",$J$193,0)</f>
        <v>0</v>
      </c>
      <c r="BI193" s="164">
        <f>IF($N$193="nulová",$J$193,0)</f>
        <v>0</v>
      </c>
      <c r="BJ193" s="97" t="s">
        <v>76</v>
      </c>
      <c r="BK193" s="164">
        <f>ROUND($I$193*$H$193,2)</f>
        <v>20488.5</v>
      </c>
      <c r="BL193" s="97" t="s">
        <v>2280</v>
      </c>
      <c r="BM193" s="97" t="s">
        <v>2281</v>
      </c>
    </row>
    <row r="194" spans="2:65" s="6" customFormat="1" ht="15.75" customHeight="1" x14ac:dyDescent="0.3">
      <c r="B194" s="169"/>
      <c r="C194" s="170"/>
      <c r="D194" s="165" t="s">
        <v>152</v>
      </c>
      <c r="E194" s="171"/>
      <c r="F194" s="171" t="s">
        <v>2169</v>
      </c>
      <c r="G194" s="170"/>
      <c r="H194" s="170"/>
      <c r="J194" s="170"/>
      <c r="K194" s="170"/>
      <c r="L194" s="172"/>
      <c r="M194" s="173"/>
      <c r="N194" s="170"/>
      <c r="O194" s="170"/>
      <c r="P194" s="170"/>
      <c r="Q194" s="170"/>
      <c r="R194" s="170"/>
      <c r="S194" s="170"/>
      <c r="T194" s="174"/>
      <c r="AT194" s="175" t="s">
        <v>152</v>
      </c>
      <c r="AU194" s="175" t="s">
        <v>80</v>
      </c>
      <c r="AV194" s="175" t="s">
        <v>76</v>
      </c>
      <c r="AW194" s="175" t="s">
        <v>111</v>
      </c>
      <c r="AX194" s="175" t="s">
        <v>72</v>
      </c>
      <c r="AY194" s="175" t="s">
        <v>139</v>
      </c>
    </row>
    <row r="195" spans="2:65" s="6" customFormat="1" ht="15.75" customHeight="1" x14ac:dyDescent="0.3">
      <c r="B195" s="176"/>
      <c r="C195" s="177"/>
      <c r="D195" s="167" t="s">
        <v>152</v>
      </c>
      <c r="E195" s="177"/>
      <c r="F195" s="178" t="s">
        <v>2170</v>
      </c>
      <c r="G195" s="177"/>
      <c r="H195" s="179">
        <v>14.5</v>
      </c>
      <c r="J195" s="177"/>
      <c r="K195" s="177"/>
      <c r="L195" s="180"/>
      <c r="M195" s="181"/>
      <c r="N195" s="177"/>
      <c r="O195" s="177"/>
      <c r="P195" s="177"/>
      <c r="Q195" s="177"/>
      <c r="R195" s="177"/>
      <c r="S195" s="177"/>
      <c r="T195" s="182"/>
      <c r="AT195" s="183" t="s">
        <v>152</v>
      </c>
      <c r="AU195" s="183" t="s">
        <v>80</v>
      </c>
      <c r="AV195" s="183" t="s">
        <v>80</v>
      </c>
      <c r="AW195" s="183" t="s">
        <v>111</v>
      </c>
      <c r="AX195" s="183" t="s">
        <v>72</v>
      </c>
      <c r="AY195" s="183" t="s">
        <v>139</v>
      </c>
    </row>
    <row r="196" spans="2:65" s="6" customFormat="1" ht="15.75" customHeight="1" x14ac:dyDescent="0.3">
      <c r="B196" s="176"/>
      <c r="C196" s="177"/>
      <c r="D196" s="167" t="s">
        <v>152</v>
      </c>
      <c r="E196" s="177"/>
      <c r="F196" s="178" t="s">
        <v>2171</v>
      </c>
      <c r="G196" s="177"/>
      <c r="H196" s="179">
        <v>116</v>
      </c>
      <c r="J196" s="177"/>
      <c r="K196" s="177"/>
      <c r="L196" s="180"/>
      <c r="M196" s="181"/>
      <c r="N196" s="177"/>
      <c r="O196" s="177"/>
      <c r="P196" s="177"/>
      <c r="Q196" s="177"/>
      <c r="R196" s="177"/>
      <c r="S196" s="177"/>
      <c r="T196" s="182"/>
      <c r="AT196" s="183" t="s">
        <v>152</v>
      </c>
      <c r="AU196" s="183" t="s">
        <v>80</v>
      </c>
      <c r="AV196" s="183" t="s">
        <v>80</v>
      </c>
      <c r="AW196" s="183" t="s">
        <v>111</v>
      </c>
      <c r="AX196" s="183" t="s">
        <v>72</v>
      </c>
      <c r="AY196" s="183" t="s">
        <v>139</v>
      </c>
    </row>
    <row r="197" spans="2:65" s="6" customFormat="1" ht="15.75" customHeight="1" x14ac:dyDescent="0.3">
      <c r="B197" s="184"/>
      <c r="C197" s="185"/>
      <c r="D197" s="167" t="s">
        <v>152</v>
      </c>
      <c r="E197" s="185"/>
      <c r="F197" s="186" t="s">
        <v>179</v>
      </c>
      <c r="G197" s="185"/>
      <c r="H197" s="187">
        <v>130.5</v>
      </c>
      <c r="J197" s="185"/>
      <c r="K197" s="185"/>
      <c r="L197" s="188"/>
      <c r="M197" s="189"/>
      <c r="N197" s="185"/>
      <c r="O197" s="185"/>
      <c r="P197" s="185"/>
      <c r="Q197" s="185"/>
      <c r="R197" s="185"/>
      <c r="S197" s="185"/>
      <c r="T197" s="190"/>
      <c r="AT197" s="191" t="s">
        <v>152</v>
      </c>
      <c r="AU197" s="191" t="s">
        <v>80</v>
      </c>
      <c r="AV197" s="191" t="s">
        <v>146</v>
      </c>
      <c r="AW197" s="191" t="s">
        <v>111</v>
      </c>
      <c r="AX197" s="191" t="s">
        <v>76</v>
      </c>
      <c r="AY197" s="191" t="s">
        <v>139</v>
      </c>
    </row>
    <row r="198" spans="2:65" s="6" customFormat="1" ht="15.75" customHeight="1" x14ac:dyDescent="0.3">
      <c r="B198" s="23"/>
      <c r="C198" s="153" t="s">
        <v>1069</v>
      </c>
      <c r="D198" s="153" t="s">
        <v>141</v>
      </c>
      <c r="E198" s="154" t="s">
        <v>2282</v>
      </c>
      <c r="F198" s="155" t="s">
        <v>2283</v>
      </c>
      <c r="G198" s="156" t="s">
        <v>294</v>
      </c>
      <c r="H198" s="157">
        <v>130.5</v>
      </c>
      <c r="I198" s="158">
        <v>29</v>
      </c>
      <c r="J198" s="159">
        <f>ROUND($I$198*$H$198,2)</f>
        <v>3784.5</v>
      </c>
      <c r="K198" s="155"/>
      <c r="L198" s="43"/>
      <c r="M198" s="160"/>
      <c r="N198" s="161" t="s">
        <v>43</v>
      </c>
      <c r="O198" s="24"/>
      <c r="P198" s="162">
        <f>$O$198*$H$198</f>
        <v>0</v>
      </c>
      <c r="Q198" s="162">
        <v>0</v>
      </c>
      <c r="R198" s="162">
        <f>$Q$198*$H$198</f>
        <v>0</v>
      </c>
      <c r="S198" s="162">
        <v>0</v>
      </c>
      <c r="T198" s="163">
        <f>$S$198*$H$198</f>
        <v>0</v>
      </c>
      <c r="AR198" s="97" t="s">
        <v>2280</v>
      </c>
      <c r="AT198" s="97" t="s">
        <v>141</v>
      </c>
      <c r="AU198" s="97" t="s">
        <v>80</v>
      </c>
      <c r="AY198" s="6" t="s">
        <v>139</v>
      </c>
      <c r="BE198" s="164">
        <f>IF($N$198="základní",$J$198,0)</f>
        <v>3784.5</v>
      </c>
      <c r="BF198" s="164">
        <f>IF($N$198="snížená",$J$198,0)</f>
        <v>0</v>
      </c>
      <c r="BG198" s="164">
        <f>IF($N$198="zákl. přenesená",$J$198,0)</f>
        <v>0</v>
      </c>
      <c r="BH198" s="164">
        <f>IF($N$198="sníž. přenesená",$J$198,0)</f>
        <v>0</v>
      </c>
      <c r="BI198" s="164">
        <f>IF($N$198="nulová",$J$198,0)</f>
        <v>0</v>
      </c>
      <c r="BJ198" s="97" t="s">
        <v>76</v>
      </c>
      <c r="BK198" s="164">
        <f>ROUND($I$198*$H$198,2)</f>
        <v>3784.5</v>
      </c>
      <c r="BL198" s="97" t="s">
        <v>2280</v>
      </c>
      <c r="BM198" s="97" t="s">
        <v>2284</v>
      </c>
    </row>
    <row r="199" spans="2:65" s="6" customFormat="1" ht="15.75" customHeight="1" x14ac:dyDescent="0.3">
      <c r="B199" s="169"/>
      <c r="C199" s="170"/>
      <c r="D199" s="165" t="s">
        <v>152</v>
      </c>
      <c r="E199" s="171"/>
      <c r="F199" s="171" t="s">
        <v>2169</v>
      </c>
      <c r="G199" s="170"/>
      <c r="H199" s="170"/>
      <c r="J199" s="170"/>
      <c r="K199" s="170"/>
      <c r="L199" s="172"/>
      <c r="M199" s="173"/>
      <c r="N199" s="170"/>
      <c r="O199" s="170"/>
      <c r="P199" s="170"/>
      <c r="Q199" s="170"/>
      <c r="R199" s="170"/>
      <c r="S199" s="170"/>
      <c r="T199" s="174"/>
      <c r="AT199" s="175" t="s">
        <v>152</v>
      </c>
      <c r="AU199" s="175" t="s">
        <v>80</v>
      </c>
      <c r="AV199" s="175" t="s">
        <v>76</v>
      </c>
      <c r="AW199" s="175" t="s">
        <v>111</v>
      </c>
      <c r="AX199" s="175" t="s">
        <v>72</v>
      </c>
      <c r="AY199" s="175" t="s">
        <v>139</v>
      </c>
    </row>
    <row r="200" spans="2:65" s="6" customFormat="1" ht="15.75" customHeight="1" x14ac:dyDescent="0.3">
      <c r="B200" s="176"/>
      <c r="C200" s="177"/>
      <c r="D200" s="167" t="s">
        <v>152</v>
      </c>
      <c r="E200" s="177"/>
      <c r="F200" s="178" t="s">
        <v>2170</v>
      </c>
      <c r="G200" s="177"/>
      <c r="H200" s="179">
        <v>14.5</v>
      </c>
      <c r="J200" s="177"/>
      <c r="K200" s="177"/>
      <c r="L200" s="180"/>
      <c r="M200" s="181"/>
      <c r="N200" s="177"/>
      <c r="O200" s="177"/>
      <c r="P200" s="177"/>
      <c r="Q200" s="177"/>
      <c r="R200" s="177"/>
      <c r="S200" s="177"/>
      <c r="T200" s="182"/>
      <c r="AT200" s="183" t="s">
        <v>152</v>
      </c>
      <c r="AU200" s="183" t="s">
        <v>80</v>
      </c>
      <c r="AV200" s="183" t="s">
        <v>80</v>
      </c>
      <c r="AW200" s="183" t="s">
        <v>111</v>
      </c>
      <c r="AX200" s="183" t="s">
        <v>72</v>
      </c>
      <c r="AY200" s="183" t="s">
        <v>139</v>
      </c>
    </row>
    <row r="201" spans="2:65" s="6" customFormat="1" ht="15.75" customHeight="1" x14ac:dyDescent="0.3">
      <c r="B201" s="176"/>
      <c r="C201" s="177"/>
      <c r="D201" s="167" t="s">
        <v>152</v>
      </c>
      <c r="E201" s="177"/>
      <c r="F201" s="178" t="s">
        <v>2171</v>
      </c>
      <c r="G201" s="177"/>
      <c r="H201" s="179">
        <v>116</v>
      </c>
      <c r="J201" s="177"/>
      <c r="K201" s="177"/>
      <c r="L201" s="180"/>
      <c r="M201" s="181"/>
      <c r="N201" s="177"/>
      <c r="O201" s="177"/>
      <c r="P201" s="177"/>
      <c r="Q201" s="177"/>
      <c r="R201" s="177"/>
      <c r="S201" s="177"/>
      <c r="T201" s="182"/>
      <c r="AT201" s="183" t="s">
        <v>152</v>
      </c>
      <c r="AU201" s="183" t="s">
        <v>80</v>
      </c>
      <c r="AV201" s="183" t="s">
        <v>80</v>
      </c>
      <c r="AW201" s="183" t="s">
        <v>111</v>
      </c>
      <c r="AX201" s="183" t="s">
        <v>72</v>
      </c>
      <c r="AY201" s="183" t="s">
        <v>139</v>
      </c>
    </row>
    <row r="202" spans="2:65" s="6" customFormat="1" ht="15.75" customHeight="1" x14ac:dyDescent="0.3">
      <c r="B202" s="184"/>
      <c r="C202" s="185"/>
      <c r="D202" s="167" t="s">
        <v>152</v>
      </c>
      <c r="E202" s="185"/>
      <c r="F202" s="186" t="s">
        <v>179</v>
      </c>
      <c r="G202" s="185"/>
      <c r="H202" s="187">
        <v>130.5</v>
      </c>
      <c r="J202" s="185"/>
      <c r="K202" s="185"/>
      <c r="L202" s="188"/>
      <c r="M202" s="189"/>
      <c r="N202" s="185"/>
      <c r="O202" s="185"/>
      <c r="P202" s="185"/>
      <c r="Q202" s="185"/>
      <c r="R202" s="185"/>
      <c r="S202" s="185"/>
      <c r="T202" s="190"/>
      <c r="AT202" s="191" t="s">
        <v>152</v>
      </c>
      <c r="AU202" s="191" t="s">
        <v>80</v>
      </c>
      <c r="AV202" s="191" t="s">
        <v>146</v>
      </c>
      <c r="AW202" s="191" t="s">
        <v>111</v>
      </c>
      <c r="AX202" s="191" t="s">
        <v>76</v>
      </c>
      <c r="AY202" s="191" t="s">
        <v>139</v>
      </c>
    </row>
    <row r="203" spans="2:65" s="6" customFormat="1" ht="15.75" customHeight="1" x14ac:dyDescent="0.3">
      <c r="B203" s="23"/>
      <c r="C203" s="153" t="s">
        <v>1075</v>
      </c>
      <c r="D203" s="153" t="s">
        <v>141</v>
      </c>
      <c r="E203" s="154" t="s">
        <v>2285</v>
      </c>
      <c r="F203" s="155" t="s">
        <v>2286</v>
      </c>
      <c r="G203" s="156" t="s">
        <v>144</v>
      </c>
      <c r="H203" s="157">
        <v>8</v>
      </c>
      <c r="I203" s="158">
        <v>6.33</v>
      </c>
      <c r="J203" s="159">
        <f>ROUND($I$203*$H$203,2)</f>
        <v>50.64</v>
      </c>
      <c r="K203" s="155"/>
      <c r="L203" s="43"/>
      <c r="M203" s="160"/>
      <c r="N203" s="161" t="s">
        <v>43</v>
      </c>
      <c r="O203" s="24"/>
      <c r="P203" s="162">
        <f>$O$203*$H$203</f>
        <v>0</v>
      </c>
      <c r="Q203" s="162">
        <v>0</v>
      </c>
      <c r="R203" s="162">
        <f>$Q$203*$H$203</f>
        <v>0</v>
      </c>
      <c r="S203" s="162">
        <v>0</v>
      </c>
      <c r="T203" s="163">
        <f>$S$203*$H$203</f>
        <v>0</v>
      </c>
      <c r="AR203" s="97" t="s">
        <v>2280</v>
      </c>
      <c r="AT203" s="97" t="s">
        <v>141</v>
      </c>
      <c r="AU203" s="97" t="s">
        <v>80</v>
      </c>
      <c r="AY203" s="6" t="s">
        <v>139</v>
      </c>
      <c r="BE203" s="164">
        <f>IF($N$203="základní",$J$203,0)</f>
        <v>50.64</v>
      </c>
      <c r="BF203" s="164">
        <f>IF($N$203="snížená",$J$203,0)</f>
        <v>0</v>
      </c>
      <c r="BG203" s="164">
        <f>IF($N$203="zákl. přenesená",$J$203,0)</f>
        <v>0</v>
      </c>
      <c r="BH203" s="164">
        <f>IF($N$203="sníž. přenesená",$J$203,0)</f>
        <v>0</v>
      </c>
      <c r="BI203" s="164">
        <f>IF($N$203="nulová",$J$203,0)</f>
        <v>0</v>
      </c>
      <c r="BJ203" s="97" t="s">
        <v>76</v>
      </c>
      <c r="BK203" s="164">
        <f>ROUND($I$203*$H$203,2)</f>
        <v>50.64</v>
      </c>
      <c r="BL203" s="97" t="s">
        <v>2280</v>
      </c>
      <c r="BM203" s="97" t="s">
        <v>2287</v>
      </c>
    </row>
    <row r="204" spans="2:65" s="6" customFormat="1" ht="15.75" customHeight="1" x14ac:dyDescent="0.3">
      <c r="B204" s="176"/>
      <c r="C204" s="177"/>
      <c r="D204" s="165" t="s">
        <v>152</v>
      </c>
      <c r="E204" s="178"/>
      <c r="F204" s="178" t="s">
        <v>2176</v>
      </c>
      <c r="G204" s="177"/>
      <c r="H204" s="179">
        <v>8</v>
      </c>
      <c r="J204" s="177"/>
      <c r="K204" s="177"/>
      <c r="L204" s="180"/>
      <c r="M204" s="181"/>
      <c r="N204" s="177"/>
      <c r="O204" s="177"/>
      <c r="P204" s="177"/>
      <c r="Q204" s="177"/>
      <c r="R204" s="177"/>
      <c r="S204" s="177"/>
      <c r="T204" s="182"/>
      <c r="AT204" s="183" t="s">
        <v>152</v>
      </c>
      <c r="AU204" s="183" t="s">
        <v>80</v>
      </c>
      <c r="AV204" s="183" t="s">
        <v>80</v>
      </c>
      <c r="AW204" s="183" t="s">
        <v>111</v>
      </c>
      <c r="AX204" s="183" t="s">
        <v>76</v>
      </c>
      <c r="AY204" s="183" t="s">
        <v>139</v>
      </c>
    </row>
    <row r="205" spans="2:65" s="6" customFormat="1" ht="15.75" customHeight="1" x14ac:dyDescent="0.3">
      <c r="B205" s="23"/>
      <c r="C205" s="153" t="s">
        <v>1083</v>
      </c>
      <c r="D205" s="153" t="s">
        <v>141</v>
      </c>
      <c r="E205" s="154" t="s">
        <v>2288</v>
      </c>
      <c r="F205" s="155" t="s">
        <v>2289</v>
      </c>
      <c r="G205" s="156" t="s">
        <v>144</v>
      </c>
      <c r="H205" s="157">
        <v>8</v>
      </c>
      <c r="I205" s="158">
        <v>26</v>
      </c>
      <c r="J205" s="159">
        <f>ROUND($I$205*$H$205,2)</f>
        <v>208</v>
      </c>
      <c r="K205" s="155"/>
      <c r="L205" s="43"/>
      <c r="M205" s="160"/>
      <c r="N205" s="161" t="s">
        <v>43</v>
      </c>
      <c r="O205" s="24"/>
      <c r="P205" s="162">
        <f>$O$205*$H$205</f>
        <v>0</v>
      </c>
      <c r="Q205" s="162">
        <v>0</v>
      </c>
      <c r="R205" s="162">
        <f>$Q$205*$H$205</f>
        <v>0</v>
      </c>
      <c r="S205" s="162">
        <v>0</v>
      </c>
      <c r="T205" s="163">
        <f>$S$205*$H$205</f>
        <v>0</v>
      </c>
      <c r="AR205" s="97" t="s">
        <v>2280</v>
      </c>
      <c r="AT205" s="97" t="s">
        <v>141</v>
      </c>
      <c r="AU205" s="97" t="s">
        <v>80</v>
      </c>
      <c r="AY205" s="6" t="s">
        <v>139</v>
      </c>
      <c r="BE205" s="164">
        <f>IF($N$205="základní",$J$205,0)</f>
        <v>208</v>
      </c>
      <c r="BF205" s="164">
        <f>IF($N$205="snížená",$J$205,0)</f>
        <v>0</v>
      </c>
      <c r="BG205" s="164">
        <f>IF($N$205="zákl. přenesená",$J$205,0)</f>
        <v>0</v>
      </c>
      <c r="BH205" s="164">
        <f>IF($N$205="sníž. přenesená",$J$205,0)</f>
        <v>0</v>
      </c>
      <c r="BI205" s="164">
        <f>IF($N$205="nulová",$J$205,0)</f>
        <v>0</v>
      </c>
      <c r="BJ205" s="97" t="s">
        <v>76</v>
      </c>
      <c r="BK205" s="164">
        <f>ROUND($I$205*$H$205,2)</f>
        <v>208</v>
      </c>
      <c r="BL205" s="97" t="s">
        <v>2280</v>
      </c>
      <c r="BM205" s="97" t="s">
        <v>2290</v>
      </c>
    </row>
    <row r="206" spans="2:65" s="6" customFormat="1" ht="15.75" customHeight="1" x14ac:dyDescent="0.3">
      <c r="B206" s="176"/>
      <c r="C206" s="177"/>
      <c r="D206" s="165" t="s">
        <v>152</v>
      </c>
      <c r="E206" s="178"/>
      <c r="F206" s="178" t="s">
        <v>2176</v>
      </c>
      <c r="G206" s="177"/>
      <c r="H206" s="179">
        <v>8</v>
      </c>
      <c r="J206" s="177"/>
      <c r="K206" s="177"/>
      <c r="L206" s="180"/>
      <c r="M206" s="181"/>
      <c r="N206" s="177"/>
      <c r="O206" s="177"/>
      <c r="P206" s="177"/>
      <c r="Q206" s="177"/>
      <c r="R206" s="177"/>
      <c r="S206" s="177"/>
      <c r="T206" s="182"/>
      <c r="AT206" s="183" t="s">
        <v>152</v>
      </c>
      <c r="AU206" s="183" t="s">
        <v>80</v>
      </c>
      <c r="AV206" s="183" t="s">
        <v>80</v>
      </c>
      <c r="AW206" s="183" t="s">
        <v>111</v>
      </c>
      <c r="AX206" s="183" t="s">
        <v>76</v>
      </c>
      <c r="AY206" s="183" t="s">
        <v>139</v>
      </c>
    </row>
    <row r="207" spans="2:65" s="6" customFormat="1" ht="15.75" customHeight="1" x14ac:dyDescent="0.3">
      <c r="B207" s="23"/>
      <c r="C207" s="153" t="s">
        <v>1092</v>
      </c>
      <c r="D207" s="153" t="s">
        <v>141</v>
      </c>
      <c r="E207" s="154" t="s">
        <v>2291</v>
      </c>
      <c r="F207" s="155" t="s">
        <v>2292</v>
      </c>
      <c r="G207" s="156" t="s">
        <v>294</v>
      </c>
      <c r="H207" s="157">
        <v>130.5</v>
      </c>
      <c r="I207" s="158">
        <v>4</v>
      </c>
      <c r="J207" s="159">
        <f>ROUND($I$207*$H$207,2)</f>
        <v>522</v>
      </c>
      <c r="K207" s="155"/>
      <c r="L207" s="43"/>
      <c r="M207" s="160"/>
      <c r="N207" s="161" t="s">
        <v>43</v>
      </c>
      <c r="O207" s="24"/>
      <c r="P207" s="162">
        <f>$O$207*$H$207</f>
        <v>0</v>
      </c>
      <c r="Q207" s="162">
        <v>0</v>
      </c>
      <c r="R207" s="162">
        <f>$Q$207*$H$207</f>
        <v>0</v>
      </c>
      <c r="S207" s="162">
        <v>0</v>
      </c>
      <c r="T207" s="163">
        <f>$S$207*$H$207</f>
        <v>0</v>
      </c>
      <c r="AR207" s="97" t="s">
        <v>2280</v>
      </c>
      <c r="AT207" s="97" t="s">
        <v>141</v>
      </c>
      <c r="AU207" s="97" t="s">
        <v>80</v>
      </c>
      <c r="AY207" s="6" t="s">
        <v>139</v>
      </c>
      <c r="BE207" s="164">
        <f>IF($N$207="základní",$J$207,0)</f>
        <v>522</v>
      </c>
      <c r="BF207" s="164">
        <f>IF($N$207="snížená",$J$207,0)</f>
        <v>0</v>
      </c>
      <c r="BG207" s="164">
        <f>IF($N$207="zákl. přenesená",$J$207,0)</f>
        <v>0</v>
      </c>
      <c r="BH207" s="164">
        <f>IF($N$207="sníž. přenesená",$J$207,0)</f>
        <v>0</v>
      </c>
      <c r="BI207" s="164">
        <f>IF($N$207="nulová",$J$207,0)</f>
        <v>0</v>
      </c>
      <c r="BJ207" s="97" t="s">
        <v>76</v>
      </c>
      <c r="BK207" s="164">
        <f>ROUND($I$207*$H$207,2)</f>
        <v>522</v>
      </c>
      <c r="BL207" s="97" t="s">
        <v>2280</v>
      </c>
      <c r="BM207" s="97" t="s">
        <v>2293</v>
      </c>
    </row>
    <row r="208" spans="2:65" s="6" customFormat="1" ht="15.75" customHeight="1" x14ac:dyDescent="0.3">
      <c r="B208" s="169"/>
      <c r="C208" s="170"/>
      <c r="D208" s="165" t="s">
        <v>152</v>
      </c>
      <c r="E208" s="171"/>
      <c r="F208" s="171" t="s">
        <v>2169</v>
      </c>
      <c r="G208" s="170"/>
      <c r="H208" s="170"/>
      <c r="J208" s="170"/>
      <c r="K208" s="170"/>
      <c r="L208" s="172"/>
      <c r="M208" s="173"/>
      <c r="N208" s="170"/>
      <c r="O208" s="170"/>
      <c r="P208" s="170"/>
      <c r="Q208" s="170"/>
      <c r="R208" s="170"/>
      <c r="S208" s="170"/>
      <c r="T208" s="174"/>
      <c r="AT208" s="175" t="s">
        <v>152</v>
      </c>
      <c r="AU208" s="175" t="s">
        <v>80</v>
      </c>
      <c r="AV208" s="175" t="s">
        <v>76</v>
      </c>
      <c r="AW208" s="175" t="s">
        <v>111</v>
      </c>
      <c r="AX208" s="175" t="s">
        <v>72</v>
      </c>
      <c r="AY208" s="175" t="s">
        <v>139</v>
      </c>
    </row>
    <row r="209" spans="2:65" s="6" customFormat="1" ht="15.75" customHeight="1" x14ac:dyDescent="0.3">
      <c r="B209" s="176"/>
      <c r="C209" s="177"/>
      <c r="D209" s="167" t="s">
        <v>152</v>
      </c>
      <c r="E209" s="177"/>
      <c r="F209" s="178" t="s">
        <v>2170</v>
      </c>
      <c r="G209" s="177"/>
      <c r="H209" s="179">
        <v>14.5</v>
      </c>
      <c r="J209" s="177"/>
      <c r="K209" s="177"/>
      <c r="L209" s="180"/>
      <c r="M209" s="181"/>
      <c r="N209" s="177"/>
      <c r="O209" s="177"/>
      <c r="P209" s="177"/>
      <c r="Q209" s="177"/>
      <c r="R209" s="177"/>
      <c r="S209" s="177"/>
      <c r="T209" s="182"/>
      <c r="AT209" s="183" t="s">
        <v>152</v>
      </c>
      <c r="AU209" s="183" t="s">
        <v>80</v>
      </c>
      <c r="AV209" s="183" t="s">
        <v>80</v>
      </c>
      <c r="AW209" s="183" t="s">
        <v>111</v>
      </c>
      <c r="AX209" s="183" t="s">
        <v>72</v>
      </c>
      <c r="AY209" s="183" t="s">
        <v>139</v>
      </c>
    </row>
    <row r="210" spans="2:65" s="6" customFormat="1" ht="15.75" customHeight="1" x14ac:dyDescent="0.3">
      <c r="B210" s="176"/>
      <c r="C210" s="177"/>
      <c r="D210" s="167" t="s">
        <v>152</v>
      </c>
      <c r="E210" s="177"/>
      <c r="F210" s="178" t="s">
        <v>2171</v>
      </c>
      <c r="G210" s="177"/>
      <c r="H210" s="179">
        <v>116</v>
      </c>
      <c r="J210" s="177"/>
      <c r="K210" s="177"/>
      <c r="L210" s="180"/>
      <c r="M210" s="181"/>
      <c r="N210" s="177"/>
      <c r="O210" s="177"/>
      <c r="P210" s="177"/>
      <c r="Q210" s="177"/>
      <c r="R210" s="177"/>
      <c r="S210" s="177"/>
      <c r="T210" s="182"/>
      <c r="AT210" s="183" t="s">
        <v>152</v>
      </c>
      <c r="AU210" s="183" t="s">
        <v>80</v>
      </c>
      <c r="AV210" s="183" t="s">
        <v>80</v>
      </c>
      <c r="AW210" s="183" t="s">
        <v>111</v>
      </c>
      <c r="AX210" s="183" t="s">
        <v>72</v>
      </c>
      <c r="AY210" s="183" t="s">
        <v>139</v>
      </c>
    </row>
    <row r="211" spans="2:65" s="6" customFormat="1" ht="15.75" customHeight="1" x14ac:dyDescent="0.3">
      <c r="B211" s="184"/>
      <c r="C211" s="185"/>
      <c r="D211" s="167" t="s">
        <v>152</v>
      </c>
      <c r="E211" s="185"/>
      <c r="F211" s="186" t="s">
        <v>179</v>
      </c>
      <c r="G211" s="185"/>
      <c r="H211" s="187">
        <v>130.5</v>
      </c>
      <c r="J211" s="185"/>
      <c r="K211" s="185"/>
      <c r="L211" s="188"/>
      <c r="M211" s="189"/>
      <c r="N211" s="185"/>
      <c r="O211" s="185"/>
      <c r="P211" s="185"/>
      <c r="Q211" s="185"/>
      <c r="R211" s="185"/>
      <c r="S211" s="185"/>
      <c r="T211" s="190"/>
      <c r="AT211" s="191" t="s">
        <v>152</v>
      </c>
      <c r="AU211" s="191" t="s">
        <v>80</v>
      </c>
      <c r="AV211" s="191" t="s">
        <v>146</v>
      </c>
      <c r="AW211" s="191" t="s">
        <v>111</v>
      </c>
      <c r="AX211" s="191" t="s">
        <v>76</v>
      </c>
      <c r="AY211" s="191" t="s">
        <v>139</v>
      </c>
    </row>
    <row r="212" spans="2:65" s="6" customFormat="1" ht="15.75" customHeight="1" x14ac:dyDescent="0.3">
      <c r="B212" s="23"/>
      <c r="C212" s="153" t="s">
        <v>1100</v>
      </c>
      <c r="D212" s="153" t="s">
        <v>141</v>
      </c>
      <c r="E212" s="154" t="s">
        <v>2294</v>
      </c>
      <c r="F212" s="155" t="s">
        <v>2295</v>
      </c>
      <c r="G212" s="156" t="s">
        <v>294</v>
      </c>
      <c r="H212" s="157">
        <v>10</v>
      </c>
      <c r="I212" s="158">
        <v>19</v>
      </c>
      <c r="J212" s="159">
        <f>ROUND($I$212*$H$212,2)</f>
        <v>190</v>
      </c>
      <c r="K212" s="155"/>
      <c r="L212" s="43"/>
      <c r="M212" s="160"/>
      <c r="N212" s="161" t="s">
        <v>43</v>
      </c>
      <c r="O212" s="24"/>
      <c r="P212" s="162">
        <f>$O$212*$H$212</f>
        <v>0</v>
      </c>
      <c r="Q212" s="162">
        <v>0</v>
      </c>
      <c r="R212" s="162">
        <f>$Q$212*$H$212</f>
        <v>0</v>
      </c>
      <c r="S212" s="162">
        <v>0</v>
      </c>
      <c r="T212" s="163">
        <f>$S$212*$H$212</f>
        <v>0</v>
      </c>
      <c r="AR212" s="97" t="s">
        <v>2280</v>
      </c>
      <c r="AT212" s="97" t="s">
        <v>141</v>
      </c>
      <c r="AU212" s="97" t="s">
        <v>80</v>
      </c>
      <c r="AY212" s="6" t="s">
        <v>139</v>
      </c>
      <c r="BE212" s="164">
        <f>IF($N$212="základní",$J$212,0)</f>
        <v>190</v>
      </c>
      <c r="BF212" s="164">
        <f>IF($N$212="snížená",$J$212,0)</f>
        <v>0</v>
      </c>
      <c r="BG212" s="164">
        <f>IF($N$212="zákl. přenesená",$J$212,0)</f>
        <v>0</v>
      </c>
      <c r="BH212" s="164">
        <f>IF($N$212="sníž. přenesená",$J$212,0)</f>
        <v>0</v>
      </c>
      <c r="BI212" s="164">
        <f>IF($N$212="nulová",$J$212,0)</f>
        <v>0</v>
      </c>
      <c r="BJ212" s="97" t="s">
        <v>76</v>
      </c>
      <c r="BK212" s="164">
        <f>ROUND($I$212*$H$212,2)</f>
        <v>190</v>
      </c>
      <c r="BL212" s="97" t="s">
        <v>2280</v>
      </c>
      <c r="BM212" s="97" t="s">
        <v>2296</v>
      </c>
    </row>
    <row r="213" spans="2:65" s="6" customFormat="1" ht="15.75" customHeight="1" x14ac:dyDescent="0.3">
      <c r="B213" s="176"/>
      <c r="C213" s="177"/>
      <c r="D213" s="165" t="s">
        <v>152</v>
      </c>
      <c r="E213" s="178"/>
      <c r="F213" s="178" t="s">
        <v>2185</v>
      </c>
      <c r="G213" s="177"/>
      <c r="H213" s="179">
        <v>10</v>
      </c>
      <c r="J213" s="177"/>
      <c r="K213" s="177"/>
      <c r="L213" s="180"/>
      <c r="M213" s="181"/>
      <c r="N213" s="177"/>
      <c r="O213" s="177"/>
      <c r="P213" s="177"/>
      <c r="Q213" s="177"/>
      <c r="R213" s="177"/>
      <c r="S213" s="177"/>
      <c r="T213" s="182"/>
      <c r="AT213" s="183" t="s">
        <v>152</v>
      </c>
      <c r="AU213" s="183" t="s">
        <v>80</v>
      </c>
      <c r="AV213" s="183" t="s">
        <v>80</v>
      </c>
      <c r="AW213" s="183" t="s">
        <v>111</v>
      </c>
      <c r="AX213" s="183" t="s">
        <v>76</v>
      </c>
      <c r="AY213" s="183" t="s">
        <v>139</v>
      </c>
    </row>
    <row r="214" spans="2:65" s="6" customFormat="1" ht="15.75" customHeight="1" x14ac:dyDescent="0.3">
      <c r="B214" s="23"/>
      <c r="C214" s="153" t="s">
        <v>1107</v>
      </c>
      <c r="D214" s="153" t="s">
        <v>141</v>
      </c>
      <c r="E214" s="154" t="s">
        <v>2297</v>
      </c>
      <c r="F214" s="155" t="s">
        <v>2298</v>
      </c>
      <c r="G214" s="156" t="s">
        <v>294</v>
      </c>
      <c r="H214" s="157">
        <v>20</v>
      </c>
      <c r="I214" s="158">
        <v>374</v>
      </c>
      <c r="J214" s="159">
        <f>ROUND($I$214*$H$214,2)</f>
        <v>7480</v>
      </c>
      <c r="K214" s="155"/>
      <c r="L214" s="43"/>
      <c r="M214" s="160"/>
      <c r="N214" s="161" t="s">
        <v>43</v>
      </c>
      <c r="O214" s="24"/>
      <c r="P214" s="162">
        <f>$O$214*$H$214</f>
        <v>0</v>
      </c>
      <c r="Q214" s="162">
        <v>0</v>
      </c>
      <c r="R214" s="162">
        <f>$Q$214*$H$214</f>
        <v>0</v>
      </c>
      <c r="S214" s="162">
        <v>0</v>
      </c>
      <c r="T214" s="163">
        <f>$S$214*$H$214</f>
        <v>0</v>
      </c>
      <c r="AR214" s="97" t="s">
        <v>2280</v>
      </c>
      <c r="AT214" s="97" t="s">
        <v>141</v>
      </c>
      <c r="AU214" s="97" t="s">
        <v>80</v>
      </c>
      <c r="AY214" s="6" t="s">
        <v>139</v>
      </c>
      <c r="BE214" s="164">
        <f>IF($N$214="základní",$J$214,0)</f>
        <v>7480</v>
      </c>
      <c r="BF214" s="164">
        <f>IF($N$214="snížená",$J$214,0)</f>
        <v>0</v>
      </c>
      <c r="BG214" s="164">
        <f>IF($N$214="zákl. přenesená",$J$214,0)</f>
        <v>0</v>
      </c>
      <c r="BH214" s="164">
        <f>IF($N$214="sníž. přenesená",$J$214,0)</f>
        <v>0</v>
      </c>
      <c r="BI214" s="164">
        <f>IF($N$214="nulová",$J$214,0)</f>
        <v>0</v>
      </c>
      <c r="BJ214" s="97" t="s">
        <v>76</v>
      </c>
      <c r="BK214" s="164">
        <f>ROUND($I$214*$H$214,2)</f>
        <v>7480</v>
      </c>
      <c r="BL214" s="97" t="s">
        <v>2280</v>
      </c>
      <c r="BM214" s="97" t="s">
        <v>2299</v>
      </c>
    </row>
    <row r="215" spans="2:65" s="6" customFormat="1" ht="15.75" customHeight="1" x14ac:dyDescent="0.3">
      <c r="B215" s="176"/>
      <c r="C215" s="177"/>
      <c r="D215" s="165" t="s">
        <v>152</v>
      </c>
      <c r="E215" s="178"/>
      <c r="F215" s="178" t="s">
        <v>1938</v>
      </c>
      <c r="G215" s="177"/>
      <c r="H215" s="179">
        <v>20</v>
      </c>
      <c r="J215" s="177"/>
      <c r="K215" s="177"/>
      <c r="L215" s="180"/>
      <c r="M215" s="181"/>
      <c r="N215" s="177"/>
      <c r="O215" s="177"/>
      <c r="P215" s="177"/>
      <c r="Q215" s="177"/>
      <c r="R215" s="177"/>
      <c r="S215" s="177"/>
      <c r="T215" s="182"/>
      <c r="AT215" s="183" t="s">
        <v>152</v>
      </c>
      <c r="AU215" s="183" t="s">
        <v>80</v>
      </c>
      <c r="AV215" s="183" t="s">
        <v>80</v>
      </c>
      <c r="AW215" s="183" t="s">
        <v>111</v>
      </c>
      <c r="AX215" s="183" t="s">
        <v>76</v>
      </c>
      <c r="AY215" s="183" t="s">
        <v>139</v>
      </c>
    </row>
    <row r="216" spans="2:65" s="6" customFormat="1" ht="15.75" customHeight="1" x14ac:dyDescent="0.3">
      <c r="B216" s="23"/>
      <c r="C216" s="153" t="s">
        <v>1183</v>
      </c>
      <c r="D216" s="153" t="s">
        <v>141</v>
      </c>
      <c r="E216" s="154" t="s">
        <v>2300</v>
      </c>
      <c r="F216" s="155" t="s">
        <v>2301</v>
      </c>
      <c r="G216" s="156" t="s">
        <v>144</v>
      </c>
      <c r="H216" s="157">
        <v>2</v>
      </c>
      <c r="I216" s="158">
        <v>351</v>
      </c>
      <c r="J216" s="159">
        <f>ROUND($I$216*$H$216,2)</f>
        <v>702</v>
      </c>
      <c r="K216" s="155"/>
      <c r="L216" s="43"/>
      <c r="M216" s="160"/>
      <c r="N216" s="161" t="s">
        <v>43</v>
      </c>
      <c r="O216" s="24"/>
      <c r="P216" s="162">
        <f>$O$216*$H$216</f>
        <v>0</v>
      </c>
      <c r="Q216" s="162">
        <v>0</v>
      </c>
      <c r="R216" s="162">
        <f>$Q$216*$H$216</f>
        <v>0</v>
      </c>
      <c r="S216" s="162">
        <v>0</v>
      </c>
      <c r="T216" s="163">
        <f>$S$216*$H$216</f>
        <v>0</v>
      </c>
      <c r="AR216" s="97" t="s">
        <v>2280</v>
      </c>
      <c r="AT216" s="97" t="s">
        <v>141</v>
      </c>
      <c r="AU216" s="97" t="s">
        <v>80</v>
      </c>
      <c r="AY216" s="6" t="s">
        <v>139</v>
      </c>
      <c r="BE216" s="164">
        <f>IF($N$216="základní",$J$216,0)</f>
        <v>702</v>
      </c>
      <c r="BF216" s="164">
        <f>IF($N$216="snížená",$J$216,0)</f>
        <v>0</v>
      </c>
      <c r="BG216" s="164">
        <f>IF($N$216="zákl. přenesená",$J$216,0)</f>
        <v>0</v>
      </c>
      <c r="BH216" s="164">
        <f>IF($N$216="sníž. přenesená",$J$216,0)</f>
        <v>0</v>
      </c>
      <c r="BI216" s="164">
        <f>IF($N$216="nulová",$J$216,0)</f>
        <v>0</v>
      </c>
      <c r="BJ216" s="97" t="s">
        <v>76</v>
      </c>
      <c r="BK216" s="164">
        <f>ROUND($I$216*$H$216,2)</f>
        <v>702</v>
      </c>
      <c r="BL216" s="97" t="s">
        <v>2280</v>
      </c>
      <c r="BM216" s="97" t="s">
        <v>2302</v>
      </c>
    </row>
    <row r="217" spans="2:65" s="6" customFormat="1" ht="15.75" customHeight="1" x14ac:dyDescent="0.3">
      <c r="B217" s="176"/>
      <c r="C217" s="177"/>
      <c r="D217" s="165" t="s">
        <v>152</v>
      </c>
      <c r="E217" s="178"/>
      <c r="F217" s="178" t="s">
        <v>2127</v>
      </c>
      <c r="G217" s="177"/>
      <c r="H217" s="179">
        <v>2</v>
      </c>
      <c r="J217" s="177"/>
      <c r="K217" s="177"/>
      <c r="L217" s="180"/>
      <c r="M217" s="181"/>
      <c r="N217" s="177"/>
      <c r="O217" s="177"/>
      <c r="P217" s="177"/>
      <c r="Q217" s="177"/>
      <c r="R217" s="177"/>
      <c r="S217" s="177"/>
      <c r="T217" s="182"/>
      <c r="AT217" s="183" t="s">
        <v>152</v>
      </c>
      <c r="AU217" s="183" t="s">
        <v>80</v>
      </c>
      <c r="AV217" s="183" t="s">
        <v>80</v>
      </c>
      <c r="AW217" s="183" t="s">
        <v>111</v>
      </c>
      <c r="AX217" s="183" t="s">
        <v>76</v>
      </c>
      <c r="AY217" s="183" t="s">
        <v>139</v>
      </c>
    </row>
    <row r="218" spans="2:65" s="6" customFormat="1" ht="15.75" customHeight="1" x14ac:dyDescent="0.3">
      <c r="B218" s="23"/>
      <c r="C218" s="153" t="s">
        <v>1192</v>
      </c>
      <c r="D218" s="153" t="s">
        <v>141</v>
      </c>
      <c r="E218" s="154" t="s">
        <v>2303</v>
      </c>
      <c r="F218" s="155" t="s">
        <v>2304</v>
      </c>
      <c r="G218" s="156" t="s">
        <v>2305</v>
      </c>
      <c r="H218" s="157">
        <v>1</v>
      </c>
      <c r="I218" s="158">
        <v>32000</v>
      </c>
      <c r="J218" s="159">
        <f>ROUND($I$218*$H$218,2)</f>
        <v>32000</v>
      </c>
      <c r="K218" s="155"/>
      <c r="L218" s="43"/>
      <c r="M218" s="160"/>
      <c r="N218" s="161" t="s">
        <v>43</v>
      </c>
      <c r="O218" s="24"/>
      <c r="P218" s="162">
        <f>$O$218*$H$218</f>
        <v>0</v>
      </c>
      <c r="Q218" s="162">
        <v>0</v>
      </c>
      <c r="R218" s="162">
        <f>$Q$218*$H$218</f>
        <v>0</v>
      </c>
      <c r="S218" s="162">
        <v>0</v>
      </c>
      <c r="T218" s="163">
        <f>$S$218*$H$218</f>
        <v>0</v>
      </c>
      <c r="AR218" s="97" t="s">
        <v>1457</v>
      </c>
      <c r="AT218" s="97" t="s">
        <v>141</v>
      </c>
      <c r="AU218" s="97" t="s">
        <v>80</v>
      </c>
      <c r="AY218" s="6" t="s">
        <v>139</v>
      </c>
      <c r="BE218" s="164">
        <f>IF($N$218="základní",$J$218,0)</f>
        <v>32000</v>
      </c>
      <c r="BF218" s="164">
        <f>IF($N$218="snížená",$J$218,0)</f>
        <v>0</v>
      </c>
      <c r="BG218" s="164">
        <f>IF($N$218="zákl. přenesená",$J$218,0)</f>
        <v>0</v>
      </c>
      <c r="BH218" s="164">
        <f>IF($N$218="sníž. přenesená",$J$218,0)</f>
        <v>0</v>
      </c>
      <c r="BI218" s="164">
        <f>IF($N$218="nulová",$J$218,0)</f>
        <v>0</v>
      </c>
      <c r="BJ218" s="97" t="s">
        <v>76</v>
      </c>
      <c r="BK218" s="164">
        <f>ROUND($I$218*$H$218,2)</f>
        <v>32000</v>
      </c>
      <c r="BL218" s="97" t="s">
        <v>1457</v>
      </c>
      <c r="BM218" s="97" t="s">
        <v>2306</v>
      </c>
    </row>
    <row r="219" spans="2:65" s="6" customFormat="1" ht="15.75" customHeight="1" x14ac:dyDescent="0.3">
      <c r="B219" s="23"/>
      <c r="C219" s="156" t="s">
        <v>1224</v>
      </c>
      <c r="D219" s="156" t="s">
        <v>141</v>
      </c>
      <c r="E219" s="154" t="s">
        <v>2307</v>
      </c>
      <c r="F219" s="155" t="s">
        <v>2308</v>
      </c>
      <c r="G219" s="156" t="s">
        <v>2305</v>
      </c>
      <c r="H219" s="157">
        <v>1</v>
      </c>
      <c r="I219" s="158">
        <v>1970</v>
      </c>
      <c r="J219" s="159">
        <f>ROUND($I$219*$H$219,2)</f>
        <v>1970</v>
      </c>
      <c r="K219" s="155"/>
      <c r="L219" s="43"/>
      <c r="M219" s="160"/>
      <c r="N219" s="161" t="s">
        <v>43</v>
      </c>
      <c r="O219" s="24"/>
      <c r="P219" s="162">
        <f>$O$219*$H$219</f>
        <v>0</v>
      </c>
      <c r="Q219" s="162">
        <v>0</v>
      </c>
      <c r="R219" s="162">
        <f>$Q$219*$H$219</f>
        <v>0</v>
      </c>
      <c r="S219" s="162">
        <v>0</v>
      </c>
      <c r="T219" s="163">
        <f>$S$219*$H$219</f>
        <v>0</v>
      </c>
      <c r="AR219" s="97" t="s">
        <v>1457</v>
      </c>
      <c r="AT219" s="97" t="s">
        <v>141</v>
      </c>
      <c r="AU219" s="97" t="s">
        <v>80</v>
      </c>
      <c r="AY219" s="97" t="s">
        <v>139</v>
      </c>
      <c r="BE219" s="164">
        <f>IF($N$219="základní",$J$219,0)</f>
        <v>1970</v>
      </c>
      <c r="BF219" s="164">
        <f>IF($N$219="snížená",$J$219,0)</f>
        <v>0</v>
      </c>
      <c r="BG219" s="164">
        <f>IF($N$219="zákl. přenesená",$J$219,0)</f>
        <v>0</v>
      </c>
      <c r="BH219" s="164">
        <f>IF($N$219="sníž. přenesená",$J$219,0)</f>
        <v>0</v>
      </c>
      <c r="BI219" s="164">
        <f>IF($N$219="nulová",$J$219,0)</f>
        <v>0</v>
      </c>
      <c r="BJ219" s="97" t="s">
        <v>76</v>
      </c>
      <c r="BK219" s="164">
        <f>ROUND($I$219*$H$219,2)</f>
        <v>1970</v>
      </c>
      <c r="BL219" s="97" t="s">
        <v>1457</v>
      </c>
      <c r="BM219" s="97" t="s">
        <v>2309</v>
      </c>
    </row>
    <row r="220" spans="2:65" s="140" customFormat="1" ht="30.75" customHeight="1" x14ac:dyDescent="0.3">
      <c r="B220" s="141"/>
      <c r="C220" s="142"/>
      <c r="D220" s="142" t="s">
        <v>71</v>
      </c>
      <c r="E220" s="151" t="s">
        <v>2310</v>
      </c>
      <c r="F220" s="151" t="s">
        <v>2311</v>
      </c>
      <c r="G220" s="142"/>
      <c r="H220" s="142"/>
      <c r="J220" s="152">
        <f>$BK$220</f>
        <v>6500.6</v>
      </c>
      <c r="K220" s="142"/>
      <c r="L220" s="145"/>
      <c r="M220" s="146"/>
      <c r="N220" s="142"/>
      <c r="O220" s="142"/>
      <c r="P220" s="147">
        <f>SUM($P$221:$P$246)</f>
        <v>0</v>
      </c>
      <c r="Q220" s="142"/>
      <c r="R220" s="147">
        <f>SUM($R$221:$R$246)</f>
        <v>0</v>
      </c>
      <c r="S220" s="142"/>
      <c r="T220" s="148">
        <f>SUM($T$221:$T$246)</f>
        <v>0</v>
      </c>
      <c r="AR220" s="149" t="s">
        <v>80</v>
      </c>
      <c r="AT220" s="149" t="s">
        <v>71</v>
      </c>
      <c r="AU220" s="149" t="s">
        <v>76</v>
      </c>
      <c r="AY220" s="149" t="s">
        <v>139</v>
      </c>
      <c r="BK220" s="150">
        <f>SUM($BK$221:$BK$246)</f>
        <v>6500.6</v>
      </c>
    </row>
    <row r="221" spans="2:65" s="6" customFormat="1" ht="15.75" customHeight="1" x14ac:dyDescent="0.3">
      <c r="B221" s="23"/>
      <c r="C221" s="203" t="s">
        <v>1233</v>
      </c>
      <c r="D221" s="203" t="s">
        <v>1184</v>
      </c>
      <c r="E221" s="201" t="s">
        <v>2312</v>
      </c>
      <c r="F221" s="202" t="s">
        <v>2313</v>
      </c>
      <c r="G221" s="203" t="s">
        <v>294</v>
      </c>
      <c r="H221" s="204">
        <v>30</v>
      </c>
      <c r="I221" s="205">
        <v>11</v>
      </c>
      <c r="J221" s="206">
        <f>ROUND($I$221*$H$221,2)</f>
        <v>330</v>
      </c>
      <c r="K221" s="202"/>
      <c r="L221" s="207"/>
      <c r="M221" s="208"/>
      <c r="N221" s="209" t="s">
        <v>43</v>
      </c>
      <c r="O221" s="24"/>
      <c r="P221" s="162">
        <f>$O$221*$H$221</f>
        <v>0</v>
      </c>
      <c r="Q221" s="162">
        <v>0</v>
      </c>
      <c r="R221" s="162">
        <f>$Q$221*$H$221</f>
        <v>0</v>
      </c>
      <c r="S221" s="162">
        <v>0</v>
      </c>
      <c r="T221" s="163">
        <f>$S$221*$H$221</f>
        <v>0</v>
      </c>
      <c r="AR221" s="97" t="s">
        <v>2280</v>
      </c>
      <c r="AT221" s="97" t="s">
        <v>1184</v>
      </c>
      <c r="AU221" s="97" t="s">
        <v>80</v>
      </c>
      <c r="AY221" s="97" t="s">
        <v>139</v>
      </c>
      <c r="BE221" s="164">
        <f>IF($N$221="základní",$J$221,0)</f>
        <v>330</v>
      </c>
      <c r="BF221" s="164">
        <f>IF($N$221="snížená",$J$221,0)</f>
        <v>0</v>
      </c>
      <c r="BG221" s="164">
        <f>IF($N$221="zákl. přenesená",$J$221,0)</f>
        <v>0</v>
      </c>
      <c r="BH221" s="164">
        <f>IF($N$221="sníž. přenesená",$J$221,0)</f>
        <v>0</v>
      </c>
      <c r="BI221" s="164">
        <f>IF($N$221="nulová",$J$221,0)</f>
        <v>0</v>
      </c>
      <c r="BJ221" s="97" t="s">
        <v>76</v>
      </c>
      <c r="BK221" s="164">
        <f>ROUND($I$221*$H$221,2)</f>
        <v>330</v>
      </c>
      <c r="BL221" s="97" t="s">
        <v>2280</v>
      </c>
      <c r="BM221" s="97" t="s">
        <v>2314</v>
      </c>
    </row>
    <row r="222" spans="2:65" s="6" customFormat="1" ht="15.75" customHeight="1" x14ac:dyDescent="0.3">
      <c r="B222" s="176"/>
      <c r="C222" s="177"/>
      <c r="D222" s="165" t="s">
        <v>152</v>
      </c>
      <c r="E222" s="178"/>
      <c r="F222" s="178" t="s">
        <v>2315</v>
      </c>
      <c r="G222" s="177"/>
      <c r="H222" s="179">
        <v>30</v>
      </c>
      <c r="J222" s="177"/>
      <c r="K222" s="177"/>
      <c r="L222" s="180"/>
      <c r="M222" s="181"/>
      <c r="N222" s="177"/>
      <c r="O222" s="177"/>
      <c r="P222" s="177"/>
      <c r="Q222" s="177"/>
      <c r="R222" s="177"/>
      <c r="S222" s="177"/>
      <c r="T222" s="182"/>
      <c r="AT222" s="183" t="s">
        <v>152</v>
      </c>
      <c r="AU222" s="183" t="s">
        <v>80</v>
      </c>
      <c r="AV222" s="183" t="s">
        <v>80</v>
      </c>
      <c r="AW222" s="183" t="s">
        <v>111</v>
      </c>
      <c r="AX222" s="183" t="s">
        <v>76</v>
      </c>
      <c r="AY222" s="183" t="s">
        <v>139</v>
      </c>
    </row>
    <row r="223" spans="2:65" s="6" customFormat="1" ht="15.75" customHeight="1" x14ac:dyDescent="0.3">
      <c r="B223" s="23"/>
      <c r="C223" s="200" t="s">
        <v>1241</v>
      </c>
      <c r="D223" s="200" t="s">
        <v>1184</v>
      </c>
      <c r="E223" s="201" t="s">
        <v>2316</v>
      </c>
      <c r="F223" s="202" t="s">
        <v>2317</v>
      </c>
      <c r="G223" s="203" t="s">
        <v>294</v>
      </c>
      <c r="H223" s="204">
        <v>5</v>
      </c>
      <c r="I223" s="205">
        <v>29</v>
      </c>
      <c r="J223" s="206">
        <f>ROUND($I$223*$H$223,2)</f>
        <v>145</v>
      </c>
      <c r="K223" s="202"/>
      <c r="L223" s="207"/>
      <c r="M223" s="208"/>
      <c r="N223" s="209" t="s">
        <v>43</v>
      </c>
      <c r="O223" s="24"/>
      <c r="P223" s="162">
        <f>$O$223*$H$223</f>
        <v>0</v>
      </c>
      <c r="Q223" s="162">
        <v>0</v>
      </c>
      <c r="R223" s="162">
        <f>$Q$223*$H$223</f>
        <v>0</v>
      </c>
      <c r="S223" s="162">
        <v>0</v>
      </c>
      <c r="T223" s="163">
        <f>$S$223*$H$223</f>
        <v>0</v>
      </c>
      <c r="AR223" s="97" t="s">
        <v>2280</v>
      </c>
      <c r="AT223" s="97" t="s">
        <v>1184</v>
      </c>
      <c r="AU223" s="97" t="s">
        <v>80</v>
      </c>
      <c r="AY223" s="6" t="s">
        <v>139</v>
      </c>
      <c r="BE223" s="164">
        <f>IF($N$223="základní",$J$223,0)</f>
        <v>145</v>
      </c>
      <c r="BF223" s="164">
        <f>IF($N$223="snížená",$J$223,0)</f>
        <v>0</v>
      </c>
      <c r="BG223" s="164">
        <f>IF($N$223="zákl. přenesená",$J$223,0)</f>
        <v>0</v>
      </c>
      <c r="BH223" s="164">
        <f>IF($N$223="sníž. přenesená",$J$223,0)</f>
        <v>0</v>
      </c>
      <c r="BI223" s="164">
        <f>IF($N$223="nulová",$J$223,0)</f>
        <v>0</v>
      </c>
      <c r="BJ223" s="97" t="s">
        <v>76</v>
      </c>
      <c r="BK223" s="164">
        <f>ROUND($I$223*$H$223,2)</f>
        <v>145</v>
      </c>
      <c r="BL223" s="97" t="s">
        <v>2280</v>
      </c>
      <c r="BM223" s="97" t="s">
        <v>2318</v>
      </c>
    </row>
    <row r="224" spans="2:65" s="6" customFormat="1" ht="15.75" customHeight="1" x14ac:dyDescent="0.3">
      <c r="B224" s="176"/>
      <c r="C224" s="177"/>
      <c r="D224" s="165" t="s">
        <v>152</v>
      </c>
      <c r="E224" s="178"/>
      <c r="F224" s="178" t="s">
        <v>2319</v>
      </c>
      <c r="G224" s="177"/>
      <c r="H224" s="179">
        <v>5</v>
      </c>
      <c r="J224" s="177"/>
      <c r="K224" s="177"/>
      <c r="L224" s="180"/>
      <c r="M224" s="181"/>
      <c r="N224" s="177"/>
      <c r="O224" s="177"/>
      <c r="P224" s="177"/>
      <c r="Q224" s="177"/>
      <c r="R224" s="177"/>
      <c r="S224" s="177"/>
      <c r="T224" s="182"/>
      <c r="AT224" s="183" t="s">
        <v>152</v>
      </c>
      <c r="AU224" s="183" t="s">
        <v>80</v>
      </c>
      <c r="AV224" s="183" t="s">
        <v>80</v>
      </c>
      <c r="AW224" s="183" t="s">
        <v>111</v>
      </c>
      <c r="AX224" s="183" t="s">
        <v>76</v>
      </c>
      <c r="AY224" s="183" t="s">
        <v>139</v>
      </c>
    </row>
    <row r="225" spans="2:65" s="6" customFormat="1" ht="15.75" customHeight="1" x14ac:dyDescent="0.3">
      <c r="B225" s="23"/>
      <c r="C225" s="200" t="s">
        <v>1276</v>
      </c>
      <c r="D225" s="200" t="s">
        <v>1184</v>
      </c>
      <c r="E225" s="201" t="s">
        <v>2320</v>
      </c>
      <c r="F225" s="202" t="s">
        <v>2286</v>
      </c>
      <c r="G225" s="203" t="s">
        <v>2321</v>
      </c>
      <c r="H225" s="204">
        <v>32</v>
      </c>
      <c r="I225" s="205">
        <v>6.3</v>
      </c>
      <c r="J225" s="206">
        <f>ROUND($I$225*$H$225,2)</f>
        <v>201.6</v>
      </c>
      <c r="K225" s="202"/>
      <c r="L225" s="207"/>
      <c r="M225" s="208"/>
      <c r="N225" s="209" t="s">
        <v>43</v>
      </c>
      <c r="O225" s="24"/>
      <c r="P225" s="162">
        <f>$O$225*$H$225</f>
        <v>0</v>
      </c>
      <c r="Q225" s="162">
        <v>0</v>
      </c>
      <c r="R225" s="162">
        <f>$Q$225*$H$225</f>
        <v>0</v>
      </c>
      <c r="S225" s="162">
        <v>0</v>
      </c>
      <c r="T225" s="163">
        <f>$S$225*$H$225</f>
        <v>0</v>
      </c>
      <c r="AR225" s="97" t="s">
        <v>2280</v>
      </c>
      <c r="AT225" s="97" t="s">
        <v>1184</v>
      </c>
      <c r="AU225" s="97" t="s">
        <v>80</v>
      </c>
      <c r="AY225" s="6" t="s">
        <v>139</v>
      </c>
      <c r="BE225" s="164">
        <f>IF($N$225="základní",$J$225,0)</f>
        <v>201.6</v>
      </c>
      <c r="BF225" s="164">
        <f>IF($N$225="snížená",$J$225,0)</f>
        <v>0</v>
      </c>
      <c r="BG225" s="164">
        <f>IF($N$225="zákl. přenesená",$J$225,0)</f>
        <v>0</v>
      </c>
      <c r="BH225" s="164">
        <f>IF($N$225="sníž. přenesená",$J$225,0)</f>
        <v>0</v>
      </c>
      <c r="BI225" s="164">
        <f>IF($N$225="nulová",$J$225,0)</f>
        <v>0</v>
      </c>
      <c r="BJ225" s="97" t="s">
        <v>76</v>
      </c>
      <c r="BK225" s="164">
        <f>ROUND($I$225*$H$225,2)</f>
        <v>201.6</v>
      </c>
      <c r="BL225" s="97" t="s">
        <v>2280</v>
      </c>
      <c r="BM225" s="97" t="s">
        <v>2322</v>
      </c>
    </row>
    <row r="226" spans="2:65" s="6" customFormat="1" ht="15.75" customHeight="1" x14ac:dyDescent="0.3">
      <c r="B226" s="176"/>
      <c r="C226" s="177"/>
      <c r="D226" s="165" t="s">
        <v>152</v>
      </c>
      <c r="E226" s="178"/>
      <c r="F226" s="178" t="s">
        <v>2323</v>
      </c>
      <c r="G226" s="177"/>
      <c r="H226" s="179">
        <v>32</v>
      </c>
      <c r="J226" s="177"/>
      <c r="K226" s="177"/>
      <c r="L226" s="180"/>
      <c r="M226" s="181"/>
      <c r="N226" s="177"/>
      <c r="O226" s="177"/>
      <c r="P226" s="177"/>
      <c r="Q226" s="177"/>
      <c r="R226" s="177"/>
      <c r="S226" s="177"/>
      <c r="T226" s="182"/>
      <c r="AT226" s="183" t="s">
        <v>152</v>
      </c>
      <c r="AU226" s="183" t="s">
        <v>80</v>
      </c>
      <c r="AV226" s="183" t="s">
        <v>80</v>
      </c>
      <c r="AW226" s="183" t="s">
        <v>111</v>
      </c>
      <c r="AX226" s="183" t="s">
        <v>76</v>
      </c>
      <c r="AY226" s="183" t="s">
        <v>139</v>
      </c>
    </row>
    <row r="227" spans="2:65" s="6" customFormat="1" ht="15.75" customHeight="1" x14ac:dyDescent="0.3">
      <c r="B227" s="23"/>
      <c r="C227" s="200" t="s">
        <v>1282</v>
      </c>
      <c r="D227" s="200" t="s">
        <v>1184</v>
      </c>
      <c r="E227" s="201" t="s">
        <v>2324</v>
      </c>
      <c r="F227" s="202" t="s">
        <v>2289</v>
      </c>
      <c r="G227" s="203" t="s">
        <v>2321</v>
      </c>
      <c r="H227" s="204">
        <v>4</v>
      </c>
      <c r="I227" s="205">
        <v>27</v>
      </c>
      <c r="J227" s="206">
        <f>ROUND($I$227*$H$227,2)</f>
        <v>108</v>
      </c>
      <c r="K227" s="202"/>
      <c r="L227" s="207"/>
      <c r="M227" s="208"/>
      <c r="N227" s="209" t="s">
        <v>43</v>
      </c>
      <c r="O227" s="24"/>
      <c r="P227" s="162">
        <f>$O$227*$H$227</f>
        <v>0</v>
      </c>
      <c r="Q227" s="162">
        <v>0</v>
      </c>
      <c r="R227" s="162">
        <f>$Q$227*$H$227</f>
        <v>0</v>
      </c>
      <c r="S227" s="162">
        <v>0</v>
      </c>
      <c r="T227" s="163">
        <f>$S$227*$H$227</f>
        <v>0</v>
      </c>
      <c r="AR227" s="97" t="s">
        <v>2280</v>
      </c>
      <c r="AT227" s="97" t="s">
        <v>1184</v>
      </c>
      <c r="AU227" s="97" t="s">
        <v>80</v>
      </c>
      <c r="AY227" s="6" t="s">
        <v>139</v>
      </c>
      <c r="BE227" s="164">
        <f>IF($N$227="základní",$J$227,0)</f>
        <v>108</v>
      </c>
      <c r="BF227" s="164">
        <f>IF($N$227="snížená",$J$227,0)</f>
        <v>0</v>
      </c>
      <c r="BG227" s="164">
        <f>IF($N$227="zákl. přenesená",$J$227,0)</f>
        <v>0</v>
      </c>
      <c r="BH227" s="164">
        <f>IF($N$227="sníž. přenesená",$J$227,0)</f>
        <v>0</v>
      </c>
      <c r="BI227" s="164">
        <f>IF($N$227="nulová",$J$227,0)</f>
        <v>0</v>
      </c>
      <c r="BJ227" s="97" t="s">
        <v>76</v>
      </c>
      <c r="BK227" s="164">
        <f>ROUND($I$227*$H$227,2)</f>
        <v>108</v>
      </c>
      <c r="BL227" s="97" t="s">
        <v>2280</v>
      </c>
      <c r="BM227" s="97" t="s">
        <v>2325</v>
      </c>
    </row>
    <row r="228" spans="2:65" s="6" customFormat="1" ht="15.75" customHeight="1" x14ac:dyDescent="0.3">
      <c r="B228" s="176"/>
      <c r="C228" s="177"/>
      <c r="D228" s="165" t="s">
        <v>152</v>
      </c>
      <c r="E228" s="178"/>
      <c r="F228" s="178" t="s">
        <v>2326</v>
      </c>
      <c r="G228" s="177"/>
      <c r="H228" s="179">
        <v>4</v>
      </c>
      <c r="J228" s="177"/>
      <c r="K228" s="177"/>
      <c r="L228" s="180"/>
      <c r="M228" s="181"/>
      <c r="N228" s="177"/>
      <c r="O228" s="177"/>
      <c r="P228" s="177"/>
      <c r="Q228" s="177"/>
      <c r="R228" s="177"/>
      <c r="S228" s="177"/>
      <c r="T228" s="182"/>
      <c r="AT228" s="183" t="s">
        <v>152</v>
      </c>
      <c r="AU228" s="183" t="s">
        <v>80</v>
      </c>
      <c r="AV228" s="183" t="s">
        <v>80</v>
      </c>
      <c r="AW228" s="183" t="s">
        <v>111</v>
      </c>
      <c r="AX228" s="183" t="s">
        <v>76</v>
      </c>
      <c r="AY228" s="183" t="s">
        <v>139</v>
      </c>
    </row>
    <row r="229" spans="2:65" s="6" customFormat="1" ht="15.75" customHeight="1" x14ac:dyDescent="0.3">
      <c r="B229" s="23"/>
      <c r="C229" s="200" t="s">
        <v>1290</v>
      </c>
      <c r="D229" s="200" t="s">
        <v>1184</v>
      </c>
      <c r="E229" s="201" t="s">
        <v>2327</v>
      </c>
      <c r="F229" s="202" t="s">
        <v>2328</v>
      </c>
      <c r="G229" s="203" t="s">
        <v>294</v>
      </c>
      <c r="H229" s="204">
        <v>60</v>
      </c>
      <c r="I229" s="205">
        <v>19</v>
      </c>
      <c r="J229" s="206">
        <f>ROUND($I$229*$H$229,2)</f>
        <v>1140</v>
      </c>
      <c r="K229" s="202"/>
      <c r="L229" s="207"/>
      <c r="M229" s="208"/>
      <c r="N229" s="209" t="s">
        <v>43</v>
      </c>
      <c r="O229" s="24"/>
      <c r="P229" s="162">
        <f>$O$229*$H$229</f>
        <v>0</v>
      </c>
      <c r="Q229" s="162">
        <v>0</v>
      </c>
      <c r="R229" s="162">
        <f>$Q$229*$H$229</f>
        <v>0</v>
      </c>
      <c r="S229" s="162">
        <v>0</v>
      </c>
      <c r="T229" s="163">
        <f>$S$229*$H$229</f>
        <v>0</v>
      </c>
      <c r="AR229" s="97" t="s">
        <v>2280</v>
      </c>
      <c r="AT229" s="97" t="s">
        <v>1184</v>
      </c>
      <c r="AU229" s="97" t="s">
        <v>80</v>
      </c>
      <c r="AY229" s="6" t="s">
        <v>139</v>
      </c>
      <c r="BE229" s="164">
        <f>IF($N$229="základní",$J$229,0)</f>
        <v>1140</v>
      </c>
      <c r="BF229" s="164">
        <f>IF($N$229="snížená",$J$229,0)</f>
        <v>0</v>
      </c>
      <c r="BG229" s="164">
        <f>IF($N$229="zákl. přenesená",$J$229,0)</f>
        <v>0</v>
      </c>
      <c r="BH229" s="164">
        <f>IF($N$229="sníž. přenesená",$J$229,0)</f>
        <v>0</v>
      </c>
      <c r="BI229" s="164">
        <f>IF($N$229="nulová",$J$229,0)</f>
        <v>0</v>
      </c>
      <c r="BJ229" s="97" t="s">
        <v>76</v>
      </c>
      <c r="BK229" s="164">
        <f>ROUND($I$229*$H$229,2)</f>
        <v>1140</v>
      </c>
      <c r="BL229" s="97" t="s">
        <v>2280</v>
      </c>
      <c r="BM229" s="97" t="s">
        <v>2329</v>
      </c>
    </row>
    <row r="230" spans="2:65" s="6" customFormat="1" ht="15.75" customHeight="1" x14ac:dyDescent="0.3">
      <c r="B230" s="176"/>
      <c r="C230" s="177"/>
      <c r="D230" s="165" t="s">
        <v>152</v>
      </c>
      <c r="E230" s="178"/>
      <c r="F230" s="178" t="s">
        <v>2330</v>
      </c>
      <c r="G230" s="177"/>
      <c r="H230" s="179">
        <v>60</v>
      </c>
      <c r="J230" s="177"/>
      <c r="K230" s="177"/>
      <c r="L230" s="180"/>
      <c r="M230" s="181"/>
      <c r="N230" s="177"/>
      <c r="O230" s="177"/>
      <c r="P230" s="177"/>
      <c r="Q230" s="177"/>
      <c r="R230" s="177"/>
      <c r="S230" s="177"/>
      <c r="T230" s="182"/>
      <c r="AT230" s="183" t="s">
        <v>152</v>
      </c>
      <c r="AU230" s="183" t="s">
        <v>80</v>
      </c>
      <c r="AV230" s="183" t="s">
        <v>80</v>
      </c>
      <c r="AW230" s="183" t="s">
        <v>111</v>
      </c>
      <c r="AX230" s="183" t="s">
        <v>76</v>
      </c>
      <c r="AY230" s="183" t="s">
        <v>139</v>
      </c>
    </row>
    <row r="231" spans="2:65" s="6" customFormat="1" ht="15.75" customHeight="1" x14ac:dyDescent="0.3">
      <c r="B231" s="23"/>
      <c r="C231" s="200" t="s">
        <v>1299</v>
      </c>
      <c r="D231" s="200" t="s">
        <v>1184</v>
      </c>
      <c r="E231" s="201" t="s">
        <v>2331</v>
      </c>
      <c r="F231" s="202" t="s">
        <v>2332</v>
      </c>
      <c r="G231" s="203" t="s">
        <v>2321</v>
      </c>
      <c r="H231" s="204">
        <v>16</v>
      </c>
      <c r="I231" s="205">
        <v>87</v>
      </c>
      <c r="J231" s="206">
        <f>ROUND($I$231*$H$231,2)</f>
        <v>1392</v>
      </c>
      <c r="K231" s="202"/>
      <c r="L231" s="207"/>
      <c r="M231" s="208"/>
      <c r="N231" s="209" t="s">
        <v>43</v>
      </c>
      <c r="O231" s="24"/>
      <c r="P231" s="162">
        <f>$O$231*$H$231</f>
        <v>0</v>
      </c>
      <c r="Q231" s="162">
        <v>0</v>
      </c>
      <c r="R231" s="162">
        <f>$Q$231*$H$231</f>
        <v>0</v>
      </c>
      <c r="S231" s="162">
        <v>0</v>
      </c>
      <c r="T231" s="163">
        <f>$S$231*$H$231</f>
        <v>0</v>
      </c>
      <c r="AR231" s="97" t="s">
        <v>2280</v>
      </c>
      <c r="AT231" s="97" t="s">
        <v>1184</v>
      </c>
      <c r="AU231" s="97" t="s">
        <v>80</v>
      </c>
      <c r="AY231" s="6" t="s">
        <v>139</v>
      </c>
      <c r="BE231" s="164">
        <f>IF($N$231="základní",$J$231,0)</f>
        <v>1392</v>
      </c>
      <c r="BF231" s="164">
        <f>IF($N$231="snížená",$J$231,0)</f>
        <v>0</v>
      </c>
      <c r="BG231" s="164">
        <f>IF($N$231="zákl. přenesená",$J$231,0)</f>
        <v>0</v>
      </c>
      <c r="BH231" s="164">
        <f>IF($N$231="sníž. přenesená",$J$231,0)</f>
        <v>0</v>
      </c>
      <c r="BI231" s="164">
        <f>IF($N$231="nulová",$J$231,0)</f>
        <v>0</v>
      </c>
      <c r="BJ231" s="97" t="s">
        <v>76</v>
      </c>
      <c r="BK231" s="164">
        <f>ROUND($I$231*$H$231,2)</f>
        <v>1392</v>
      </c>
      <c r="BL231" s="97" t="s">
        <v>2280</v>
      </c>
      <c r="BM231" s="97" t="s">
        <v>2333</v>
      </c>
    </row>
    <row r="232" spans="2:65" s="6" customFormat="1" ht="15.75" customHeight="1" x14ac:dyDescent="0.3">
      <c r="B232" s="176"/>
      <c r="C232" s="177"/>
      <c r="D232" s="165" t="s">
        <v>152</v>
      </c>
      <c r="E232" s="178"/>
      <c r="F232" s="178" t="s">
        <v>2334</v>
      </c>
      <c r="G232" s="177"/>
      <c r="H232" s="179">
        <v>16</v>
      </c>
      <c r="J232" s="177"/>
      <c r="K232" s="177"/>
      <c r="L232" s="180"/>
      <c r="M232" s="181"/>
      <c r="N232" s="177"/>
      <c r="O232" s="177"/>
      <c r="P232" s="177"/>
      <c r="Q232" s="177"/>
      <c r="R232" s="177"/>
      <c r="S232" s="177"/>
      <c r="T232" s="182"/>
      <c r="AT232" s="183" t="s">
        <v>152</v>
      </c>
      <c r="AU232" s="183" t="s">
        <v>80</v>
      </c>
      <c r="AV232" s="183" t="s">
        <v>80</v>
      </c>
      <c r="AW232" s="183" t="s">
        <v>111</v>
      </c>
      <c r="AX232" s="183" t="s">
        <v>76</v>
      </c>
      <c r="AY232" s="183" t="s">
        <v>139</v>
      </c>
    </row>
    <row r="233" spans="2:65" s="6" customFormat="1" ht="15.75" customHeight="1" x14ac:dyDescent="0.3">
      <c r="B233" s="23"/>
      <c r="C233" s="200" t="s">
        <v>1308</v>
      </c>
      <c r="D233" s="200" t="s">
        <v>1184</v>
      </c>
      <c r="E233" s="201" t="s">
        <v>2335</v>
      </c>
      <c r="F233" s="202" t="s">
        <v>2336</v>
      </c>
      <c r="G233" s="203" t="s">
        <v>294</v>
      </c>
      <c r="H233" s="204">
        <v>20</v>
      </c>
      <c r="I233" s="205">
        <v>40</v>
      </c>
      <c r="J233" s="206">
        <f>ROUND($I$233*$H$233,2)</f>
        <v>800</v>
      </c>
      <c r="K233" s="202"/>
      <c r="L233" s="207"/>
      <c r="M233" s="208"/>
      <c r="N233" s="209" t="s">
        <v>43</v>
      </c>
      <c r="O233" s="24"/>
      <c r="P233" s="162">
        <f>$O$233*$H$233</f>
        <v>0</v>
      </c>
      <c r="Q233" s="162">
        <v>0</v>
      </c>
      <c r="R233" s="162">
        <f>$Q$233*$H$233</f>
        <v>0</v>
      </c>
      <c r="S233" s="162">
        <v>0</v>
      </c>
      <c r="T233" s="163">
        <f>$S$233*$H$233</f>
        <v>0</v>
      </c>
      <c r="AR233" s="97" t="s">
        <v>2280</v>
      </c>
      <c r="AT233" s="97" t="s">
        <v>1184</v>
      </c>
      <c r="AU233" s="97" t="s">
        <v>80</v>
      </c>
      <c r="AY233" s="6" t="s">
        <v>139</v>
      </c>
      <c r="BE233" s="164">
        <f>IF($N$233="základní",$J$233,0)</f>
        <v>800</v>
      </c>
      <c r="BF233" s="164">
        <f>IF($N$233="snížená",$J$233,0)</f>
        <v>0</v>
      </c>
      <c r="BG233" s="164">
        <f>IF($N$233="zákl. přenesená",$J$233,0)</f>
        <v>0</v>
      </c>
      <c r="BH233" s="164">
        <f>IF($N$233="sníž. přenesená",$J$233,0)</f>
        <v>0</v>
      </c>
      <c r="BI233" s="164">
        <f>IF($N$233="nulová",$J$233,0)</f>
        <v>0</v>
      </c>
      <c r="BJ233" s="97" t="s">
        <v>76</v>
      </c>
      <c r="BK233" s="164">
        <f>ROUND($I$233*$H$233,2)</f>
        <v>800</v>
      </c>
      <c r="BL233" s="97" t="s">
        <v>2280</v>
      </c>
      <c r="BM233" s="97" t="s">
        <v>2337</v>
      </c>
    </row>
    <row r="234" spans="2:65" s="6" customFormat="1" ht="15.75" customHeight="1" x14ac:dyDescent="0.3">
      <c r="B234" s="176"/>
      <c r="C234" s="177"/>
      <c r="D234" s="165" t="s">
        <v>152</v>
      </c>
      <c r="E234" s="178"/>
      <c r="F234" s="178" t="s">
        <v>2338</v>
      </c>
      <c r="G234" s="177"/>
      <c r="H234" s="179">
        <v>20</v>
      </c>
      <c r="J234" s="177"/>
      <c r="K234" s="177"/>
      <c r="L234" s="180"/>
      <c r="M234" s="181"/>
      <c r="N234" s="177"/>
      <c r="O234" s="177"/>
      <c r="P234" s="177"/>
      <c r="Q234" s="177"/>
      <c r="R234" s="177"/>
      <c r="S234" s="177"/>
      <c r="T234" s="182"/>
      <c r="AT234" s="183" t="s">
        <v>152</v>
      </c>
      <c r="AU234" s="183" t="s">
        <v>80</v>
      </c>
      <c r="AV234" s="183" t="s">
        <v>80</v>
      </c>
      <c r="AW234" s="183" t="s">
        <v>111</v>
      </c>
      <c r="AX234" s="183" t="s">
        <v>76</v>
      </c>
      <c r="AY234" s="183" t="s">
        <v>139</v>
      </c>
    </row>
    <row r="235" spans="2:65" s="6" customFormat="1" ht="15.75" customHeight="1" x14ac:dyDescent="0.3">
      <c r="B235" s="23"/>
      <c r="C235" s="200" t="s">
        <v>1316</v>
      </c>
      <c r="D235" s="200" t="s">
        <v>1184</v>
      </c>
      <c r="E235" s="201" t="s">
        <v>2339</v>
      </c>
      <c r="F235" s="202" t="s">
        <v>2340</v>
      </c>
      <c r="G235" s="203" t="s">
        <v>294</v>
      </c>
      <c r="H235" s="204">
        <v>90</v>
      </c>
      <c r="I235" s="205">
        <v>14</v>
      </c>
      <c r="J235" s="206">
        <f>ROUND($I$235*$H$235,2)</f>
        <v>1260</v>
      </c>
      <c r="K235" s="202"/>
      <c r="L235" s="207"/>
      <c r="M235" s="208"/>
      <c r="N235" s="209" t="s">
        <v>43</v>
      </c>
      <c r="O235" s="24"/>
      <c r="P235" s="162">
        <f>$O$235*$H$235</f>
        <v>0</v>
      </c>
      <c r="Q235" s="162">
        <v>0</v>
      </c>
      <c r="R235" s="162">
        <f>$Q$235*$H$235</f>
        <v>0</v>
      </c>
      <c r="S235" s="162">
        <v>0</v>
      </c>
      <c r="T235" s="163">
        <f>$S$235*$H$235</f>
        <v>0</v>
      </c>
      <c r="AR235" s="97" t="s">
        <v>2280</v>
      </c>
      <c r="AT235" s="97" t="s">
        <v>1184</v>
      </c>
      <c r="AU235" s="97" t="s">
        <v>80</v>
      </c>
      <c r="AY235" s="6" t="s">
        <v>139</v>
      </c>
      <c r="BE235" s="164">
        <f>IF($N$235="základní",$J$235,0)</f>
        <v>1260</v>
      </c>
      <c r="BF235" s="164">
        <f>IF($N$235="snížená",$J$235,0)</f>
        <v>0</v>
      </c>
      <c r="BG235" s="164">
        <f>IF($N$235="zákl. přenesená",$J$235,0)</f>
        <v>0</v>
      </c>
      <c r="BH235" s="164">
        <f>IF($N$235="sníž. přenesená",$J$235,0)</f>
        <v>0</v>
      </c>
      <c r="BI235" s="164">
        <f>IF($N$235="nulová",$J$235,0)</f>
        <v>0</v>
      </c>
      <c r="BJ235" s="97" t="s">
        <v>76</v>
      </c>
      <c r="BK235" s="164">
        <f>ROUND($I$235*$H$235,2)</f>
        <v>1260</v>
      </c>
      <c r="BL235" s="97" t="s">
        <v>2280</v>
      </c>
      <c r="BM235" s="97" t="s">
        <v>2341</v>
      </c>
    </row>
    <row r="236" spans="2:65" s="6" customFormat="1" ht="15.75" customHeight="1" x14ac:dyDescent="0.3">
      <c r="B236" s="176"/>
      <c r="C236" s="177"/>
      <c r="D236" s="165" t="s">
        <v>152</v>
      </c>
      <c r="E236" s="178"/>
      <c r="F236" s="178" t="s">
        <v>2342</v>
      </c>
      <c r="G236" s="177"/>
      <c r="H236" s="179">
        <v>90</v>
      </c>
      <c r="J236" s="177"/>
      <c r="K236" s="177"/>
      <c r="L236" s="180"/>
      <c r="M236" s="181"/>
      <c r="N236" s="177"/>
      <c r="O236" s="177"/>
      <c r="P236" s="177"/>
      <c r="Q236" s="177"/>
      <c r="R236" s="177"/>
      <c r="S236" s="177"/>
      <c r="T236" s="182"/>
      <c r="AT236" s="183" t="s">
        <v>152</v>
      </c>
      <c r="AU236" s="183" t="s">
        <v>80</v>
      </c>
      <c r="AV236" s="183" t="s">
        <v>80</v>
      </c>
      <c r="AW236" s="183" t="s">
        <v>111</v>
      </c>
      <c r="AX236" s="183" t="s">
        <v>76</v>
      </c>
      <c r="AY236" s="183" t="s">
        <v>139</v>
      </c>
    </row>
    <row r="237" spans="2:65" s="6" customFormat="1" ht="15.75" customHeight="1" x14ac:dyDescent="0.3">
      <c r="B237" s="23"/>
      <c r="C237" s="200" t="s">
        <v>1322</v>
      </c>
      <c r="D237" s="200" t="s">
        <v>1184</v>
      </c>
      <c r="E237" s="201" t="s">
        <v>2343</v>
      </c>
      <c r="F237" s="202" t="s">
        <v>2344</v>
      </c>
      <c r="G237" s="203" t="s">
        <v>2321</v>
      </c>
      <c r="H237" s="204">
        <v>4</v>
      </c>
      <c r="I237" s="205">
        <v>16</v>
      </c>
      <c r="J237" s="206">
        <f>ROUND($I$237*$H$237,2)</f>
        <v>64</v>
      </c>
      <c r="K237" s="202"/>
      <c r="L237" s="207"/>
      <c r="M237" s="208"/>
      <c r="N237" s="209" t="s">
        <v>43</v>
      </c>
      <c r="O237" s="24"/>
      <c r="P237" s="162">
        <f>$O$237*$H$237</f>
        <v>0</v>
      </c>
      <c r="Q237" s="162">
        <v>0</v>
      </c>
      <c r="R237" s="162">
        <f>$Q$237*$H$237</f>
        <v>0</v>
      </c>
      <c r="S237" s="162">
        <v>0</v>
      </c>
      <c r="T237" s="163">
        <f>$S$237*$H$237</f>
        <v>0</v>
      </c>
      <c r="AR237" s="97" t="s">
        <v>2280</v>
      </c>
      <c r="AT237" s="97" t="s">
        <v>1184</v>
      </c>
      <c r="AU237" s="97" t="s">
        <v>80</v>
      </c>
      <c r="AY237" s="6" t="s">
        <v>139</v>
      </c>
      <c r="BE237" s="164">
        <f>IF($N$237="základní",$J$237,0)</f>
        <v>64</v>
      </c>
      <c r="BF237" s="164">
        <f>IF($N$237="snížená",$J$237,0)</f>
        <v>0</v>
      </c>
      <c r="BG237" s="164">
        <f>IF($N$237="zákl. přenesená",$J$237,0)</f>
        <v>0</v>
      </c>
      <c r="BH237" s="164">
        <f>IF($N$237="sníž. přenesená",$J$237,0)</f>
        <v>0</v>
      </c>
      <c r="BI237" s="164">
        <f>IF($N$237="nulová",$J$237,0)</f>
        <v>0</v>
      </c>
      <c r="BJ237" s="97" t="s">
        <v>76</v>
      </c>
      <c r="BK237" s="164">
        <f>ROUND($I$237*$H$237,2)</f>
        <v>64</v>
      </c>
      <c r="BL237" s="97" t="s">
        <v>2280</v>
      </c>
      <c r="BM237" s="97" t="s">
        <v>2345</v>
      </c>
    </row>
    <row r="238" spans="2:65" s="6" customFormat="1" ht="15.75" customHeight="1" x14ac:dyDescent="0.3">
      <c r="B238" s="176"/>
      <c r="C238" s="177"/>
      <c r="D238" s="165" t="s">
        <v>152</v>
      </c>
      <c r="E238" s="178"/>
      <c r="F238" s="178" t="s">
        <v>2326</v>
      </c>
      <c r="G238" s="177"/>
      <c r="H238" s="179">
        <v>4</v>
      </c>
      <c r="J238" s="177"/>
      <c r="K238" s="177"/>
      <c r="L238" s="180"/>
      <c r="M238" s="181"/>
      <c r="N238" s="177"/>
      <c r="O238" s="177"/>
      <c r="P238" s="177"/>
      <c r="Q238" s="177"/>
      <c r="R238" s="177"/>
      <c r="S238" s="177"/>
      <c r="T238" s="182"/>
      <c r="AT238" s="183" t="s">
        <v>152</v>
      </c>
      <c r="AU238" s="183" t="s">
        <v>80</v>
      </c>
      <c r="AV238" s="183" t="s">
        <v>80</v>
      </c>
      <c r="AW238" s="183" t="s">
        <v>111</v>
      </c>
      <c r="AX238" s="183" t="s">
        <v>76</v>
      </c>
      <c r="AY238" s="183" t="s">
        <v>139</v>
      </c>
    </row>
    <row r="239" spans="2:65" s="6" customFormat="1" ht="15.75" customHeight="1" x14ac:dyDescent="0.3">
      <c r="B239" s="23"/>
      <c r="C239" s="200" t="s">
        <v>1330</v>
      </c>
      <c r="D239" s="200" t="s">
        <v>1184</v>
      </c>
      <c r="E239" s="201" t="s">
        <v>2346</v>
      </c>
      <c r="F239" s="202" t="s">
        <v>2347</v>
      </c>
      <c r="G239" s="203" t="s">
        <v>1293</v>
      </c>
      <c r="H239" s="204">
        <v>2</v>
      </c>
      <c r="I239" s="205">
        <v>184</v>
      </c>
      <c r="J239" s="206">
        <f>ROUND($I$239*$H$239,2)</f>
        <v>368</v>
      </c>
      <c r="K239" s="202"/>
      <c r="L239" s="207"/>
      <c r="M239" s="208"/>
      <c r="N239" s="209" t="s">
        <v>43</v>
      </c>
      <c r="O239" s="24"/>
      <c r="P239" s="162">
        <f>$O$239*$H$239</f>
        <v>0</v>
      </c>
      <c r="Q239" s="162">
        <v>0</v>
      </c>
      <c r="R239" s="162">
        <f>$Q$239*$H$239</f>
        <v>0</v>
      </c>
      <c r="S239" s="162">
        <v>0</v>
      </c>
      <c r="T239" s="163">
        <f>$S$239*$H$239</f>
        <v>0</v>
      </c>
      <c r="AR239" s="97" t="s">
        <v>2280</v>
      </c>
      <c r="AT239" s="97" t="s">
        <v>1184</v>
      </c>
      <c r="AU239" s="97" t="s">
        <v>80</v>
      </c>
      <c r="AY239" s="6" t="s">
        <v>139</v>
      </c>
      <c r="BE239" s="164">
        <f>IF($N$239="základní",$J$239,0)</f>
        <v>368</v>
      </c>
      <c r="BF239" s="164">
        <f>IF($N$239="snížená",$J$239,0)</f>
        <v>0</v>
      </c>
      <c r="BG239" s="164">
        <f>IF($N$239="zákl. přenesená",$J$239,0)</f>
        <v>0</v>
      </c>
      <c r="BH239" s="164">
        <f>IF($N$239="sníž. přenesená",$J$239,0)</f>
        <v>0</v>
      </c>
      <c r="BI239" s="164">
        <f>IF($N$239="nulová",$J$239,0)</f>
        <v>0</v>
      </c>
      <c r="BJ239" s="97" t="s">
        <v>76</v>
      </c>
      <c r="BK239" s="164">
        <f>ROUND($I$239*$H$239,2)</f>
        <v>368</v>
      </c>
      <c r="BL239" s="97" t="s">
        <v>2280</v>
      </c>
      <c r="BM239" s="97" t="s">
        <v>2348</v>
      </c>
    </row>
    <row r="240" spans="2:65" s="6" customFormat="1" ht="15.75" customHeight="1" x14ac:dyDescent="0.3">
      <c r="B240" s="176"/>
      <c r="C240" s="177"/>
      <c r="D240" s="165" t="s">
        <v>152</v>
      </c>
      <c r="E240" s="178"/>
      <c r="F240" s="178" t="s">
        <v>2349</v>
      </c>
      <c r="G240" s="177"/>
      <c r="H240" s="179">
        <v>2</v>
      </c>
      <c r="J240" s="177"/>
      <c r="K240" s="177"/>
      <c r="L240" s="180"/>
      <c r="M240" s="181"/>
      <c r="N240" s="177"/>
      <c r="O240" s="177"/>
      <c r="P240" s="177"/>
      <c r="Q240" s="177"/>
      <c r="R240" s="177"/>
      <c r="S240" s="177"/>
      <c r="T240" s="182"/>
      <c r="AT240" s="183" t="s">
        <v>152</v>
      </c>
      <c r="AU240" s="183" t="s">
        <v>80</v>
      </c>
      <c r="AV240" s="183" t="s">
        <v>80</v>
      </c>
      <c r="AW240" s="183" t="s">
        <v>111</v>
      </c>
      <c r="AX240" s="183" t="s">
        <v>76</v>
      </c>
      <c r="AY240" s="183" t="s">
        <v>139</v>
      </c>
    </row>
    <row r="241" spans="2:65" s="6" customFormat="1" ht="15.75" customHeight="1" x14ac:dyDescent="0.3">
      <c r="B241" s="23"/>
      <c r="C241" s="200" t="s">
        <v>1337</v>
      </c>
      <c r="D241" s="200" t="s">
        <v>1184</v>
      </c>
      <c r="E241" s="201" t="s">
        <v>2350</v>
      </c>
      <c r="F241" s="202" t="s">
        <v>2351</v>
      </c>
      <c r="G241" s="203" t="s">
        <v>1293</v>
      </c>
      <c r="H241" s="204">
        <v>2</v>
      </c>
      <c r="I241" s="205">
        <v>144</v>
      </c>
      <c r="J241" s="206">
        <f>ROUND($I$241*$H$241,2)</f>
        <v>288</v>
      </c>
      <c r="K241" s="202"/>
      <c r="L241" s="207"/>
      <c r="M241" s="208"/>
      <c r="N241" s="209" t="s">
        <v>43</v>
      </c>
      <c r="O241" s="24"/>
      <c r="P241" s="162">
        <f>$O$241*$H$241</f>
        <v>0</v>
      </c>
      <c r="Q241" s="162">
        <v>0</v>
      </c>
      <c r="R241" s="162">
        <f>$Q$241*$H$241</f>
        <v>0</v>
      </c>
      <c r="S241" s="162">
        <v>0</v>
      </c>
      <c r="T241" s="163">
        <f>$S$241*$H$241</f>
        <v>0</v>
      </c>
      <c r="AR241" s="97" t="s">
        <v>2280</v>
      </c>
      <c r="AT241" s="97" t="s">
        <v>1184</v>
      </c>
      <c r="AU241" s="97" t="s">
        <v>80</v>
      </c>
      <c r="AY241" s="6" t="s">
        <v>139</v>
      </c>
      <c r="BE241" s="164">
        <f>IF($N$241="základní",$J$241,0)</f>
        <v>288</v>
      </c>
      <c r="BF241" s="164">
        <f>IF($N$241="snížená",$J$241,0)</f>
        <v>0</v>
      </c>
      <c r="BG241" s="164">
        <f>IF($N$241="zákl. přenesená",$J$241,0)</f>
        <v>0</v>
      </c>
      <c r="BH241" s="164">
        <f>IF($N$241="sníž. přenesená",$J$241,0)</f>
        <v>0</v>
      </c>
      <c r="BI241" s="164">
        <f>IF($N$241="nulová",$J$241,0)</f>
        <v>0</v>
      </c>
      <c r="BJ241" s="97" t="s">
        <v>76</v>
      </c>
      <c r="BK241" s="164">
        <f>ROUND($I$241*$H$241,2)</f>
        <v>288</v>
      </c>
      <c r="BL241" s="97" t="s">
        <v>2280</v>
      </c>
      <c r="BM241" s="97" t="s">
        <v>2352</v>
      </c>
    </row>
    <row r="242" spans="2:65" s="6" customFormat="1" ht="15.75" customHeight="1" x14ac:dyDescent="0.3">
      <c r="B242" s="176"/>
      <c r="C242" s="177"/>
      <c r="D242" s="165" t="s">
        <v>152</v>
      </c>
      <c r="E242" s="178"/>
      <c r="F242" s="178" t="s">
        <v>2349</v>
      </c>
      <c r="G242" s="177"/>
      <c r="H242" s="179">
        <v>2</v>
      </c>
      <c r="J242" s="177"/>
      <c r="K242" s="177"/>
      <c r="L242" s="180"/>
      <c r="M242" s="181"/>
      <c r="N242" s="177"/>
      <c r="O242" s="177"/>
      <c r="P242" s="177"/>
      <c r="Q242" s="177"/>
      <c r="R242" s="177"/>
      <c r="S242" s="177"/>
      <c r="T242" s="182"/>
      <c r="AT242" s="183" t="s">
        <v>152</v>
      </c>
      <c r="AU242" s="183" t="s">
        <v>80</v>
      </c>
      <c r="AV242" s="183" t="s">
        <v>80</v>
      </c>
      <c r="AW242" s="183" t="s">
        <v>111</v>
      </c>
      <c r="AX242" s="183" t="s">
        <v>76</v>
      </c>
      <c r="AY242" s="183" t="s">
        <v>139</v>
      </c>
    </row>
    <row r="243" spans="2:65" s="6" customFormat="1" ht="15.75" customHeight="1" x14ac:dyDescent="0.3">
      <c r="B243" s="23"/>
      <c r="C243" s="200" t="s">
        <v>1344</v>
      </c>
      <c r="D243" s="200" t="s">
        <v>1184</v>
      </c>
      <c r="E243" s="201" t="s">
        <v>2353</v>
      </c>
      <c r="F243" s="202" t="s">
        <v>2354</v>
      </c>
      <c r="G243" s="203" t="s">
        <v>1293</v>
      </c>
      <c r="H243" s="204">
        <v>2</v>
      </c>
      <c r="I243" s="205">
        <v>64</v>
      </c>
      <c r="J243" s="206">
        <f>ROUND($I$243*$H$243,2)</f>
        <v>128</v>
      </c>
      <c r="K243" s="202"/>
      <c r="L243" s="207"/>
      <c r="M243" s="208"/>
      <c r="N243" s="209" t="s">
        <v>43</v>
      </c>
      <c r="O243" s="24"/>
      <c r="P243" s="162">
        <f>$O$243*$H$243</f>
        <v>0</v>
      </c>
      <c r="Q243" s="162">
        <v>0</v>
      </c>
      <c r="R243" s="162">
        <f>$Q$243*$H$243</f>
        <v>0</v>
      </c>
      <c r="S243" s="162">
        <v>0</v>
      </c>
      <c r="T243" s="163">
        <f>$S$243*$H$243</f>
        <v>0</v>
      </c>
      <c r="AR243" s="97" t="s">
        <v>2280</v>
      </c>
      <c r="AT243" s="97" t="s">
        <v>1184</v>
      </c>
      <c r="AU243" s="97" t="s">
        <v>80</v>
      </c>
      <c r="AY243" s="6" t="s">
        <v>139</v>
      </c>
      <c r="BE243" s="164">
        <f>IF($N$243="základní",$J$243,0)</f>
        <v>128</v>
      </c>
      <c r="BF243" s="164">
        <f>IF($N$243="snížená",$J$243,0)</f>
        <v>0</v>
      </c>
      <c r="BG243" s="164">
        <f>IF($N$243="zákl. přenesená",$J$243,0)</f>
        <v>0</v>
      </c>
      <c r="BH243" s="164">
        <f>IF($N$243="sníž. přenesená",$J$243,0)</f>
        <v>0</v>
      </c>
      <c r="BI243" s="164">
        <f>IF($N$243="nulová",$J$243,0)</f>
        <v>0</v>
      </c>
      <c r="BJ243" s="97" t="s">
        <v>76</v>
      </c>
      <c r="BK243" s="164">
        <f>ROUND($I$243*$H$243,2)</f>
        <v>128</v>
      </c>
      <c r="BL243" s="97" t="s">
        <v>2280</v>
      </c>
      <c r="BM243" s="97" t="s">
        <v>2355</v>
      </c>
    </row>
    <row r="244" spans="2:65" s="6" customFormat="1" ht="15.75" customHeight="1" x14ac:dyDescent="0.3">
      <c r="B244" s="176"/>
      <c r="C244" s="177"/>
      <c r="D244" s="165" t="s">
        <v>152</v>
      </c>
      <c r="E244" s="178"/>
      <c r="F244" s="178" t="s">
        <v>2349</v>
      </c>
      <c r="G244" s="177"/>
      <c r="H244" s="179">
        <v>2</v>
      </c>
      <c r="J244" s="177"/>
      <c r="K244" s="177"/>
      <c r="L244" s="180"/>
      <c r="M244" s="181"/>
      <c r="N244" s="177"/>
      <c r="O244" s="177"/>
      <c r="P244" s="177"/>
      <c r="Q244" s="177"/>
      <c r="R244" s="177"/>
      <c r="S244" s="177"/>
      <c r="T244" s="182"/>
      <c r="AT244" s="183" t="s">
        <v>152</v>
      </c>
      <c r="AU244" s="183" t="s">
        <v>80</v>
      </c>
      <c r="AV244" s="183" t="s">
        <v>80</v>
      </c>
      <c r="AW244" s="183" t="s">
        <v>111</v>
      </c>
      <c r="AX244" s="183" t="s">
        <v>76</v>
      </c>
      <c r="AY244" s="183" t="s">
        <v>139</v>
      </c>
    </row>
    <row r="245" spans="2:65" s="6" customFormat="1" ht="15.75" customHeight="1" x14ac:dyDescent="0.3">
      <c r="B245" s="23"/>
      <c r="C245" s="200" t="s">
        <v>1373</v>
      </c>
      <c r="D245" s="200" t="s">
        <v>1184</v>
      </c>
      <c r="E245" s="201" t="s">
        <v>2356</v>
      </c>
      <c r="F245" s="202" t="s">
        <v>2357</v>
      </c>
      <c r="G245" s="203" t="s">
        <v>1293</v>
      </c>
      <c r="H245" s="204">
        <v>1</v>
      </c>
      <c r="I245" s="205">
        <v>276</v>
      </c>
      <c r="J245" s="206">
        <f>ROUND($I$245*$H$245,2)</f>
        <v>276</v>
      </c>
      <c r="K245" s="202"/>
      <c r="L245" s="207"/>
      <c r="M245" s="208"/>
      <c r="N245" s="209" t="s">
        <v>43</v>
      </c>
      <c r="O245" s="24"/>
      <c r="P245" s="162">
        <f>$O$245*$H$245</f>
        <v>0</v>
      </c>
      <c r="Q245" s="162">
        <v>0</v>
      </c>
      <c r="R245" s="162">
        <f>$Q$245*$H$245</f>
        <v>0</v>
      </c>
      <c r="S245" s="162">
        <v>0</v>
      </c>
      <c r="T245" s="163">
        <f>$S$245*$H$245</f>
        <v>0</v>
      </c>
      <c r="AR245" s="97" t="s">
        <v>2280</v>
      </c>
      <c r="AT245" s="97" t="s">
        <v>1184</v>
      </c>
      <c r="AU245" s="97" t="s">
        <v>80</v>
      </c>
      <c r="AY245" s="6" t="s">
        <v>139</v>
      </c>
      <c r="BE245" s="164">
        <f>IF($N$245="základní",$J$245,0)</f>
        <v>276</v>
      </c>
      <c r="BF245" s="164">
        <f>IF($N$245="snížená",$J$245,0)</f>
        <v>0</v>
      </c>
      <c r="BG245" s="164">
        <f>IF($N$245="zákl. přenesená",$J$245,0)</f>
        <v>0</v>
      </c>
      <c r="BH245" s="164">
        <f>IF($N$245="sníž. přenesená",$J$245,0)</f>
        <v>0</v>
      </c>
      <c r="BI245" s="164">
        <f>IF($N$245="nulová",$J$245,0)</f>
        <v>0</v>
      </c>
      <c r="BJ245" s="97" t="s">
        <v>76</v>
      </c>
      <c r="BK245" s="164">
        <f>ROUND($I$245*$H$245,2)</f>
        <v>276</v>
      </c>
      <c r="BL245" s="97" t="s">
        <v>2280</v>
      </c>
      <c r="BM245" s="97" t="s">
        <v>2358</v>
      </c>
    </row>
    <row r="246" spans="2:65" s="6" customFormat="1" ht="15.75" customHeight="1" x14ac:dyDescent="0.3">
      <c r="B246" s="176"/>
      <c r="C246" s="177"/>
      <c r="D246" s="165" t="s">
        <v>152</v>
      </c>
      <c r="E246" s="178"/>
      <c r="F246" s="178" t="s">
        <v>2359</v>
      </c>
      <c r="G246" s="177"/>
      <c r="H246" s="179">
        <v>1</v>
      </c>
      <c r="J246" s="177"/>
      <c r="K246" s="177"/>
      <c r="L246" s="180"/>
      <c r="M246" s="181"/>
      <c r="N246" s="177"/>
      <c r="O246" s="177"/>
      <c r="P246" s="177"/>
      <c r="Q246" s="177"/>
      <c r="R246" s="177"/>
      <c r="S246" s="177"/>
      <c r="T246" s="182"/>
      <c r="AT246" s="183" t="s">
        <v>152</v>
      </c>
      <c r="AU246" s="183" t="s">
        <v>80</v>
      </c>
      <c r="AV246" s="183" t="s">
        <v>80</v>
      </c>
      <c r="AW246" s="183" t="s">
        <v>111</v>
      </c>
      <c r="AX246" s="183" t="s">
        <v>76</v>
      </c>
      <c r="AY246" s="183" t="s">
        <v>139</v>
      </c>
    </row>
    <row r="247" spans="2:65" s="140" customFormat="1" ht="30.75" customHeight="1" x14ac:dyDescent="0.3">
      <c r="B247" s="141"/>
      <c r="C247" s="142"/>
      <c r="D247" s="142" t="s">
        <v>71</v>
      </c>
      <c r="E247" s="151" t="s">
        <v>2360</v>
      </c>
      <c r="F247" s="151" t="s">
        <v>2361</v>
      </c>
      <c r="G247" s="142"/>
      <c r="H247" s="142"/>
      <c r="J247" s="152">
        <f>$BK$247</f>
        <v>4746.3999999999996</v>
      </c>
      <c r="K247" s="142"/>
      <c r="L247" s="145"/>
      <c r="M247" s="146"/>
      <c r="N247" s="142"/>
      <c r="O247" s="142"/>
      <c r="P247" s="147">
        <f>SUM($P$248:$P$269)</f>
        <v>0</v>
      </c>
      <c r="Q247" s="142"/>
      <c r="R247" s="147">
        <f>SUM($R$248:$R$269)</f>
        <v>0</v>
      </c>
      <c r="S247" s="142"/>
      <c r="T247" s="148">
        <f>SUM($T$248:$T$269)</f>
        <v>0</v>
      </c>
      <c r="AR247" s="149" t="s">
        <v>76</v>
      </c>
      <c r="AT247" s="149" t="s">
        <v>71</v>
      </c>
      <c r="AU247" s="149" t="s">
        <v>76</v>
      </c>
      <c r="AY247" s="149" t="s">
        <v>139</v>
      </c>
      <c r="BK247" s="150">
        <f>SUM($BK$248:$BK$269)</f>
        <v>4746.3999999999996</v>
      </c>
    </row>
    <row r="248" spans="2:65" s="6" customFormat="1" ht="15.75" customHeight="1" x14ac:dyDescent="0.3">
      <c r="B248" s="23"/>
      <c r="C248" s="200" t="s">
        <v>1405</v>
      </c>
      <c r="D248" s="200" t="s">
        <v>1184</v>
      </c>
      <c r="E248" s="201" t="s">
        <v>2362</v>
      </c>
      <c r="F248" s="202" t="s">
        <v>2363</v>
      </c>
      <c r="G248" s="203" t="s">
        <v>294</v>
      </c>
      <c r="H248" s="204">
        <v>34</v>
      </c>
      <c r="I248" s="205">
        <v>29</v>
      </c>
      <c r="J248" s="206">
        <f>ROUND($I$248*$H$248,2)</f>
        <v>986</v>
      </c>
      <c r="K248" s="202"/>
      <c r="L248" s="207"/>
      <c r="M248" s="208"/>
      <c r="N248" s="209" t="s">
        <v>43</v>
      </c>
      <c r="O248" s="24"/>
      <c r="P248" s="162">
        <f>$O$248*$H$248</f>
        <v>0</v>
      </c>
      <c r="Q248" s="162">
        <v>0</v>
      </c>
      <c r="R248" s="162">
        <f>$Q$248*$H$248</f>
        <v>0</v>
      </c>
      <c r="S248" s="162">
        <v>0</v>
      </c>
      <c r="T248" s="163">
        <f>$S$248*$H$248</f>
        <v>0</v>
      </c>
      <c r="AR248" s="97" t="s">
        <v>2280</v>
      </c>
      <c r="AT248" s="97" t="s">
        <v>1184</v>
      </c>
      <c r="AU248" s="97" t="s">
        <v>80</v>
      </c>
      <c r="AY248" s="6" t="s">
        <v>139</v>
      </c>
      <c r="BE248" s="164">
        <f>IF($N$248="základní",$J$248,0)</f>
        <v>986</v>
      </c>
      <c r="BF248" s="164">
        <f>IF($N$248="snížená",$J$248,0)</f>
        <v>0</v>
      </c>
      <c r="BG248" s="164">
        <f>IF($N$248="zákl. přenesená",$J$248,0)</f>
        <v>0</v>
      </c>
      <c r="BH248" s="164">
        <f>IF($N$248="sníž. přenesená",$J$248,0)</f>
        <v>0</v>
      </c>
      <c r="BI248" s="164">
        <f>IF($N$248="nulová",$J$248,0)</f>
        <v>0</v>
      </c>
      <c r="BJ248" s="97" t="s">
        <v>76</v>
      </c>
      <c r="BK248" s="164">
        <f>ROUND($I$248*$H$248,2)</f>
        <v>986</v>
      </c>
      <c r="BL248" s="97" t="s">
        <v>2280</v>
      </c>
      <c r="BM248" s="97" t="s">
        <v>2364</v>
      </c>
    </row>
    <row r="249" spans="2:65" s="6" customFormat="1" ht="15.75" customHeight="1" x14ac:dyDescent="0.3">
      <c r="B249" s="176"/>
      <c r="C249" s="177"/>
      <c r="D249" s="165" t="s">
        <v>152</v>
      </c>
      <c r="E249" s="178"/>
      <c r="F249" s="178" t="s">
        <v>2365</v>
      </c>
      <c r="G249" s="177"/>
      <c r="H249" s="179">
        <v>34</v>
      </c>
      <c r="J249" s="177"/>
      <c r="K249" s="177"/>
      <c r="L249" s="180"/>
      <c r="M249" s="181"/>
      <c r="N249" s="177"/>
      <c r="O249" s="177"/>
      <c r="P249" s="177"/>
      <c r="Q249" s="177"/>
      <c r="R249" s="177"/>
      <c r="S249" s="177"/>
      <c r="T249" s="182"/>
      <c r="AT249" s="183" t="s">
        <v>152</v>
      </c>
      <c r="AU249" s="183" t="s">
        <v>80</v>
      </c>
      <c r="AV249" s="183" t="s">
        <v>80</v>
      </c>
      <c r="AW249" s="183" t="s">
        <v>111</v>
      </c>
      <c r="AX249" s="183" t="s">
        <v>76</v>
      </c>
      <c r="AY249" s="183" t="s">
        <v>139</v>
      </c>
    </row>
    <row r="250" spans="2:65" s="6" customFormat="1" ht="15.75" customHeight="1" x14ac:dyDescent="0.3">
      <c r="B250" s="23"/>
      <c r="C250" s="200" t="s">
        <v>1414</v>
      </c>
      <c r="D250" s="200" t="s">
        <v>1184</v>
      </c>
      <c r="E250" s="201" t="s">
        <v>2366</v>
      </c>
      <c r="F250" s="202" t="s">
        <v>2286</v>
      </c>
      <c r="G250" s="203" t="s">
        <v>2321</v>
      </c>
      <c r="H250" s="204">
        <v>8</v>
      </c>
      <c r="I250" s="205">
        <v>6.3</v>
      </c>
      <c r="J250" s="206">
        <f>ROUND($I$250*$H$250,2)</f>
        <v>50.4</v>
      </c>
      <c r="K250" s="202"/>
      <c r="L250" s="207"/>
      <c r="M250" s="208"/>
      <c r="N250" s="209" t="s">
        <v>43</v>
      </c>
      <c r="O250" s="24"/>
      <c r="P250" s="162">
        <f>$O$250*$H$250</f>
        <v>0</v>
      </c>
      <c r="Q250" s="162">
        <v>0</v>
      </c>
      <c r="R250" s="162">
        <f>$Q$250*$H$250</f>
        <v>0</v>
      </c>
      <c r="S250" s="162">
        <v>0</v>
      </c>
      <c r="T250" s="163">
        <f>$S$250*$H$250</f>
        <v>0</v>
      </c>
      <c r="AR250" s="97" t="s">
        <v>2280</v>
      </c>
      <c r="AT250" s="97" t="s">
        <v>1184</v>
      </c>
      <c r="AU250" s="97" t="s">
        <v>80</v>
      </c>
      <c r="AY250" s="6" t="s">
        <v>139</v>
      </c>
      <c r="BE250" s="164">
        <f>IF($N$250="základní",$J$250,0)</f>
        <v>50.4</v>
      </c>
      <c r="BF250" s="164">
        <f>IF($N$250="snížená",$J$250,0)</f>
        <v>0</v>
      </c>
      <c r="BG250" s="164">
        <f>IF($N$250="zákl. přenesená",$J$250,0)</f>
        <v>0</v>
      </c>
      <c r="BH250" s="164">
        <f>IF($N$250="sníž. přenesená",$J$250,0)</f>
        <v>0</v>
      </c>
      <c r="BI250" s="164">
        <f>IF($N$250="nulová",$J$250,0)</f>
        <v>0</v>
      </c>
      <c r="BJ250" s="97" t="s">
        <v>76</v>
      </c>
      <c r="BK250" s="164">
        <f>ROUND($I$250*$H$250,2)</f>
        <v>50.4</v>
      </c>
      <c r="BL250" s="97" t="s">
        <v>2280</v>
      </c>
      <c r="BM250" s="97" t="s">
        <v>2367</v>
      </c>
    </row>
    <row r="251" spans="2:65" s="6" customFormat="1" ht="15.75" customHeight="1" x14ac:dyDescent="0.3">
      <c r="B251" s="176"/>
      <c r="C251" s="177"/>
      <c r="D251" s="165" t="s">
        <v>152</v>
      </c>
      <c r="E251" s="178"/>
      <c r="F251" s="178" t="s">
        <v>2368</v>
      </c>
      <c r="G251" s="177"/>
      <c r="H251" s="179">
        <v>8</v>
      </c>
      <c r="J251" s="177"/>
      <c r="K251" s="177"/>
      <c r="L251" s="180"/>
      <c r="M251" s="181"/>
      <c r="N251" s="177"/>
      <c r="O251" s="177"/>
      <c r="P251" s="177"/>
      <c r="Q251" s="177"/>
      <c r="R251" s="177"/>
      <c r="S251" s="177"/>
      <c r="T251" s="182"/>
      <c r="AT251" s="183" t="s">
        <v>152</v>
      </c>
      <c r="AU251" s="183" t="s">
        <v>80</v>
      </c>
      <c r="AV251" s="183" t="s">
        <v>80</v>
      </c>
      <c r="AW251" s="183" t="s">
        <v>111</v>
      </c>
      <c r="AX251" s="183" t="s">
        <v>76</v>
      </c>
      <c r="AY251" s="183" t="s">
        <v>139</v>
      </c>
    </row>
    <row r="252" spans="2:65" s="6" customFormat="1" ht="15.75" customHeight="1" x14ac:dyDescent="0.3">
      <c r="B252" s="23"/>
      <c r="C252" s="200" t="s">
        <v>1420</v>
      </c>
      <c r="D252" s="200" t="s">
        <v>1184</v>
      </c>
      <c r="E252" s="201" t="s">
        <v>2369</v>
      </c>
      <c r="F252" s="202" t="s">
        <v>2289</v>
      </c>
      <c r="G252" s="203" t="s">
        <v>2321</v>
      </c>
      <c r="H252" s="204">
        <v>4</v>
      </c>
      <c r="I252" s="205">
        <v>26</v>
      </c>
      <c r="J252" s="206">
        <f>ROUND($I$252*$H$252,2)</f>
        <v>104</v>
      </c>
      <c r="K252" s="202"/>
      <c r="L252" s="207"/>
      <c r="M252" s="208"/>
      <c r="N252" s="209" t="s">
        <v>43</v>
      </c>
      <c r="O252" s="24"/>
      <c r="P252" s="162">
        <f>$O$252*$H$252</f>
        <v>0</v>
      </c>
      <c r="Q252" s="162">
        <v>0</v>
      </c>
      <c r="R252" s="162">
        <f>$Q$252*$H$252</f>
        <v>0</v>
      </c>
      <c r="S252" s="162">
        <v>0</v>
      </c>
      <c r="T252" s="163">
        <f>$S$252*$H$252</f>
        <v>0</v>
      </c>
      <c r="AR252" s="97" t="s">
        <v>2280</v>
      </c>
      <c r="AT252" s="97" t="s">
        <v>1184</v>
      </c>
      <c r="AU252" s="97" t="s">
        <v>80</v>
      </c>
      <c r="AY252" s="6" t="s">
        <v>139</v>
      </c>
      <c r="BE252" s="164">
        <f>IF($N$252="základní",$J$252,0)</f>
        <v>104</v>
      </c>
      <c r="BF252" s="164">
        <f>IF($N$252="snížená",$J$252,0)</f>
        <v>0</v>
      </c>
      <c r="BG252" s="164">
        <f>IF($N$252="zákl. přenesená",$J$252,0)</f>
        <v>0</v>
      </c>
      <c r="BH252" s="164">
        <f>IF($N$252="sníž. přenesená",$J$252,0)</f>
        <v>0</v>
      </c>
      <c r="BI252" s="164">
        <f>IF($N$252="nulová",$J$252,0)</f>
        <v>0</v>
      </c>
      <c r="BJ252" s="97" t="s">
        <v>76</v>
      </c>
      <c r="BK252" s="164">
        <f>ROUND($I$252*$H$252,2)</f>
        <v>104</v>
      </c>
      <c r="BL252" s="97" t="s">
        <v>2280</v>
      </c>
      <c r="BM252" s="97" t="s">
        <v>2370</v>
      </c>
    </row>
    <row r="253" spans="2:65" s="6" customFormat="1" ht="15.75" customHeight="1" x14ac:dyDescent="0.3">
      <c r="B253" s="176"/>
      <c r="C253" s="177"/>
      <c r="D253" s="165" t="s">
        <v>152</v>
      </c>
      <c r="E253" s="178"/>
      <c r="F253" s="178" t="s">
        <v>2371</v>
      </c>
      <c r="G253" s="177"/>
      <c r="H253" s="179">
        <v>4</v>
      </c>
      <c r="J253" s="177"/>
      <c r="K253" s="177"/>
      <c r="L253" s="180"/>
      <c r="M253" s="181"/>
      <c r="N253" s="177"/>
      <c r="O253" s="177"/>
      <c r="P253" s="177"/>
      <c r="Q253" s="177"/>
      <c r="R253" s="177"/>
      <c r="S253" s="177"/>
      <c r="T253" s="182"/>
      <c r="AT253" s="183" t="s">
        <v>152</v>
      </c>
      <c r="AU253" s="183" t="s">
        <v>80</v>
      </c>
      <c r="AV253" s="183" t="s">
        <v>80</v>
      </c>
      <c r="AW253" s="183" t="s">
        <v>111</v>
      </c>
      <c r="AX253" s="183" t="s">
        <v>76</v>
      </c>
      <c r="AY253" s="183" t="s">
        <v>139</v>
      </c>
    </row>
    <row r="254" spans="2:65" s="6" customFormat="1" ht="15.75" customHeight="1" x14ac:dyDescent="0.3">
      <c r="B254" s="23"/>
      <c r="C254" s="200" t="s">
        <v>1429</v>
      </c>
      <c r="D254" s="200" t="s">
        <v>1184</v>
      </c>
      <c r="E254" s="201" t="s">
        <v>2372</v>
      </c>
      <c r="F254" s="202" t="s">
        <v>2295</v>
      </c>
      <c r="G254" s="203" t="s">
        <v>294</v>
      </c>
      <c r="H254" s="204">
        <v>30</v>
      </c>
      <c r="I254" s="205">
        <v>19</v>
      </c>
      <c r="J254" s="206">
        <f>ROUND($I$254*$H$254,2)</f>
        <v>570</v>
      </c>
      <c r="K254" s="202"/>
      <c r="L254" s="207"/>
      <c r="M254" s="208"/>
      <c r="N254" s="209" t="s">
        <v>43</v>
      </c>
      <c r="O254" s="24"/>
      <c r="P254" s="162">
        <f>$O$254*$H$254</f>
        <v>0</v>
      </c>
      <c r="Q254" s="162">
        <v>0</v>
      </c>
      <c r="R254" s="162">
        <f>$Q$254*$H$254</f>
        <v>0</v>
      </c>
      <c r="S254" s="162">
        <v>0</v>
      </c>
      <c r="T254" s="163">
        <f>$S$254*$H$254</f>
        <v>0</v>
      </c>
      <c r="AR254" s="97" t="s">
        <v>2280</v>
      </c>
      <c r="AT254" s="97" t="s">
        <v>1184</v>
      </c>
      <c r="AU254" s="97" t="s">
        <v>80</v>
      </c>
      <c r="AY254" s="6" t="s">
        <v>139</v>
      </c>
      <c r="BE254" s="164">
        <f>IF($N$254="základní",$J$254,0)</f>
        <v>570</v>
      </c>
      <c r="BF254" s="164">
        <f>IF($N$254="snížená",$J$254,0)</f>
        <v>0</v>
      </c>
      <c r="BG254" s="164">
        <f>IF($N$254="zákl. přenesená",$J$254,0)</f>
        <v>0</v>
      </c>
      <c r="BH254" s="164">
        <f>IF($N$254="sníž. přenesená",$J$254,0)</f>
        <v>0</v>
      </c>
      <c r="BI254" s="164">
        <f>IF($N$254="nulová",$J$254,0)</f>
        <v>0</v>
      </c>
      <c r="BJ254" s="97" t="s">
        <v>76</v>
      </c>
      <c r="BK254" s="164">
        <f>ROUND($I$254*$H$254,2)</f>
        <v>570</v>
      </c>
      <c r="BL254" s="97" t="s">
        <v>2280</v>
      </c>
      <c r="BM254" s="97" t="s">
        <v>2373</v>
      </c>
    </row>
    <row r="255" spans="2:65" s="6" customFormat="1" ht="15.75" customHeight="1" x14ac:dyDescent="0.3">
      <c r="B255" s="176"/>
      <c r="C255" s="177"/>
      <c r="D255" s="165" t="s">
        <v>152</v>
      </c>
      <c r="E255" s="178"/>
      <c r="F255" s="178" t="s">
        <v>2374</v>
      </c>
      <c r="G255" s="177"/>
      <c r="H255" s="179">
        <v>30</v>
      </c>
      <c r="J255" s="177"/>
      <c r="K255" s="177"/>
      <c r="L255" s="180"/>
      <c r="M255" s="181"/>
      <c r="N255" s="177"/>
      <c r="O255" s="177"/>
      <c r="P255" s="177"/>
      <c r="Q255" s="177"/>
      <c r="R255" s="177"/>
      <c r="S255" s="177"/>
      <c r="T255" s="182"/>
      <c r="AT255" s="183" t="s">
        <v>152</v>
      </c>
      <c r="AU255" s="183" t="s">
        <v>80</v>
      </c>
      <c r="AV255" s="183" t="s">
        <v>80</v>
      </c>
      <c r="AW255" s="183" t="s">
        <v>111</v>
      </c>
      <c r="AX255" s="183" t="s">
        <v>76</v>
      </c>
      <c r="AY255" s="183" t="s">
        <v>139</v>
      </c>
    </row>
    <row r="256" spans="2:65" s="6" customFormat="1" ht="15.75" customHeight="1" x14ac:dyDescent="0.3">
      <c r="B256" s="23"/>
      <c r="C256" s="200" t="s">
        <v>1434</v>
      </c>
      <c r="D256" s="200" t="s">
        <v>1184</v>
      </c>
      <c r="E256" s="201" t="s">
        <v>2375</v>
      </c>
      <c r="F256" s="202" t="s">
        <v>2292</v>
      </c>
      <c r="G256" s="203" t="s">
        <v>294</v>
      </c>
      <c r="H256" s="204">
        <v>30</v>
      </c>
      <c r="I256" s="205">
        <v>4</v>
      </c>
      <c r="J256" s="206">
        <f>ROUND($I$256*$H$256,2)</f>
        <v>120</v>
      </c>
      <c r="K256" s="202"/>
      <c r="L256" s="207"/>
      <c r="M256" s="208"/>
      <c r="N256" s="209" t="s">
        <v>43</v>
      </c>
      <c r="O256" s="24"/>
      <c r="P256" s="162">
        <f>$O$256*$H$256</f>
        <v>0</v>
      </c>
      <c r="Q256" s="162">
        <v>0</v>
      </c>
      <c r="R256" s="162">
        <f>$Q$256*$H$256</f>
        <v>0</v>
      </c>
      <c r="S256" s="162">
        <v>0</v>
      </c>
      <c r="T256" s="163">
        <f>$S$256*$H$256</f>
        <v>0</v>
      </c>
      <c r="AR256" s="97" t="s">
        <v>2280</v>
      </c>
      <c r="AT256" s="97" t="s">
        <v>1184</v>
      </c>
      <c r="AU256" s="97" t="s">
        <v>80</v>
      </c>
      <c r="AY256" s="6" t="s">
        <v>139</v>
      </c>
      <c r="BE256" s="164">
        <f>IF($N$256="základní",$J$256,0)</f>
        <v>120</v>
      </c>
      <c r="BF256" s="164">
        <f>IF($N$256="snížená",$J$256,0)</f>
        <v>0</v>
      </c>
      <c r="BG256" s="164">
        <f>IF($N$256="zákl. přenesená",$J$256,0)</f>
        <v>0</v>
      </c>
      <c r="BH256" s="164">
        <f>IF($N$256="sníž. přenesená",$J$256,0)</f>
        <v>0</v>
      </c>
      <c r="BI256" s="164">
        <f>IF($N$256="nulová",$J$256,0)</f>
        <v>0</v>
      </c>
      <c r="BJ256" s="97" t="s">
        <v>76</v>
      </c>
      <c r="BK256" s="164">
        <f>ROUND($I$256*$H$256,2)</f>
        <v>120</v>
      </c>
      <c r="BL256" s="97" t="s">
        <v>2280</v>
      </c>
      <c r="BM256" s="97" t="s">
        <v>2376</v>
      </c>
    </row>
    <row r="257" spans="2:65" s="6" customFormat="1" ht="15.75" customHeight="1" x14ac:dyDescent="0.3">
      <c r="B257" s="176"/>
      <c r="C257" s="177"/>
      <c r="D257" s="165" t="s">
        <v>152</v>
      </c>
      <c r="E257" s="178"/>
      <c r="F257" s="178" t="s">
        <v>2374</v>
      </c>
      <c r="G257" s="177"/>
      <c r="H257" s="179">
        <v>30</v>
      </c>
      <c r="J257" s="177"/>
      <c r="K257" s="177"/>
      <c r="L257" s="180"/>
      <c r="M257" s="181"/>
      <c r="N257" s="177"/>
      <c r="O257" s="177"/>
      <c r="P257" s="177"/>
      <c r="Q257" s="177"/>
      <c r="R257" s="177"/>
      <c r="S257" s="177"/>
      <c r="T257" s="182"/>
      <c r="AT257" s="183" t="s">
        <v>152</v>
      </c>
      <c r="AU257" s="183" t="s">
        <v>80</v>
      </c>
      <c r="AV257" s="183" t="s">
        <v>80</v>
      </c>
      <c r="AW257" s="183" t="s">
        <v>111</v>
      </c>
      <c r="AX257" s="183" t="s">
        <v>76</v>
      </c>
      <c r="AY257" s="183" t="s">
        <v>139</v>
      </c>
    </row>
    <row r="258" spans="2:65" s="6" customFormat="1" ht="15.75" customHeight="1" x14ac:dyDescent="0.3">
      <c r="B258" s="23"/>
      <c r="C258" s="200" t="s">
        <v>1440</v>
      </c>
      <c r="D258" s="200" t="s">
        <v>1184</v>
      </c>
      <c r="E258" s="201" t="s">
        <v>2377</v>
      </c>
      <c r="F258" s="202" t="s">
        <v>2336</v>
      </c>
      <c r="G258" s="203" t="s">
        <v>294</v>
      </c>
      <c r="H258" s="204">
        <v>6</v>
      </c>
      <c r="I258" s="205">
        <v>40</v>
      </c>
      <c r="J258" s="206">
        <f>ROUND($I$258*$H$258,2)</f>
        <v>240</v>
      </c>
      <c r="K258" s="202"/>
      <c r="L258" s="207"/>
      <c r="M258" s="208"/>
      <c r="N258" s="209" t="s">
        <v>43</v>
      </c>
      <c r="O258" s="24"/>
      <c r="P258" s="162">
        <f>$O$258*$H$258</f>
        <v>0</v>
      </c>
      <c r="Q258" s="162">
        <v>0</v>
      </c>
      <c r="R258" s="162">
        <f>$Q$258*$H$258</f>
        <v>0</v>
      </c>
      <c r="S258" s="162">
        <v>0</v>
      </c>
      <c r="T258" s="163">
        <f>$S$258*$H$258</f>
        <v>0</v>
      </c>
      <c r="AR258" s="97" t="s">
        <v>2280</v>
      </c>
      <c r="AT258" s="97" t="s">
        <v>1184</v>
      </c>
      <c r="AU258" s="97" t="s">
        <v>80</v>
      </c>
      <c r="AY258" s="6" t="s">
        <v>139</v>
      </c>
      <c r="BE258" s="164">
        <f>IF($N$258="základní",$J$258,0)</f>
        <v>240</v>
      </c>
      <c r="BF258" s="164">
        <f>IF($N$258="snížená",$J$258,0)</f>
        <v>0</v>
      </c>
      <c r="BG258" s="164">
        <f>IF($N$258="zákl. přenesená",$J$258,0)</f>
        <v>0</v>
      </c>
      <c r="BH258" s="164">
        <f>IF($N$258="sníž. přenesená",$J$258,0)</f>
        <v>0</v>
      </c>
      <c r="BI258" s="164">
        <f>IF($N$258="nulová",$J$258,0)</f>
        <v>0</v>
      </c>
      <c r="BJ258" s="97" t="s">
        <v>76</v>
      </c>
      <c r="BK258" s="164">
        <f>ROUND($I$258*$H$258,2)</f>
        <v>240</v>
      </c>
      <c r="BL258" s="97" t="s">
        <v>2280</v>
      </c>
      <c r="BM258" s="97" t="s">
        <v>2378</v>
      </c>
    </row>
    <row r="259" spans="2:65" s="6" customFormat="1" ht="15.75" customHeight="1" x14ac:dyDescent="0.3">
      <c r="B259" s="176"/>
      <c r="C259" s="177"/>
      <c r="D259" s="165" t="s">
        <v>152</v>
      </c>
      <c r="E259" s="178"/>
      <c r="F259" s="178" t="s">
        <v>2379</v>
      </c>
      <c r="G259" s="177"/>
      <c r="H259" s="179">
        <v>6</v>
      </c>
      <c r="J259" s="177"/>
      <c r="K259" s="177"/>
      <c r="L259" s="180"/>
      <c r="M259" s="181"/>
      <c r="N259" s="177"/>
      <c r="O259" s="177"/>
      <c r="P259" s="177"/>
      <c r="Q259" s="177"/>
      <c r="R259" s="177"/>
      <c r="S259" s="177"/>
      <c r="T259" s="182"/>
      <c r="AT259" s="183" t="s">
        <v>152</v>
      </c>
      <c r="AU259" s="183" t="s">
        <v>80</v>
      </c>
      <c r="AV259" s="183" t="s">
        <v>80</v>
      </c>
      <c r="AW259" s="183" t="s">
        <v>111</v>
      </c>
      <c r="AX259" s="183" t="s">
        <v>76</v>
      </c>
      <c r="AY259" s="183" t="s">
        <v>139</v>
      </c>
    </row>
    <row r="260" spans="2:65" s="6" customFormat="1" ht="15.75" customHeight="1" x14ac:dyDescent="0.3">
      <c r="B260" s="23"/>
      <c r="C260" s="200" t="s">
        <v>1446</v>
      </c>
      <c r="D260" s="200" t="s">
        <v>1184</v>
      </c>
      <c r="E260" s="201" t="s">
        <v>2380</v>
      </c>
      <c r="F260" s="202" t="s">
        <v>2301</v>
      </c>
      <c r="G260" s="203" t="s">
        <v>2321</v>
      </c>
      <c r="H260" s="204">
        <v>2</v>
      </c>
      <c r="I260" s="205">
        <v>351</v>
      </c>
      <c r="J260" s="206">
        <f>ROUND($I$260*$H$260,2)</f>
        <v>702</v>
      </c>
      <c r="K260" s="202"/>
      <c r="L260" s="207"/>
      <c r="M260" s="208"/>
      <c r="N260" s="209" t="s">
        <v>43</v>
      </c>
      <c r="O260" s="24"/>
      <c r="P260" s="162">
        <f>$O$260*$H$260</f>
        <v>0</v>
      </c>
      <c r="Q260" s="162">
        <v>0</v>
      </c>
      <c r="R260" s="162">
        <f>$Q$260*$H$260</f>
        <v>0</v>
      </c>
      <c r="S260" s="162">
        <v>0</v>
      </c>
      <c r="T260" s="163">
        <f>$S$260*$H$260</f>
        <v>0</v>
      </c>
      <c r="AR260" s="97" t="s">
        <v>2280</v>
      </c>
      <c r="AT260" s="97" t="s">
        <v>1184</v>
      </c>
      <c r="AU260" s="97" t="s">
        <v>80</v>
      </c>
      <c r="AY260" s="6" t="s">
        <v>139</v>
      </c>
      <c r="BE260" s="164">
        <f>IF($N$260="základní",$J$260,0)</f>
        <v>702</v>
      </c>
      <c r="BF260" s="164">
        <f>IF($N$260="snížená",$J$260,0)</f>
        <v>0</v>
      </c>
      <c r="BG260" s="164">
        <f>IF($N$260="zákl. přenesená",$J$260,0)</f>
        <v>0</v>
      </c>
      <c r="BH260" s="164">
        <f>IF($N$260="sníž. přenesená",$J$260,0)</f>
        <v>0</v>
      </c>
      <c r="BI260" s="164">
        <f>IF($N$260="nulová",$J$260,0)</f>
        <v>0</v>
      </c>
      <c r="BJ260" s="97" t="s">
        <v>76</v>
      </c>
      <c r="BK260" s="164">
        <f>ROUND($I$260*$H$260,2)</f>
        <v>702</v>
      </c>
      <c r="BL260" s="97" t="s">
        <v>2280</v>
      </c>
      <c r="BM260" s="97" t="s">
        <v>2381</v>
      </c>
    </row>
    <row r="261" spans="2:65" s="6" customFormat="1" ht="15.75" customHeight="1" x14ac:dyDescent="0.3">
      <c r="B261" s="176"/>
      <c r="C261" s="177"/>
      <c r="D261" s="165" t="s">
        <v>152</v>
      </c>
      <c r="E261" s="178"/>
      <c r="F261" s="178" t="s">
        <v>2382</v>
      </c>
      <c r="G261" s="177"/>
      <c r="H261" s="179">
        <v>2</v>
      </c>
      <c r="J261" s="177"/>
      <c r="K261" s="177"/>
      <c r="L261" s="180"/>
      <c r="M261" s="181"/>
      <c r="N261" s="177"/>
      <c r="O261" s="177"/>
      <c r="P261" s="177"/>
      <c r="Q261" s="177"/>
      <c r="R261" s="177"/>
      <c r="S261" s="177"/>
      <c r="T261" s="182"/>
      <c r="AT261" s="183" t="s">
        <v>152</v>
      </c>
      <c r="AU261" s="183" t="s">
        <v>80</v>
      </c>
      <c r="AV261" s="183" t="s">
        <v>80</v>
      </c>
      <c r="AW261" s="183" t="s">
        <v>111</v>
      </c>
      <c r="AX261" s="183" t="s">
        <v>76</v>
      </c>
      <c r="AY261" s="183" t="s">
        <v>139</v>
      </c>
    </row>
    <row r="262" spans="2:65" s="6" customFormat="1" ht="15.75" customHeight="1" x14ac:dyDescent="0.3">
      <c r="B262" s="23"/>
      <c r="C262" s="200" t="s">
        <v>1451</v>
      </c>
      <c r="D262" s="200" t="s">
        <v>1184</v>
      </c>
      <c r="E262" s="201" t="s">
        <v>2383</v>
      </c>
      <c r="F262" s="202" t="s">
        <v>2384</v>
      </c>
      <c r="G262" s="203" t="s">
        <v>2321</v>
      </c>
      <c r="H262" s="204">
        <v>2</v>
      </c>
      <c r="I262" s="205">
        <v>107</v>
      </c>
      <c r="J262" s="206">
        <f>ROUND($I$262*$H$262,2)</f>
        <v>214</v>
      </c>
      <c r="K262" s="202"/>
      <c r="L262" s="207"/>
      <c r="M262" s="208"/>
      <c r="N262" s="209" t="s">
        <v>43</v>
      </c>
      <c r="O262" s="24"/>
      <c r="P262" s="162">
        <f>$O$262*$H$262</f>
        <v>0</v>
      </c>
      <c r="Q262" s="162">
        <v>0</v>
      </c>
      <c r="R262" s="162">
        <f>$Q$262*$H$262</f>
        <v>0</v>
      </c>
      <c r="S262" s="162">
        <v>0</v>
      </c>
      <c r="T262" s="163">
        <f>$S$262*$H$262</f>
        <v>0</v>
      </c>
      <c r="AR262" s="97" t="s">
        <v>2280</v>
      </c>
      <c r="AT262" s="97" t="s">
        <v>1184</v>
      </c>
      <c r="AU262" s="97" t="s">
        <v>80</v>
      </c>
      <c r="AY262" s="6" t="s">
        <v>139</v>
      </c>
      <c r="BE262" s="164">
        <f>IF($N$262="základní",$J$262,0)</f>
        <v>214</v>
      </c>
      <c r="BF262" s="164">
        <f>IF($N$262="snížená",$J$262,0)</f>
        <v>0</v>
      </c>
      <c r="BG262" s="164">
        <f>IF($N$262="zákl. přenesená",$J$262,0)</f>
        <v>0</v>
      </c>
      <c r="BH262" s="164">
        <f>IF($N$262="sníž. přenesená",$J$262,0)</f>
        <v>0</v>
      </c>
      <c r="BI262" s="164">
        <f>IF($N$262="nulová",$J$262,0)</f>
        <v>0</v>
      </c>
      <c r="BJ262" s="97" t="s">
        <v>76</v>
      </c>
      <c r="BK262" s="164">
        <f>ROUND($I$262*$H$262,2)</f>
        <v>214</v>
      </c>
      <c r="BL262" s="97" t="s">
        <v>2280</v>
      </c>
      <c r="BM262" s="97" t="s">
        <v>2385</v>
      </c>
    </row>
    <row r="263" spans="2:65" s="6" customFormat="1" ht="15.75" customHeight="1" x14ac:dyDescent="0.3">
      <c r="B263" s="176"/>
      <c r="C263" s="177"/>
      <c r="D263" s="165" t="s">
        <v>152</v>
      </c>
      <c r="E263" s="178"/>
      <c r="F263" s="178" t="s">
        <v>2382</v>
      </c>
      <c r="G263" s="177"/>
      <c r="H263" s="179">
        <v>2</v>
      </c>
      <c r="J263" s="177"/>
      <c r="K263" s="177"/>
      <c r="L263" s="180"/>
      <c r="M263" s="181"/>
      <c r="N263" s="177"/>
      <c r="O263" s="177"/>
      <c r="P263" s="177"/>
      <c r="Q263" s="177"/>
      <c r="R263" s="177"/>
      <c r="S263" s="177"/>
      <c r="T263" s="182"/>
      <c r="AT263" s="183" t="s">
        <v>152</v>
      </c>
      <c r="AU263" s="183" t="s">
        <v>80</v>
      </c>
      <c r="AV263" s="183" t="s">
        <v>80</v>
      </c>
      <c r="AW263" s="183" t="s">
        <v>111</v>
      </c>
      <c r="AX263" s="183" t="s">
        <v>76</v>
      </c>
      <c r="AY263" s="183" t="s">
        <v>139</v>
      </c>
    </row>
    <row r="264" spans="2:65" s="6" customFormat="1" ht="15.75" customHeight="1" x14ac:dyDescent="0.3">
      <c r="B264" s="23"/>
      <c r="C264" s="200" t="s">
        <v>1457</v>
      </c>
      <c r="D264" s="200" t="s">
        <v>1184</v>
      </c>
      <c r="E264" s="201" t="s">
        <v>2386</v>
      </c>
      <c r="F264" s="202" t="s">
        <v>2387</v>
      </c>
      <c r="G264" s="203" t="s">
        <v>294</v>
      </c>
      <c r="H264" s="204">
        <v>60</v>
      </c>
      <c r="I264" s="205">
        <v>11</v>
      </c>
      <c r="J264" s="206">
        <f>ROUND($I$264*$H$264,2)</f>
        <v>660</v>
      </c>
      <c r="K264" s="202"/>
      <c r="L264" s="207"/>
      <c r="M264" s="208"/>
      <c r="N264" s="209" t="s">
        <v>43</v>
      </c>
      <c r="O264" s="24"/>
      <c r="P264" s="162">
        <f>$O$264*$H$264</f>
        <v>0</v>
      </c>
      <c r="Q264" s="162">
        <v>0</v>
      </c>
      <c r="R264" s="162">
        <f>$Q$264*$H$264</f>
        <v>0</v>
      </c>
      <c r="S264" s="162">
        <v>0</v>
      </c>
      <c r="T264" s="163">
        <f>$S$264*$H$264</f>
        <v>0</v>
      </c>
      <c r="AR264" s="97" t="s">
        <v>2280</v>
      </c>
      <c r="AT264" s="97" t="s">
        <v>1184</v>
      </c>
      <c r="AU264" s="97" t="s">
        <v>80</v>
      </c>
      <c r="AY264" s="6" t="s">
        <v>139</v>
      </c>
      <c r="BE264" s="164">
        <f>IF($N$264="základní",$J$264,0)</f>
        <v>660</v>
      </c>
      <c r="BF264" s="164">
        <f>IF($N$264="snížená",$J$264,0)</f>
        <v>0</v>
      </c>
      <c r="BG264" s="164">
        <f>IF($N$264="zákl. přenesená",$J$264,0)</f>
        <v>0</v>
      </c>
      <c r="BH264" s="164">
        <f>IF($N$264="sníž. přenesená",$J$264,0)</f>
        <v>0</v>
      </c>
      <c r="BI264" s="164">
        <f>IF($N$264="nulová",$J$264,0)</f>
        <v>0</v>
      </c>
      <c r="BJ264" s="97" t="s">
        <v>76</v>
      </c>
      <c r="BK264" s="164">
        <f>ROUND($I$264*$H$264,2)</f>
        <v>660</v>
      </c>
      <c r="BL264" s="97" t="s">
        <v>2280</v>
      </c>
      <c r="BM264" s="97" t="s">
        <v>2388</v>
      </c>
    </row>
    <row r="265" spans="2:65" s="6" customFormat="1" ht="15.75" customHeight="1" x14ac:dyDescent="0.3">
      <c r="B265" s="176"/>
      <c r="C265" s="177"/>
      <c r="D265" s="165" t="s">
        <v>152</v>
      </c>
      <c r="E265" s="178"/>
      <c r="F265" s="178" t="s">
        <v>2389</v>
      </c>
      <c r="G265" s="177"/>
      <c r="H265" s="179">
        <v>60</v>
      </c>
      <c r="J265" s="177"/>
      <c r="K265" s="177"/>
      <c r="L265" s="180"/>
      <c r="M265" s="181"/>
      <c r="N265" s="177"/>
      <c r="O265" s="177"/>
      <c r="P265" s="177"/>
      <c r="Q265" s="177"/>
      <c r="R265" s="177"/>
      <c r="S265" s="177"/>
      <c r="T265" s="182"/>
      <c r="AT265" s="183" t="s">
        <v>152</v>
      </c>
      <c r="AU265" s="183" t="s">
        <v>80</v>
      </c>
      <c r="AV265" s="183" t="s">
        <v>80</v>
      </c>
      <c r="AW265" s="183" t="s">
        <v>111</v>
      </c>
      <c r="AX265" s="183" t="s">
        <v>76</v>
      </c>
      <c r="AY265" s="183" t="s">
        <v>139</v>
      </c>
    </row>
    <row r="266" spans="2:65" s="6" customFormat="1" ht="15.75" customHeight="1" x14ac:dyDescent="0.3">
      <c r="B266" s="23"/>
      <c r="C266" s="200" t="s">
        <v>1462</v>
      </c>
      <c r="D266" s="200" t="s">
        <v>1184</v>
      </c>
      <c r="E266" s="201" t="s">
        <v>2390</v>
      </c>
      <c r="F266" s="202" t="s">
        <v>2391</v>
      </c>
      <c r="G266" s="203" t="s">
        <v>294</v>
      </c>
      <c r="H266" s="204">
        <v>60</v>
      </c>
      <c r="I266" s="205">
        <v>16</v>
      </c>
      <c r="J266" s="206">
        <f>ROUND($I$266*$H$266,2)</f>
        <v>960</v>
      </c>
      <c r="K266" s="202"/>
      <c r="L266" s="207"/>
      <c r="M266" s="208"/>
      <c r="N266" s="209" t="s">
        <v>43</v>
      </c>
      <c r="O266" s="24"/>
      <c r="P266" s="162">
        <f>$O$266*$H$266</f>
        <v>0</v>
      </c>
      <c r="Q266" s="162">
        <v>0</v>
      </c>
      <c r="R266" s="162">
        <f>$Q$266*$H$266</f>
        <v>0</v>
      </c>
      <c r="S266" s="162">
        <v>0</v>
      </c>
      <c r="T266" s="163">
        <f>$S$266*$H$266</f>
        <v>0</v>
      </c>
      <c r="AR266" s="97" t="s">
        <v>2280</v>
      </c>
      <c r="AT266" s="97" t="s">
        <v>1184</v>
      </c>
      <c r="AU266" s="97" t="s">
        <v>80</v>
      </c>
      <c r="AY266" s="6" t="s">
        <v>139</v>
      </c>
      <c r="BE266" s="164">
        <f>IF($N$266="základní",$J$266,0)</f>
        <v>960</v>
      </c>
      <c r="BF266" s="164">
        <f>IF($N$266="snížená",$J$266,0)</f>
        <v>0</v>
      </c>
      <c r="BG266" s="164">
        <f>IF($N$266="zákl. přenesená",$J$266,0)</f>
        <v>0</v>
      </c>
      <c r="BH266" s="164">
        <f>IF($N$266="sníž. přenesená",$J$266,0)</f>
        <v>0</v>
      </c>
      <c r="BI266" s="164">
        <f>IF($N$266="nulová",$J$266,0)</f>
        <v>0</v>
      </c>
      <c r="BJ266" s="97" t="s">
        <v>76</v>
      </c>
      <c r="BK266" s="164">
        <f>ROUND($I$266*$H$266,2)</f>
        <v>960</v>
      </c>
      <c r="BL266" s="97" t="s">
        <v>2280</v>
      </c>
      <c r="BM266" s="97" t="s">
        <v>2392</v>
      </c>
    </row>
    <row r="267" spans="2:65" s="6" customFormat="1" ht="15.75" customHeight="1" x14ac:dyDescent="0.3">
      <c r="B267" s="176"/>
      <c r="C267" s="177"/>
      <c r="D267" s="165" t="s">
        <v>152</v>
      </c>
      <c r="E267" s="178"/>
      <c r="F267" s="178" t="s">
        <v>2389</v>
      </c>
      <c r="G267" s="177"/>
      <c r="H267" s="179">
        <v>60</v>
      </c>
      <c r="J267" s="177"/>
      <c r="K267" s="177"/>
      <c r="L267" s="180"/>
      <c r="M267" s="181"/>
      <c r="N267" s="177"/>
      <c r="O267" s="177"/>
      <c r="P267" s="177"/>
      <c r="Q267" s="177"/>
      <c r="R267" s="177"/>
      <c r="S267" s="177"/>
      <c r="T267" s="182"/>
      <c r="AT267" s="183" t="s">
        <v>152</v>
      </c>
      <c r="AU267" s="183" t="s">
        <v>80</v>
      </c>
      <c r="AV267" s="183" t="s">
        <v>80</v>
      </c>
      <c r="AW267" s="183" t="s">
        <v>111</v>
      </c>
      <c r="AX267" s="183" t="s">
        <v>76</v>
      </c>
      <c r="AY267" s="183" t="s">
        <v>139</v>
      </c>
    </row>
    <row r="268" spans="2:65" s="6" customFormat="1" ht="15.75" customHeight="1" x14ac:dyDescent="0.3">
      <c r="B268" s="23"/>
      <c r="C268" s="200" t="s">
        <v>1470</v>
      </c>
      <c r="D268" s="200" t="s">
        <v>1184</v>
      </c>
      <c r="E268" s="201" t="s">
        <v>2393</v>
      </c>
      <c r="F268" s="202" t="s">
        <v>2340</v>
      </c>
      <c r="G268" s="203" t="s">
        <v>294</v>
      </c>
      <c r="H268" s="204">
        <v>10</v>
      </c>
      <c r="I268" s="205">
        <v>14</v>
      </c>
      <c r="J268" s="206">
        <f>ROUND($I$268*$H$268,2)</f>
        <v>140</v>
      </c>
      <c r="K268" s="202"/>
      <c r="L268" s="207"/>
      <c r="M268" s="208"/>
      <c r="N268" s="209" t="s">
        <v>43</v>
      </c>
      <c r="O268" s="24"/>
      <c r="P268" s="162">
        <f>$O$268*$H$268</f>
        <v>0</v>
      </c>
      <c r="Q268" s="162">
        <v>0</v>
      </c>
      <c r="R268" s="162">
        <f>$Q$268*$H$268</f>
        <v>0</v>
      </c>
      <c r="S268" s="162">
        <v>0</v>
      </c>
      <c r="T268" s="163">
        <f>$S$268*$H$268</f>
        <v>0</v>
      </c>
      <c r="AR268" s="97" t="s">
        <v>2280</v>
      </c>
      <c r="AT268" s="97" t="s">
        <v>1184</v>
      </c>
      <c r="AU268" s="97" t="s">
        <v>80</v>
      </c>
      <c r="AY268" s="6" t="s">
        <v>139</v>
      </c>
      <c r="BE268" s="164">
        <f>IF($N$268="základní",$J$268,0)</f>
        <v>140</v>
      </c>
      <c r="BF268" s="164">
        <f>IF($N$268="snížená",$J$268,0)</f>
        <v>0</v>
      </c>
      <c r="BG268" s="164">
        <f>IF($N$268="zákl. přenesená",$J$268,0)</f>
        <v>0</v>
      </c>
      <c r="BH268" s="164">
        <f>IF($N$268="sníž. přenesená",$J$268,0)</f>
        <v>0</v>
      </c>
      <c r="BI268" s="164">
        <f>IF($N$268="nulová",$J$268,0)</f>
        <v>0</v>
      </c>
      <c r="BJ268" s="97" t="s">
        <v>76</v>
      </c>
      <c r="BK268" s="164">
        <f>ROUND($I$268*$H$268,2)</f>
        <v>140</v>
      </c>
      <c r="BL268" s="97" t="s">
        <v>2280</v>
      </c>
      <c r="BM268" s="97" t="s">
        <v>2394</v>
      </c>
    </row>
    <row r="269" spans="2:65" s="6" customFormat="1" ht="15.75" customHeight="1" x14ac:dyDescent="0.3">
      <c r="B269" s="176"/>
      <c r="C269" s="177"/>
      <c r="D269" s="165" t="s">
        <v>152</v>
      </c>
      <c r="E269" s="178"/>
      <c r="F269" s="178" t="s">
        <v>2395</v>
      </c>
      <c r="G269" s="177"/>
      <c r="H269" s="179">
        <v>10</v>
      </c>
      <c r="J269" s="177"/>
      <c r="K269" s="177"/>
      <c r="L269" s="180"/>
      <c r="M269" s="181"/>
      <c r="N269" s="177"/>
      <c r="O269" s="177"/>
      <c r="P269" s="177"/>
      <c r="Q269" s="177"/>
      <c r="R269" s="177"/>
      <c r="S269" s="177"/>
      <c r="T269" s="182"/>
      <c r="AT269" s="183" t="s">
        <v>152</v>
      </c>
      <c r="AU269" s="183" t="s">
        <v>80</v>
      </c>
      <c r="AV269" s="183" t="s">
        <v>80</v>
      </c>
      <c r="AW269" s="183" t="s">
        <v>111</v>
      </c>
      <c r="AX269" s="183" t="s">
        <v>76</v>
      </c>
      <c r="AY269" s="183" t="s">
        <v>139</v>
      </c>
    </row>
    <row r="270" spans="2:65" s="140" customFormat="1" ht="30.75" customHeight="1" x14ac:dyDescent="0.3">
      <c r="B270" s="141"/>
      <c r="C270" s="142"/>
      <c r="D270" s="142" t="s">
        <v>71</v>
      </c>
      <c r="E270" s="151" t="s">
        <v>71</v>
      </c>
      <c r="F270" s="151" t="s">
        <v>2396</v>
      </c>
      <c r="G270" s="142"/>
      <c r="H270" s="142"/>
      <c r="J270" s="152">
        <f>$BK$270</f>
        <v>521588</v>
      </c>
      <c r="K270" s="142"/>
      <c r="L270" s="145"/>
      <c r="M270" s="146"/>
      <c r="N270" s="142"/>
      <c r="O270" s="142"/>
      <c r="P270" s="147">
        <f>SUM($P$271:$P$329)</f>
        <v>0</v>
      </c>
      <c r="Q270" s="142"/>
      <c r="R270" s="147">
        <f>SUM($R$271:$R$329)</f>
        <v>0</v>
      </c>
      <c r="S270" s="142"/>
      <c r="T270" s="148">
        <f>SUM($T$271:$T$329)</f>
        <v>0</v>
      </c>
      <c r="AR270" s="149" t="s">
        <v>80</v>
      </c>
      <c r="AT270" s="149" t="s">
        <v>71</v>
      </c>
      <c r="AU270" s="149" t="s">
        <v>76</v>
      </c>
      <c r="AY270" s="149" t="s">
        <v>139</v>
      </c>
      <c r="BK270" s="150">
        <f>SUM($BK$271:$BK$329)</f>
        <v>521588</v>
      </c>
    </row>
    <row r="271" spans="2:65" s="6" customFormat="1" ht="15.75" customHeight="1" x14ac:dyDescent="0.3">
      <c r="B271" s="23"/>
      <c r="C271" s="200" t="s">
        <v>1476</v>
      </c>
      <c r="D271" s="200" t="s">
        <v>1184</v>
      </c>
      <c r="E271" s="201" t="s">
        <v>2397</v>
      </c>
      <c r="F271" s="202" t="s">
        <v>2398</v>
      </c>
      <c r="G271" s="203" t="s">
        <v>144</v>
      </c>
      <c r="H271" s="204">
        <v>2</v>
      </c>
      <c r="I271" s="205">
        <v>1861</v>
      </c>
      <c r="J271" s="206">
        <f>ROUND($I$271*$H$271,2)</f>
        <v>3722</v>
      </c>
      <c r="K271" s="202"/>
      <c r="L271" s="207"/>
      <c r="M271" s="208"/>
      <c r="N271" s="209" t="s">
        <v>43</v>
      </c>
      <c r="O271" s="24"/>
      <c r="P271" s="162">
        <f>$O$271*$H$271</f>
        <v>0</v>
      </c>
      <c r="Q271" s="162">
        <v>0</v>
      </c>
      <c r="R271" s="162">
        <f>$Q$271*$H$271</f>
        <v>0</v>
      </c>
      <c r="S271" s="162">
        <v>0</v>
      </c>
      <c r="T271" s="163">
        <f>$S$271*$H$271</f>
        <v>0</v>
      </c>
      <c r="AR271" s="97" t="s">
        <v>1057</v>
      </c>
      <c r="AT271" s="97" t="s">
        <v>1184</v>
      </c>
      <c r="AU271" s="97" t="s">
        <v>80</v>
      </c>
      <c r="AY271" s="6" t="s">
        <v>139</v>
      </c>
      <c r="BE271" s="164">
        <f>IF($N$271="základní",$J$271,0)</f>
        <v>3722</v>
      </c>
      <c r="BF271" s="164">
        <f>IF($N$271="snížená",$J$271,0)</f>
        <v>0</v>
      </c>
      <c r="BG271" s="164">
        <f>IF($N$271="zákl. přenesená",$J$271,0)</f>
        <v>0</v>
      </c>
      <c r="BH271" s="164">
        <f>IF($N$271="sníž. přenesená",$J$271,0)</f>
        <v>0</v>
      </c>
      <c r="BI271" s="164">
        <f>IF($N$271="nulová",$J$271,0)</f>
        <v>0</v>
      </c>
      <c r="BJ271" s="97" t="s">
        <v>76</v>
      </c>
      <c r="BK271" s="164">
        <f>ROUND($I$271*$H$271,2)</f>
        <v>3722</v>
      </c>
      <c r="BL271" s="97" t="s">
        <v>332</v>
      </c>
      <c r="BM271" s="97" t="s">
        <v>2399</v>
      </c>
    </row>
    <row r="272" spans="2:65" s="6" customFormat="1" ht="15.75" customHeight="1" x14ac:dyDescent="0.3">
      <c r="B272" s="169"/>
      <c r="C272" s="170"/>
      <c r="D272" s="165" t="s">
        <v>152</v>
      </c>
      <c r="E272" s="171"/>
      <c r="F272" s="171" t="s">
        <v>2400</v>
      </c>
      <c r="G272" s="170"/>
      <c r="H272" s="170"/>
      <c r="J272" s="170"/>
      <c r="K272" s="170"/>
      <c r="L272" s="172"/>
      <c r="M272" s="173"/>
      <c r="N272" s="170"/>
      <c r="O272" s="170"/>
      <c r="P272" s="170"/>
      <c r="Q272" s="170"/>
      <c r="R272" s="170"/>
      <c r="S272" s="170"/>
      <c r="T272" s="174"/>
      <c r="AT272" s="175" t="s">
        <v>152</v>
      </c>
      <c r="AU272" s="175" t="s">
        <v>80</v>
      </c>
      <c r="AV272" s="175" t="s">
        <v>76</v>
      </c>
      <c r="AW272" s="175" t="s">
        <v>111</v>
      </c>
      <c r="AX272" s="175" t="s">
        <v>72</v>
      </c>
      <c r="AY272" s="175" t="s">
        <v>139</v>
      </c>
    </row>
    <row r="273" spans="2:65" s="6" customFormat="1" ht="15.75" customHeight="1" x14ac:dyDescent="0.3">
      <c r="B273" s="169"/>
      <c r="C273" s="170"/>
      <c r="D273" s="167" t="s">
        <v>152</v>
      </c>
      <c r="E273" s="170"/>
      <c r="F273" s="171" t="s">
        <v>2401</v>
      </c>
      <c r="G273" s="170"/>
      <c r="H273" s="170"/>
      <c r="J273" s="170"/>
      <c r="K273" s="170"/>
      <c r="L273" s="172"/>
      <c r="M273" s="173"/>
      <c r="N273" s="170"/>
      <c r="O273" s="170"/>
      <c r="P273" s="170"/>
      <c r="Q273" s="170"/>
      <c r="R273" s="170"/>
      <c r="S273" s="170"/>
      <c r="T273" s="174"/>
      <c r="AT273" s="175" t="s">
        <v>152</v>
      </c>
      <c r="AU273" s="175" t="s">
        <v>80</v>
      </c>
      <c r="AV273" s="175" t="s">
        <v>76</v>
      </c>
      <c r="AW273" s="175" t="s">
        <v>111</v>
      </c>
      <c r="AX273" s="175" t="s">
        <v>72</v>
      </c>
      <c r="AY273" s="175" t="s">
        <v>139</v>
      </c>
    </row>
    <row r="274" spans="2:65" s="6" customFormat="1" ht="15.75" customHeight="1" x14ac:dyDescent="0.3">
      <c r="B274" s="169"/>
      <c r="C274" s="170"/>
      <c r="D274" s="167" t="s">
        <v>152</v>
      </c>
      <c r="E274" s="170"/>
      <c r="F274" s="171" t="s">
        <v>2402</v>
      </c>
      <c r="G274" s="170"/>
      <c r="H274" s="170"/>
      <c r="J274" s="170"/>
      <c r="K274" s="170"/>
      <c r="L274" s="172"/>
      <c r="M274" s="173"/>
      <c r="N274" s="170"/>
      <c r="O274" s="170"/>
      <c r="P274" s="170"/>
      <c r="Q274" s="170"/>
      <c r="R274" s="170"/>
      <c r="S274" s="170"/>
      <c r="T274" s="174"/>
      <c r="AT274" s="175" t="s">
        <v>152</v>
      </c>
      <c r="AU274" s="175" t="s">
        <v>80</v>
      </c>
      <c r="AV274" s="175" t="s">
        <v>76</v>
      </c>
      <c r="AW274" s="175" t="s">
        <v>111</v>
      </c>
      <c r="AX274" s="175" t="s">
        <v>72</v>
      </c>
      <c r="AY274" s="175" t="s">
        <v>139</v>
      </c>
    </row>
    <row r="275" spans="2:65" s="6" customFormat="1" ht="15.75" customHeight="1" x14ac:dyDescent="0.3">
      <c r="B275" s="169"/>
      <c r="C275" s="170"/>
      <c r="D275" s="167" t="s">
        <v>152</v>
      </c>
      <c r="E275" s="170"/>
      <c r="F275" s="171" t="s">
        <v>2403</v>
      </c>
      <c r="G275" s="170"/>
      <c r="H275" s="170"/>
      <c r="J275" s="170"/>
      <c r="K275" s="170"/>
      <c r="L275" s="172"/>
      <c r="M275" s="173"/>
      <c r="N275" s="170"/>
      <c r="O275" s="170"/>
      <c r="P275" s="170"/>
      <c r="Q275" s="170"/>
      <c r="R275" s="170"/>
      <c r="S275" s="170"/>
      <c r="T275" s="174"/>
      <c r="AT275" s="175" t="s">
        <v>152</v>
      </c>
      <c r="AU275" s="175" t="s">
        <v>80</v>
      </c>
      <c r="AV275" s="175" t="s">
        <v>76</v>
      </c>
      <c r="AW275" s="175" t="s">
        <v>111</v>
      </c>
      <c r="AX275" s="175" t="s">
        <v>72</v>
      </c>
      <c r="AY275" s="175" t="s">
        <v>139</v>
      </c>
    </row>
    <row r="276" spans="2:65" s="6" customFormat="1" ht="15.75" customHeight="1" x14ac:dyDescent="0.3">
      <c r="B276" s="169"/>
      <c r="C276" s="170"/>
      <c r="D276" s="167" t="s">
        <v>152</v>
      </c>
      <c r="E276" s="170"/>
      <c r="F276" s="171" t="s">
        <v>2404</v>
      </c>
      <c r="G276" s="170"/>
      <c r="H276" s="170"/>
      <c r="J276" s="170"/>
      <c r="K276" s="170"/>
      <c r="L276" s="172"/>
      <c r="M276" s="173"/>
      <c r="N276" s="170"/>
      <c r="O276" s="170"/>
      <c r="P276" s="170"/>
      <c r="Q276" s="170"/>
      <c r="R276" s="170"/>
      <c r="S276" s="170"/>
      <c r="T276" s="174"/>
      <c r="AT276" s="175" t="s">
        <v>152</v>
      </c>
      <c r="AU276" s="175" t="s">
        <v>80</v>
      </c>
      <c r="AV276" s="175" t="s">
        <v>76</v>
      </c>
      <c r="AW276" s="175" t="s">
        <v>111</v>
      </c>
      <c r="AX276" s="175" t="s">
        <v>72</v>
      </c>
      <c r="AY276" s="175" t="s">
        <v>139</v>
      </c>
    </row>
    <row r="277" spans="2:65" s="6" customFormat="1" ht="15.75" customHeight="1" x14ac:dyDescent="0.3">
      <c r="B277" s="176"/>
      <c r="C277" s="177"/>
      <c r="D277" s="167" t="s">
        <v>152</v>
      </c>
      <c r="E277" s="177"/>
      <c r="F277" s="178" t="s">
        <v>2127</v>
      </c>
      <c r="G277" s="177"/>
      <c r="H277" s="179">
        <v>2</v>
      </c>
      <c r="J277" s="177"/>
      <c r="K277" s="177"/>
      <c r="L277" s="180"/>
      <c r="M277" s="181"/>
      <c r="N277" s="177"/>
      <c r="O277" s="177"/>
      <c r="P277" s="177"/>
      <c r="Q277" s="177"/>
      <c r="R277" s="177"/>
      <c r="S277" s="177"/>
      <c r="T277" s="182"/>
      <c r="AT277" s="183" t="s">
        <v>152</v>
      </c>
      <c r="AU277" s="183" t="s">
        <v>80</v>
      </c>
      <c r="AV277" s="183" t="s">
        <v>80</v>
      </c>
      <c r="AW277" s="183" t="s">
        <v>111</v>
      </c>
      <c r="AX277" s="183" t="s">
        <v>76</v>
      </c>
      <c r="AY277" s="183" t="s">
        <v>139</v>
      </c>
    </row>
    <row r="278" spans="2:65" s="6" customFormat="1" ht="15.75" customHeight="1" x14ac:dyDescent="0.3">
      <c r="B278" s="23"/>
      <c r="C278" s="200" t="s">
        <v>1483</v>
      </c>
      <c r="D278" s="200" t="s">
        <v>1184</v>
      </c>
      <c r="E278" s="201" t="s">
        <v>2405</v>
      </c>
      <c r="F278" s="202" t="s">
        <v>2406</v>
      </c>
      <c r="G278" s="203" t="s">
        <v>144</v>
      </c>
      <c r="H278" s="204">
        <v>2</v>
      </c>
      <c r="I278" s="205">
        <v>6726</v>
      </c>
      <c r="J278" s="206">
        <f>ROUND($I$278*$H$278,2)</f>
        <v>13452</v>
      </c>
      <c r="K278" s="202"/>
      <c r="L278" s="207"/>
      <c r="M278" s="208"/>
      <c r="N278" s="209" t="s">
        <v>43</v>
      </c>
      <c r="O278" s="24"/>
      <c r="P278" s="162">
        <f>$O$278*$H$278</f>
        <v>0</v>
      </c>
      <c r="Q278" s="162">
        <v>0</v>
      </c>
      <c r="R278" s="162">
        <f>$Q$278*$H$278</f>
        <v>0</v>
      </c>
      <c r="S278" s="162">
        <v>0</v>
      </c>
      <c r="T278" s="163">
        <f>$S$278*$H$278</f>
        <v>0</v>
      </c>
      <c r="AR278" s="97" t="s">
        <v>1057</v>
      </c>
      <c r="AT278" s="97" t="s">
        <v>1184</v>
      </c>
      <c r="AU278" s="97" t="s">
        <v>80</v>
      </c>
      <c r="AY278" s="6" t="s">
        <v>139</v>
      </c>
      <c r="BE278" s="164">
        <f>IF($N$278="základní",$J$278,0)</f>
        <v>13452</v>
      </c>
      <c r="BF278" s="164">
        <f>IF($N$278="snížená",$J$278,0)</f>
        <v>0</v>
      </c>
      <c r="BG278" s="164">
        <f>IF($N$278="zákl. přenesená",$J$278,0)</f>
        <v>0</v>
      </c>
      <c r="BH278" s="164">
        <f>IF($N$278="sníž. přenesená",$J$278,0)</f>
        <v>0</v>
      </c>
      <c r="BI278" s="164">
        <f>IF($N$278="nulová",$J$278,0)</f>
        <v>0</v>
      </c>
      <c r="BJ278" s="97" t="s">
        <v>76</v>
      </c>
      <c r="BK278" s="164">
        <f>ROUND($I$278*$H$278,2)</f>
        <v>13452</v>
      </c>
      <c r="BL278" s="97" t="s">
        <v>332</v>
      </c>
      <c r="BM278" s="97" t="s">
        <v>2407</v>
      </c>
    </row>
    <row r="279" spans="2:65" s="6" customFormat="1" ht="15.75" customHeight="1" x14ac:dyDescent="0.3">
      <c r="B279" s="169"/>
      <c r="C279" s="170"/>
      <c r="D279" s="165" t="s">
        <v>152</v>
      </c>
      <c r="E279" s="171"/>
      <c r="F279" s="171" t="s">
        <v>2408</v>
      </c>
      <c r="G279" s="170"/>
      <c r="H279" s="170"/>
      <c r="J279" s="170"/>
      <c r="K279" s="170"/>
      <c r="L279" s="172"/>
      <c r="M279" s="173"/>
      <c r="N279" s="170"/>
      <c r="O279" s="170"/>
      <c r="P279" s="170"/>
      <c r="Q279" s="170"/>
      <c r="R279" s="170"/>
      <c r="S279" s="170"/>
      <c r="T279" s="174"/>
      <c r="AT279" s="175" t="s">
        <v>152</v>
      </c>
      <c r="AU279" s="175" t="s">
        <v>80</v>
      </c>
      <c r="AV279" s="175" t="s">
        <v>76</v>
      </c>
      <c r="AW279" s="175" t="s">
        <v>111</v>
      </c>
      <c r="AX279" s="175" t="s">
        <v>72</v>
      </c>
      <c r="AY279" s="175" t="s">
        <v>139</v>
      </c>
    </row>
    <row r="280" spans="2:65" s="6" customFormat="1" ht="15.75" customHeight="1" x14ac:dyDescent="0.3">
      <c r="B280" s="169"/>
      <c r="C280" s="170"/>
      <c r="D280" s="167" t="s">
        <v>152</v>
      </c>
      <c r="E280" s="170"/>
      <c r="F280" s="171" t="s">
        <v>2409</v>
      </c>
      <c r="G280" s="170"/>
      <c r="H280" s="170"/>
      <c r="J280" s="170"/>
      <c r="K280" s="170"/>
      <c r="L280" s="172"/>
      <c r="M280" s="173"/>
      <c r="N280" s="170"/>
      <c r="O280" s="170"/>
      <c r="P280" s="170"/>
      <c r="Q280" s="170"/>
      <c r="R280" s="170"/>
      <c r="S280" s="170"/>
      <c r="T280" s="174"/>
      <c r="AT280" s="175" t="s">
        <v>152</v>
      </c>
      <c r="AU280" s="175" t="s">
        <v>80</v>
      </c>
      <c r="AV280" s="175" t="s">
        <v>76</v>
      </c>
      <c r="AW280" s="175" t="s">
        <v>111</v>
      </c>
      <c r="AX280" s="175" t="s">
        <v>72</v>
      </c>
      <c r="AY280" s="175" t="s">
        <v>139</v>
      </c>
    </row>
    <row r="281" spans="2:65" s="6" customFormat="1" ht="15.75" customHeight="1" x14ac:dyDescent="0.3">
      <c r="B281" s="169"/>
      <c r="C281" s="170"/>
      <c r="D281" s="167" t="s">
        <v>152</v>
      </c>
      <c r="E281" s="170"/>
      <c r="F281" s="171" t="s">
        <v>2402</v>
      </c>
      <c r="G281" s="170"/>
      <c r="H281" s="170"/>
      <c r="J281" s="170"/>
      <c r="K281" s="170"/>
      <c r="L281" s="172"/>
      <c r="M281" s="173"/>
      <c r="N281" s="170"/>
      <c r="O281" s="170"/>
      <c r="P281" s="170"/>
      <c r="Q281" s="170"/>
      <c r="R281" s="170"/>
      <c r="S281" s="170"/>
      <c r="T281" s="174"/>
      <c r="AT281" s="175" t="s">
        <v>152</v>
      </c>
      <c r="AU281" s="175" t="s">
        <v>80</v>
      </c>
      <c r="AV281" s="175" t="s">
        <v>76</v>
      </c>
      <c r="AW281" s="175" t="s">
        <v>111</v>
      </c>
      <c r="AX281" s="175" t="s">
        <v>72</v>
      </c>
      <c r="AY281" s="175" t="s">
        <v>139</v>
      </c>
    </row>
    <row r="282" spans="2:65" s="6" customFormat="1" ht="15.75" customHeight="1" x14ac:dyDescent="0.3">
      <c r="B282" s="169"/>
      <c r="C282" s="170"/>
      <c r="D282" s="167" t="s">
        <v>152</v>
      </c>
      <c r="E282" s="170"/>
      <c r="F282" s="171" t="s">
        <v>2410</v>
      </c>
      <c r="G282" s="170"/>
      <c r="H282" s="170"/>
      <c r="J282" s="170"/>
      <c r="K282" s="170"/>
      <c r="L282" s="172"/>
      <c r="M282" s="173"/>
      <c r="N282" s="170"/>
      <c r="O282" s="170"/>
      <c r="P282" s="170"/>
      <c r="Q282" s="170"/>
      <c r="R282" s="170"/>
      <c r="S282" s="170"/>
      <c r="T282" s="174"/>
      <c r="AT282" s="175" t="s">
        <v>152</v>
      </c>
      <c r="AU282" s="175" t="s">
        <v>80</v>
      </c>
      <c r="AV282" s="175" t="s">
        <v>76</v>
      </c>
      <c r="AW282" s="175" t="s">
        <v>111</v>
      </c>
      <c r="AX282" s="175" t="s">
        <v>72</v>
      </c>
      <c r="AY282" s="175" t="s">
        <v>139</v>
      </c>
    </row>
    <row r="283" spans="2:65" s="6" customFormat="1" ht="15.75" customHeight="1" x14ac:dyDescent="0.3">
      <c r="B283" s="169"/>
      <c r="C283" s="170"/>
      <c r="D283" s="167" t="s">
        <v>152</v>
      </c>
      <c r="E283" s="170"/>
      <c r="F283" s="171" t="s">
        <v>2411</v>
      </c>
      <c r="G283" s="170"/>
      <c r="H283" s="170"/>
      <c r="J283" s="170"/>
      <c r="K283" s="170"/>
      <c r="L283" s="172"/>
      <c r="M283" s="173"/>
      <c r="N283" s="170"/>
      <c r="O283" s="170"/>
      <c r="P283" s="170"/>
      <c r="Q283" s="170"/>
      <c r="R283" s="170"/>
      <c r="S283" s="170"/>
      <c r="T283" s="174"/>
      <c r="AT283" s="175" t="s">
        <v>152</v>
      </c>
      <c r="AU283" s="175" t="s">
        <v>80</v>
      </c>
      <c r="AV283" s="175" t="s">
        <v>76</v>
      </c>
      <c r="AW283" s="175" t="s">
        <v>111</v>
      </c>
      <c r="AX283" s="175" t="s">
        <v>72</v>
      </c>
      <c r="AY283" s="175" t="s">
        <v>139</v>
      </c>
    </row>
    <row r="284" spans="2:65" s="6" customFormat="1" ht="15.75" customHeight="1" x14ac:dyDescent="0.3">
      <c r="B284" s="169"/>
      <c r="C284" s="170"/>
      <c r="D284" s="167" t="s">
        <v>152</v>
      </c>
      <c r="E284" s="170"/>
      <c r="F284" s="171" t="s">
        <v>2412</v>
      </c>
      <c r="G284" s="170"/>
      <c r="H284" s="170"/>
      <c r="J284" s="170"/>
      <c r="K284" s="170"/>
      <c r="L284" s="172"/>
      <c r="M284" s="173"/>
      <c r="N284" s="170"/>
      <c r="O284" s="170"/>
      <c r="P284" s="170"/>
      <c r="Q284" s="170"/>
      <c r="R284" s="170"/>
      <c r="S284" s="170"/>
      <c r="T284" s="174"/>
      <c r="AT284" s="175" t="s">
        <v>152</v>
      </c>
      <c r="AU284" s="175" t="s">
        <v>80</v>
      </c>
      <c r="AV284" s="175" t="s">
        <v>76</v>
      </c>
      <c r="AW284" s="175" t="s">
        <v>111</v>
      </c>
      <c r="AX284" s="175" t="s">
        <v>72</v>
      </c>
      <c r="AY284" s="175" t="s">
        <v>139</v>
      </c>
    </row>
    <row r="285" spans="2:65" s="6" customFormat="1" ht="15.75" customHeight="1" x14ac:dyDescent="0.3">
      <c r="B285" s="169"/>
      <c r="C285" s="170"/>
      <c r="D285" s="167" t="s">
        <v>152</v>
      </c>
      <c r="E285" s="170"/>
      <c r="F285" s="171" t="s">
        <v>2413</v>
      </c>
      <c r="G285" s="170"/>
      <c r="H285" s="170"/>
      <c r="J285" s="170"/>
      <c r="K285" s="170"/>
      <c r="L285" s="172"/>
      <c r="M285" s="173"/>
      <c r="N285" s="170"/>
      <c r="O285" s="170"/>
      <c r="P285" s="170"/>
      <c r="Q285" s="170"/>
      <c r="R285" s="170"/>
      <c r="S285" s="170"/>
      <c r="T285" s="174"/>
      <c r="AT285" s="175" t="s">
        <v>152</v>
      </c>
      <c r="AU285" s="175" t="s">
        <v>80</v>
      </c>
      <c r="AV285" s="175" t="s">
        <v>76</v>
      </c>
      <c r="AW285" s="175" t="s">
        <v>111</v>
      </c>
      <c r="AX285" s="175" t="s">
        <v>72</v>
      </c>
      <c r="AY285" s="175" t="s">
        <v>139</v>
      </c>
    </row>
    <row r="286" spans="2:65" s="6" customFormat="1" ht="15.75" customHeight="1" x14ac:dyDescent="0.3">
      <c r="B286" s="169"/>
      <c r="C286" s="170"/>
      <c r="D286" s="167" t="s">
        <v>152</v>
      </c>
      <c r="E286" s="170"/>
      <c r="F286" s="171" t="s">
        <v>2414</v>
      </c>
      <c r="G286" s="170"/>
      <c r="H286" s="170"/>
      <c r="J286" s="170"/>
      <c r="K286" s="170"/>
      <c r="L286" s="172"/>
      <c r="M286" s="173"/>
      <c r="N286" s="170"/>
      <c r="O286" s="170"/>
      <c r="P286" s="170"/>
      <c r="Q286" s="170"/>
      <c r="R286" s="170"/>
      <c r="S286" s="170"/>
      <c r="T286" s="174"/>
      <c r="AT286" s="175" t="s">
        <v>152</v>
      </c>
      <c r="AU286" s="175" t="s">
        <v>80</v>
      </c>
      <c r="AV286" s="175" t="s">
        <v>76</v>
      </c>
      <c r="AW286" s="175" t="s">
        <v>111</v>
      </c>
      <c r="AX286" s="175" t="s">
        <v>72</v>
      </c>
      <c r="AY286" s="175" t="s">
        <v>139</v>
      </c>
    </row>
    <row r="287" spans="2:65" s="6" customFormat="1" ht="15.75" customHeight="1" x14ac:dyDescent="0.3">
      <c r="B287" s="169"/>
      <c r="C287" s="170"/>
      <c r="D287" s="167" t="s">
        <v>152</v>
      </c>
      <c r="E287" s="170"/>
      <c r="F287" s="171" t="s">
        <v>2415</v>
      </c>
      <c r="G287" s="170"/>
      <c r="H287" s="170"/>
      <c r="J287" s="170"/>
      <c r="K287" s="170"/>
      <c r="L287" s="172"/>
      <c r="M287" s="173"/>
      <c r="N287" s="170"/>
      <c r="O287" s="170"/>
      <c r="P287" s="170"/>
      <c r="Q287" s="170"/>
      <c r="R287" s="170"/>
      <c r="S287" s="170"/>
      <c r="T287" s="174"/>
      <c r="AT287" s="175" t="s">
        <v>152</v>
      </c>
      <c r="AU287" s="175" t="s">
        <v>80</v>
      </c>
      <c r="AV287" s="175" t="s">
        <v>76</v>
      </c>
      <c r="AW287" s="175" t="s">
        <v>111</v>
      </c>
      <c r="AX287" s="175" t="s">
        <v>72</v>
      </c>
      <c r="AY287" s="175" t="s">
        <v>139</v>
      </c>
    </row>
    <row r="288" spans="2:65" s="6" customFormat="1" ht="15.75" customHeight="1" x14ac:dyDescent="0.3">
      <c r="B288" s="176"/>
      <c r="C288" s="177"/>
      <c r="D288" s="167" t="s">
        <v>152</v>
      </c>
      <c r="E288" s="177"/>
      <c r="F288" s="178" t="s">
        <v>2127</v>
      </c>
      <c r="G288" s="177"/>
      <c r="H288" s="179">
        <v>2</v>
      </c>
      <c r="J288" s="177"/>
      <c r="K288" s="177"/>
      <c r="L288" s="180"/>
      <c r="M288" s="181"/>
      <c r="N288" s="177"/>
      <c r="O288" s="177"/>
      <c r="P288" s="177"/>
      <c r="Q288" s="177"/>
      <c r="R288" s="177"/>
      <c r="S288" s="177"/>
      <c r="T288" s="182"/>
      <c r="AT288" s="183" t="s">
        <v>152</v>
      </c>
      <c r="AU288" s="183" t="s">
        <v>80</v>
      </c>
      <c r="AV288" s="183" t="s">
        <v>80</v>
      </c>
      <c r="AW288" s="183" t="s">
        <v>111</v>
      </c>
      <c r="AX288" s="183" t="s">
        <v>76</v>
      </c>
      <c r="AY288" s="183" t="s">
        <v>139</v>
      </c>
    </row>
    <row r="289" spans="2:65" s="6" customFormat="1" ht="15.75" customHeight="1" x14ac:dyDescent="0.3">
      <c r="B289" s="23"/>
      <c r="C289" s="200" t="s">
        <v>1490</v>
      </c>
      <c r="D289" s="200" t="s">
        <v>1184</v>
      </c>
      <c r="E289" s="201" t="s">
        <v>2416</v>
      </c>
      <c r="F289" s="202" t="s">
        <v>2417</v>
      </c>
      <c r="G289" s="203" t="s">
        <v>144</v>
      </c>
      <c r="H289" s="204">
        <v>2</v>
      </c>
      <c r="I289" s="205">
        <v>236738</v>
      </c>
      <c r="J289" s="206">
        <f>ROUND($I$289*$H$289,2)</f>
        <v>473476</v>
      </c>
      <c r="K289" s="202"/>
      <c r="L289" s="207"/>
      <c r="M289" s="208"/>
      <c r="N289" s="209" t="s">
        <v>43</v>
      </c>
      <c r="O289" s="24"/>
      <c r="P289" s="162">
        <f>$O$289*$H$289</f>
        <v>0</v>
      </c>
      <c r="Q289" s="162">
        <v>0</v>
      </c>
      <c r="R289" s="162">
        <f>$Q$289*$H$289</f>
        <v>0</v>
      </c>
      <c r="S289" s="162">
        <v>0</v>
      </c>
      <c r="T289" s="163">
        <f>$S$289*$H$289</f>
        <v>0</v>
      </c>
      <c r="AR289" s="97" t="s">
        <v>1057</v>
      </c>
      <c r="AT289" s="97" t="s">
        <v>1184</v>
      </c>
      <c r="AU289" s="97" t="s">
        <v>80</v>
      </c>
      <c r="AY289" s="6" t="s">
        <v>139</v>
      </c>
      <c r="BE289" s="164">
        <f>IF($N$289="základní",$J$289,0)</f>
        <v>473476</v>
      </c>
      <c r="BF289" s="164">
        <f>IF($N$289="snížená",$J$289,0)</f>
        <v>0</v>
      </c>
      <c r="BG289" s="164">
        <f>IF($N$289="zákl. přenesená",$J$289,0)</f>
        <v>0</v>
      </c>
      <c r="BH289" s="164">
        <f>IF($N$289="sníž. přenesená",$J$289,0)</f>
        <v>0</v>
      </c>
      <c r="BI289" s="164">
        <f>IF($N$289="nulová",$J$289,0)</f>
        <v>0</v>
      </c>
      <c r="BJ289" s="97" t="s">
        <v>76</v>
      </c>
      <c r="BK289" s="164">
        <f>ROUND($I$289*$H$289,2)</f>
        <v>473476</v>
      </c>
      <c r="BL289" s="97" t="s">
        <v>332</v>
      </c>
      <c r="BM289" s="97" t="s">
        <v>2418</v>
      </c>
    </row>
    <row r="290" spans="2:65" s="6" customFormat="1" ht="15.75" customHeight="1" x14ac:dyDescent="0.3">
      <c r="B290" s="169"/>
      <c r="C290" s="170"/>
      <c r="D290" s="165" t="s">
        <v>152</v>
      </c>
      <c r="E290" s="171"/>
      <c r="F290" s="171" t="s">
        <v>2419</v>
      </c>
      <c r="G290" s="170"/>
      <c r="H290" s="170"/>
      <c r="J290" s="170"/>
      <c r="K290" s="170"/>
      <c r="L290" s="172"/>
      <c r="M290" s="173"/>
      <c r="N290" s="170"/>
      <c r="O290" s="170"/>
      <c r="P290" s="170"/>
      <c r="Q290" s="170"/>
      <c r="R290" s="170"/>
      <c r="S290" s="170"/>
      <c r="T290" s="174"/>
      <c r="AT290" s="175" t="s">
        <v>152</v>
      </c>
      <c r="AU290" s="175" t="s">
        <v>80</v>
      </c>
      <c r="AV290" s="175" t="s">
        <v>76</v>
      </c>
      <c r="AW290" s="175" t="s">
        <v>111</v>
      </c>
      <c r="AX290" s="175" t="s">
        <v>72</v>
      </c>
      <c r="AY290" s="175" t="s">
        <v>139</v>
      </c>
    </row>
    <row r="291" spans="2:65" s="6" customFormat="1" ht="15.75" customHeight="1" x14ac:dyDescent="0.3">
      <c r="B291" s="169"/>
      <c r="C291" s="170"/>
      <c r="D291" s="167" t="s">
        <v>152</v>
      </c>
      <c r="E291" s="170"/>
      <c r="F291" s="171" t="s">
        <v>2420</v>
      </c>
      <c r="G291" s="170"/>
      <c r="H291" s="170"/>
      <c r="J291" s="170"/>
      <c r="K291" s="170"/>
      <c r="L291" s="172"/>
      <c r="M291" s="173"/>
      <c r="N291" s="170"/>
      <c r="O291" s="170"/>
      <c r="P291" s="170"/>
      <c r="Q291" s="170"/>
      <c r="R291" s="170"/>
      <c r="S291" s="170"/>
      <c r="T291" s="174"/>
      <c r="AT291" s="175" t="s">
        <v>152</v>
      </c>
      <c r="AU291" s="175" t="s">
        <v>80</v>
      </c>
      <c r="AV291" s="175" t="s">
        <v>76</v>
      </c>
      <c r="AW291" s="175" t="s">
        <v>111</v>
      </c>
      <c r="AX291" s="175" t="s">
        <v>72</v>
      </c>
      <c r="AY291" s="175" t="s">
        <v>139</v>
      </c>
    </row>
    <row r="292" spans="2:65" s="6" customFormat="1" ht="15.75" customHeight="1" x14ac:dyDescent="0.3">
      <c r="B292" s="169"/>
      <c r="C292" s="170"/>
      <c r="D292" s="167" t="s">
        <v>152</v>
      </c>
      <c r="E292" s="170"/>
      <c r="F292" s="171" t="s">
        <v>2421</v>
      </c>
      <c r="G292" s="170"/>
      <c r="H292" s="170"/>
      <c r="J292" s="170"/>
      <c r="K292" s="170"/>
      <c r="L292" s="172"/>
      <c r="M292" s="173"/>
      <c r="N292" s="170"/>
      <c r="O292" s="170"/>
      <c r="P292" s="170"/>
      <c r="Q292" s="170"/>
      <c r="R292" s="170"/>
      <c r="S292" s="170"/>
      <c r="T292" s="174"/>
      <c r="AT292" s="175" t="s">
        <v>152</v>
      </c>
      <c r="AU292" s="175" t="s">
        <v>80</v>
      </c>
      <c r="AV292" s="175" t="s">
        <v>76</v>
      </c>
      <c r="AW292" s="175" t="s">
        <v>111</v>
      </c>
      <c r="AX292" s="175" t="s">
        <v>72</v>
      </c>
      <c r="AY292" s="175" t="s">
        <v>139</v>
      </c>
    </row>
    <row r="293" spans="2:65" s="6" customFormat="1" ht="15.75" customHeight="1" x14ac:dyDescent="0.3">
      <c r="B293" s="169"/>
      <c r="C293" s="170"/>
      <c r="D293" s="167" t="s">
        <v>152</v>
      </c>
      <c r="E293" s="170"/>
      <c r="F293" s="171" t="s">
        <v>2422</v>
      </c>
      <c r="G293" s="170"/>
      <c r="H293" s="170"/>
      <c r="J293" s="170"/>
      <c r="K293" s="170"/>
      <c r="L293" s="172"/>
      <c r="M293" s="173"/>
      <c r="N293" s="170"/>
      <c r="O293" s="170"/>
      <c r="P293" s="170"/>
      <c r="Q293" s="170"/>
      <c r="R293" s="170"/>
      <c r="S293" s="170"/>
      <c r="T293" s="174"/>
      <c r="AT293" s="175" t="s">
        <v>152</v>
      </c>
      <c r="AU293" s="175" t="s">
        <v>80</v>
      </c>
      <c r="AV293" s="175" t="s">
        <v>76</v>
      </c>
      <c r="AW293" s="175" t="s">
        <v>111</v>
      </c>
      <c r="AX293" s="175" t="s">
        <v>72</v>
      </c>
      <c r="AY293" s="175" t="s">
        <v>139</v>
      </c>
    </row>
    <row r="294" spans="2:65" s="6" customFormat="1" ht="15.75" customHeight="1" x14ac:dyDescent="0.3">
      <c r="B294" s="169"/>
      <c r="C294" s="170"/>
      <c r="D294" s="167" t="s">
        <v>152</v>
      </c>
      <c r="E294" s="170"/>
      <c r="F294" s="171" t="s">
        <v>2423</v>
      </c>
      <c r="G294" s="170"/>
      <c r="H294" s="170"/>
      <c r="J294" s="170"/>
      <c r="K294" s="170"/>
      <c r="L294" s="172"/>
      <c r="M294" s="173"/>
      <c r="N294" s="170"/>
      <c r="O294" s="170"/>
      <c r="P294" s="170"/>
      <c r="Q294" s="170"/>
      <c r="R294" s="170"/>
      <c r="S294" s="170"/>
      <c r="T294" s="174"/>
      <c r="AT294" s="175" t="s">
        <v>152</v>
      </c>
      <c r="AU294" s="175" t="s">
        <v>80</v>
      </c>
      <c r="AV294" s="175" t="s">
        <v>76</v>
      </c>
      <c r="AW294" s="175" t="s">
        <v>111</v>
      </c>
      <c r="AX294" s="175" t="s">
        <v>72</v>
      </c>
      <c r="AY294" s="175" t="s">
        <v>139</v>
      </c>
    </row>
    <row r="295" spans="2:65" s="6" customFormat="1" ht="15.75" customHeight="1" x14ac:dyDescent="0.3">
      <c r="B295" s="169"/>
      <c r="C295" s="170"/>
      <c r="D295" s="167" t="s">
        <v>152</v>
      </c>
      <c r="E295" s="170"/>
      <c r="F295" s="171" t="s">
        <v>2424</v>
      </c>
      <c r="G295" s="170"/>
      <c r="H295" s="170"/>
      <c r="J295" s="170"/>
      <c r="K295" s="170"/>
      <c r="L295" s="172"/>
      <c r="M295" s="173"/>
      <c r="N295" s="170"/>
      <c r="O295" s="170"/>
      <c r="P295" s="170"/>
      <c r="Q295" s="170"/>
      <c r="R295" s="170"/>
      <c r="S295" s="170"/>
      <c r="T295" s="174"/>
      <c r="AT295" s="175" t="s">
        <v>152</v>
      </c>
      <c r="AU295" s="175" t="s">
        <v>80</v>
      </c>
      <c r="AV295" s="175" t="s">
        <v>76</v>
      </c>
      <c r="AW295" s="175" t="s">
        <v>111</v>
      </c>
      <c r="AX295" s="175" t="s">
        <v>72</v>
      </c>
      <c r="AY295" s="175" t="s">
        <v>139</v>
      </c>
    </row>
    <row r="296" spans="2:65" s="6" customFormat="1" ht="15.75" customHeight="1" x14ac:dyDescent="0.3">
      <c r="B296" s="169"/>
      <c r="C296" s="170"/>
      <c r="D296" s="167" t="s">
        <v>152</v>
      </c>
      <c r="E296" s="170"/>
      <c r="F296" s="171" t="s">
        <v>2425</v>
      </c>
      <c r="G296" s="170"/>
      <c r="H296" s="170"/>
      <c r="J296" s="170"/>
      <c r="K296" s="170"/>
      <c r="L296" s="172"/>
      <c r="M296" s="173"/>
      <c r="N296" s="170"/>
      <c r="O296" s="170"/>
      <c r="P296" s="170"/>
      <c r="Q296" s="170"/>
      <c r="R296" s="170"/>
      <c r="S296" s="170"/>
      <c r="T296" s="174"/>
      <c r="AT296" s="175" t="s">
        <v>152</v>
      </c>
      <c r="AU296" s="175" t="s">
        <v>80</v>
      </c>
      <c r="AV296" s="175" t="s">
        <v>76</v>
      </c>
      <c r="AW296" s="175" t="s">
        <v>111</v>
      </c>
      <c r="AX296" s="175" t="s">
        <v>72</v>
      </c>
      <c r="AY296" s="175" t="s">
        <v>139</v>
      </c>
    </row>
    <row r="297" spans="2:65" s="6" customFormat="1" ht="15.75" customHeight="1" x14ac:dyDescent="0.3">
      <c r="B297" s="169"/>
      <c r="C297" s="170"/>
      <c r="D297" s="167" t="s">
        <v>152</v>
      </c>
      <c r="E297" s="170"/>
      <c r="F297" s="171" t="s">
        <v>2426</v>
      </c>
      <c r="G297" s="170"/>
      <c r="H297" s="170"/>
      <c r="J297" s="170"/>
      <c r="K297" s="170"/>
      <c r="L297" s="172"/>
      <c r="M297" s="173"/>
      <c r="N297" s="170"/>
      <c r="O297" s="170"/>
      <c r="P297" s="170"/>
      <c r="Q297" s="170"/>
      <c r="R297" s="170"/>
      <c r="S297" s="170"/>
      <c r="T297" s="174"/>
      <c r="AT297" s="175" t="s">
        <v>152</v>
      </c>
      <c r="AU297" s="175" t="s">
        <v>80</v>
      </c>
      <c r="AV297" s="175" t="s">
        <v>76</v>
      </c>
      <c r="AW297" s="175" t="s">
        <v>111</v>
      </c>
      <c r="AX297" s="175" t="s">
        <v>72</v>
      </c>
      <c r="AY297" s="175" t="s">
        <v>139</v>
      </c>
    </row>
    <row r="298" spans="2:65" s="6" customFormat="1" ht="15.75" customHeight="1" x14ac:dyDescent="0.3">
      <c r="B298" s="169"/>
      <c r="C298" s="170"/>
      <c r="D298" s="167" t="s">
        <v>152</v>
      </c>
      <c r="E298" s="170"/>
      <c r="F298" s="171" t="s">
        <v>2427</v>
      </c>
      <c r="G298" s="170"/>
      <c r="H298" s="170"/>
      <c r="J298" s="170"/>
      <c r="K298" s="170"/>
      <c r="L298" s="172"/>
      <c r="M298" s="173"/>
      <c r="N298" s="170"/>
      <c r="O298" s="170"/>
      <c r="P298" s="170"/>
      <c r="Q298" s="170"/>
      <c r="R298" s="170"/>
      <c r="S298" s="170"/>
      <c r="T298" s="174"/>
      <c r="AT298" s="175" t="s">
        <v>152</v>
      </c>
      <c r="AU298" s="175" t="s">
        <v>80</v>
      </c>
      <c r="AV298" s="175" t="s">
        <v>76</v>
      </c>
      <c r="AW298" s="175" t="s">
        <v>111</v>
      </c>
      <c r="AX298" s="175" t="s">
        <v>72</v>
      </c>
      <c r="AY298" s="175" t="s">
        <v>139</v>
      </c>
    </row>
    <row r="299" spans="2:65" s="6" customFormat="1" ht="15.75" customHeight="1" x14ac:dyDescent="0.3">
      <c r="B299" s="169"/>
      <c r="C299" s="170"/>
      <c r="D299" s="167" t="s">
        <v>152</v>
      </c>
      <c r="E299" s="170"/>
      <c r="F299" s="171" t="s">
        <v>2428</v>
      </c>
      <c r="G299" s="170"/>
      <c r="H299" s="170"/>
      <c r="J299" s="170"/>
      <c r="K299" s="170"/>
      <c r="L299" s="172"/>
      <c r="M299" s="173"/>
      <c r="N299" s="170"/>
      <c r="O299" s="170"/>
      <c r="P299" s="170"/>
      <c r="Q299" s="170"/>
      <c r="R299" s="170"/>
      <c r="S299" s="170"/>
      <c r="T299" s="174"/>
      <c r="AT299" s="175" t="s">
        <v>152</v>
      </c>
      <c r="AU299" s="175" t="s">
        <v>80</v>
      </c>
      <c r="AV299" s="175" t="s">
        <v>76</v>
      </c>
      <c r="AW299" s="175" t="s">
        <v>111</v>
      </c>
      <c r="AX299" s="175" t="s">
        <v>72</v>
      </c>
      <c r="AY299" s="175" t="s">
        <v>139</v>
      </c>
    </row>
    <row r="300" spans="2:65" s="6" customFormat="1" ht="15.75" customHeight="1" x14ac:dyDescent="0.3">
      <c r="B300" s="169"/>
      <c r="C300" s="170"/>
      <c r="D300" s="167" t="s">
        <v>152</v>
      </c>
      <c r="E300" s="170"/>
      <c r="F300" s="171" t="s">
        <v>2429</v>
      </c>
      <c r="G300" s="170"/>
      <c r="H300" s="170"/>
      <c r="J300" s="170"/>
      <c r="K300" s="170"/>
      <c r="L300" s="172"/>
      <c r="M300" s="173"/>
      <c r="N300" s="170"/>
      <c r="O300" s="170"/>
      <c r="P300" s="170"/>
      <c r="Q300" s="170"/>
      <c r="R300" s="170"/>
      <c r="S300" s="170"/>
      <c r="T300" s="174"/>
      <c r="AT300" s="175" t="s">
        <v>152</v>
      </c>
      <c r="AU300" s="175" t="s">
        <v>80</v>
      </c>
      <c r="AV300" s="175" t="s">
        <v>76</v>
      </c>
      <c r="AW300" s="175" t="s">
        <v>111</v>
      </c>
      <c r="AX300" s="175" t="s">
        <v>72</v>
      </c>
      <c r="AY300" s="175" t="s">
        <v>139</v>
      </c>
    </row>
    <row r="301" spans="2:65" s="6" customFormat="1" ht="15.75" customHeight="1" x14ac:dyDescent="0.3">
      <c r="B301" s="169"/>
      <c r="C301" s="170"/>
      <c r="D301" s="167" t="s">
        <v>152</v>
      </c>
      <c r="E301" s="170"/>
      <c r="F301" s="171" t="s">
        <v>2430</v>
      </c>
      <c r="G301" s="170"/>
      <c r="H301" s="170"/>
      <c r="J301" s="170"/>
      <c r="K301" s="170"/>
      <c r="L301" s="172"/>
      <c r="M301" s="173"/>
      <c r="N301" s="170"/>
      <c r="O301" s="170"/>
      <c r="P301" s="170"/>
      <c r="Q301" s="170"/>
      <c r="R301" s="170"/>
      <c r="S301" s="170"/>
      <c r="T301" s="174"/>
      <c r="AT301" s="175" t="s">
        <v>152</v>
      </c>
      <c r="AU301" s="175" t="s">
        <v>80</v>
      </c>
      <c r="AV301" s="175" t="s">
        <v>76</v>
      </c>
      <c r="AW301" s="175" t="s">
        <v>111</v>
      </c>
      <c r="AX301" s="175" t="s">
        <v>72</v>
      </c>
      <c r="AY301" s="175" t="s">
        <v>139</v>
      </c>
    </row>
    <row r="302" spans="2:65" s="6" customFormat="1" ht="15.75" customHeight="1" x14ac:dyDescent="0.3">
      <c r="B302" s="169"/>
      <c r="C302" s="170"/>
      <c r="D302" s="167" t="s">
        <v>152</v>
      </c>
      <c r="E302" s="170"/>
      <c r="F302" s="171" t="s">
        <v>2431</v>
      </c>
      <c r="G302" s="170"/>
      <c r="H302" s="170"/>
      <c r="J302" s="170"/>
      <c r="K302" s="170"/>
      <c r="L302" s="172"/>
      <c r="M302" s="173"/>
      <c r="N302" s="170"/>
      <c r="O302" s="170"/>
      <c r="P302" s="170"/>
      <c r="Q302" s="170"/>
      <c r="R302" s="170"/>
      <c r="S302" s="170"/>
      <c r="T302" s="174"/>
      <c r="AT302" s="175" t="s">
        <v>152</v>
      </c>
      <c r="AU302" s="175" t="s">
        <v>80</v>
      </c>
      <c r="AV302" s="175" t="s">
        <v>76</v>
      </c>
      <c r="AW302" s="175" t="s">
        <v>111</v>
      </c>
      <c r="AX302" s="175" t="s">
        <v>72</v>
      </c>
      <c r="AY302" s="175" t="s">
        <v>139</v>
      </c>
    </row>
    <row r="303" spans="2:65" s="6" customFormat="1" ht="15.75" customHeight="1" x14ac:dyDescent="0.3">
      <c r="B303" s="169"/>
      <c r="C303" s="170"/>
      <c r="D303" s="167" t="s">
        <v>152</v>
      </c>
      <c r="E303" s="170"/>
      <c r="F303" s="171" t="s">
        <v>2432</v>
      </c>
      <c r="G303" s="170"/>
      <c r="H303" s="170"/>
      <c r="J303" s="170"/>
      <c r="K303" s="170"/>
      <c r="L303" s="172"/>
      <c r="M303" s="173"/>
      <c r="N303" s="170"/>
      <c r="O303" s="170"/>
      <c r="P303" s="170"/>
      <c r="Q303" s="170"/>
      <c r="R303" s="170"/>
      <c r="S303" s="170"/>
      <c r="T303" s="174"/>
      <c r="AT303" s="175" t="s">
        <v>152</v>
      </c>
      <c r="AU303" s="175" t="s">
        <v>80</v>
      </c>
      <c r="AV303" s="175" t="s">
        <v>76</v>
      </c>
      <c r="AW303" s="175" t="s">
        <v>111</v>
      </c>
      <c r="AX303" s="175" t="s">
        <v>72</v>
      </c>
      <c r="AY303" s="175" t="s">
        <v>139</v>
      </c>
    </row>
    <row r="304" spans="2:65" s="6" customFormat="1" ht="15.75" customHeight="1" x14ac:dyDescent="0.3">
      <c r="B304" s="169"/>
      <c r="C304" s="170"/>
      <c r="D304" s="167" t="s">
        <v>152</v>
      </c>
      <c r="E304" s="170"/>
      <c r="F304" s="171" t="s">
        <v>2433</v>
      </c>
      <c r="G304" s="170"/>
      <c r="H304" s="170"/>
      <c r="J304" s="170"/>
      <c r="K304" s="170"/>
      <c r="L304" s="172"/>
      <c r="M304" s="173"/>
      <c r="N304" s="170"/>
      <c r="O304" s="170"/>
      <c r="P304" s="170"/>
      <c r="Q304" s="170"/>
      <c r="R304" s="170"/>
      <c r="S304" s="170"/>
      <c r="T304" s="174"/>
      <c r="AT304" s="175" t="s">
        <v>152</v>
      </c>
      <c r="AU304" s="175" t="s">
        <v>80</v>
      </c>
      <c r="AV304" s="175" t="s">
        <v>76</v>
      </c>
      <c r="AW304" s="175" t="s">
        <v>111</v>
      </c>
      <c r="AX304" s="175" t="s">
        <v>72</v>
      </c>
      <c r="AY304" s="175" t="s">
        <v>139</v>
      </c>
    </row>
    <row r="305" spans="2:65" s="6" customFormat="1" ht="15.75" customHeight="1" x14ac:dyDescent="0.3">
      <c r="B305" s="169"/>
      <c r="C305" s="170"/>
      <c r="D305" s="167" t="s">
        <v>152</v>
      </c>
      <c r="E305" s="170"/>
      <c r="F305" s="171" t="s">
        <v>2434</v>
      </c>
      <c r="G305" s="170"/>
      <c r="H305" s="170"/>
      <c r="J305" s="170"/>
      <c r="K305" s="170"/>
      <c r="L305" s="172"/>
      <c r="M305" s="173"/>
      <c r="N305" s="170"/>
      <c r="O305" s="170"/>
      <c r="P305" s="170"/>
      <c r="Q305" s="170"/>
      <c r="R305" s="170"/>
      <c r="S305" s="170"/>
      <c r="T305" s="174"/>
      <c r="AT305" s="175" t="s">
        <v>152</v>
      </c>
      <c r="AU305" s="175" t="s">
        <v>80</v>
      </c>
      <c r="AV305" s="175" t="s">
        <v>76</v>
      </c>
      <c r="AW305" s="175" t="s">
        <v>111</v>
      </c>
      <c r="AX305" s="175" t="s">
        <v>72</v>
      </c>
      <c r="AY305" s="175" t="s">
        <v>139</v>
      </c>
    </row>
    <row r="306" spans="2:65" s="6" customFormat="1" ht="15.75" customHeight="1" x14ac:dyDescent="0.3">
      <c r="B306" s="169"/>
      <c r="C306" s="170"/>
      <c r="D306" s="167" t="s">
        <v>152</v>
      </c>
      <c r="E306" s="170"/>
      <c r="F306" s="171" t="s">
        <v>2435</v>
      </c>
      <c r="G306" s="170"/>
      <c r="H306" s="170"/>
      <c r="J306" s="170"/>
      <c r="K306" s="170"/>
      <c r="L306" s="172"/>
      <c r="M306" s="173"/>
      <c r="N306" s="170"/>
      <c r="O306" s="170"/>
      <c r="P306" s="170"/>
      <c r="Q306" s="170"/>
      <c r="R306" s="170"/>
      <c r="S306" s="170"/>
      <c r="T306" s="174"/>
      <c r="AT306" s="175" t="s">
        <v>152</v>
      </c>
      <c r="AU306" s="175" t="s">
        <v>80</v>
      </c>
      <c r="AV306" s="175" t="s">
        <v>76</v>
      </c>
      <c r="AW306" s="175" t="s">
        <v>111</v>
      </c>
      <c r="AX306" s="175" t="s">
        <v>72</v>
      </c>
      <c r="AY306" s="175" t="s">
        <v>139</v>
      </c>
    </row>
    <row r="307" spans="2:65" s="6" customFormat="1" ht="15.75" customHeight="1" x14ac:dyDescent="0.3">
      <c r="B307" s="169"/>
      <c r="C307" s="170"/>
      <c r="D307" s="167" t="s">
        <v>152</v>
      </c>
      <c r="E307" s="170"/>
      <c r="F307" s="171" t="s">
        <v>2436</v>
      </c>
      <c r="G307" s="170"/>
      <c r="H307" s="170"/>
      <c r="J307" s="170"/>
      <c r="K307" s="170"/>
      <c r="L307" s="172"/>
      <c r="M307" s="173"/>
      <c r="N307" s="170"/>
      <c r="O307" s="170"/>
      <c r="P307" s="170"/>
      <c r="Q307" s="170"/>
      <c r="R307" s="170"/>
      <c r="S307" s="170"/>
      <c r="T307" s="174"/>
      <c r="AT307" s="175" t="s">
        <v>152</v>
      </c>
      <c r="AU307" s="175" t="s">
        <v>80</v>
      </c>
      <c r="AV307" s="175" t="s">
        <v>76</v>
      </c>
      <c r="AW307" s="175" t="s">
        <v>111</v>
      </c>
      <c r="AX307" s="175" t="s">
        <v>72</v>
      </c>
      <c r="AY307" s="175" t="s">
        <v>139</v>
      </c>
    </row>
    <row r="308" spans="2:65" s="6" customFormat="1" ht="15.75" customHeight="1" x14ac:dyDescent="0.3">
      <c r="B308" s="169"/>
      <c r="C308" s="170"/>
      <c r="D308" s="167" t="s">
        <v>152</v>
      </c>
      <c r="E308" s="170"/>
      <c r="F308" s="171" t="s">
        <v>2437</v>
      </c>
      <c r="G308" s="170"/>
      <c r="H308" s="170"/>
      <c r="J308" s="170"/>
      <c r="K308" s="170"/>
      <c r="L308" s="172"/>
      <c r="M308" s="173"/>
      <c r="N308" s="170"/>
      <c r="O308" s="170"/>
      <c r="P308" s="170"/>
      <c r="Q308" s="170"/>
      <c r="R308" s="170"/>
      <c r="S308" s="170"/>
      <c r="T308" s="174"/>
      <c r="AT308" s="175" t="s">
        <v>152</v>
      </c>
      <c r="AU308" s="175" t="s">
        <v>80</v>
      </c>
      <c r="AV308" s="175" t="s">
        <v>76</v>
      </c>
      <c r="AW308" s="175" t="s">
        <v>111</v>
      </c>
      <c r="AX308" s="175" t="s">
        <v>72</v>
      </c>
      <c r="AY308" s="175" t="s">
        <v>139</v>
      </c>
    </row>
    <row r="309" spans="2:65" s="6" customFormat="1" ht="15.75" customHeight="1" x14ac:dyDescent="0.3">
      <c r="B309" s="169"/>
      <c r="C309" s="170"/>
      <c r="D309" s="167" t="s">
        <v>152</v>
      </c>
      <c r="E309" s="170"/>
      <c r="F309" s="171" t="s">
        <v>2438</v>
      </c>
      <c r="G309" s="170"/>
      <c r="H309" s="170"/>
      <c r="J309" s="170"/>
      <c r="K309" s="170"/>
      <c r="L309" s="172"/>
      <c r="M309" s="173"/>
      <c r="N309" s="170"/>
      <c r="O309" s="170"/>
      <c r="P309" s="170"/>
      <c r="Q309" s="170"/>
      <c r="R309" s="170"/>
      <c r="S309" s="170"/>
      <c r="T309" s="174"/>
      <c r="AT309" s="175" t="s">
        <v>152</v>
      </c>
      <c r="AU309" s="175" t="s">
        <v>80</v>
      </c>
      <c r="AV309" s="175" t="s">
        <v>76</v>
      </c>
      <c r="AW309" s="175" t="s">
        <v>111</v>
      </c>
      <c r="AX309" s="175" t="s">
        <v>72</v>
      </c>
      <c r="AY309" s="175" t="s">
        <v>139</v>
      </c>
    </row>
    <row r="310" spans="2:65" s="6" customFormat="1" ht="15.75" customHeight="1" x14ac:dyDescent="0.3">
      <c r="B310" s="176"/>
      <c r="C310" s="177"/>
      <c r="D310" s="167" t="s">
        <v>152</v>
      </c>
      <c r="E310" s="177"/>
      <c r="F310" s="178" t="s">
        <v>2127</v>
      </c>
      <c r="G310" s="177"/>
      <c r="H310" s="179">
        <v>2</v>
      </c>
      <c r="J310" s="177"/>
      <c r="K310" s="177"/>
      <c r="L310" s="180"/>
      <c r="M310" s="181"/>
      <c r="N310" s="177"/>
      <c r="O310" s="177"/>
      <c r="P310" s="177"/>
      <c r="Q310" s="177"/>
      <c r="R310" s="177"/>
      <c r="S310" s="177"/>
      <c r="T310" s="182"/>
      <c r="AT310" s="183" t="s">
        <v>152</v>
      </c>
      <c r="AU310" s="183" t="s">
        <v>80</v>
      </c>
      <c r="AV310" s="183" t="s">
        <v>80</v>
      </c>
      <c r="AW310" s="183" t="s">
        <v>111</v>
      </c>
      <c r="AX310" s="183" t="s">
        <v>76</v>
      </c>
      <c r="AY310" s="183" t="s">
        <v>139</v>
      </c>
    </row>
    <row r="311" spans="2:65" s="6" customFormat="1" ht="15.75" customHeight="1" x14ac:dyDescent="0.3">
      <c r="B311" s="23"/>
      <c r="C311" s="200" t="s">
        <v>1497</v>
      </c>
      <c r="D311" s="200" t="s">
        <v>1184</v>
      </c>
      <c r="E311" s="201" t="s">
        <v>2439</v>
      </c>
      <c r="F311" s="202" t="s">
        <v>2440</v>
      </c>
      <c r="G311" s="203" t="s">
        <v>144</v>
      </c>
      <c r="H311" s="204">
        <v>4</v>
      </c>
      <c r="I311" s="205">
        <v>2243</v>
      </c>
      <c r="J311" s="206">
        <f>ROUND($I$311*$H$311,2)</f>
        <v>8972</v>
      </c>
      <c r="K311" s="202"/>
      <c r="L311" s="207"/>
      <c r="M311" s="208"/>
      <c r="N311" s="209" t="s">
        <v>43</v>
      </c>
      <c r="O311" s="24"/>
      <c r="P311" s="162">
        <f>$O$311*$H$311</f>
        <v>0</v>
      </c>
      <c r="Q311" s="162">
        <v>0</v>
      </c>
      <c r="R311" s="162">
        <f>$Q$311*$H$311</f>
        <v>0</v>
      </c>
      <c r="S311" s="162">
        <v>0</v>
      </c>
      <c r="T311" s="163">
        <f>$S$311*$H$311</f>
        <v>0</v>
      </c>
      <c r="AR311" s="97" t="s">
        <v>1057</v>
      </c>
      <c r="AT311" s="97" t="s">
        <v>1184</v>
      </c>
      <c r="AU311" s="97" t="s">
        <v>80</v>
      </c>
      <c r="AY311" s="6" t="s">
        <v>139</v>
      </c>
      <c r="BE311" s="164">
        <f>IF($N$311="základní",$J$311,0)</f>
        <v>8972</v>
      </c>
      <c r="BF311" s="164">
        <f>IF($N$311="snížená",$J$311,0)</f>
        <v>0</v>
      </c>
      <c r="BG311" s="164">
        <f>IF($N$311="zákl. přenesená",$J$311,0)</f>
        <v>0</v>
      </c>
      <c r="BH311" s="164">
        <f>IF($N$311="sníž. přenesená",$J$311,0)</f>
        <v>0</v>
      </c>
      <c r="BI311" s="164">
        <f>IF($N$311="nulová",$J$311,0)</f>
        <v>0</v>
      </c>
      <c r="BJ311" s="97" t="s">
        <v>76</v>
      </c>
      <c r="BK311" s="164">
        <f>ROUND($I$311*$H$311,2)</f>
        <v>8972</v>
      </c>
      <c r="BL311" s="97" t="s">
        <v>332</v>
      </c>
      <c r="BM311" s="97" t="s">
        <v>2441</v>
      </c>
    </row>
    <row r="312" spans="2:65" s="6" customFormat="1" ht="15.75" customHeight="1" x14ac:dyDescent="0.3">
      <c r="B312" s="169"/>
      <c r="C312" s="170"/>
      <c r="D312" s="165" t="s">
        <v>152</v>
      </c>
      <c r="E312" s="171"/>
      <c r="F312" s="171" t="s">
        <v>2442</v>
      </c>
      <c r="G312" s="170"/>
      <c r="H312" s="170"/>
      <c r="J312" s="170"/>
      <c r="K312" s="170"/>
      <c r="L312" s="172"/>
      <c r="M312" s="173"/>
      <c r="N312" s="170"/>
      <c r="O312" s="170"/>
      <c r="P312" s="170"/>
      <c r="Q312" s="170"/>
      <c r="R312" s="170"/>
      <c r="S312" s="170"/>
      <c r="T312" s="174"/>
      <c r="AT312" s="175" t="s">
        <v>152</v>
      </c>
      <c r="AU312" s="175" t="s">
        <v>80</v>
      </c>
      <c r="AV312" s="175" t="s">
        <v>76</v>
      </c>
      <c r="AW312" s="175" t="s">
        <v>111</v>
      </c>
      <c r="AX312" s="175" t="s">
        <v>72</v>
      </c>
      <c r="AY312" s="175" t="s">
        <v>139</v>
      </c>
    </row>
    <row r="313" spans="2:65" s="6" customFormat="1" ht="15.75" customHeight="1" x14ac:dyDescent="0.3">
      <c r="B313" s="169"/>
      <c r="C313" s="170"/>
      <c r="D313" s="167" t="s">
        <v>152</v>
      </c>
      <c r="E313" s="170"/>
      <c r="F313" s="171" t="s">
        <v>2443</v>
      </c>
      <c r="G313" s="170"/>
      <c r="H313" s="170"/>
      <c r="J313" s="170"/>
      <c r="K313" s="170"/>
      <c r="L313" s="172"/>
      <c r="M313" s="173"/>
      <c r="N313" s="170"/>
      <c r="O313" s="170"/>
      <c r="P313" s="170"/>
      <c r="Q313" s="170"/>
      <c r="R313" s="170"/>
      <c r="S313" s="170"/>
      <c r="T313" s="174"/>
      <c r="AT313" s="175" t="s">
        <v>152</v>
      </c>
      <c r="AU313" s="175" t="s">
        <v>80</v>
      </c>
      <c r="AV313" s="175" t="s">
        <v>76</v>
      </c>
      <c r="AW313" s="175" t="s">
        <v>111</v>
      </c>
      <c r="AX313" s="175" t="s">
        <v>72</v>
      </c>
      <c r="AY313" s="175" t="s">
        <v>139</v>
      </c>
    </row>
    <row r="314" spans="2:65" s="6" customFormat="1" ht="15.75" customHeight="1" x14ac:dyDescent="0.3">
      <c r="B314" s="169"/>
      <c r="C314" s="170"/>
      <c r="D314" s="167" t="s">
        <v>152</v>
      </c>
      <c r="E314" s="170"/>
      <c r="F314" s="171" t="s">
        <v>2444</v>
      </c>
      <c r="G314" s="170"/>
      <c r="H314" s="170"/>
      <c r="J314" s="170"/>
      <c r="K314" s="170"/>
      <c r="L314" s="172"/>
      <c r="M314" s="173"/>
      <c r="N314" s="170"/>
      <c r="O314" s="170"/>
      <c r="P314" s="170"/>
      <c r="Q314" s="170"/>
      <c r="R314" s="170"/>
      <c r="S314" s="170"/>
      <c r="T314" s="174"/>
      <c r="AT314" s="175" t="s">
        <v>152</v>
      </c>
      <c r="AU314" s="175" t="s">
        <v>80</v>
      </c>
      <c r="AV314" s="175" t="s">
        <v>76</v>
      </c>
      <c r="AW314" s="175" t="s">
        <v>111</v>
      </c>
      <c r="AX314" s="175" t="s">
        <v>72</v>
      </c>
      <c r="AY314" s="175" t="s">
        <v>139</v>
      </c>
    </row>
    <row r="315" spans="2:65" s="6" customFormat="1" ht="15.75" customHeight="1" x14ac:dyDescent="0.3">
      <c r="B315" s="169"/>
      <c r="C315" s="170"/>
      <c r="D315" s="167" t="s">
        <v>152</v>
      </c>
      <c r="E315" s="170"/>
      <c r="F315" s="171" t="s">
        <v>2445</v>
      </c>
      <c r="G315" s="170"/>
      <c r="H315" s="170"/>
      <c r="J315" s="170"/>
      <c r="K315" s="170"/>
      <c r="L315" s="172"/>
      <c r="M315" s="173"/>
      <c r="N315" s="170"/>
      <c r="O315" s="170"/>
      <c r="P315" s="170"/>
      <c r="Q315" s="170"/>
      <c r="R315" s="170"/>
      <c r="S315" s="170"/>
      <c r="T315" s="174"/>
      <c r="AT315" s="175" t="s">
        <v>152</v>
      </c>
      <c r="AU315" s="175" t="s">
        <v>80</v>
      </c>
      <c r="AV315" s="175" t="s">
        <v>76</v>
      </c>
      <c r="AW315" s="175" t="s">
        <v>111</v>
      </c>
      <c r="AX315" s="175" t="s">
        <v>72</v>
      </c>
      <c r="AY315" s="175" t="s">
        <v>139</v>
      </c>
    </row>
    <row r="316" spans="2:65" s="6" customFormat="1" ht="15.75" customHeight="1" x14ac:dyDescent="0.3">
      <c r="B316" s="169"/>
      <c r="C316" s="170"/>
      <c r="D316" s="167" t="s">
        <v>152</v>
      </c>
      <c r="E316" s="170"/>
      <c r="F316" s="171" t="s">
        <v>2446</v>
      </c>
      <c r="G316" s="170"/>
      <c r="H316" s="170"/>
      <c r="J316" s="170"/>
      <c r="K316" s="170"/>
      <c r="L316" s="172"/>
      <c r="M316" s="173"/>
      <c r="N316" s="170"/>
      <c r="O316" s="170"/>
      <c r="P316" s="170"/>
      <c r="Q316" s="170"/>
      <c r="R316" s="170"/>
      <c r="S316" s="170"/>
      <c r="T316" s="174"/>
      <c r="AT316" s="175" t="s">
        <v>152</v>
      </c>
      <c r="AU316" s="175" t="s">
        <v>80</v>
      </c>
      <c r="AV316" s="175" t="s">
        <v>76</v>
      </c>
      <c r="AW316" s="175" t="s">
        <v>111</v>
      </c>
      <c r="AX316" s="175" t="s">
        <v>72</v>
      </c>
      <c r="AY316" s="175" t="s">
        <v>139</v>
      </c>
    </row>
    <row r="317" spans="2:65" s="6" customFormat="1" ht="15.75" customHeight="1" x14ac:dyDescent="0.3">
      <c r="B317" s="176"/>
      <c r="C317" s="177"/>
      <c r="D317" s="167" t="s">
        <v>152</v>
      </c>
      <c r="E317" s="177"/>
      <c r="F317" s="178" t="s">
        <v>2198</v>
      </c>
      <c r="G317" s="177"/>
      <c r="H317" s="179">
        <v>4</v>
      </c>
      <c r="J317" s="177"/>
      <c r="K317" s="177"/>
      <c r="L317" s="180"/>
      <c r="M317" s="181"/>
      <c r="N317" s="177"/>
      <c r="O317" s="177"/>
      <c r="P317" s="177"/>
      <c r="Q317" s="177"/>
      <c r="R317" s="177"/>
      <c r="S317" s="177"/>
      <c r="T317" s="182"/>
      <c r="AT317" s="183" t="s">
        <v>152</v>
      </c>
      <c r="AU317" s="183" t="s">
        <v>80</v>
      </c>
      <c r="AV317" s="183" t="s">
        <v>80</v>
      </c>
      <c r="AW317" s="183" t="s">
        <v>111</v>
      </c>
      <c r="AX317" s="183" t="s">
        <v>76</v>
      </c>
      <c r="AY317" s="183" t="s">
        <v>139</v>
      </c>
    </row>
    <row r="318" spans="2:65" s="6" customFormat="1" ht="15.75" customHeight="1" x14ac:dyDescent="0.3">
      <c r="B318" s="23"/>
      <c r="C318" s="200" t="s">
        <v>1504</v>
      </c>
      <c r="D318" s="200" t="s">
        <v>1184</v>
      </c>
      <c r="E318" s="201" t="s">
        <v>2447</v>
      </c>
      <c r="F318" s="202" t="s">
        <v>2448</v>
      </c>
      <c r="G318" s="203" t="s">
        <v>144</v>
      </c>
      <c r="H318" s="204">
        <v>2</v>
      </c>
      <c r="I318" s="205">
        <v>10580</v>
      </c>
      <c r="J318" s="206">
        <f>ROUND($I$318*$H$318,2)</f>
        <v>21160</v>
      </c>
      <c r="K318" s="202"/>
      <c r="L318" s="207"/>
      <c r="M318" s="208"/>
      <c r="N318" s="209" t="s">
        <v>43</v>
      </c>
      <c r="O318" s="24"/>
      <c r="P318" s="162">
        <f>$O$318*$H$318</f>
        <v>0</v>
      </c>
      <c r="Q318" s="162">
        <v>0</v>
      </c>
      <c r="R318" s="162">
        <f>$Q$318*$H$318</f>
        <v>0</v>
      </c>
      <c r="S318" s="162">
        <v>0</v>
      </c>
      <c r="T318" s="163">
        <f>$S$318*$H$318</f>
        <v>0</v>
      </c>
      <c r="AR318" s="97" t="s">
        <v>1057</v>
      </c>
      <c r="AT318" s="97" t="s">
        <v>1184</v>
      </c>
      <c r="AU318" s="97" t="s">
        <v>80</v>
      </c>
      <c r="AY318" s="6" t="s">
        <v>139</v>
      </c>
      <c r="BE318" s="164">
        <f>IF($N$318="základní",$J$318,0)</f>
        <v>21160</v>
      </c>
      <c r="BF318" s="164">
        <f>IF($N$318="snížená",$J$318,0)</f>
        <v>0</v>
      </c>
      <c r="BG318" s="164">
        <f>IF($N$318="zákl. přenesená",$J$318,0)</f>
        <v>0</v>
      </c>
      <c r="BH318" s="164">
        <f>IF($N$318="sníž. přenesená",$J$318,0)</f>
        <v>0</v>
      </c>
      <c r="BI318" s="164">
        <f>IF($N$318="nulová",$J$318,0)</f>
        <v>0</v>
      </c>
      <c r="BJ318" s="97" t="s">
        <v>76</v>
      </c>
      <c r="BK318" s="164">
        <f>ROUND($I$318*$H$318,2)</f>
        <v>21160</v>
      </c>
      <c r="BL318" s="97" t="s">
        <v>332</v>
      </c>
      <c r="BM318" s="97" t="s">
        <v>2449</v>
      </c>
    </row>
    <row r="319" spans="2:65" s="6" customFormat="1" ht="15.75" customHeight="1" x14ac:dyDescent="0.3">
      <c r="B319" s="169"/>
      <c r="C319" s="170"/>
      <c r="D319" s="165" t="s">
        <v>152</v>
      </c>
      <c r="E319" s="171"/>
      <c r="F319" s="171" t="s">
        <v>2450</v>
      </c>
      <c r="G319" s="170"/>
      <c r="H319" s="170"/>
      <c r="J319" s="170"/>
      <c r="K319" s="170"/>
      <c r="L319" s="172"/>
      <c r="M319" s="173"/>
      <c r="N319" s="170"/>
      <c r="O319" s="170"/>
      <c r="P319" s="170"/>
      <c r="Q319" s="170"/>
      <c r="R319" s="170"/>
      <c r="S319" s="170"/>
      <c r="T319" s="174"/>
      <c r="AT319" s="175" t="s">
        <v>152</v>
      </c>
      <c r="AU319" s="175" t="s">
        <v>80</v>
      </c>
      <c r="AV319" s="175" t="s">
        <v>76</v>
      </c>
      <c r="AW319" s="175" t="s">
        <v>111</v>
      </c>
      <c r="AX319" s="175" t="s">
        <v>72</v>
      </c>
      <c r="AY319" s="175" t="s">
        <v>139</v>
      </c>
    </row>
    <row r="320" spans="2:65" s="6" customFormat="1" ht="15.75" customHeight="1" x14ac:dyDescent="0.3">
      <c r="B320" s="169"/>
      <c r="C320" s="170"/>
      <c r="D320" s="167" t="s">
        <v>152</v>
      </c>
      <c r="E320" s="170"/>
      <c r="F320" s="171" t="s">
        <v>2451</v>
      </c>
      <c r="G320" s="170"/>
      <c r="H320" s="170"/>
      <c r="J320" s="170"/>
      <c r="K320" s="170"/>
      <c r="L320" s="172"/>
      <c r="M320" s="173"/>
      <c r="N320" s="170"/>
      <c r="O320" s="170"/>
      <c r="P320" s="170"/>
      <c r="Q320" s="170"/>
      <c r="R320" s="170"/>
      <c r="S320" s="170"/>
      <c r="T320" s="174"/>
      <c r="AT320" s="175" t="s">
        <v>152</v>
      </c>
      <c r="AU320" s="175" t="s">
        <v>80</v>
      </c>
      <c r="AV320" s="175" t="s">
        <v>76</v>
      </c>
      <c r="AW320" s="175" t="s">
        <v>111</v>
      </c>
      <c r="AX320" s="175" t="s">
        <v>72</v>
      </c>
      <c r="AY320" s="175" t="s">
        <v>139</v>
      </c>
    </row>
    <row r="321" spans="2:65" s="6" customFormat="1" ht="15.75" customHeight="1" x14ac:dyDescent="0.3">
      <c r="B321" s="169"/>
      <c r="C321" s="170"/>
      <c r="D321" s="167" t="s">
        <v>152</v>
      </c>
      <c r="E321" s="170"/>
      <c r="F321" s="171" t="s">
        <v>2452</v>
      </c>
      <c r="G321" s="170"/>
      <c r="H321" s="170"/>
      <c r="J321" s="170"/>
      <c r="K321" s="170"/>
      <c r="L321" s="172"/>
      <c r="M321" s="173"/>
      <c r="N321" s="170"/>
      <c r="O321" s="170"/>
      <c r="P321" s="170"/>
      <c r="Q321" s="170"/>
      <c r="R321" s="170"/>
      <c r="S321" s="170"/>
      <c r="T321" s="174"/>
      <c r="AT321" s="175" t="s">
        <v>152</v>
      </c>
      <c r="AU321" s="175" t="s">
        <v>80</v>
      </c>
      <c r="AV321" s="175" t="s">
        <v>76</v>
      </c>
      <c r="AW321" s="175" t="s">
        <v>111</v>
      </c>
      <c r="AX321" s="175" t="s">
        <v>72</v>
      </c>
      <c r="AY321" s="175" t="s">
        <v>139</v>
      </c>
    </row>
    <row r="322" spans="2:65" s="6" customFormat="1" ht="15.75" customHeight="1" x14ac:dyDescent="0.3">
      <c r="B322" s="169"/>
      <c r="C322" s="170"/>
      <c r="D322" s="167" t="s">
        <v>152</v>
      </c>
      <c r="E322" s="170"/>
      <c r="F322" s="171" t="s">
        <v>2453</v>
      </c>
      <c r="G322" s="170"/>
      <c r="H322" s="170"/>
      <c r="J322" s="170"/>
      <c r="K322" s="170"/>
      <c r="L322" s="172"/>
      <c r="M322" s="173"/>
      <c r="N322" s="170"/>
      <c r="O322" s="170"/>
      <c r="P322" s="170"/>
      <c r="Q322" s="170"/>
      <c r="R322" s="170"/>
      <c r="S322" s="170"/>
      <c r="T322" s="174"/>
      <c r="AT322" s="175" t="s">
        <v>152</v>
      </c>
      <c r="AU322" s="175" t="s">
        <v>80</v>
      </c>
      <c r="AV322" s="175" t="s">
        <v>76</v>
      </c>
      <c r="AW322" s="175" t="s">
        <v>111</v>
      </c>
      <c r="AX322" s="175" t="s">
        <v>72</v>
      </c>
      <c r="AY322" s="175" t="s">
        <v>139</v>
      </c>
    </row>
    <row r="323" spans="2:65" s="6" customFormat="1" ht="15.75" customHeight="1" x14ac:dyDescent="0.3">
      <c r="B323" s="176"/>
      <c r="C323" s="177"/>
      <c r="D323" s="167" t="s">
        <v>152</v>
      </c>
      <c r="E323" s="177"/>
      <c r="F323" s="178" t="s">
        <v>2127</v>
      </c>
      <c r="G323" s="177"/>
      <c r="H323" s="179">
        <v>2</v>
      </c>
      <c r="J323" s="177"/>
      <c r="K323" s="177"/>
      <c r="L323" s="180"/>
      <c r="M323" s="181"/>
      <c r="N323" s="177"/>
      <c r="O323" s="177"/>
      <c r="P323" s="177"/>
      <c r="Q323" s="177"/>
      <c r="R323" s="177"/>
      <c r="S323" s="177"/>
      <c r="T323" s="182"/>
      <c r="AT323" s="183" t="s">
        <v>152</v>
      </c>
      <c r="AU323" s="183" t="s">
        <v>80</v>
      </c>
      <c r="AV323" s="183" t="s">
        <v>80</v>
      </c>
      <c r="AW323" s="183" t="s">
        <v>111</v>
      </c>
      <c r="AX323" s="183" t="s">
        <v>76</v>
      </c>
      <c r="AY323" s="183" t="s">
        <v>139</v>
      </c>
    </row>
    <row r="324" spans="2:65" s="6" customFormat="1" ht="15.75" customHeight="1" x14ac:dyDescent="0.3">
      <c r="B324" s="23"/>
      <c r="C324" s="200" t="s">
        <v>1510</v>
      </c>
      <c r="D324" s="200" t="s">
        <v>1184</v>
      </c>
      <c r="E324" s="201" t="s">
        <v>2454</v>
      </c>
      <c r="F324" s="202" t="s">
        <v>2455</v>
      </c>
      <c r="G324" s="203" t="s">
        <v>144</v>
      </c>
      <c r="H324" s="204">
        <v>2</v>
      </c>
      <c r="I324" s="205">
        <v>403</v>
      </c>
      <c r="J324" s="206">
        <f>ROUND($I$324*$H$324,2)</f>
        <v>806</v>
      </c>
      <c r="K324" s="202"/>
      <c r="L324" s="207"/>
      <c r="M324" s="208"/>
      <c r="N324" s="209" t="s">
        <v>43</v>
      </c>
      <c r="O324" s="24"/>
      <c r="P324" s="162">
        <f>$O$324*$H$324</f>
        <v>0</v>
      </c>
      <c r="Q324" s="162">
        <v>0</v>
      </c>
      <c r="R324" s="162">
        <f>$Q$324*$H$324</f>
        <v>0</v>
      </c>
      <c r="S324" s="162">
        <v>0</v>
      </c>
      <c r="T324" s="163">
        <f>$S$324*$H$324</f>
        <v>0</v>
      </c>
      <c r="AR324" s="97" t="s">
        <v>1057</v>
      </c>
      <c r="AT324" s="97" t="s">
        <v>1184</v>
      </c>
      <c r="AU324" s="97" t="s">
        <v>80</v>
      </c>
      <c r="AY324" s="6" t="s">
        <v>139</v>
      </c>
      <c r="BE324" s="164">
        <f>IF($N$324="základní",$J$324,0)</f>
        <v>806</v>
      </c>
      <c r="BF324" s="164">
        <f>IF($N$324="snížená",$J$324,0)</f>
        <v>0</v>
      </c>
      <c r="BG324" s="164">
        <f>IF($N$324="zákl. přenesená",$J$324,0)</f>
        <v>0</v>
      </c>
      <c r="BH324" s="164">
        <f>IF($N$324="sníž. přenesená",$J$324,0)</f>
        <v>0</v>
      </c>
      <c r="BI324" s="164">
        <f>IF($N$324="nulová",$J$324,0)</f>
        <v>0</v>
      </c>
      <c r="BJ324" s="97" t="s">
        <v>76</v>
      </c>
      <c r="BK324" s="164">
        <f>ROUND($I$324*$H$324,2)</f>
        <v>806</v>
      </c>
      <c r="BL324" s="97" t="s">
        <v>332</v>
      </c>
      <c r="BM324" s="97" t="s">
        <v>2456</v>
      </c>
    </row>
    <row r="325" spans="2:65" s="6" customFormat="1" ht="15.75" customHeight="1" x14ac:dyDescent="0.3">
      <c r="B325" s="169"/>
      <c r="C325" s="170"/>
      <c r="D325" s="165" t="s">
        <v>152</v>
      </c>
      <c r="E325" s="171"/>
      <c r="F325" s="171" t="s">
        <v>2457</v>
      </c>
      <c r="G325" s="170"/>
      <c r="H325" s="170"/>
      <c r="J325" s="170"/>
      <c r="K325" s="170"/>
      <c r="L325" s="172"/>
      <c r="M325" s="173"/>
      <c r="N325" s="170"/>
      <c r="O325" s="170"/>
      <c r="P325" s="170"/>
      <c r="Q325" s="170"/>
      <c r="R325" s="170"/>
      <c r="S325" s="170"/>
      <c r="T325" s="174"/>
      <c r="AT325" s="175" t="s">
        <v>152</v>
      </c>
      <c r="AU325" s="175" t="s">
        <v>80</v>
      </c>
      <c r="AV325" s="175" t="s">
        <v>76</v>
      </c>
      <c r="AW325" s="175" t="s">
        <v>111</v>
      </c>
      <c r="AX325" s="175" t="s">
        <v>72</v>
      </c>
      <c r="AY325" s="175" t="s">
        <v>139</v>
      </c>
    </row>
    <row r="326" spans="2:65" s="6" customFormat="1" ht="15.75" customHeight="1" x14ac:dyDescent="0.3">
      <c r="B326" s="169"/>
      <c r="C326" s="170"/>
      <c r="D326" s="167" t="s">
        <v>152</v>
      </c>
      <c r="E326" s="170"/>
      <c r="F326" s="171" t="s">
        <v>2458</v>
      </c>
      <c r="G326" s="170"/>
      <c r="H326" s="170"/>
      <c r="J326" s="170"/>
      <c r="K326" s="170"/>
      <c r="L326" s="172"/>
      <c r="M326" s="173"/>
      <c r="N326" s="170"/>
      <c r="O326" s="170"/>
      <c r="P326" s="170"/>
      <c r="Q326" s="170"/>
      <c r="R326" s="170"/>
      <c r="S326" s="170"/>
      <c r="T326" s="174"/>
      <c r="AT326" s="175" t="s">
        <v>152</v>
      </c>
      <c r="AU326" s="175" t="s">
        <v>80</v>
      </c>
      <c r="AV326" s="175" t="s">
        <v>76</v>
      </c>
      <c r="AW326" s="175" t="s">
        <v>111</v>
      </c>
      <c r="AX326" s="175" t="s">
        <v>72</v>
      </c>
      <c r="AY326" s="175" t="s">
        <v>139</v>
      </c>
    </row>
    <row r="327" spans="2:65" s="6" customFormat="1" ht="15.75" customHeight="1" x14ac:dyDescent="0.3">
      <c r="B327" s="169"/>
      <c r="C327" s="170"/>
      <c r="D327" s="167" t="s">
        <v>152</v>
      </c>
      <c r="E327" s="170"/>
      <c r="F327" s="171" t="s">
        <v>2459</v>
      </c>
      <c r="G327" s="170"/>
      <c r="H327" s="170"/>
      <c r="J327" s="170"/>
      <c r="K327" s="170"/>
      <c r="L327" s="172"/>
      <c r="M327" s="173"/>
      <c r="N327" s="170"/>
      <c r="O327" s="170"/>
      <c r="P327" s="170"/>
      <c r="Q327" s="170"/>
      <c r="R327" s="170"/>
      <c r="S327" s="170"/>
      <c r="T327" s="174"/>
      <c r="AT327" s="175" t="s">
        <v>152</v>
      </c>
      <c r="AU327" s="175" t="s">
        <v>80</v>
      </c>
      <c r="AV327" s="175" t="s">
        <v>76</v>
      </c>
      <c r="AW327" s="175" t="s">
        <v>111</v>
      </c>
      <c r="AX327" s="175" t="s">
        <v>72</v>
      </c>
      <c r="AY327" s="175" t="s">
        <v>139</v>
      </c>
    </row>
    <row r="328" spans="2:65" s="6" customFormat="1" ht="15.75" customHeight="1" x14ac:dyDescent="0.3">
      <c r="B328" s="169"/>
      <c r="C328" s="170"/>
      <c r="D328" s="167" t="s">
        <v>152</v>
      </c>
      <c r="E328" s="170"/>
      <c r="F328" s="171" t="s">
        <v>2460</v>
      </c>
      <c r="G328" s="170"/>
      <c r="H328" s="170"/>
      <c r="J328" s="170"/>
      <c r="K328" s="170"/>
      <c r="L328" s="172"/>
      <c r="M328" s="173"/>
      <c r="N328" s="170"/>
      <c r="O328" s="170"/>
      <c r="P328" s="170"/>
      <c r="Q328" s="170"/>
      <c r="R328" s="170"/>
      <c r="S328" s="170"/>
      <c r="T328" s="174"/>
      <c r="AT328" s="175" t="s">
        <v>152</v>
      </c>
      <c r="AU328" s="175" t="s">
        <v>80</v>
      </c>
      <c r="AV328" s="175" t="s">
        <v>76</v>
      </c>
      <c r="AW328" s="175" t="s">
        <v>111</v>
      </c>
      <c r="AX328" s="175" t="s">
        <v>72</v>
      </c>
      <c r="AY328" s="175" t="s">
        <v>139</v>
      </c>
    </row>
    <row r="329" spans="2:65" s="6" customFormat="1" ht="15.75" customHeight="1" x14ac:dyDescent="0.3">
      <c r="B329" s="176"/>
      <c r="C329" s="177"/>
      <c r="D329" s="167" t="s">
        <v>152</v>
      </c>
      <c r="E329" s="177"/>
      <c r="F329" s="178" t="s">
        <v>2127</v>
      </c>
      <c r="G329" s="177"/>
      <c r="H329" s="179">
        <v>2</v>
      </c>
      <c r="J329" s="177"/>
      <c r="K329" s="177"/>
      <c r="L329" s="180"/>
      <c r="M329" s="181"/>
      <c r="N329" s="177"/>
      <c r="O329" s="177"/>
      <c r="P329" s="177"/>
      <c r="Q329" s="177"/>
      <c r="R329" s="177"/>
      <c r="S329" s="177"/>
      <c r="T329" s="182"/>
      <c r="AT329" s="183" t="s">
        <v>152</v>
      </c>
      <c r="AU329" s="183" t="s">
        <v>80</v>
      </c>
      <c r="AV329" s="183" t="s">
        <v>80</v>
      </c>
      <c r="AW329" s="183" t="s">
        <v>111</v>
      </c>
      <c r="AX329" s="183" t="s">
        <v>76</v>
      </c>
      <c r="AY329" s="183" t="s">
        <v>139</v>
      </c>
    </row>
    <row r="330" spans="2:65" s="140" customFormat="1" ht="37.5" customHeight="1" x14ac:dyDescent="0.35">
      <c r="B330" s="141"/>
      <c r="C330" s="142"/>
      <c r="D330" s="142" t="s">
        <v>71</v>
      </c>
      <c r="E330" s="143" t="s">
        <v>1184</v>
      </c>
      <c r="F330" s="143" t="s">
        <v>1918</v>
      </c>
      <c r="G330" s="142"/>
      <c r="H330" s="142"/>
      <c r="J330" s="144">
        <f>$BK$330</f>
        <v>50254.66</v>
      </c>
      <c r="K330" s="142"/>
      <c r="L330" s="145"/>
      <c r="M330" s="146"/>
      <c r="N330" s="142"/>
      <c r="O330" s="142"/>
      <c r="P330" s="147">
        <f>$P$331</f>
        <v>0</v>
      </c>
      <c r="Q330" s="142"/>
      <c r="R330" s="147">
        <f>$R$331</f>
        <v>30.214267507999999</v>
      </c>
      <c r="S330" s="142"/>
      <c r="T330" s="148">
        <f>$T$331</f>
        <v>0</v>
      </c>
      <c r="AR330" s="149" t="s">
        <v>161</v>
      </c>
      <c r="AT330" s="149" t="s">
        <v>71</v>
      </c>
      <c r="AU330" s="149" t="s">
        <v>72</v>
      </c>
      <c r="AY330" s="149" t="s">
        <v>139</v>
      </c>
      <c r="BK330" s="150">
        <f>$BK$331</f>
        <v>50254.66</v>
      </c>
    </row>
    <row r="331" spans="2:65" s="140" customFormat="1" ht="21" customHeight="1" x14ac:dyDescent="0.3">
      <c r="B331" s="141"/>
      <c r="C331" s="142"/>
      <c r="D331" s="142" t="s">
        <v>71</v>
      </c>
      <c r="E331" s="151" t="s">
        <v>2461</v>
      </c>
      <c r="F331" s="151" t="s">
        <v>2462</v>
      </c>
      <c r="G331" s="142"/>
      <c r="H331" s="142"/>
      <c r="J331" s="152">
        <f>$BK$331</f>
        <v>50254.66</v>
      </c>
      <c r="K331" s="142"/>
      <c r="L331" s="145"/>
      <c r="M331" s="146"/>
      <c r="N331" s="142"/>
      <c r="O331" s="142"/>
      <c r="P331" s="147">
        <f>SUM($P$332:$P$388)</f>
        <v>0</v>
      </c>
      <c r="Q331" s="142"/>
      <c r="R331" s="147">
        <f>SUM($R$332:$R$388)</f>
        <v>30.214267507999999</v>
      </c>
      <c r="S331" s="142"/>
      <c r="T331" s="148">
        <f>SUM($T$332:$T$388)</f>
        <v>0</v>
      </c>
      <c r="AR331" s="149" t="s">
        <v>161</v>
      </c>
      <c r="AT331" s="149" t="s">
        <v>71</v>
      </c>
      <c r="AU331" s="149" t="s">
        <v>76</v>
      </c>
      <c r="AY331" s="149" t="s">
        <v>139</v>
      </c>
      <c r="BK331" s="150">
        <f>SUM($BK$332:$BK$388)</f>
        <v>50254.66</v>
      </c>
    </row>
    <row r="332" spans="2:65" s="6" customFormat="1" ht="15.75" customHeight="1" x14ac:dyDescent="0.3">
      <c r="B332" s="23"/>
      <c r="C332" s="153" t="s">
        <v>1515</v>
      </c>
      <c r="D332" s="153" t="s">
        <v>141</v>
      </c>
      <c r="E332" s="154" t="s">
        <v>2463</v>
      </c>
      <c r="F332" s="155" t="s">
        <v>2464</v>
      </c>
      <c r="G332" s="156" t="s">
        <v>2465</v>
      </c>
      <c r="H332" s="157">
        <v>0.16500000000000001</v>
      </c>
      <c r="I332" s="158">
        <v>616</v>
      </c>
      <c r="J332" s="159">
        <f>ROUND($I$332*$H$332,2)</f>
        <v>101.64</v>
      </c>
      <c r="K332" s="155" t="s">
        <v>145</v>
      </c>
      <c r="L332" s="43"/>
      <c r="M332" s="160"/>
      <c r="N332" s="161" t="s">
        <v>43</v>
      </c>
      <c r="O332" s="24"/>
      <c r="P332" s="162">
        <f>$O$332*$H$332</f>
        <v>0</v>
      </c>
      <c r="Q332" s="162">
        <v>8.8000000000000005E-3</v>
      </c>
      <c r="R332" s="162">
        <f>$Q$332*$H$332</f>
        <v>1.4520000000000002E-3</v>
      </c>
      <c r="S332" s="162">
        <v>0</v>
      </c>
      <c r="T332" s="163">
        <f>$S$332*$H$332</f>
        <v>0</v>
      </c>
      <c r="AR332" s="97" t="s">
        <v>1457</v>
      </c>
      <c r="AT332" s="97" t="s">
        <v>141</v>
      </c>
      <c r="AU332" s="97" t="s">
        <v>80</v>
      </c>
      <c r="AY332" s="6" t="s">
        <v>139</v>
      </c>
      <c r="BE332" s="164">
        <f>IF($N$332="základní",$J$332,0)</f>
        <v>101.64</v>
      </c>
      <c r="BF332" s="164">
        <f>IF($N$332="snížená",$J$332,0)</f>
        <v>0</v>
      </c>
      <c r="BG332" s="164">
        <f>IF($N$332="zákl. přenesená",$J$332,0)</f>
        <v>0</v>
      </c>
      <c r="BH332" s="164">
        <f>IF($N$332="sníž. přenesená",$J$332,0)</f>
        <v>0</v>
      </c>
      <c r="BI332" s="164">
        <f>IF($N$332="nulová",$J$332,0)</f>
        <v>0</v>
      </c>
      <c r="BJ332" s="97" t="s">
        <v>76</v>
      </c>
      <c r="BK332" s="164">
        <f>ROUND($I$332*$H$332,2)</f>
        <v>101.64</v>
      </c>
      <c r="BL332" s="97" t="s">
        <v>1457</v>
      </c>
      <c r="BM332" s="97" t="s">
        <v>2466</v>
      </c>
    </row>
    <row r="333" spans="2:65" s="6" customFormat="1" ht="16.5" customHeight="1" x14ac:dyDescent="0.3">
      <c r="B333" s="23"/>
      <c r="C333" s="24"/>
      <c r="D333" s="165" t="s">
        <v>148</v>
      </c>
      <c r="E333" s="24"/>
      <c r="F333" s="166" t="s">
        <v>2467</v>
      </c>
      <c r="G333" s="24"/>
      <c r="H333" s="24"/>
      <c r="J333" s="24"/>
      <c r="K333" s="24"/>
      <c r="L333" s="43"/>
      <c r="M333" s="56"/>
      <c r="N333" s="24"/>
      <c r="O333" s="24"/>
      <c r="P333" s="24"/>
      <c r="Q333" s="24"/>
      <c r="R333" s="24"/>
      <c r="S333" s="24"/>
      <c r="T333" s="57"/>
      <c r="AT333" s="6" t="s">
        <v>148</v>
      </c>
      <c r="AU333" s="6" t="s">
        <v>80</v>
      </c>
    </row>
    <row r="334" spans="2:65" s="6" customFormat="1" ht="44.25" customHeight="1" x14ac:dyDescent="0.3">
      <c r="B334" s="23"/>
      <c r="C334" s="24"/>
      <c r="D334" s="167" t="s">
        <v>150</v>
      </c>
      <c r="E334" s="24"/>
      <c r="F334" s="168" t="s">
        <v>2468</v>
      </c>
      <c r="G334" s="24"/>
      <c r="H334" s="24"/>
      <c r="J334" s="24"/>
      <c r="K334" s="24"/>
      <c r="L334" s="43"/>
      <c r="M334" s="56"/>
      <c r="N334" s="24"/>
      <c r="O334" s="24"/>
      <c r="P334" s="24"/>
      <c r="Q334" s="24"/>
      <c r="R334" s="24"/>
      <c r="S334" s="24"/>
      <c r="T334" s="57"/>
      <c r="AT334" s="6" t="s">
        <v>150</v>
      </c>
      <c r="AU334" s="6" t="s">
        <v>80</v>
      </c>
    </row>
    <row r="335" spans="2:65" s="6" customFormat="1" ht="15.75" customHeight="1" x14ac:dyDescent="0.3">
      <c r="B335" s="169"/>
      <c r="C335" s="170"/>
      <c r="D335" s="167" t="s">
        <v>152</v>
      </c>
      <c r="E335" s="170"/>
      <c r="F335" s="171" t="s">
        <v>2169</v>
      </c>
      <c r="G335" s="170"/>
      <c r="H335" s="170"/>
      <c r="J335" s="170"/>
      <c r="K335" s="170"/>
      <c r="L335" s="172"/>
      <c r="M335" s="173"/>
      <c r="N335" s="170"/>
      <c r="O335" s="170"/>
      <c r="P335" s="170"/>
      <c r="Q335" s="170"/>
      <c r="R335" s="170"/>
      <c r="S335" s="170"/>
      <c r="T335" s="174"/>
      <c r="AT335" s="175" t="s">
        <v>152</v>
      </c>
      <c r="AU335" s="175" t="s">
        <v>80</v>
      </c>
      <c r="AV335" s="175" t="s">
        <v>76</v>
      </c>
      <c r="AW335" s="175" t="s">
        <v>111</v>
      </c>
      <c r="AX335" s="175" t="s">
        <v>72</v>
      </c>
      <c r="AY335" s="175" t="s">
        <v>139</v>
      </c>
    </row>
    <row r="336" spans="2:65" s="6" customFormat="1" ht="15.75" customHeight="1" x14ac:dyDescent="0.3">
      <c r="B336" s="176"/>
      <c r="C336" s="177"/>
      <c r="D336" s="167" t="s">
        <v>152</v>
      </c>
      <c r="E336" s="177"/>
      <c r="F336" s="178" t="s">
        <v>2469</v>
      </c>
      <c r="G336" s="177"/>
      <c r="H336" s="179">
        <v>1.4999999999999999E-2</v>
      </c>
      <c r="J336" s="177"/>
      <c r="K336" s="177"/>
      <c r="L336" s="180"/>
      <c r="M336" s="181"/>
      <c r="N336" s="177"/>
      <c r="O336" s="177"/>
      <c r="P336" s="177"/>
      <c r="Q336" s="177"/>
      <c r="R336" s="177"/>
      <c r="S336" s="177"/>
      <c r="T336" s="182"/>
      <c r="AT336" s="183" t="s">
        <v>152</v>
      </c>
      <c r="AU336" s="183" t="s">
        <v>80</v>
      </c>
      <c r="AV336" s="183" t="s">
        <v>80</v>
      </c>
      <c r="AW336" s="183" t="s">
        <v>111</v>
      </c>
      <c r="AX336" s="183" t="s">
        <v>72</v>
      </c>
      <c r="AY336" s="183" t="s">
        <v>139</v>
      </c>
    </row>
    <row r="337" spans="2:65" s="6" customFormat="1" ht="15.75" customHeight="1" x14ac:dyDescent="0.3">
      <c r="B337" s="176"/>
      <c r="C337" s="177"/>
      <c r="D337" s="167" t="s">
        <v>152</v>
      </c>
      <c r="E337" s="177"/>
      <c r="F337" s="178" t="s">
        <v>2470</v>
      </c>
      <c r="G337" s="177"/>
      <c r="H337" s="179">
        <v>0.11600000000000001</v>
      </c>
      <c r="J337" s="177"/>
      <c r="K337" s="177"/>
      <c r="L337" s="180"/>
      <c r="M337" s="181"/>
      <c r="N337" s="177"/>
      <c r="O337" s="177"/>
      <c r="P337" s="177"/>
      <c r="Q337" s="177"/>
      <c r="R337" s="177"/>
      <c r="S337" s="177"/>
      <c r="T337" s="182"/>
      <c r="AT337" s="183" t="s">
        <v>152</v>
      </c>
      <c r="AU337" s="183" t="s">
        <v>80</v>
      </c>
      <c r="AV337" s="183" t="s">
        <v>80</v>
      </c>
      <c r="AW337" s="183" t="s">
        <v>111</v>
      </c>
      <c r="AX337" s="183" t="s">
        <v>72</v>
      </c>
      <c r="AY337" s="183" t="s">
        <v>139</v>
      </c>
    </row>
    <row r="338" spans="2:65" s="6" customFormat="1" ht="15.75" customHeight="1" x14ac:dyDescent="0.3">
      <c r="B338" s="176"/>
      <c r="C338" s="177"/>
      <c r="D338" s="167" t="s">
        <v>152</v>
      </c>
      <c r="E338" s="177"/>
      <c r="F338" s="178" t="s">
        <v>2471</v>
      </c>
      <c r="G338" s="177"/>
      <c r="H338" s="179">
        <v>3.4000000000000002E-2</v>
      </c>
      <c r="J338" s="177"/>
      <c r="K338" s="177"/>
      <c r="L338" s="180"/>
      <c r="M338" s="181"/>
      <c r="N338" s="177"/>
      <c r="O338" s="177"/>
      <c r="P338" s="177"/>
      <c r="Q338" s="177"/>
      <c r="R338" s="177"/>
      <c r="S338" s="177"/>
      <c r="T338" s="182"/>
      <c r="AT338" s="183" t="s">
        <v>152</v>
      </c>
      <c r="AU338" s="183" t="s">
        <v>80</v>
      </c>
      <c r="AV338" s="183" t="s">
        <v>80</v>
      </c>
      <c r="AW338" s="183" t="s">
        <v>111</v>
      </c>
      <c r="AX338" s="183" t="s">
        <v>72</v>
      </c>
      <c r="AY338" s="183" t="s">
        <v>139</v>
      </c>
    </row>
    <row r="339" spans="2:65" s="6" customFormat="1" ht="15.75" customHeight="1" x14ac:dyDescent="0.3">
      <c r="B339" s="184"/>
      <c r="C339" s="185"/>
      <c r="D339" s="167" t="s">
        <v>152</v>
      </c>
      <c r="E339" s="185"/>
      <c r="F339" s="186" t="s">
        <v>179</v>
      </c>
      <c r="G339" s="185"/>
      <c r="H339" s="187">
        <v>0.16500000000000001</v>
      </c>
      <c r="J339" s="185"/>
      <c r="K339" s="185"/>
      <c r="L339" s="188"/>
      <c r="M339" s="189"/>
      <c r="N339" s="185"/>
      <c r="O339" s="185"/>
      <c r="P339" s="185"/>
      <c r="Q339" s="185"/>
      <c r="R339" s="185"/>
      <c r="S339" s="185"/>
      <c r="T339" s="190"/>
      <c r="AT339" s="191" t="s">
        <v>152</v>
      </c>
      <c r="AU339" s="191" t="s">
        <v>80</v>
      </c>
      <c r="AV339" s="191" t="s">
        <v>146</v>
      </c>
      <c r="AW339" s="191" t="s">
        <v>111</v>
      </c>
      <c r="AX339" s="191" t="s">
        <v>76</v>
      </c>
      <c r="AY339" s="191" t="s">
        <v>139</v>
      </c>
    </row>
    <row r="340" spans="2:65" s="6" customFormat="1" ht="15.75" customHeight="1" x14ac:dyDescent="0.3">
      <c r="B340" s="23"/>
      <c r="C340" s="153" t="s">
        <v>1522</v>
      </c>
      <c r="D340" s="153" t="s">
        <v>141</v>
      </c>
      <c r="E340" s="154" t="s">
        <v>2472</v>
      </c>
      <c r="F340" s="155" t="s">
        <v>2473</v>
      </c>
      <c r="G340" s="156" t="s">
        <v>164</v>
      </c>
      <c r="H340" s="157">
        <v>131.6</v>
      </c>
      <c r="I340" s="158">
        <v>25.3</v>
      </c>
      <c r="J340" s="159">
        <f>ROUND($I$340*$H$340,2)</f>
        <v>3329.48</v>
      </c>
      <c r="K340" s="155" t="s">
        <v>145</v>
      </c>
      <c r="L340" s="43"/>
      <c r="M340" s="160"/>
      <c r="N340" s="161" t="s">
        <v>43</v>
      </c>
      <c r="O340" s="24"/>
      <c r="P340" s="162">
        <f>$O$340*$H$340</f>
        <v>0</v>
      </c>
      <c r="Q340" s="162">
        <v>0</v>
      </c>
      <c r="R340" s="162">
        <f>$Q$340*$H$340</f>
        <v>0</v>
      </c>
      <c r="S340" s="162">
        <v>0</v>
      </c>
      <c r="T340" s="163">
        <f>$S$340*$H$340</f>
        <v>0</v>
      </c>
      <c r="AR340" s="97" t="s">
        <v>1457</v>
      </c>
      <c r="AT340" s="97" t="s">
        <v>141</v>
      </c>
      <c r="AU340" s="97" t="s">
        <v>80</v>
      </c>
      <c r="AY340" s="6" t="s">
        <v>139</v>
      </c>
      <c r="BE340" s="164">
        <f>IF($N$340="základní",$J$340,0)</f>
        <v>3329.48</v>
      </c>
      <c r="BF340" s="164">
        <f>IF($N$340="snížená",$J$340,0)</f>
        <v>0</v>
      </c>
      <c r="BG340" s="164">
        <f>IF($N$340="zákl. přenesená",$J$340,0)</f>
        <v>0</v>
      </c>
      <c r="BH340" s="164">
        <f>IF($N$340="sníž. přenesená",$J$340,0)</f>
        <v>0</v>
      </c>
      <c r="BI340" s="164">
        <f>IF($N$340="nulová",$J$340,0)</f>
        <v>0</v>
      </c>
      <c r="BJ340" s="97" t="s">
        <v>76</v>
      </c>
      <c r="BK340" s="164">
        <f>ROUND($I$340*$H$340,2)</f>
        <v>3329.48</v>
      </c>
      <c r="BL340" s="97" t="s">
        <v>1457</v>
      </c>
      <c r="BM340" s="97" t="s">
        <v>2474</v>
      </c>
    </row>
    <row r="341" spans="2:65" s="6" customFormat="1" ht="27" customHeight="1" x14ac:dyDescent="0.3">
      <c r="B341" s="23"/>
      <c r="C341" s="24"/>
      <c r="D341" s="165" t="s">
        <v>148</v>
      </c>
      <c r="E341" s="24"/>
      <c r="F341" s="166" t="s">
        <v>2475</v>
      </c>
      <c r="G341" s="24"/>
      <c r="H341" s="24"/>
      <c r="J341" s="24"/>
      <c r="K341" s="24"/>
      <c r="L341" s="43"/>
      <c r="M341" s="56"/>
      <c r="N341" s="24"/>
      <c r="O341" s="24"/>
      <c r="P341" s="24"/>
      <c r="Q341" s="24"/>
      <c r="R341" s="24"/>
      <c r="S341" s="24"/>
      <c r="T341" s="57"/>
      <c r="AT341" s="6" t="s">
        <v>148</v>
      </c>
      <c r="AU341" s="6" t="s">
        <v>80</v>
      </c>
    </row>
    <row r="342" spans="2:65" s="6" customFormat="1" ht="57.75" customHeight="1" x14ac:dyDescent="0.3">
      <c r="B342" s="23"/>
      <c r="C342" s="24"/>
      <c r="D342" s="167" t="s">
        <v>150</v>
      </c>
      <c r="E342" s="24"/>
      <c r="F342" s="168" t="s">
        <v>2476</v>
      </c>
      <c r="G342" s="24"/>
      <c r="H342" s="24"/>
      <c r="J342" s="24"/>
      <c r="K342" s="24"/>
      <c r="L342" s="43"/>
      <c r="M342" s="56"/>
      <c r="N342" s="24"/>
      <c r="O342" s="24"/>
      <c r="P342" s="24"/>
      <c r="Q342" s="24"/>
      <c r="R342" s="24"/>
      <c r="S342" s="24"/>
      <c r="T342" s="57"/>
      <c r="AT342" s="6" t="s">
        <v>150</v>
      </c>
      <c r="AU342" s="6" t="s">
        <v>80</v>
      </c>
    </row>
    <row r="343" spans="2:65" s="6" customFormat="1" ht="15.75" customHeight="1" x14ac:dyDescent="0.3">
      <c r="B343" s="169"/>
      <c r="C343" s="170"/>
      <c r="D343" s="167" t="s">
        <v>152</v>
      </c>
      <c r="E343" s="170"/>
      <c r="F343" s="171" t="s">
        <v>2169</v>
      </c>
      <c r="G343" s="170"/>
      <c r="H343" s="170"/>
      <c r="J343" s="170"/>
      <c r="K343" s="170"/>
      <c r="L343" s="172"/>
      <c r="M343" s="173"/>
      <c r="N343" s="170"/>
      <c r="O343" s="170"/>
      <c r="P343" s="170"/>
      <c r="Q343" s="170"/>
      <c r="R343" s="170"/>
      <c r="S343" s="170"/>
      <c r="T343" s="174"/>
      <c r="AT343" s="175" t="s">
        <v>152</v>
      </c>
      <c r="AU343" s="175" t="s">
        <v>80</v>
      </c>
      <c r="AV343" s="175" t="s">
        <v>76</v>
      </c>
      <c r="AW343" s="175" t="s">
        <v>111</v>
      </c>
      <c r="AX343" s="175" t="s">
        <v>72</v>
      </c>
      <c r="AY343" s="175" t="s">
        <v>139</v>
      </c>
    </row>
    <row r="344" spans="2:65" s="6" customFormat="1" ht="15.75" customHeight="1" x14ac:dyDescent="0.3">
      <c r="B344" s="176"/>
      <c r="C344" s="177"/>
      <c r="D344" s="167" t="s">
        <v>152</v>
      </c>
      <c r="E344" s="177"/>
      <c r="F344" s="178" t="s">
        <v>2477</v>
      </c>
      <c r="G344" s="177"/>
      <c r="H344" s="179">
        <v>11.6</v>
      </c>
      <c r="J344" s="177"/>
      <c r="K344" s="177"/>
      <c r="L344" s="180"/>
      <c r="M344" s="181"/>
      <c r="N344" s="177"/>
      <c r="O344" s="177"/>
      <c r="P344" s="177"/>
      <c r="Q344" s="177"/>
      <c r="R344" s="177"/>
      <c r="S344" s="177"/>
      <c r="T344" s="182"/>
      <c r="AT344" s="183" t="s">
        <v>152</v>
      </c>
      <c r="AU344" s="183" t="s">
        <v>80</v>
      </c>
      <c r="AV344" s="183" t="s">
        <v>80</v>
      </c>
      <c r="AW344" s="183" t="s">
        <v>111</v>
      </c>
      <c r="AX344" s="183" t="s">
        <v>72</v>
      </c>
      <c r="AY344" s="183" t="s">
        <v>139</v>
      </c>
    </row>
    <row r="345" spans="2:65" s="6" customFormat="1" ht="15.75" customHeight="1" x14ac:dyDescent="0.3">
      <c r="B345" s="176"/>
      <c r="C345" s="177"/>
      <c r="D345" s="167" t="s">
        <v>152</v>
      </c>
      <c r="E345" s="177"/>
      <c r="F345" s="178" t="s">
        <v>2478</v>
      </c>
      <c r="G345" s="177"/>
      <c r="H345" s="179">
        <v>92.8</v>
      </c>
      <c r="J345" s="177"/>
      <c r="K345" s="177"/>
      <c r="L345" s="180"/>
      <c r="M345" s="181"/>
      <c r="N345" s="177"/>
      <c r="O345" s="177"/>
      <c r="P345" s="177"/>
      <c r="Q345" s="177"/>
      <c r="R345" s="177"/>
      <c r="S345" s="177"/>
      <c r="T345" s="182"/>
      <c r="AT345" s="183" t="s">
        <v>152</v>
      </c>
      <c r="AU345" s="183" t="s">
        <v>80</v>
      </c>
      <c r="AV345" s="183" t="s">
        <v>80</v>
      </c>
      <c r="AW345" s="183" t="s">
        <v>111</v>
      </c>
      <c r="AX345" s="183" t="s">
        <v>72</v>
      </c>
      <c r="AY345" s="183" t="s">
        <v>139</v>
      </c>
    </row>
    <row r="346" spans="2:65" s="6" customFormat="1" ht="15.75" customHeight="1" x14ac:dyDescent="0.3">
      <c r="B346" s="176"/>
      <c r="C346" s="177"/>
      <c r="D346" s="167" t="s">
        <v>152</v>
      </c>
      <c r="E346" s="177"/>
      <c r="F346" s="178" t="s">
        <v>2479</v>
      </c>
      <c r="G346" s="177"/>
      <c r="H346" s="179">
        <v>27.2</v>
      </c>
      <c r="J346" s="177"/>
      <c r="K346" s="177"/>
      <c r="L346" s="180"/>
      <c r="M346" s="181"/>
      <c r="N346" s="177"/>
      <c r="O346" s="177"/>
      <c r="P346" s="177"/>
      <c r="Q346" s="177"/>
      <c r="R346" s="177"/>
      <c r="S346" s="177"/>
      <c r="T346" s="182"/>
      <c r="AT346" s="183" t="s">
        <v>152</v>
      </c>
      <c r="AU346" s="183" t="s">
        <v>80</v>
      </c>
      <c r="AV346" s="183" t="s">
        <v>80</v>
      </c>
      <c r="AW346" s="183" t="s">
        <v>111</v>
      </c>
      <c r="AX346" s="183" t="s">
        <v>72</v>
      </c>
      <c r="AY346" s="183" t="s">
        <v>139</v>
      </c>
    </row>
    <row r="347" spans="2:65" s="6" customFormat="1" ht="15.75" customHeight="1" x14ac:dyDescent="0.3">
      <c r="B347" s="184"/>
      <c r="C347" s="185"/>
      <c r="D347" s="167" t="s">
        <v>152</v>
      </c>
      <c r="E347" s="185"/>
      <c r="F347" s="186" t="s">
        <v>179</v>
      </c>
      <c r="G347" s="185"/>
      <c r="H347" s="187">
        <v>131.6</v>
      </c>
      <c r="J347" s="185"/>
      <c r="K347" s="185"/>
      <c r="L347" s="188"/>
      <c r="M347" s="189"/>
      <c r="N347" s="185"/>
      <c r="O347" s="185"/>
      <c r="P347" s="185"/>
      <c r="Q347" s="185"/>
      <c r="R347" s="185"/>
      <c r="S347" s="185"/>
      <c r="T347" s="190"/>
      <c r="AT347" s="191" t="s">
        <v>152</v>
      </c>
      <c r="AU347" s="191" t="s">
        <v>80</v>
      </c>
      <c r="AV347" s="191" t="s">
        <v>146</v>
      </c>
      <c r="AW347" s="191" t="s">
        <v>111</v>
      </c>
      <c r="AX347" s="191" t="s">
        <v>76</v>
      </c>
      <c r="AY347" s="191" t="s">
        <v>139</v>
      </c>
    </row>
    <row r="348" spans="2:65" s="6" customFormat="1" ht="15.75" customHeight="1" x14ac:dyDescent="0.3">
      <c r="B348" s="23"/>
      <c r="C348" s="153" t="s">
        <v>1526</v>
      </c>
      <c r="D348" s="153" t="s">
        <v>141</v>
      </c>
      <c r="E348" s="154" t="s">
        <v>2480</v>
      </c>
      <c r="F348" s="155" t="s">
        <v>2481</v>
      </c>
      <c r="G348" s="156" t="s">
        <v>380</v>
      </c>
      <c r="H348" s="157">
        <v>2</v>
      </c>
      <c r="I348" s="158">
        <v>1870</v>
      </c>
      <c r="J348" s="159">
        <f>ROUND($I$348*$H$348,2)</f>
        <v>3740</v>
      </c>
      <c r="K348" s="155" t="s">
        <v>145</v>
      </c>
      <c r="L348" s="43"/>
      <c r="M348" s="160"/>
      <c r="N348" s="161" t="s">
        <v>43</v>
      </c>
      <c r="O348" s="24"/>
      <c r="P348" s="162">
        <f>$O$348*$H$348</f>
        <v>0</v>
      </c>
      <c r="Q348" s="162">
        <v>2.2563422040000001</v>
      </c>
      <c r="R348" s="162">
        <f>$Q$348*$H$348</f>
        <v>4.5126844080000001</v>
      </c>
      <c r="S348" s="162">
        <v>0</v>
      </c>
      <c r="T348" s="163">
        <f>$S$348*$H$348</f>
        <v>0</v>
      </c>
      <c r="AR348" s="97" t="s">
        <v>1457</v>
      </c>
      <c r="AT348" s="97" t="s">
        <v>141</v>
      </c>
      <c r="AU348" s="97" t="s">
        <v>80</v>
      </c>
      <c r="AY348" s="6" t="s">
        <v>139</v>
      </c>
      <c r="BE348" s="164">
        <f>IF($N$348="základní",$J$348,0)</f>
        <v>3740</v>
      </c>
      <c r="BF348" s="164">
        <f>IF($N$348="snížená",$J$348,0)</f>
        <v>0</v>
      </c>
      <c r="BG348" s="164">
        <f>IF($N$348="zákl. přenesená",$J$348,0)</f>
        <v>0</v>
      </c>
      <c r="BH348" s="164">
        <f>IF($N$348="sníž. přenesená",$J$348,0)</f>
        <v>0</v>
      </c>
      <c r="BI348" s="164">
        <f>IF($N$348="nulová",$J$348,0)</f>
        <v>0</v>
      </c>
      <c r="BJ348" s="97" t="s">
        <v>76</v>
      </c>
      <c r="BK348" s="164">
        <f>ROUND($I$348*$H$348,2)</f>
        <v>3740</v>
      </c>
      <c r="BL348" s="97" t="s">
        <v>1457</v>
      </c>
      <c r="BM348" s="97" t="s">
        <v>2482</v>
      </c>
    </row>
    <row r="349" spans="2:65" s="6" customFormat="1" ht="16.5" customHeight="1" x14ac:dyDescent="0.3">
      <c r="B349" s="23"/>
      <c r="C349" s="24"/>
      <c r="D349" s="165" t="s">
        <v>148</v>
      </c>
      <c r="E349" s="24"/>
      <c r="F349" s="166" t="s">
        <v>2483</v>
      </c>
      <c r="G349" s="24"/>
      <c r="H349" s="24"/>
      <c r="J349" s="24"/>
      <c r="K349" s="24"/>
      <c r="L349" s="43"/>
      <c r="M349" s="56"/>
      <c r="N349" s="24"/>
      <c r="O349" s="24"/>
      <c r="P349" s="24"/>
      <c r="Q349" s="24"/>
      <c r="R349" s="24"/>
      <c r="S349" s="24"/>
      <c r="T349" s="57"/>
      <c r="AT349" s="6" t="s">
        <v>148</v>
      </c>
      <c r="AU349" s="6" t="s">
        <v>80</v>
      </c>
    </row>
    <row r="350" spans="2:65" s="6" customFormat="1" ht="15.75" customHeight="1" x14ac:dyDescent="0.3">
      <c r="B350" s="176"/>
      <c r="C350" s="177"/>
      <c r="D350" s="167" t="s">
        <v>152</v>
      </c>
      <c r="E350" s="177"/>
      <c r="F350" s="178" t="s">
        <v>2484</v>
      </c>
      <c r="G350" s="177"/>
      <c r="H350" s="179">
        <v>2</v>
      </c>
      <c r="J350" s="177"/>
      <c r="K350" s="177"/>
      <c r="L350" s="180"/>
      <c r="M350" s="181"/>
      <c r="N350" s="177"/>
      <c r="O350" s="177"/>
      <c r="P350" s="177"/>
      <c r="Q350" s="177"/>
      <c r="R350" s="177"/>
      <c r="S350" s="177"/>
      <c r="T350" s="182"/>
      <c r="AT350" s="183" t="s">
        <v>152</v>
      </c>
      <c r="AU350" s="183" t="s">
        <v>80</v>
      </c>
      <c r="AV350" s="183" t="s">
        <v>80</v>
      </c>
      <c r="AW350" s="183" t="s">
        <v>111</v>
      </c>
      <c r="AX350" s="183" t="s">
        <v>76</v>
      </c>
      <c r="AY350" s="183" t="s">
        <v>139</v>
      </c>
    </row>
    <row r="351" spans="2:65" s="6" customFormat="1" ht="15.75" customHeight="1" x14ac:dyDescent="0.3">
      <c r="B351" s="23"/>
      <c r="C351" s="153" t="s">
        <v>1532</v>
      </c>
      <c r="D351" s="153" t="s">
        <v>141</v>
      </c>
      <c r="E351" s="154" t="s">
        <v>2485</v>
      </c>
      <c r="F351" s="155" t="s">
        <v>2486</v>
      </c>
      <c r="G351" s="156" t="s">
        <v>294</v>
      </c>
      <c r="H351" s="157">
        <v>164.5</v>
      </c>
      <c r="I351" s="158">
        <v>105</v>
      </c>
      <c r="J351" s="159">
        <f>ROUND($I$351*$H$351,2)</f>
        <v>17272.5</v>
      </c>
      <c r="K351" s="155" t="s">
        <v>145</v>
      </c>
      <c r="L351" s="43"/>
      <c r="M351" s="160"/>
      <c r="N351" s="161" t="s">
        <v>43</v>
      </c>
      <c r="O351" s="24"/>
      <c r="P351" s="162">
        <f>$O$351*$H$351</f>
        <v>0</v>
      </c>
      <c r="Q351" s="162">
        <v>0</v>
      </c>
      <c r="R351" s="162">
        <f>$Q$351*$H$351</f>
        <v>0</v>
      </c>
      <c r="S351" s="162">
        <v>0</v>
      </c>
      <c r="T351" s="163">
        <f>$S$351*$H$351</f>
        <v>0</v>
      </c>
      <c r="AR351" s="97" t="s">
        <v>1457</v>
      </c>
      <c r="AT351" s="97" t="s">
        <v>141</v>
      </c>
      <c r="AU351" s="97" t="s">
        <v>80</v>
      </c>
      <c r="AY351" s="6" t="s">
        <v>139</v>
      </c>
      <c r="BE351" s="164">
        <f>IF($N$351="základní",$J$351,0)</f>
        <v>17272.5</v>
      </c>
      <c r="BF351" s="164">
        <f>IF($N$351="snížená",$J$351,0)</f>
        <v>0</v>
      </c>
      <c r="BG351" s="164">
        <f>IF($N$351="zákl. přenesená",$J$351,0)</f>
        <v>0</v>
      </c>
      <c r="BH351" s="164">
        <f>IF($N$351="sníž. přenesená",$J$351,0)</f>
        <v>0</v>
      </c>
      <c r="BI351" s="164">
        <f>IF($N$351="nulová",$J$351,0)</f>
        <v>0</v>
      </c>
      <c r="BJ351" s="97" t="s">
        <v>76</v>
      </c>
      <c r="BK351" s="164">
        <f>ROUND($I$351*$H$351,2)</f>
        <v>17272.5</v>
      </c>
      <c r="BL351" s="97" t="s">
        <v>1457</v>
      </c>
      <c r="BM351" s="97" t="s">
        <v>2487</v>
      </c>
    </row>
    <row r="352" spans="2:65" s="6" customFormat="1" ht="27" customHeight="1" x14ac:dyDescent="0.3">
      <c r="B352" s="23"/>
      <c r="C352" s="24"/>
      <c r="D352" s="165" t="s">
        <v>148</v>
      </c>
      <c r="E352" s="24"/>
      <c r="F352" s="166" t="s">
        <v>2488</v>
      </c>
      <c r="G352" s="24"/>
      <c r="H352" s="24"/>
      <c r="J352" s="24"/>
      <c r="K352" s="24"/>
      <c r="L352" s="43"/>
      <c r="M352" s="56"/>
      <c r="N352" s="24"/>
      <c r="O352" s="24"/>
      <c r="P352" s="24"/>
      <c r="Q352" s="24"/>
      <c r="R352" s="24"/>
      <c r="S352" s="24"/>
      <c r="T352" s="57"/>
      <c r="AT352" s="6" t="s">
        <v>148</v>
      </c>
      <c r="AU352" s="6" t="s">
        <v>80</v>
      </c>
    </row>
    <row r="353" spans="2:65" s="6" customFormat="1" ht="30.75" customHeight="1" x14ac:dyDescent="0.3">
      <c r="B353" s="23"/>
      <c r="C353" s="24"/>
      <c r="D353" s="167" t="s">
        <v>150</v>
      </c>
      <c r="E353" s="24"/>
      <c r="F353" s="168" t="s">
        <v>2489</v>
      </c>
      <c r="G353" s="24"/>
      <c r="H353" s="24"/>
      <c r="J353" s="24"/>
      <c r="K353" s="24"/>
      <c r="L353" s="43"/>
      <c r="M353" s="56"/>
      <c r="N353" s="24"/>
      <c r="O353" s="24"/>
      <c r="P353" s="24"/>
      <c r="Q353" s="24"/>
      <c r="R353" s="24"/>
      <c r="S353" s="24"/>
      <c r="T353" s="57"/>
      <c r="AT353" s="6" t="s">
        <v>150</v>
      </c>
      <c r="AU353" s="6" t="s">
        <v>80</v>
      </c>
    </row>
    <row r="354" spans="2:65" s="6" customFormat="1" ht="15.75" customHeight="1" x14ac:dyDescent="0.3">
      <c r="B354" s="169"/>
      <c r="C354" s="170"/>
      <c r="D354" s="167" t="s">
        <v>152</v>
      </c>
      <c r="E354" s="170"/>
      <c r="F354" s="171" t="s">
        <v>2169</v>
      </c>
      <c r="G354" s="170"/>
      <c r="H354" s="170"/>
      <c r="J354" s="170"/>
      <c r="K354" s="170"/>
      <c r="L354" s="172"/>
      <c r="M354" s="173"/>
      <c r="N354" s="170"/>
      <c r="O354" s="170"/>
      <c r="P354" s="170"/>
      <c r="Q354" s="170"/>
      <c r="R354" s="170"/>
      <c r="S354" s="170"/>
      <c r="T354" s="174"/>
      <c r="AT354" s="175" t="s">
        <v>152</v>
      </c>
      <c r="AU354" s="175" t="s">
        <v>80</v>
      </c>
      <c r="AV354" s="175" t="s">
        <v>76</v>
      </c>
      <c r="AW354" s="175" t="s">
        <v>111</v>
      </c>
      <c r="AX354" s="175" t="s">
        <v>72</v>
      </c>
      <c r="AY354" s="175" t="s">
        <v>139</v>
      </c>
    </row>
    <row r="355" spans="2:65" s="6" customFormat="1" ht="15.75" customHeight="1" x14ac:dyDescent="0.3">
      <c r="B355" s="176"/>
      <c r="C355" s="177"/>
      <c r="D355" s="167" t="s">
        <v>152</v>
      </c>
      <c r="E355" s="177"/>
      <c r="F355" s="178" t="s">
        <v>2170</v>
      </c>
      <c r="G355" s="177"/>
      <c r="H355" s="179">
        <v>14.5</v>
      </c>
      <c r="J355" s="177"/>
      <c r="K355" s="177"/>
      <c r="L355" s="180"/>
      <c r="M355" s="181"/>
      <c r="N355" s="177"/>
      <c r="O355" s="177"/>
      <c r="P355" s="177"/>
      <c r="Q355" s="177"/>
      <c r="R355" s="177"/>
      <c r="S355" s="177"/>
      <c r="T355" s="182"/>
      <c r="AT355" s="183" t="s">
        <v>152</v>
      </c>
      <c r="AU355" s="183" t="s">
        <v>80</v>
      </c>
      <c r="AV355" s="183" t="s">
        <v>80</v>
      </c>
      <c r="AW355" s="183" t="s">
        <v>111</v>
      </c>
      <c r="AX355" s="183" t="s">
        <v>72</v>
      </c>
      <c r="AY355" s="183" t="s">
        <v>139</v>
      </c>
    </row>
    <row r="356" spans="2:65" s="6" customFormat="1" ht="15.75" customHeight="1" x14ac:dyDescent="0.3">
      <c r="B356" s="176"/>
      <c r="C356" s="177"/>
      <c r="D356" s="167" t="s">
        <v>152</v>
      </c>
      <c r="E356" s="177"/>
      <c r="F356" s="178" t="s">
        <v>2171</v>
      </c>
      <c r="G356" s="177"/>
      <c r="H356" s="179">
        <v>116</v>
      </c>
      <c r="J356" s="177"/>
      <c r="K356" s="177"/>
      <c r="L356" s="180"/>
      <c r="M356" s="181"/>
      <c r="N356" s="177"/>
      <c r="O356" s="177"/>
      <c r="P356" s="177"/>
      <c r="Q356" s="177"/>
      <c r="R356" s="177"/>
      <c r="S356" s="177"/>
      <c r="T356" s="182"/>
      <c r="AT356" s="183" t="s">
        <v>152</v>
      </c>
      <c r="AU356" s="183" t="s">
        <v>80</v>
      </c>
      <c r="AV356" s="183" t="s">
        <v>80</v>
      </c>
      <c r="AW356" s="183" t="s">
        <v>111</v>
      </c>
      <c r="AX356" s="183" t="s">
        <v>72</v>
      </c>
      <c r="AY356" s="183" t="s">
        <v>139</v>
      </c>
    </row>
    <row r="357" spans="2:65" s="6" customFormat="1" ht="15.75" customHeight="1" x14ac:dyDescent="0.3">
      <c r="B357" s="176"/>
      <c r="C357" s="177"/>
      <c r="D357" s="167" t="s">
        <v>152</v>
      </c>
      <c r="E357" s="177"/>
      <c r="F357" s="178" t="s">
        <v>2490</v>
      </c>
      <c r="G357" s="177"/>
      <c r="H357" s="179">
        <v>34</v>
      </c>
      <c r="J357" s="177"/>
      <c r="K357" s="177"/>
      <c r="L357" s="180"/>
      <c r="M357" s="181"/>
      <c r="N357" s="177"/>
      <c r="O357" s="177"/>
      <c r="P357" s="177"/>
      <c r="Q357" s="177"/>
      <c r="R357" s="177"/>
      <c r="S357" s="177"/>
      <c r="T357" s="182"/>
      <c r="AT357" s="183" t="s">
        <v>152</v>
      </c>
      <c r="AU357" s="183" t="s">
        <v>80</v>
      </c>
      <c r="AV357" s="183" t="s">
        <v>80</v>
      </c>
      <c r="AW357" s="183" t="s">
        <v>111</v>
      </c>
      <c r="AX357" s="183" t="s">
        <v>72</v>
      </c>
      <c r="AY357" s="183" t="s">
        <v>139</v>
      </c>
    </row>
    <row r="358" spans="2:65" s="6" customFormat="1" ht="15.75" customHeight="1" x14ac:dyDescent="0.3">
      <c r="B358" s="184"/>
      <c r="C358" s="185"/>
      <c r="D358" s="167" t="s">
        <v>152</v>
      </c>
      <c r="E358" s="185"/>
      <c r="F358" s="186" t="s">
        <v>179</v>
      </c>
      <c r="G358" s="185"/>
      <c r="H358" s="187">
        <v>164.5</v>
      </c>
      <c r="J358" s="185"/>
      <c r="K358" s="185"/>
      <c r="L358" s="188"/>
      <c r="M358" s="189"/>
      <c r="N358" s="185"/>
      <c r="O358" s="185"/>
      <c r="P358" s="185"/>
      <c r="Q358" s="185"/>
      <c r="R358" s="185"/>
      <c r="S358" s="185"/>
      <c r="T358" s="190"/>
      <c r="AT358" s="191" t="s">
        <v>152</v>
      </c>
      <c r="AU358" s="191" t="s">
        <v>80</v>
      </c>
      <c r="AV358" s="191" t="s">
        <v>146</v>
      </c>
      <c r="AW358" s="191" t="s">
        <v>111</v>
      </c>
      <c r="AX358" s="191" t="s">
        <v>76</v>
      </c>
      <c r="AY358" s="191" t="s">
        <v>139</v>
      </c>
    </row>
    <row r="359" spans="2:65" s="6" customFormat="1" ht="15.75" customHeight="1" x14ac:dyDescent="0.3">
      <c r="B359" s="23"/>
      <c r="C359" s="153" t="s">
        <v>1537</v>
      </c>
      <c r="D359" s="153" t="s">
        <v>141</v>
      </c>
      <c r="E359" s="154" t="s">
        <v>2491</v>
      </c>
      <c r="F359" s="155" t="s">
        <v>2492</v>
      </c>
      <c r="G359" s="156" t="s">
        <v>294</v>
      </c>
      <c r="H359" s="157">
        <v>164.5</v>
      </c>
      <c r="I359" s="158">
        <v>61.2</v>
      </c>
      <c r="J359" s="159">
        <f>ROUND($I$359*$H$359,2)</f>
        <v>10067.4</v>
      </c>
      <c r="K359" s="155" t="s">
        <v>145</v>
      </c>
      <c r="L359" s="43"/>
      <c r="M359" s="160"/>
      <c r="N359" s="161" t="s">
        <v>43</v>
      </c>
      <c r="O359" s="24"/>
      <c r="P359" s="162">
        <f>$O$359*$H$359</f>
        <v>0</v>
      </c>
      <c r="Q359" s="162">
        <v>0.15614</v>
      </c>
      <c r="R359" s="162">
        <f>$Q$359*$H$359</f>
        <v>25.685030000000001</v>
      </c>
      <c r="S359" s="162">
        <v>0</v>
      </c>
      <c r="T359" s="163">
        <f>$S$359*$H$359</f>
        <v>0</v>
      </c>
      <c r="AR359" s="97" t="s">
        <v>1457</v>
      </c>
      <c r="AT359" s="97" t="s">
        <v>141</v>
      </c>
      <c r="AU359" s="97" t="s">
        <v>80</v>
      </c>
      <c r="AY359" s="6" t="s">
        <v>139</v>
      </c>
      <c r="BE359" s="164">
        <f>IF($N$359="základní",$J$359,0)</f>
        <v>10067.4</v>
      </c>
      <c r="BF359" s="164">
        <f>IF($N$359="snížená",$J$359,0)</f>
        <v>0</v>
      </c>
      <c r="BG359" s="164">
        <f>IF($N$359="zákl. přenesená",$J$359,0)</f>
        <v>0</v>
      </c>
      <c r="BH359" s="164">
        <f>IF($N$359="sníž. přenesená",$J$359,0)</f>
        <v>0</v>
      </c>
      <c r="BI359" s="164">
        <f>IF($N$359="nulová",$J$359,0)</f>
        <v>0</v>
      </c>
      <c r="BJ359" s="97" t="s">
        <v>76</v>
      </c>
      <c r="BK359" s="164">
        <f>ROUND($I$359*$H$359,2)</f>
        <v>10067.4</v>
      </c>
      <c r="BL359" s="97" t="s">
        <v>1457</v>
      </c>
      <c r="BM359" s="97" t="s">
        <v>2493</v>
      </c>
    </row>
    <row r="360" spans="2:65" s="6" customFormat="1" ht="27" customHeight="1" x14ac:dyDescent="0.3">
      <c r="B360" s="23"/>
      <c r="C360" s="24"/>
      <c r="D360" s="165" t="s">
        <v>148</v>
      </c>
      <c r="E360" s="24"/>
      <c r="F360" s="166" t="s">
        <v>2494</v>
      </c>
      <c r="G360" s="24"/>
      <c r="H360" s="24"/>
      <c r="J360" s="24"/>
      <c r="K360" s="24"/>
      <c r="L360" s="43"/>
      <c r="M360" s="56"/>
      <c r="N360" s="24"/>
      <c r="O360" s="24"/>
      <c r="P360" s="24"/>
      <c r="Q360" s="24"/>
      <c r="R360" s="24"/>
      <c r="S360" s="24"/>
      <c r="T360" s="57"/>
      <c r="AT360" s="6" t="s">
        <v>148</v>
      </c>
      <c r="AU360" s="6" t="s">
        <v>80</v>
      </c>
    </row>
    <row r="361" spans="2:65" s="6" customFormat="1" ht="44.25" customHeight="1" x14ac:dyDescent="0.3">
      <c r="B361" s="23"/>
      <c r="C361" s="24"/>
      <c r="D361" s="167" t="s">
        <v>150</v>
      </c>
      <c r="E361" s="24"/>
      <c r="F361" s="168" t="s">
        <v>2495</v>
      </c>
      <c r="G361" s="24"/>
      <c r="H361" s="24"/>
      <c r="J361" s="24"/>
      <c r="K361" s="24"/>
      <c r="L361" s="43"/>
      <c r="M361" s="56"/>
      <c r="N361" s="24"/>
      <c r="O361" s="24"/>
      <c r="P361" s="24"/>
      <c r="Q361" s="24"/>
      <c r="R361" s="24"/>
      <c r="S361" s="24"/>
      <c r="T361" s="57"/>
      <c r="AT361" s="6" t="s">
        <v>150</v>
      </c>
      <c r="AU361" s="6" t="s">
        <v>80</v>
      </c>
    </row>
    <row r="362" spans="2:65" s="6" customFormat="1" ht="15.75" customHeight="1" x14ac:dyDescent="0.3">
      <c r="B362" s="169"/>
      <c r="C362" s="170"/>
      <c r="D362" s="167" t="s">
        <v>152</v>
      </c>
      <c r="E362" s="170"/>
      <c r="F362" s="171" t="s">
        <v>2169</v>
      </c>
      <c r="G362" s="170"/>
      <c r="H362" s="170"/>
      <c r="J362" s="170"/>
      <c r="K362" s="170"/>
      <c r="L362" s="172"/>
      <c r="M362" s="173"/>
      <c r="N362" s="170"/>
      <c r="O362" s="170"/>
      <c r="P362" s="170"/>
      <c r="Q362" s="170"/>
      <c r="R362" s="170"/>
      <c r="S362" s="170"/>
      <c r="T362" s="174"/>
      <c r="AT362" s="175" t="s">
        <v>152</v>
      </c>
      <c r="AU362" s="175" t="s">
        <v>80</v>
      </c>
      <c r="AV362" s="175" t="s">
        <v>76</v>
      </c>
      <c r="AW362" s="175" t="s">
        <v>111</v>
      </c>
      <c r="AX362" s="175" t="s">
        <v>72</v>
      </c>
      <c r="AY362" s="175" t="s">
        <v>139</v>
      </c>
    </row>
    <row r="363" spans="2:65" s="6" customFormat="1" ht="15.75" customHeight="1" x14ac:dyDescent="0.3">
      <c r="B363" s="176"/>
      <c r="C363" s="177"/>
      <c r="D363" s="167" t="s">
        <v>152</v>
      </c>
      <c r="E363" s="177"/>
      <c r="F363" s="178" t="s">
        <v>2170</v>
      </c>
      <c r="G363" s="177"/>
      <c r="H363" s="179">
        <v>14.5</v>
      </c>
      <c r="J363" s="177"/>
      <c r="K363" s="177"/>
      <c r="L363" s="180"/>
      <c r="M363" s="181"/>
      <c r="N363" s="177"/>
      <c r="O363" s="177"/>
      <c r="P363" s="177"/>
      <c r="Q363" s="177"/>
      <c r="R363" s="177"/>
      <c r="S363" s="177"/>
      <c r="T363" s="182"/>
      <c r="AT363" s="183" t="s">
        <v>152</v>
      </c>
      <c r="AU363" s="183" t="s">
        <v>80</v>
      </c>
      <c r="AV363" s="183" t="s">
        <v>80</v>
      </c>
      <c r="AW363" s="183" t="s">
        <v>111</v>
      </c>
      <c r="AX363" s="183" t="s">
        <v>72</v>
      </c>
      <c r="AY363" s="183" t="s">
        <v>139</v>
      </c>
    </row>
    <row r="364" spans="2:65" s="6" customFormat="1" ht="15.75" customHeight="1" x14ac:dyDescent="0.3">
      <c r="B364" s="176"/>
      <c r="C364" s="177"/>
      <c r="D364" s="167" t="s">
        <v>152</v>
      </c>
      <c r="E364" s="177"/>
      <c r="F364" s="178" t="s">
        <v>2171</v>
      </c>
      <c r="G364" s="177"/>
      <c r="H364" s="179">
        <v>116</v>
      </c>
      <c r="J364" s="177"/>
      <c r="K364" s="177"/>
      <c r="L364" s="180"/>
      <c r="M364" s="181"/>
      <c r="N364" s="177"/>
      <c r="O364" s="177"/>
      <c r="P364" s="177"/>
      <c r="Q364" s="177"/>
      <c r="R364" s="177"/>
      <c r="S364" s="177"/>
      <c r="T364" s="182"/>
      <c r="AT364" s="183" t="s">
        <v>152</v>
      </c>
      <c r="AU364" s="183" t="s">
        <v>80</v>
      </c>
      <c r="AV364" s="183" t="s">
        <v>80</v>
      </c>
      <c r="AW364" s="183" t="s">
        <v>111</v>
      </c>
      <c r="AX364" s="183" t="s">
        <v>72</v>
      </c>
      <c r="AY364" s="183" t="s">
        <v>139</v>
      </c>
    </row>
    <row r="365" spans="2:65" s="6" customFormat="1" ht="15.75" customHeight="1" x14ac:dyDescent="0.3">
      <c r="B365" s="176"/>
      <c r="C365" s="177"/>
      <c r="D365" s="167" t="s">
        <v>152</v>
      </c>
      <c r="E365" s="177"/>
      <c r="F365" s="178" t="s">
        <v>2490</v>
      </c>
      <c r="G365" s="177"/>
      <c r="H365" s="179">
        <v>34</v>
      </c>
      <c r="J365" s="177"/>
      <c r="K365" s="177"/>
      <c r="L365" s="180"/>
      <c r="M365" s="181"/>
      <c r="N365" s="177"/>
      <c r="O365" s="177"/>
      <c r="P365" s="177"/>
      <c r="Q365" s="177"/>
      <c r="R365" s="177"/>
      <c r="S365" s="177"/>
      <c r="T365" s="182"/>
      <c r="AT365" s="183" t="s">
        <v>152</v>
      </c>
      <c r="AU365" s="183" t="s">
        <v>80</v>
      </c>
      <c r="AV365" s="183" t="s">
        <v>80</v>
      </c>
      <c r="AW365" s="183" t="s">
        <v>111</v>
      </c>
      <c r="AX365" s="183" t="s">
        <v>72</v>
      </c>
      <c r="AY365" s="183" t="s">
        <v>139</v>
      </c>
    </row>
    <row r="366" spans="2:65" s="6" customFormat="1" ht="15.75" customHeight="1" x14ac:dyDescent="0.3">
      <c r="B366" s="184"/>
      <c r="C366" s="185"/>
      <c r="D366" s="167" t="s">
        <v>152</v>
      </c>
      <c r="E366" s="185"/>
      <c r="F366" s="186" t="s">
        <v>179</v>
      </c>
      <c r="G366" s="185"/>
      <c r="H366" s="187">
        <v>164.5</v>
      </c>
      <c r="J366" s="185"/>
      <c r="K366" s="185"/>
      <c r="L366" s="188"/>
      <c r="M366" s="189"/>
      <c r="N366" s="185"/>
      <c r="O366" s="185"/>
      <c r="P366" s="185"/>
      <c r="Q366" s="185"/>
      <c r="R366" s="185"/>
      <c r="S366" s="185"/>
      <c r="T366" s="190"/>
      <c r="AT366" s="191" t="s">
        <v>152</v>
      </c>
      <c r="AU366" s="191" t="s">
        <v>80</v>
      </c>
      <c r="AV366" s="191" t="s">
        <v>146</v>
      </c>
      <c r="AW366" s="191" t="s">
        <v>111</v>
      </c>
      <c r="AX366" s="191" t="s">
        <v>76</v>
      </c>
      <c r="AY366" s="191" t="s">
        <v>139</v>
      </c>
    </row>
    <row r="367" spans="2:65" s="6" customFormat="1" ht="15.75" customHeight="1" x14ac:dyDescent="0.3">
      <c r="B367" s="23"/>
      <c r="C367" s="153" t="s">
        <v>1543</v>
      </c>
      <c r="D367" s="153" t="s">
        <v>141</v>
      </c>
      <c r="E367" s="154" t="s">
        <v>2496</v>
      </c>
      <c r="F367" s="155" t="s">
        <v>2497</v>
      </c>
      <c r="G367" s="156" t="s">
        <v>294</v>
      </c>
      <c r="H367" s="157">
        <v>164.5</v>
      </c>
      <c r="I367" s="158">
        <v>8.99</v>
      </c>
      <c r="J367" s="159">
        <f>ROUND($I$367*$H$367,2)</f>
        <v>1478.86</v>
      </c>
      <c r="K367" s="155" t="s">
        <v>145</v>
      </c>
      <c r="L367" s="43"/>
      <c r="M367" s="160"/>
      <c r="N367" s="161" t="s">
        <v>43</v>
      </c>
      <c r="O367" s="24"/>
      <c r="P367" s="162">
        <f>$O$367*$H$367</f>
        <v>0</v>
      </c>
      <c r="Q367" s="162">
        <v>9.1799999999999995E-5</v>
      </c>
      <c r="R367" s="162">
        <f>$Q$367*$H$367</f>
        <v>1.5101099999999999E-2</v>
      </c>
      <c r="S367" s="162">
        <v>0</v>
      </c>
      <c r="T367" s="163">
        <f>$S$367*$H$367</f>
        <v>0</v>
      </c>
      <c r="AR367" s="97" t="s">
        <v>1457</v>
      </c>
      <c r="AT367" s="97" t="s">
        <v>141</v>
      </c>
      <c r="AU367" s="97" t="s">
        <v>80</v>
      </c>
      <c r="AY367" s="6" t="s">
        <v>139</v>
      </c>
      <c r="BE367" s="164">
        <f>IF($N$367="základní",$J$367,0)</f>
        <v>1478.86</v>
      </c>
      <c r="BF367" s="164">
        <f>IF($N$367="snížená",$J$367,0)</f>
        <v>0</v>
      </c>
      <c r="BG367" s="164">
        <f>IF($N$367="zákl. přenesená",$J$367,0)</f>
        <v>0</v>
      </c>
      <c r="BH367" s="164">
        <f>IF($N$367="sníž. přenesená",$J$367,0)</f>
        <v>0</v>
      </c>
      <c r="BI367" s="164">
        <f>IF($N$367="nulová",$J$367,0)</f>
        <v>0</v>
      </c>
      <c r="BJ367" s="97" t="s">
        <v>76</v>
      </c>
      <c r="BK367" s="164">
        <f>ROUND($I$367*$H$367,2)</f>
        <v>1478.86</v>
      </c>
      <c r="BL367" s="97" t="s">
        <v>1457</v>
      </c>
      <c r="BM367" s="97" t="s">
        <v>2498</v>
      </c>
    </row>
    <row r="368" spans="2:65" s="6" customFormat="1" ht="27" customHeight="1" x14ac:dyDescent="0.3">
      <c r="B368" s="23"/>
      <c r="C368" s="24"/>
      <c r="D368" s="165" t="s">
        <v>148</v>
      </c>
      <c r="E368" s="24"/>
      <c r="F368" s="166" t="s">
        <v>2499</v>
      </c>
      <c r="G368" s="24"/>
      <c r="H368" s="24"/>
      <c r="J368" s="24"/>
      <c r="K368" s="24"/>
      <c r="L368" s="43"/>
      <c r="M368" s="56"/>
      <c r="N368" s="24"/>
      <c r="O368" s="24"/>
      <c r="P368" s="24"/>
      <c r="Q368" s="24"/>
      <c r="R368" s="24"/>
      <c r="S368" s="24"/>
      <c r="T368" s="57"/>
      <c r="AT368" s="6" t="s">
        <v>148</v>
      </c>
      <c r="AU368" s="6" t="s">
        <v>80</v>
      </c>
    </row>
    <row r="369" spans="2:65" s="6" customFormat="1" ht="15.75" customHeight="1" x14ac:dyDescent="0.3">
      <c r="B369" s="169"/>
      <c r="C369" s="170"/>
      <c r="D369" s="167" t="s">
        <v>152</v>
      </c>
      <c r="E369" s="170"/>
      <c r="F369" s="171" t="s">
        <v>2169</v>
      </c>
      <c r="G369" s="170"/>
      <c r="H369" s="170"/>
      <c r="J369" s="170"/>
      <c r="K369" s="170"/>
      <c r="L369" s="172"/>
      <c r="M369" s="173"/>
      <c r="N369" s="170"/>
      <c r="O369" s="170"/>
      <c r="P369" s="170"/>
      <c r="Q369" s="170"/>
      <c r="R369" s="170"/>
      <c r="S369" s="170"/>
      <c r="T369" s="174"/>
      <c r="AT369" s="175" t="s">
        <v>152</v>
      </c>
      <c r="AU369" s="175" t="s">
        <v>80</v>
      </c>
      <c r="AV369" s="175" t="s">
        <v>76</v>
      </c>
      <c r="AW369" s="175" t="s">
        <v>111</v>
      </c>
      <c r="AX369" s="175" t="s">
        <v>72</v>
      </c>
      <c r="AY369" s="175" t="s">
        <v>139</v>
      </c>
    </row>
    <row r="370" spans="2:65" s="6" customFormat="1" ht="15.75" customHeight="1" x14ac:dyDescent="0.3">
      <c r="B370" s="176"/>
      <c r="C370" s="177"/>
      <c r="D370" s="167" t="s">
        <v>152</v>
      </c>
      <c r="E370" s="177"/>
      <c r="F370" s="178" t="s">
        <v>2170</v>
      </c>
      <c r="G370" s="177"/>
      <c r="H370" s="179">
        <v>14.5</v>
      </c>
      <c r="J370" s="177"/>
      <c r="K370" s="177"/>
      <c r="L370" s="180"/>
      <c r="M370" s="181"/>
      <c r="N370" s="177"/>
      <c r="O370" s="177"/>
      <c r="P370" s="177"/>
      <c r="Q370" s="177"/>
      <c r="R370" s="177"/>
      <c r="S370" s="177"/>
      <c r="T370" s="182"/>
      <c r="AT370" s="183" t="s">
        <v>152</v>
      </c>
      <c r="AU370" s="183" t="s">
        <v>80</v>
      </c>
      <c r="AV370" s="183" t="s">
        <v>80</v>
      </c>
      <c r="AW370" s="183" t="s">
        <v>111</v>
      </c>
      <c r="AX370" s="183" t="s">
        <v>72</v>
      </c>
      <c r="AY370" s="183" t="s">
        <v>139</v>
      </c>
    </row>
    <row r="371" spans="2:65" s="6" customFormat="1" ht="15.75" customHeight="1" x14ac:dyDescent="0.3">
      <c r="B371" s="176"/>
      <c r="C371" s="177"/>
      <c r="D371" s="167" t="s">
        <v>152</v>
      </c>
      <c r="E371" s="177"/>
      <c r="F371" s="178" t="s">
        <v>2171</v>
      </c>
      <c r="G371" s="177"/>
      <c r="H371" s="179">
        <v>116</v>
      </c>
      <c r="J371" s="177"/>
      <c r="K371" s="177"/>
      <c r="L371" s="180"/>
      <c r="M371" s="181"/>
      <c r="N371" s="177"/>
      <c r="O371" s="177"/>
      <c r="P371" s="177"/>
      <c r="Q371" s="177"/>
      <c r="R371" s="177"/>
      <c r="S371" s="177"/>
      <c r="T371" s="182"/>
      <c r="AT371" s="183" t="s">
        <v>152</v>
      </c>
      <c r="AU371" s="183" t="s">
        <v>80</v>
      </c>
      <c r="AV371" s="183" t="s">
        <v>80</v>
      </c>
      <c r="AW371" s="183" t="s">
        <v>111</v>
      </c>
      <c r="AX371" s="183" t="s">
        <v>72</v>
      </c>
      <c r="AY371" s="183" t="s">
        <v>139</v>
      </c>
    </row>
    <row r="372" spans="2:65" s="6" customFormat="1" ht="15.75" customHeight="1" x14ac:dyDescent="0.3">
      <c r="B372" s="176"/>
      <c r="C372" s="177"/>
      <c r="D372" s="167" t="s">
        <v>152</v>
      </c>
      <c r="E372" s="177"/>
      <c r="F372" s="178" t="s">
        <v>2490</v>
      </c>
      <c r="G372" s="177"/>
      <c r="H372" s="179">
        <v>34</v>
      </c>
      <c r="J372" s="177"/>
      <c r="K372" s="177"/>
      <c r="L372" s="180"/>
      <c r="M372" s="181"/>
      <c r="N372" s="177"/>
      <c r="O372" s="177"/>
      <c r="P372" s="177"/>
      <c r="Q372" s="177"/>
      <c r="R372" s="177"/>
      <c r="S372" s="177"/>
      <c r="T372" s="182"/>
      <c r="AT372" s="183" t="s">
        <v>152</v>
      </c>
      <c r="AU372" s="183" t="s">
        <v>80</v>
      </c>
      <c r="AV372" s="183" t="s">
        <v>80</v>
      </c>
      <c r="AW372" s="183" t="s">
        <v>111</v>
      </c>
      <c r="AX372" s="183" t="s">
        <v>72</v>
      </c>
      <c r="AY372" s="183" t="s">
        <v>139</v>
      </c>
    </row>
    <row r="373" spans="2:65" s="6" customFormat="1" ht="15.75" customHeight="1" x14ac:dyDescent="0.3">
      <c r="B373" s="184"/>
      <c r="C373" s="185"/>
      <c r="D373" s="167" t="s">
        <v>152</v>
      </c>
      <c r="E373" s="185"/>
      <c r="F373" s="186" t="s">
        <v>179</v>
      </c>
      <c r="G373" s="185"/>
      <c r="H373" s="187">
        <v>164.5</v>
      </c>
      <c r="J373" s="185"/>
      <c r="K373" s="185"/>
      <c r="L373" s="188"/>
      <c r="M373" s="189"/>
      <c r="N373" s="185"/>
      <c r="O373" s="185"/>
      <c r="P373" s="185"/>
      <c r="Q373" s="185"/>
      <c r="R373" s="185"/>
      <c r="S373" s="185"/>
      <c r="T373" s="190"/>
      <c r="AT373" s="191" t="s">
        <v>152</v>
      </c>
      <c r="AU373" s="191" t="s">
        <v>80</v>
      </c>
      <c r="AV373" s="191" t="s">
        <v>146</v>
      </c>
      <c r="AW373" s="191" t="s">
        <v>111</v>
      </c>
      <c r="AX373" s="191" t="s">
        <v>76</v>
      </c>
      <c r="AY373" s="191" t="s">
        <v>139</v>
      </c>
    </row>
    <row r="374" spans="2:65" s="6" customFormat="1" ht="15.75" customHeight="1" x14ac:dyDescent="0.3">
      <c r="B374" s="23"/>
      <c r="C374" s="153" t="s">
        <v>1547</v>
      </c>
      <c r="D374" s="153" t="s">
        <v>141</v>
      </c>
      <c r="E374" s="154" t="s">
        <v>2500</v>
      </c>
      <c r="F374" s="155" t="s">
        <v>2501</v>
      </c>
      <c r="G374" s="156" t="s">
        <v>294</v>
      </c>
      <c r="H374" s="157">
        <v>164.5</v>
      </c>
      <c r="I374" s="158">
        <v>80.099999999999994</v>
      </c>
      <c r="J374" s="159">
        <f>ROUND($I$374*$H$374,2)</f>
        <v>13176.45</v>
      </c>
      <c r="K374" s="155" t="s">
        <v>145</v>
      </c>
      <c r="L374" s="43"/>
      <c r="M374" s="160"/>
      <c r="N374" s="161" t="s">
        <v>43</v>
      </c>
      <c r="O374" s="24"/>
      <c r="P374" s="162">
        <f>$O$374*$H$374</f>
        <v>0</v>
      </c>
      <c r="Q374" s="162">
        <v>0</v>
      </c>
      <c r="R374" s="162">
        <f>$Q$374*$H$374</f>
        <v>0</v>
      </c>
      <c r="S374" s="162">
        <v>0</v>
      </c>
      <c r="T374" s="163">
        <f>$S$374*$H$374</f>
        <v>0</v>
      </c>
      <c r="AR374" s="97" t="s">
        <v>1457</v>
      </c>
      <c r="AT374" s="97" t="s">
        <v>141</v>
      </c>
      <c r="AU374" s="97" t="s">
        <v>80</v>
      </c>
      <c r="AY374" s="6" t="s">
        <v>139</v>
      </c>
      <c r="BE374" s="164">
        <f>IF($N$374="základní",$J$374,0)</f>
        <v>13176.45</v>
      </c>
      <c r="BF374" s="164">
        <f>IF($N$374="snížená",$J$374,0)</f>
        <v>0</v>
      </c>
      <c r="BG374" s="164">
        <f>IF($N$374="zákl. přenesená",$J$374,0)</f>
        <v>0</v>
      </c>
      <c r="BH374" s="164">
        <f>IF($N$374="sníž. přenesená",$J$374,0)</f>
        <v>0</v>
      </c>
      <c r="BI374" s="164">
        <f>IF($N$374="nulová",$J$374,0)</f>
        <v>0</v>
      </c>
      <c r="BJ374" s="97" t="s">
        <v>76</v>
      </c>
      <c r="BK374" s="164">
        <f>ROUND($I$374*$H$374,2)</f>
        <v>13176.45</v>
      </c>
      <c r="BL374" s="97" t="s">
        <v>1457</v>
      </c>
      <c r="BM374" s="97" t="s">
        <v>2502</v>
      </c>
    </row>
    <row r="375" spans="2:65" s="6" customFormat="1" ht="16.5" customHeight="1" x14ac:dyDescent="0.3">
      <c r="B375" s="23"/>
      <c r="C375" s="24"/>
      <c r="D375" s="165" t="s">
        <v>148</v>
      </c>
      <c r="E375" s="24"/>
      <c r="F375" s="166" t="s">
        <v>2503</v>
      </c>
      <c r="G375" s="24"/>
      <c r="H375" s="24"/>
      <c r="J375" s="24"/>
      <c r="K375" s="24"/>
      <c r="L375" s="43"/>
      <c r="M375" s="56"/>
      <c r="N375" s="24"/>
      <c r="O375" s="24"/>
      <c r="P375" s="24"/>
      <c r="Q375" s="24"/>
      <c r="R375" s="24"/>
      <c r="S375" s="24"/>
      <c r="T375" s="57"/>
      <c r="AT375" s="6" t="s">
        <v>148</v>
      </c>
      <c r="AU375" s="6" t="s">
        <v>80</v>
      </c>
    </row>
    <row r="376" spans="2:65" s="6" customFormat="1" ht="15.75" customHeight="1" x14ac:dyDescent="0.3">
      <c r="B376" s="169"/>
      <c r="C376" s="170"/>
      <c r="D376" s="167" t="s">
        <v>152</v>
      </c>
      <c r="E376" s="170"/>
      <c r="F376" s="171" t="s">
        <v>2169</v>
      </c>
      <c r="G376" s="170"/>
      <c r="H376" s="170"/>
      <c r="J376" s="170"/>
      <c r="K376" s="170"/>
      <c r="L376" s="172"/>
      <c r="M376" s="173"/>
      <c r="N376" s="170"/>
      <c r="O376" s="170"/>
      <c r="P376" s="170"/>
      <c r="Q376" s="170"/>
      <c r="R376" s="170"/>
      <c r="S376" s="170"/>
      <c r="T376" s="174"/>
      <c r="AT376" s="175" t="s">
        <v>152</v>
      </c>
      <c r="AU376" s="175" t="s">
        <v>80</v>
      </c>
      <c r="AV376" s="175" t="s">
        <v>76</v>
      </c>
      <c r="AW376" s="175" t="s">
        <v>111</v>
      </c>
      <c r="AX376" s="175" t="s">
        <v>72</v>
      </c>
      <c r="AY376" s="175" t="s">
        <v>139</v>
      </c>
    </row>
    <row r="377" spans="2:65" s="6" customFormat="1" ht="15.75" customHeight="1" x14ac:dyDescent="0.3">
      <c r="B377" s="176"/>
      <c r="C377" s="177"/>
      <c r="D377" s="167" t="s">
        <v>152</v>
      </c>
      <c r="E377" s="177"/>
      <c r="F377" s="178" t="s">
        <v>2170</v>
      </c>
      <c r="G377" s="177"/>
      <c r="H377" s="179">
        <v>14.5</v>
      </c>
      <c r="J377" s="177"/>
      <c r="K377" s="177"/>
      <c r="L377" s="180"/>
      <c r="M377" s="181"/>
      <c r="N377" s="177"/>
      <c r="O377" s="177"/>
      <c r="P377" s="177"/>
      <c r="Q377" s="177"/>
      <c r="R377" s="177"/>
      <c r="S377" s="177"/>
      <c r="T377" s="182"/>
      <c r="AT377" s="183" t="s">
        <v>152</v>
      </c>
      <c r="AU377" s="183" t="s">
        <v>80</v>
      </c>
      <c r="AV377" s="183" t="s">
        <v>80</v>
      </c>
      <c r="AW377" s="183" t="s">
        <v>111</v>
      </c>
      <c r="AX377" s="183" t="s">
        <v>72</v>
      </c>
      <c r="AY377" s="183" t="s">
        <v>139</v>
      </c>
    </row>
    <row r="378" spans="2:65" s="6" customFormat="1" ht="15.75" customHeight="1" x14ac:dyDescent="0.3">
      <c r="B378" s="176"/>
      <c r="C378" s="177"/>
      <c r="D378" s="167" t="s">
        <v>152</v>
      </c>
      <c r="E378" s="177"/>
      <c r="F378" s="178" t="s">
        <v>2171</v>
      </c>
      <c r="G378" s="177"/>
      <c r="H378" s="179">
        <v>116</v>
      </c>
      <c r="J378" s="177"/>
      <c r="K378" s="177"/>
      <c r="L378" s="180"/>
      <c r="M378" s="181"/>
      <c r="N378" s="177"/>
      <c r="O378" s="177"/>
      <c r="P378" s="177"/>
      <c r="Q378" s="177"/>
      <c r="R378" s="177"/>
      <c r="S378" s="177"/>
      <c r="T378" s="182"/>
      <c r="AT378" s="183" t="s">
        <v>152</v>
      </c>
      <c r="AU378" s="183" t="s">
        <v>80</v>
      </c>
      <c r="AV378" s="183" t="s">
        <v>80</v>
      </c>
      <c r="AW378" s="183" t="s">
        <v>111</v>
      </c>
      <c r="AX378" s="183" t="s">
        <v>72</v>
      </c>
      <c r="AY378" s="183" t="s">
        <v>139</v>
      </c>
    </row>
    <row r="379" spans="2:65" s="6" customFormat="1" ht="15.75" customHeight="1" x14ac:dyDescent="0.3">
      <c r="B379" s="176"/>
      <c r="C379" s="177"/>
      <c r="D379" s="167" t="s">
        <v>152</v>
      </c>
      <c r="E379" s="177"/>
      <c r="F379" s="178" t="s">
        <v>2490</v>
      </c>
      <c r="G379" s="177"/>
      <c r="H379" s="179">
        <v>34</v>
      </c>
      <c r="J379" s="177"/>
      <c r="K379" s="177"/>
      <c r="L379" s="180"/>
      <c r="M379" s="181"/>
      <c r="N379" s="177"/>
      <c r="O379" s="177"/>
      <c r="P379" s="177"/>
      <c r="Q379" s="177"/>
      <c r="R379" s="177"/>
      <c r="S379" s="177"/>
      <c r="T379" s="182"/>
      <c r="AT379" s="183" t="s">
        <v>152</v>
      </c>
      <c r="AU379" s="183" t="s">
        <v>80</v>
      </c>
      <c r="AV379" s="183" t="s">
        <v>80</v>
      </c>
      <c r="AW379" s="183" t="s">
        <v>111</v>
      </c>
      <c r="AX379" s="183" t="s">
        <v>72</v>
      </c>
      <c r="AY379" s="183" t="s">
        <v>139</v>
      </c>
    </row>
    <row r="380" spans="2:65" s="6" customFormat="1" ht="15.75" customHeight="1" x14ac:dyDescent="0.3">
      <c r="B380" s="184"/>
      <c r="C380" s="185"/>
      <c r="D380" s="167" t="s">
        <v>152</v>
      </c>
      <c r="E380" s="185"/>
      <c r="F380" s="186" t="s">
        <v>179</v>
      </c>
      <c r="G380" s="185"/>
      <c r="H380" s="187">
        <v>164.5</v>
      </c>
      <c r="J380" s="185"/>
      <c r="K380" s="185"/>
      <c r="L380" s="188"/>
      <c r="M380" s="189"/>
      <c r="N380" s="185"/>
      <c r="O380" s="185"/>
      <c r="P380" s="185"/>
      <c r="Q380" s="185"/>
      <c r="R380" s="185"/>
      <c r="S380" s="185"/>
      <c r="T380" s="190"/>
      <c r="AT380" s="191" t="s">
        <v>152</v>
      </c>
      <c r="AU380" s="191" t="s">
        <v>80</v>
      </c>
      <c r="AV380" s="191" t="s">
        <v>146</v>
      </c>
      <c r="AW380" s="191" t="s">
        <v>111</v>
      </c>
      <c r="AX380" s="191" t="s">
        <v>76</v>
      </c>
      <c r="AY380" s="191" t="s">
        <v>139</v>
      </c>
    </row>
    <row r="381" spans="2:65" s="6" customFormat="1" ht="15.75" customHeight="1" x14ac:dyDescent="0.3">
      <c r="B381" s="23"/>
      <c r="C381" s="153" t="s">
        <v>1553</v>
      </c>
      <c r="D381" s="153" t="s">
        <v>141</v>
      </c>
      <c r="E381" s="154" t="s">
        <v>2504</v>
      </c>
      <c r="F381" s="155" t="s">
        <v>2505</v>
      </c>
      <c r="G381" s="156" t="s">
        <v>164</v>
      </c>
      <c r="H381" s="157">
        <v>131.6</v>
      </c>
      <c r="I381" s="158">
        <v>8.27</v>
      </c>
      <c r="J381" s="159">
        <f>ROUND($I$381*$H$381,2)</f>
        <v>1088.33</v>
      </c>
      <c r="K381" s="155" t="s">
        <v>145</v>
      </c>
      <c r="L381" s="43"/>
      <c r="M381" s="160"/>
      <c r="N381" s="161" t="s">
        <v>43</v>
      </c>
      <c r="O381" s="24"/>
      <c r="P381" s="162">
        <f>$O$381*$H$381</f>
        <v>0</v>
      </c>
      <c r="Q381" s="162">
        <v>0</v>
      </c>
      <c r="R381" s="162">
        <f>$Q$381*$H$381</f>
        <v>0</v>
      </c>
      <c r="S381" s="162">
        <v>0</v>
      </c>
      <c r="T381" s="163">
        <f>$S$381*$H$381</f>
        <v>0</v>
      </c>
      <c r="AR381" s="97" t="s">
        <v>1457</v>
      </c>
      <c r="AT381" s="97" t="s">
        <v>141</v>
      </c>
      <c r="AU381" s="97" t="s">
        <v>80</v>
      </c>
      <c r="AY381" s="6" t="s">
        <v>139</v>
      </c>
      <c r="BE381" s="164">
        <f>IF($N$381="základní",$J$381,0)</f>
        <v>1088.33</v>
      </c>
      <c r="BF381" s="164">
        <f>IF($N$381="snížená",$J$381,0)</f>
        <v>0</v>
      </c>
      <c r="BG381" s="164">
        <f>IF($N$381="zákl. přenesená",$J$381,0)</f>
        <v>0</v>
      </c>
      <c r="BH381" s="164">
        <f>IF($N$381="sníž. přenesená",$J$381,0)</f>
        <v>0</v>
      </c>
      <c r="BI381" s="164">
        <f>IF($N$381="nulová",$J$381,0)</f>
        <v>0</v>
      </c>
      <c r="BJ381" s="97" t="s">
        <v>76</v>
      </c>
      <c r="BK381" s="164">
        <f>ROUND($I$381*$H$381,2)</f>
        <v>1088.33</v>
      </c>
      <c r="BL381" s="97" t="s">
        <v>1457</v>
      </c>
      <c r="BM381" s="97" t="s">
        <v>2506</v>
      </c>
    </row>
    <row r="382" spans="2:65" s="6" customFormat="1" ht="16.5" customHeight="1" x14ac:dyDescent="0.3">
      <c r="B382" s="23"/>
      <c r="C382" s="24"/>
      <c r="D382" s="165" t="s">
        <v>148</v>
      </c>
      <c r="E382" s="24"/>
      <c r="F382" s="166" t="s">
        <v>2507</v>
      </c>
      <c r="G382" s="24"/>
      <c r="H382" s="24"/>
      <c r="J382" s="24"/>
      <c r="K382" s="24"/>
      <c r="L382" s="43"/>
      <c r="M382" s="56"/>
      <c r="N382" s="24"/>
      <c r="O382" s="24"/>
      <c r="P382" s="24"/>
      <c r="Q382" s="24"/>
      <c r="R382" s="24"/>
      <c r="S382" s="24"/>
      <c r="T382" s="57"/>
      <c r="AT382" s="6" t="s">
        <v>148</v>
      </c>
      <c r="AU382" s="6" t="s">
        <v>80</v>
      </c>
    </row>
    <row r="383" spans="2:65" s="6" customFormat="1" ht="44.25" customHeight="1" x14ac:dyDescent="0.3">
      <c r="B383" s="23"/>
      <c r="C383" s="24"/>
      <c r="D383" s="167" t="s">
        <v>150</v>
      </c>
      <c r="E383" s="24"/>
      <c r="F383" s="168" t="s">
        <v>2508</v>
      </c>
      <c r="G383" s="24"/>
      <c r="H383" s="24"/>
      <c r="J383" s="24"/>
      <c r="K383" s="24"/>
      <c r="L383" s="43"/>
      <c r="M383" s="56"/>
      <c r="N383" s="24"/>
      <c r="O383" s="24"/>
      <c r="P383" s="24"/>
      <c r="Q383" s="24"/>
      <c r="R383" s="24"/>
      <c r="S383" s="24"/>
      <c r="T383" s="57"/>
      <c r="AT383" s="6" t="s">
        <v>150</v>
      </c>
      <c r="AU383" s="6" t="s">
        <v>80</v>
      </c>
    </row>
    <row r="384" spans="2:65" s="6" customFormat="1" ht="15.75" customHeight="1" x14ac:dyDescent="0.3">
      <c r="B384" s="169"/>
      <c r="C384" s="170"/>
      <c r="D384" s="167" t="s">
        <v>152</v>
      </c>
      <c r="E384" s="170"/>
      <c r="F384" s="171" t="s">
        <v>2169</v>
      </c>
      <c r="G384" s="170"/>
      <c r="H384" s="170"/>
      <c r="J384" s="170"/>
      <c r="K384" s="170"/>
      <c r="L384" s="172"/>
      <c r="M384" s="173"/>
      <c r="N384" s="170"/>
      <c r="O384" s="170"/>
      <c r="P384" s="170"/>
      <c r="Q384" s="170"/>
      <c r="R384" s="170"/>
      <c r="S384" s="170"/>
      <c r="T384" s="174"/>
      <c r="AT384" s="175" t="s">
        <v>152</v>
      </c>
      <c r="AU384" s="175" t="s">
        <v>80</v>
      </c>
      <c r="AV384" s="175" t="s">
        <v>76</v>
      </c>
      <c r="AW384" s="175" t="s">
        <v>111</v>
      </c>
      <c r="AX384" s="175" t="s">
        <v>72</v>
      </c>
      <c r="AY384" s="175" t="s">
        <v>139</v>
      </c>
    </row>
    <row r="385" spans="2:65" s="6" customFormat="1" ht="15.75" customHeight="1" x14ac:dyDescent="0.3">
      <c r="B385" s="176"/>
      <c r="C385" s="177"/>
      <c r="D385" s="167" t="s">
        <v>152</v>
      </c>
      <c r="E385" s="177"/>
      <c r="F385" s="178" t="s">
        <v>2477</v>
      </c>
      <c r="G385" s="177"/>
      <c r="H385" s="179">
        <v>11.6</v>
      </c>
      <c r="J385" s="177"/>
      <c r="K385" s="177"/>
      <c r="L385" s="180"/>
      <c r="M385" s="181"/>
      <c r="N385" s="177"/>
      <c r="O385" s="177"/>
      <c r="P385" s="177"/>
      <c r="Q385" s="177"/>
      <c r="R385" s="177"/>
      <c r="S385" s="177"/>
      <c r="T385" s="182"/>
      <c r="AT385" s="183" t="s">
        <v>152</v>
      </c>
      <c r="AU385" s="183" t="s">
        <v>80</v>
      </c>
      <c r="AV385" s="183" t="s">
        <v>80</v>
      </c>
      <c r="AW385" s="183" t="s">
        <v>111</v>
      </c>
      <c r="AX385" s="183" t="s">
        <v>72</v>
      </c>
      <c r="AY385" s="183" t="s">
        <v>139</v>
      </c>
    </row>
    <row r="386" spans="2:65" s="6" customFormat="1" ht="15.75" customHeight="1" x14ac:dyDescent="0.3">
      <c r="B386" s="176"/>
      <c r="C386" s="177"/>
      <c r="D386" s="167" t="s">
        <v>152</v>
      </c>
      <c r="E386" s="177"/>
      <c r="F386" s="178" t="s">
        <v>2478</v>
      </c>
      <c r="G386" s="177"/>
      <c r="H386" s="179">
        <v>92.8</v>
      </c>
      <c r="J386" s="177"/>
      <c r="K386" s="177"/>
      <c r="L386" s="180"/>
      <c r="M386" s="181"/>
      <c r="N386" s="177"/>
      <c r="O386" s="177"/>
      <c r="P386" s="177"/>
      <c r="Q386" s="177"/>
      <c r="R386" s="177"/>
      <c r="S386" s="177"/>
      <c r="T386" s="182"/>
      <c r="AT386" s="183" t="s">
        <v>152</v>
      </c>
      <c r="AU386" s="183" t="s">
        <v>80</v>
      </c>
      <c r="AV386" s="183" t="s">
        <v>80</v>
      </c>
      <c r="AW386" s="183" t="s">
        <v>111</v>
      </c>
      <c r="AX386" s="183" t="s">
        <v>72</v>
      </c>
      <c r="AY386" s="183" t="s">
        <v>139</v>
      </c>
    </row>
    <row r="387" spans="2:65" s="6" customFormat="1" ht="15.75" customHeight="1" x14ac:dyDescent="0.3">
      <c r="B387" s="176"/>
      <c r="C387" s="177"/>
      <c r="D387" s="167" t="s">
        <v>152</v>
      </c>
      <c r="E387" s="177"/>
      <c r="F387" s="178" t="s">
        <v>2479</v>
      </c>
      <c r="G387" s="177"/>
      <c r="H387" s="179">
        <v>27.2</v>
      </c>
      <c r="J387" s="177"/>
      <c r="K387" s="177"/>
      <c r="L387" s="180"/>
      <c r="M387" s="181"/>
      <c r="N387" s="177"/>
      <c r="O387" s="177"/>
      <c r="P387" s="177"/>
      <c r="Q387" s="177"/>
      <c r="R387" s="177"/>
      <c r="S387" s="177"/>
      <c r="T387" s="182"/>
      <c r="AT387" s="183" t="s">
        <v>152</v>
      </c>
      <c r="AU387" s="183" t="s">
        <v>80</v>
      </c>
      <c r="AV387" s="183" t="s">
        <v>80</v>
      </c>
      <c r="AW387" s="183" t="s">
        <v>111</v>
      </c>
      <c r="AX387" s="183" t="s">
        <v>72</v>
      </c>
      <c r="AY387" s="183" t="s">
        <v>139</v>
      </c>
    </row>
    <row r="388" spans="2:65" s="6" customFormat="1" ht="15.75" customHeight="1" x14ac:dyDescent="0.3">
      <c r="B388" s="184"/>
      <c r="C388" s="185"/>
      <c r="D388" s="167" t="s">
        <v>152</v>
      </c>
      <c r="E388" s="185"/>
      <c r="F388" s="186" t="s">
        <v>179</v>
      </c>
      <c r="G388" s="185"/>
      <c r="H388" s="187">
        <v>131.6</v>
      </c>
      <c r="J388" s="185"/>
      <c r="K388" s="185"/>
      <c r="L388" s="188"/>
      <c r="M388" s="189"/>
      <c r="N388" s="185"/>
      <c r="O388" s="185"/>
      <c r="P388" s="185"/>
      <c r="Q388" s="185"/>
      <c r="R388" s="185"/>
      <c r="S388" s="185"/>
      <c r="T388" s="190"/>
      <c r="AT388" s="191" t="s">
        <v>152</v>
      </c>
      <c r="AU388" s="191" t="s">
        <v>80</v>
      </c>
      <c r="AV388" s="191" t="s">
        <v>146</v>
      </c>
      <c r="AW388" s="191" t="s">
        <v>111</v>
      </c>
      <c r="AX388" s="191" t="s">
        <v>76</v>
      </c>
      <c r="AY388" s="191" t="s">
        <v>139</v>
      </c>
    </row>
    <row r="389" spans="2:65" s="140" customFormat="1" ht="37.5" customHeight="1" x14ac:dyDescent="0.35">
      <c r="B389" s="141"/>
      <c r="C389" s="142"/>
      <c r="D389" s="142" t="s">
        <v>71</v>
      </c>
      <c r="E389" s="143" t="s">
        <v>2509</v>
      </c>
      <c r="F389" s="143" t="s">
        <v>2510</v>
      </c>
      <c r="G389" s="142"/>
      <c r="H389" s="142"/>
      <c r="J389" s="144">
        <f>$BK$389</f>
        <v>24926</v>
      </c>
      <c r="K389" s="142"/>
      <c r="L389" s="145"/>
      <c r="M389" s="146"/>
      <c r="N389" s="142"/>
      <c r="O389" s="142"/>
      <c r="P389" s="147">
        <f>SUM($P$390:$P$395)</f>
        <v>0</v>
      </c>
      <c r="Q389" s="142"/>
      <c r="R389" s="147">
        <f>SUM($R$390:$R$395)</f>
        <v>0</v>
      </c>
      <c r="S389" s="142"/>
      <c r="T389" s="148">
        <f>SUM($T$390:$T$395)</f>
        <v>0</v>
      </c>
      <c r="AR389" s="149" t="s">
        <v>146</v>
      </c>
      <c r="AT389" s="149" t="s">
        <v>71</v>
      </c>
      <c r="AU389" s="149" t="s">
        <v>72</v>
      </c>
      <c r="AY389" s="149" t="s">
        <v>139</v>
      </c>
      <c r="BK389" s="150">
        <f>SUM($BK$390:$BK$395)</f>
        <v>24926</v>
      </c>
    </row>
    <row r="390" spans="2:65" s="6" customFormat="1" ht="15.75" customHeight="1" x14ac:dyDescent="0.3">
      <c r="B390" s="23"/>
      <c r="C390" s="153" t="s">
        <v>1557</v>
      </c>
      <c r="D390" s="153" t="s">
        <v>141</v>
      </c>
      <c r="E390" s="154" t="s">
        <v>2511</v>
      </c>
      <c r="F390" s="155" t="s">
        <v>2512</v>
      </c>
      <c r="G390" s="156" t="s">
        <v>302</v>
      </c>
      <c r="H390" s="157">
        <v>18</v>
      </c>
      <c r="I390" s="158">
        <v>495</v>
      </c>
      <c r="J390" s="159">
        <f>ROUND($I$390*$H$390,2)</f>
        <v>8910</v>
      </c>
      <c r="K390" s="155"/>
      <c r="L390" s="43"/>
      <c r="M390" s="160"/>
      <c r="N390" s="161" t="s">
        <v>43</v>
      </c>
      <c r="O390" s="24"/>
      <c r="P390" s="162">
        <f>$O$390*$H$390</f>
        <v>0</v>
      </c>
      <c r="Q390" s="162">
        <v>0</v>
      </c>
      <c r="R390" s="162">
        <f>$Q$390*$H$390</f>
        <v>0</v>
      </c>
      <c r="S390" s="162">
        <v>0</v>
      </c>
      <c r="T390" s="163">
        <f>$S$390*$H$390</f>
        <v>0</v>
      </c>
      <c r="AR390" s="97" t="s">
        <v>2513</v>
      </c>
      <c r="AT390" s="97" t="s">
        <v>141</v>
      </c>
      <c r="AU390" s="97" t="s">
        <v>76</v>
      </c>
      <c r="AY390" s="6" t="s">
        <v>139</v>
      </c>
      <c r="BE390" s="164">
        <f>IF($N$390="základní",$J$390,0)</f>
        <v>8910</v>
      </c>
      <c r="BF390" s="164">
        <f>IF($N$390="snížená",$J$390,0)</f>
        <v>0</v>
      </c>
      <c r="BG390" s="164">
        <f>IF($N$390="zákl. přenesená",$J$390,0)</f>
        <v>0</v>
      </c>
      <c r="BH390" s="164">
        <f>IF($N$390="sníž. přenesená",$J$390,0)</f>
        <v>0</v>
      </c>
      <c r="BI390" s="164">
        <f>IF($N$390="nulová",$J$390,0)</f>
        <v>0</v>
      </c>
      <c r="BJ390" s="97" t="s">
        <v>76</v>
      </c>
      <c r="BK390" s="164">
        <f>ROUND($I$390*$H$390,2)</f>
        <v>8910</v>
      </c>
      <c r="BL390" s="97" t="s">
        <v>2513</v>
      </c>
      <c r="BM390" s="97" t="s">
        <v>2514</v>
      </c>
    </row>
    <row r="391" spans="2:65" s="6" customFormat="1" ht="15.75" customHeight="1" x14ac:dyDescent="0.3">
      <c r="B391" s="176"/>
      <c r="C391" s="177"/>
      <c r="D391" s="165" t="s">
        <v>152</v>
      </c>
      <c r="E391" s="178"/>
      <c r="F391" s="178" t="s">
        <v>2515</v>
      </c>
      <c r="G391" s="177"/>
      <c r="H391" s="179">
        <v>18</v>
      </c>
      <c r="J391" s="177"/>
      <c r="K391" s="177"/>
      <c r="L391" s="180"/>
      <c r="M391" s="181"/>
      <c r="N391" s="177"/>
      <c r="O391" s="177"/>
      <c r="P391" s="177"/>
      <c r="Q391" s="177"/>
      <c r="R391" s="177"/>
      <c r="S391" s="177"/>
      <c r="T391" s="182"/>
      <c r="AT391" s="183" t="s">
        <v>152</v>
      </c>
      <c r="AU391" s="183" t="s">
        <v>76</v>
      </c>
      <c r="AV391" s="183" t="s">
        <v>80</v>
      </c>
      <c r="AW391" s="183" t="s">
        <v>111</v>
      </c>
      <c r="AX391" s="183" t="s">
        <v>76</v>
      </c>
      <c r="AY391" s="183" t="s">
        <v>139</v>
      </c>
    </row>
    <row r="392" spans="2:65" s="6" customFormat="1" ht="15.75" customHeight="1" x14ac:dyDescent="0.3">
      <c r="B392" s="23"/>
      <c r="C392" s="153" t="s">
        <v>1563</v>
      </c>
      <c r="D392" s="153" t="s">
        <v>141</v>
      </c>
      <c r="E392" s="154" t="s">
        <v>2516</v>
      </c>
      <c r="F392" s="155" t="s">
        <v>2517</v>
      </c>
      <c r="G392" s="156" t="s">
        <v>302</v>
      </c>
      <c r="H392" s="157">
        <v>40</v>
      </c>
      <c r="I392" s="158">
        <v>330</v>
      </c>
      <c r="J392" s="159">
        <f>ROUND($I$392*$H$392,2)</f>
        <v>13200</v>
      </c>
      <c r="K392" s="155"/>
      <c r="L392" s="43"/>
      <c r="M392" s="160"/>
      <c r="N392" s="161" t="s">
        <v>43</v>
      </c>
      <c r="O392" s="24"/>
      <c r="P392" s="162">
        <f>$O$392*$H$392</f>
        <v>0</v>
      </c>
      <c r="Q392" s="162">
        <v>0</v>
      </c>
      <c r="R392" s="162">
        <f>$Q$392*$H$392</f>
        <v>0</v>
      </c>
      <c r="S392" s="162">
        <v>0</v>
      </c>
      <c r="T392" s="163">
        <f>$S$392*$H$392</f>
        <v>0</v>
      </c>
      <c r="AR392" s="97" t="s">
        <v>2513</v>
      </c>
      <c r="AT392" s="97" t="s">
        <v>141</v>
      </c>
      <c r="AU392" s="97" t="s">
        <v>76</v>
      </c>
      <c r="AY392" s="6" t="s">
        <v>139</v>
      </c>
      <c r="BE392" s="164">
        <f>IF($N$392="základní",$J$392,0)</f>
        <v>13200</v>
      </c>
      <c r="BF392" s="164">
        <f>IF($N$392="snížená",$J$392,0)</f>
        <v>0</v>
      </c>
      <c r="BG392" s="164">
        <f>IF($N$392="zákl. přenesená",$J$392,0)</f>
        <v>0</v>
      </c>
      <c r="BH392" s="164">
        <f>IF($N$392="sníž. přenesená",$J$392,0)</f>
        <v>0</v>
      </c>
      <c r="BI392" s="164">
        <f>IF($N$392="nulová",$J$392,0)</f>
        <v>0</v>
      </c>
      <c r="BJ392" s="97" t="s">
        <v>76</v>
      </c>
      <c r="BK392" s="164">
        <f>ROUND($I$392*$H$392,2)</f>
        <v>13200</v>
      </c>
      <c r="BL392" s="97" t="s">
        <v>2513</v>
      </c>
      <c r="BM392" s="97" t="s">
        <v>2518</v>
      </c>
    </row>
    <row r="393" spans="2:65" s="6" customFormat="1" ht="15.75" customHeight="1" x14ac:dyDescent="0.3">
      <c r="B393" s="176"/>
      <c r="C393" s="177"/>
      <c r="D393" s="165" t="s">
        <v>152</v>
      </c>
      <c r="E393" s="178"/>
      <c r="F393" s="178" t="s">
        <v>2519</v>
      </c>
      <c r="G393" s="177"/>
      <c r="H393" s="179">
        <v>40</v>
      </c>
      <c r="J393" s="177"/>
      <c r="K393" s="177"/>
      <c r="L393" s="180"/>
      <c r="M393" s="181"/>
      <c r="N393" s="177"/>
      <c r="O393" s="177"/>
      <c r="P393" s="177"/>
      <c r="Q393" s="177"/>
      <c r="R393" s="177"/>
      <c r="S393" s="177"/>
      <c r="T393" s="182"/>
      <c r="AT393" s="183" t="s">
        <v>152</v>
      </c>
      <c r="AU393" s="183" t="s">
        <v>76</v>
      </c>
      <c r="AV393" s="183" t="s">
        <v>80</v>
      </c>
      <c r="AW393" s="183" t="s">
        <v>111</v>
      </c>
      <c r="AX393" s="183" t="s">
        <v>76</v>
      </c>
      <c r="AY393" s="183" t="s">
        <v>139</v>
      </c>
    </row>
    <row r="394" spans="2:65" s="6" customFormat="1" ht="15.75" customHeight="1" x14ac:dyDescent="0.3">
      <c r="B394" s="23"/>
      <c r="C394" s="153" t="s">
        <v>1574</v>
      </c>
      <c r="D394" s="153" t="s">
        <v>141</v>
      </c>
      <c r="E394" s="154" t="s">
        <v>2520</v>
      </c>
      <c r="F394" s="155" t="s">
        <v>2521</v>
      </c>
      <c r="G394" s="156" t="s">
        <v>302</v>
      </c>
      <c r="H394" s="157">
        <v>8</v>
      </c>
      <c r="I394" s="158">
        <v>352</v>
      </c>
      <c r="J394" s="159">
        <f>ROUND($I$394*$H$394,2)</f>
        <v>2816</v>
      </c>
      <c r="K394" s="155"/>
      <c r="L394" s="43"/>
      <c r="M394" s="160"/>
      <c r="N394" s="161" t="s">
        <v>43</v>
      </c>
      <c r="O394" s="24"/>
      <c r="P394" s="162">
        <f>$O$394*$H$394</f>
        <v>0</v>
      </c>
      <c r="Q394" s="162">
        <v>0</v>
      </c>
      <c r="R394" s="162">
        <f>$Q$394*$H$394</f>
        <v>0</v>
      </c>
      <c r="S394" s="162">
        <v>0</v>
      </c>
      <c r="T394" s="163">
        <f>$S$394*$H$394</f>
        <v>0</v>
      </c>
      <c r="AR394" s="97" t="s">
        <v>2513</v>
      </c>
      <c r="AT394" s="97" t="s">
        <v>141</v>
      </c>
      <c r="AU394" s="97" t="s">
        <v>76</v>
      </c>
      <c r="AY394" s="6" t="s">
        <v>139</v>
      </c>
      <c r="BE394" s="164">
        <f>IF($N$394="základní",$J$394,0)</f>
        <v>2816</v>
      </c>
      <c r="BF394" s="164">
        <f>IF($N$394="snížená",$J$394,0)</f>
        <v>0</v>
      </c>
      <c r="BG394" s="164">
        <f>IF($N$394="zákl. přenesená",$J$394,0)</f>
        <v>0</v>
      </c>
      <c r="BH394" s="164">
        <f>IF($N$394="sníž. přenesená",$J$394,0)</f>
        <v>0</v>
      </c>
      <c r="BI394" s="164">
        <f>IF($N$394="nulová",$J$394,0)</f>
        <v>0</v>
      </c>
      <c r="BJ394" s="97" t="s">
        <v>76</v>
      </c>
      <c r="BK394" s="164">
        <f>ROUND($I$394*$H$394,2)</f>
        <v>2816</v>
      </c>
      <c r="BL394" s="97" t="s">
        <v>2513</v>
      </c>
      <c r="BM394" s="97" t="s">
        <v>2522</v>
      </c>
    </row>
    <row r="395" spans="2:65" s="6" customFormat="1" ht="15.75" customHeight="1" x14ac:dyDescent="0.3">
      <c r="B395" s="176"/>
      <c r="C395" s="177"/>
      <c r="D395" s="165" t="s">
        <v>152</v>
      </c>
      <c r="E395" s="178"/>
      <c r="F395" s="178" t="s">
        <v>2176</v>
      </c>
      <c r="G395" s="177"/>
      <c r="H395" s="179">
        <v>8</v>
      </c>
      <c r="J395" s="177"/>
      <c r="K395" s="177"/>
      <c r="L395" s="180"/>
      <c r="M395" s="210"/>
      <c r="N395" s="211"/>
      <c r="O395" s="211"/>
      <c r="P395" s="211"/>
      <c r="Q395" s="211"/>
      <c r="R395" s="211"/>
      <c r="S395" s="211"/>
      <c r="T395" s="212"/>
      <c r="AT395" s="183" t="s">
        <v>152</v>
      </c>
      <c r="AU395" s="183" t="s">
        <v>76</v>
      </c>
      <c r="AV395" s="183" t="s">
        <v>80</v>
      </c>
      <c r="AW395" s="183" t="s">
        <v>111</v>
      </c>
      <c r="AX395" s="183" t="s">
        <v>76</v>
      </c>
      <c r="AY395" s="183" t="s">
        <v>139</v>
      </c>
    </row>
    <row r="396" spans="2:65" s="6" customFormat="1" ht="7.5" customHeight="1" x14ac:dyDescent="0.3">
      <c r="B396" s="38"/>
      <c r="C396" s="39"/>
      <c r="D396" s="39"/>
      <c r="E396" s="39"/>
      <c r="F396" s="39"/>
      <c r="G396" s="39"/>
      <c r="H396" s="39"/>
      <c r="I396" s="110"/>
      <c r="J396" s="39"/>
      <c r="K396" s="39"/>
      <c r="L396" s="43"/>
    </row>
    <row r="2393" s="2" customFormat="1" ht="14.25" customHeight="1" x14ac:dyDescent="0.3"/>
  </sheetData>
  <sheetProtection password="CC35" sheet="1" objects="1" scenarios="1" formatColumns="0" formatRows="0" sort="0" autoFilter="0"/>
  <autoFilter ref="C92:K92"/>
  <mergeCells count="12">
    <mergeCell ref="E85:H85"/>
    <mergeCell ref="G1:H1"/>
    <mergeCell ref="L2:V2"/>
    <mergeCell ref="E7:H7"/>
    <mergeCell ref="E9:H9"/>
    <mergeCell ref="E11:H11"/>
    <mergeCell ref="E26:H26"/>
    <mergeCell ref="E47:H47"/>
    <mergeCell ref="E49:H49"/>
    <mergeCell ref="E51:H51"/>
    <mergeCell ref="E81:H81"/>
    <mergeCell ref="E83:H83"/>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 activePane="bottomLeft" state="frozenSplit"/>
      <selection pane="bottomLeft" activeCell="E9" sqref="E9:H9"/>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93</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2" customFormat="1" ht="15.75" customHeight="1" x14ac:dyDescent="0.3">
      <c r="B8" s="10"/>
      <c r="C8" s="11"/>
      <c r="D8" s="19" t="s">
        <v>102</v>
      </c>
      <c r="E8" s="11"/>
      <c r="F8" s="11"/>
      <c r="G8" s="11"/>
      <c r="H8" s="11"/>
      <c r="J8" s="11"/>
      <c r="K8" s="13"/>
    </row>
    <row r="9" spans="1:256" s="97" customFormat="1" ht="16.5" customHeight="1" x14ac:dyDescent="0.3">
      <c r="B9" s="98"/>
      <c r="C9" s="99"/>
      <c r="D9" s="99"/>
      <c r="E9" s="344" t="s">
        <v>103</v>
      </c>
      <c r="F9" s="345"/>
      <c r="G9" s="345"/>
      <c r="H9" s="345"/>
      <c r="J9" s="99"/>
      <c r="K9" s="100"/>
    </row>
    <row r="10" spans="1:256" s="6" customFormat="1" ht="15.75" customHeight="1" x14ac:dyDescent="0.3">
      <c r="B10" s="23"/>
      <c r="C10" s="24"/>
      <c r="D10" s="19" t="s">
        <v>104</v>
      </c>
      <c r="E10" s="24"/>
      <c r="F10" s="24"/>
      <c r="G10" s="24"/>
      <c r="H10" s="24"/>
      <c r="J10" s="24"/>
      <c r="K10" s="27"/>
    </row>
    <row r="11" spans="1:256" s="6" customFormat="1" ht="37.5" customHeight="1" x14ac:dyDescent="0.3">
      <c r="B11" s="23"/>
      <c r="C11" s="24"/>
      <c r="D11" s="24"/>
      <c r="E11" s="314" t="s">
        <v>2523</v>
      </c>
      <c r="F11" s="317"/>
      <c r="G11" s="317"/>
      <c r="H11" s="317"/>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22</v>
      </c>
      <c r="E14" s="24"/>
      <c r="F14" s="17" t="s">
        <v>23</v>
      </c>
      <c r="G14" s="24"/>
      <c r="H14" s="24"/>
      <c r="I14" s="101" t="s">
        <v>24</v>
      </c>
      <c r="J14" s="52" t="str">
        <f>'Rekapitulace stavby'!$AN$8</f>
        <v>08.06.2015</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26</v>
      </c>
      <c r="E16" s="24"/>
      <c r="F16" s="24"/>
      <c r="G16" s="24"/>
      <c r="H16" s="24"/>
      <c r="I16" s="101" t="s">
        <v>27</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30</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32</v>
      </c>
      <c r="E19" s="24"/>
      <c r="F19" s="24"/>
      <c r="G19" s="24"/>
      <c r="H19" s="24"/>
      <c r="I19" s="101" t="s">
        <v>27</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30</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34</v>
      </c>
      <c r="E22" s="24"/>
      <c r="F22" s="24"/>
      <c r="G22" s="24"/>
      <c r="H22" s="24"/>
      <c r="I22" s="101" t="s">
        <v>27</v>
      </c>
      <c r="J22" s="17"/>
      <c r="K22" s="27"/>
    </row>
    <row r="23" spans="2:11" s="6" customFormat="1" ht="18.75" customHeight="1" x14ac:dyDescent="0.3">
      <c r="B23" s="23"/>
      <c r="C23" s="24"/>
      <c r="D23" s="24"/>
      <c r="E23" s="17" t="s">
        <v>106</v>
      </c>
      <c r="F23" s="24"/>
      <c r="G23" s="24"/>
      <c r="H23" s="24"/>
      <c r="I23" s="101" t="s">
        <v>30</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37</v>
      </c>
      <c r="E25" s="24"/>
      <c r="F25" s="24"/>
      <c r="G25" s="24"/>
      <c r="H25" s="24"/>
      <c r="J25" s="24"/>
      <c r="K25" s="27"/>
    </row>
    <row r="26" spans="2:11" s="97" customFormat="1" ht="15.75" customHeight="1" x14ac:dyDescent="0.3">
      <c r="B26" s="98"/>
      <c r="C26" s="99"/>
      <c r="D26" s="99"/>
      <c r="E26" s="339"/>
      <c r="F26" s="345"/>
      <c r="G26" s="345"/>
      <c r="H26" s="345"/>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38</v>
      </c>
      <c r="E29" s="24"/>
      <c r="F29" s="24"/>
      <c r="G29" s="24"/>
      <c r="H29" s="24"/>
      <c r="J29" s="67">
        <f>ROUND($J$93,2)</f>
        <v>369254.18</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40</v>
      </c>
      <c r="G31" s="24"/>
      <c r="H31" s="24"/>
      <c r="I31" s="104" t="s">
        <v>39</v>
      </c>
      <c r="J31" s="28" t="s">
        <v>41</v>
      </c>
      <c r="K31" s="27"/>
    </row>
    <row r="32" spans="2:11" s="6" customFormat="1" ht="15" customHeight="1" x14ac:dyDescent="0.3">
      <c r="B32" s="23"/>
      <c r="C32" s="24"/>
      <c r="D32" s="30" t="s">
        <v>42</v>
      </c>
      <c r="E32" s="30" t="s">
        <v>43</v>
      </c>
      <c r="F32" s="105">
        <f>ROUND(SUM($BE$93:$BE$429),2)</f>
        <v>369254.18</v>
      </c>
      <c r="G32" s="24"/>
      <c r="H32" s="24"/>
      <c r="I32" s="106">
        <v>0.21</v>
      </c>
      <c r="J32" s="105">
        <f>ROUND(ROUND((SUM($BE$93:$BE$429)),2)*$I$32,2)</f>
        <v>77543.38</v>
      </c>
      <c r="K32" s="27"/>
    </row>
    <row r="33" spans="2:11" s="6" customFormat="1" ht="15" customHeight="1" x14ac:dyDescent="0.3">
      <c r="B33" s="23"/>
      <c r="C33" s="24"/>
      <c r="D33" s="24"/>
      <c r="E33" s="30" t="s">
        <v>44</v>
      </c>
      <c r="F33" s="105">
        <f>ROUND(SUM($BF$93:$BF$429),2)</f>
        <v>0</v>
      </c>
      <c r="G33" s="24"/>
      <c r="H33" s="24"/>
      <c r="I33" s="106">
        <v>0.15</v>
      </c>
      <c r="J33" s="105">
        <f>ROUND(ROUND((SUM($BF$93:$BF$429)),2)*$I$33,2)</f>
        <v>0</v>
      </c>
      <c r="K33" s="27"/>
    </row>
    <row r="34" spans="2:11" s="6" customFormat="1" ht="15" hidden="1" customHeight="1" x14ac:dyDescent="0.3">
      <c r="B34" s="23"/>
      <c r="C34" s="24"/>
      <c r="D34" s="24"/>
      <c r="E34" s="30" t="s">
        <v>45</v>
      </c>
      <c r="F34" s="105">
        <f>ROUND(SUM($BG$93:$BG$429),2)</f>
        <v>0</v>
      </c>
      <c r="G34" s="24"/>
      <c r="H34" s="24"/>
      <c r="I34" s="106">
        <v>0.21</v>
      </c>
      <c r="J34" s="105">
        <v>0</v>
      </c>
      <c r="K34" s="27"/>
    </row>
    <row r="35" spans="2:11" s="6" customFormat="1" ht="15" hidden="1" customHeight="1" x14ac:dyDescent="0.3">
      <c r="B35" s="23"/>
      <c r="C35" s="24"/>
      <c r="D35" s="24"/>
      <c r="E35" s="30" t="s">
        <v>46</v>
      </c>
      <c r="F35" s="105">
        <f>ROUND(SUM($BH$93:$BH$429),2)</f>
        <v>0</v>
      </c>
      <c r="G35" s="24"/>
      <c r="H35" s="24"/>
      <c r="I35" s="106">
        <v>0.15</v>
      </c>
      <c r="J35" s="105">
        <v>0</v>
      </c>
      <c r="K35" s="27"/>
    </row>
    <row r="36" spans="2:11" s="6" customFormat="1" ht="15" hidden="1" customHeight="1" x14ac:dyDescent="0.3">
      <c r="B36" s="23"/>
      <c r="C36" s="24"/>
      <c r="D36" s="24"/>
      <c r="E36" s="30" t="s">
        <v>47</v>
      </c>
      <c r="F36" s="105">
        <f>ROUND(SUM($BI$93:$BI$429),2)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48</v>
      </c>
      <c r="E38" s="34"/>
      <c r="F38" s="34"/>
      <c r="G38" s="107" t="s">
        <v>49</v>
      </c>
      <c r="H38" s="35" t="s">
        <v>50</v>
      </c>
      <c r="I38" s="108"/>
      <c r="J38" s="36">
        <f>SUM($J$29:$J$36)</f>
        <v>446797.56</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107</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4" t="str">
        <f>$E$7</f>
        <v>Kanalizace v obci Město Libavá</v>
      </c>
      <c r="F47" s="317"/>
      <c r="G47" s="317"/>
      <c r="H47" s="317"/>
      <c r="J47" s="24"/>
      <c r="K47" s="27"/>
    </row>
    <row r="48" spans="2:11" s="2" customFormat="1" ht="15.75" customHeight="1" x14ac:dyDescent="0.3">
      <c r="B48" s="10"/>
      <c r="C48" s="19" t="s">
        <v>102</v>
      </c>
      <c r="D48" s="11"/>
      <c r="E48" s="11"/>
      <c r="F48" s="11"/>
      <c r="G48" s="11"/>
      <c r="H48" s="11"/>
      <c r="J48" s="11"/>
      <c r="K48" s="13"/>
    </row>
    <row r="49" spans="2:47" s="6" customFormat="1" ht="16.5" customHeight="1" x14ac:dyDescent="0.3">
      <c r="B49" s="23"/>
      <c r="C49" s="24"/>
      <c r="D49" s="24"/>
      <c r="E49" s="344" t="s">
        <v>103</v>
      </c>
      <c r="F49" s="317"/>
      <c r="G49" s="317"/>
      <c r="H49" s="317"/>
      <c r="J49" s="24"/>
      <c r="K49" s="27"/>
    </row>
    <row r="50" spans="2:47" s="6" customFormat="1" ht="15" customHeight="1" x14ac:dyDescent="0.3">
      <c r="B50" s="23"/>
      <c r="C50" s="19" t="s">
        <v>104</v>
      </c>
      <c r="D50" s="24"/>
      <c r="E50" s="24"/>
      <c r="F50" s="24"/>
      <c r="G50" s="24"/>
      <c r="H50" s="24"/>
      <c r="J50" s="24"/>
      <c r="K50" s="27"/>
    </row>
    <row r="51" spans="2:47" s="6" customFormat="1" ht="19.5" customHeight="1" x14ac:dyDescent="0.3">
      <c r="B51" s="23"/>
      <c r="C51" s="24"/>
      <c r="D51" s="24"/>
      <c r="E51" s="314" t="str">
        <f>$E$11</f>
        <v>1-4 - Rozvody NN - Vs1</v>
      </c>
      <c r="F51" s="317"/>
      <c r="G51" s="317"/>
      <c r="H51" s="317"/>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22</v>
      </c>
      <c r="D53" s="24"/>
      <c r="E53" s="24"/>
      <c r="F53" s="17" t="str">
        <f>$F$14</f>
        <v>Město Libavá</v>
      </c>
      <c r="G53" s="24"/>
      <c r="H53" s="24"/>
      <c r="I53" s="101" t="s">
        <v>24</v>
      </c>
      <c r="J53" s="52" t="str">
        <f>IF($J$14="","",$J$14)</f>
        <v>08.06.2015</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26</v>
      </c>
      <c r="D55" s="24"/>
      <c r="E55" s="24"/>
      <c r="F55" s="17" t="str">
        <f>$E$17</f>
        <v>Armádní Servisní, příspěvková organizace</v>
      </c>
      <c r="G55" s="24"/>
      <c r="H55" s="24"/>
      <c r="I55" s="101" t="s">
        <v>34</v>
      </c>
      <c r="J55" s="17" t="str">
        <f>$E$23</f>
        <v>IDOP Olomouc a.s.</v>
      </c>
      <c r="K55" s="27"/>
    </row>
    <row r="56" spans="2:47" s="6" customFormat="1" ht="15" customHeight="1" x14ac:dyDescent="0.3">
      <c r="B56" s="23"/>
      <c r="C56" s="19" t="s">
        <v>32</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108</v>
      </c>
      <c r="D58" s="32"/>
      <c r="E58" s="32"/>
      <c r="F58" s="32"/>
      <c r="G58" s="32"/>
      <c r="H58" s="32"/>
      <c r="I58" s="115"/>
      <c r="J58" s="116" t="s">
        <v>109</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110</v>
      </c>
      <c r="D60" s="24"/>
      <c r="E60" s="24"/>
      <c r="F60" s="24"/>
      <c r="G60" s="24"/>
      <c r="H60" s="24"/>
      <c r="J60" s="67">
        <f>$J$93</f>
        <v>369254.18</v>
      </c>
      <c r="K60" s="27"/>
      <c r="AU60" s="6" t="s">
        <v>111</v>
      </c>
    </row>
    <row r="61" spans="2:47" s="73" customFormat="1" ht="25.5" customHeight="1" x14ac:dyDescent="0.3">
      <c r="B61" s="117"/>
      <c r="C61" s="118"/>
      <c r="D61" s="119" t="s">
        <v>2151</v>
      </c>
      <c r="E61" s="119"/>
      <c r="F61" s="119"/>
      <c r="G61" s="119"/>
      <c r="H61" s="119"/>
      <c r="I61" s="120"/>
      <c r="J61" s="121">
        <f>$J$94</f>
        <v>332105.32</v>
      </c>
      <c r="K61" s="122"/>
    </row>
    <row r="62" spans="2:47" s="83" customFormat="1" ht="21" customHeight="1" x14ac:dyDescent="0.3">
      <c r="B62" s="123"/>
      <c r="C62" s="85"/>
      <c r="D62" s="124" t="s">
        <v>2153</v>
      </c>
      <c r="E62" s="124"/>
      <c r="F62" s="124"/>
      <c r="G62" s="124"/>
      <c r="H62" s="124"/>
      <c r="I62" s="125"/>
      <c r="J62" s="126">
        <f>$J$95</f>
        <v>19233</v>
      </c>
      <c r="K62" s="127"/>
    </row>
    <row r="63" spans="2:47" s="83" customFormat="1" ht="21" customHeight="1" x14ac:dyDescent="0.3">
      <c r="B63" s="123"/>
      <c r="C63" s="85"/>
      <c r="D63" s="124" t="s">
        <v>2154</v>
      </c>
      <c r="E63" s="124"/>
      <c r="F63" s="124"/>
      <c r="G63" s="124"/>
      <c r="H63" s="124"/>
      <c r="I63" s="125"/>
      <c r="J63" s="126">
        <f>$J$141</f>
        <v>10854</v>
      </c>
      <c r="K63" s="127"/>
    </row>
    <row r="64" spans="2:47" s="83" customFormat="1" ht="21" customHeight="1" x14ac:dyDescent="0.3">
      <c r="B64" s="123"/>
      <c r="C64" s="85"/>
      <c r="D64" s="124" t="s">
        <v>2152</v>
      </c>
      <c r="E64" s="124"/>
      <c r="F64" s="124"/>
      <c r="G64" s="124"/>
      <c r="H64" s="124"/>
      <c r="I64" s="125"/>
      <c r="J64" s="126">
        <f>$J$166</f>
        <v>5119</v>
      </c>
      <c r="K64" s="127"/>
    </row>
    <row r="65" spans="2:12" s="83" customFormat="1" ht="21" customHeight="1" x14ac:dyDescent="0.3">
      <c r="B65" s="123"/>
      <c r="C65" s="85"/>
      <c r="D65" s="124" t="s">
        <v>2155</v>
      </c>
      <c r="E65" s="124"/>
      <c r="F65" s="124"/>
      <c r="G65" s="124"/>
      <c r="H65" s="124"/>
      <c r="I65" s="125"/>
      <c r="J65" s="126">
        <f>$J$196</f>
        <v>30478.32</v>
      </c>
      <c r="K65" s="127"/>
    </row>
    <row r="66" spans="2:12" s="83" customFormat="1" ht="21" customHeight="1" x14ac:dyDescent="0.3">
      <c r="B66" s="123"/>
      <c r="C66" s="85"/>
      <c r="D66" s="124" t="s">
        <v>2157</v>
      </c>
      <c r="E66" s="124"/>
      <c r="F66" s="124"/>
      <c r="G66" s="124"/>
      <c r="H66" s="124"/>
      <c r="I66" s="125"/>
      <c r="J66" s="126">
        <f>$J$228</f>
        <v>2373.1999999999998</v>
      </c>
      <c r="K66" s="127"/>
    </row>
    <row r="67" spans="2:12" s="83" customFormat="1" ht="21" customHeight="1" x14ac:dyDescent="0.3">
      <c r="B67" s="123"/>
      <c r="C67" s="85"/>
      <c r="D67" s="124" t="s">
        <v>2158</v>
      </c>
      <c r="E67" s="124"/>
      <c r="F67" s="124"/>
      <c r="G67" s="124"/>
      <c r="H67" s="124"/>
      <c r="I67" s="125"/>
      <c r="J67" s="126">
        <f>$J$262</f>
        <v>260794</v>
      </c>
      <c r="K67" s="127"/>
    </row>
    <row r="68" spans="2:12" s="83" customFormat="1" ht="21" customHeight="1" x14ac:dyDescent="0.3">
      <c r="B68" s="123"/>
      <c r="C68" s="85"/>
      <c r="D68" s="124" t="s">
        <v>2156</v>
      </c>
      <c r="E68" s="124"/>
      <c r="F68" s="124"/>
      <c r="G68" s="124"/>
      <c r="H68" s="124"/>
      <c r="I68" s="125"/>
      <c r="J68" s="126">
        <f>$J$328</f>
        <v>3253.8</v>
      </c>
      <c r="K68" s="127"/>
    </row>
    <row r="69" spans="2:12" s="73" customFormat="1" ht="25.5" customHeight="1" x14ac:dyDescent="0.3">
      <c r="B69" s="117"/>
      <c r="C69" s="118"/>
      <c r="D69" s="119" t="s">
        <v>120</v>
      </c>
      <c r="E69" s="119"/>
      <c r="F69" s="119"/>
      <c r="G69" s="119"/>
      <c r="H69" s="119"/>
      <c r="I69" s="120"/>
      <c r="J69" s="121">
        <f>$J$368</f>
        <v>12222.86</v>
      </c>
      <c r="K69" s="122"/>
    </row>
    <row r="70" spans="2:12" s="83" customFormat="1" ht="21" customHeight="1" x14ac:dyDescent="0.3">
      <c r="B70" s="123"/>
      <c r="C70" s="85"/>
      <c r="D70" s="124" t="s">
        <v>2159</v>
      </c>
      <c r="E70" s="124"/>
      <c r="F70" s="124"/>
      <c r="G70" s="124"/>
      <c r="H70" s="124"/>
      <c r="I70" s="125"/>
      <c r="J70" s="126">
        <f>$J$369</f>
        <v>12222.86</v>
      </c>
      <c r="K70" s="127"/>
    </row>
    <row r="71" spans="2:12" s="73" customFormat="1" ht="25.5" customHeight="1" x14ac:dyDescent="0.3">
      <c r="B71" s="117"/>
      <c r="C71" s="118"/>
      <c r="D71" s="119" t="s">
        <v>2160</v>
      </c>
      <c r="E71" s="119"/>
      <c r="F71" s="119"/>
      <c r="G71" s="119"/>
      <c r="H71" s="119"/>
      <c r="I71" s="120"/>
      <c r="J71" s="121">
        <f>$J$420</f>
        <v>24926</v>
      </c>
      <c r="K71" s="122"/>
    </row>
    <row r="72" spans="2:12" s="6" customFormat="1" ht="22.5" customHeight="1" x14ac:dyDescent="0.3">
      <c r="B72" s="23"/>
      <c r="C72" s="24"/>
      <c r="D72" s="24"/>
      <c r="E72" s="24"/>
      <c r="F72" s="24"/>
      <c r="G72" s="24"/>
      <c r="H72" s="24"/>
      <c r="J72" s="24"/>
      <c r="K72" s="27"/>
    </row>
    <row r="73" spans="2:12" s="6" customFormat="1" ht="7.5" customHeight="1" x14ac:dyDescent="0.3">
      <c r="B73" s="38"/>
      <c r="C73" s="39"/>
      <c r="D73" s="39"/>
      <c r="E73" s="39"/>
      <c r="F73" s="39"/>
      <c r="G73" s="39"/>
      <c r="H73" s="39"/>
      <c r="I73" s="110"/>
      <c r="J73" s="39"/>
      <c r="K73" s="40"/>
    </row>
    <row r="77" spans="2:12" s="6" customFormat="1" ht="7.5" customHeight="1" x14ac:dyDescent="0.3">
      <c r="B77" s="41"/>
      <c r="C77" s="42"/>
      <c r="D77" s="42"/>
      <c r="E77" s="42"/>
      <c r="F77" s="42"/>
      <c r="G77" s="42"/>
      <c r="H77" s="42"/>
      <c r="I77" s="112"/>
      <c r="J77" s="42"/>
      <c r="K77" s="42"/>
      <c r="L77" s="43"/>
    </row>
    <row r="78" spans="2:12" s="6" customFormat="1" ht="37.5" customHeight="1" x14ac:dyDescent="0.3">
      <c r="B78" s="23"/>
      <c r="C78" s="12" t="s">
        <v>122</v>
      </c>
      <c r="D78" s="24"/>
      <c r="E78" s="24"/>
      <c r="F78" s="24"/>
      <c r="G78" s="24"/>
      <c r="H78" s="24"/>
      <c r="J78" s="24"/>
      <c r="K78" s="24"/>
      <c r="L78" s="43"/>
    </row>
    <row r="79" spans="2:12" s="6" customFormat="1" ht="7.5" customHeight="1" x14ac:dyDescent="0.3">
      <c r="B79" s="23"/>
      <c r="C79" s="24"/>
      <c r="D79" s="24"/>
      <c r="E79" s="24"/>
      <c r="F79" s="24"/>
      <c r="G79" s="24"/>
      <c r="H79" s="24"/>
      <c r="J79" s="24"/>
      <c r="K79" s="24"/>
      <c r="L79" s="43"/>
    </row>
    <row r="80" spans="2:12" s="6" customFormat="1" ht="15" customHeight="1" x14ac:dyDescent="0.3">
      <c r="B80" s="23"/>
      <c r="C80" s="19" t="s">
        <v>16</v>
      </c>
      <c r="D80" s="24"/>
      <c r="E80" s="24"/>
      <c r="F80" s="24"/>
      <c r="G80" s="24"/>
      <c r="H80" s="24"/>
      <c r="J80" s="24"/>
      <c r="K80" s="24"/>
      <c r="L80" s="43"/>
    </row>
    <row r="81" spans="2:65" s="6" customFormat="1" ht="16.5" customHeight="1" x14ac:dyDescent="0.3">
      <c r="B81" s="23"/>
      <c r="C81" s="24"/>
      <c r="D81" s="24"/>
      <c r="E81" s="344" t="str">
        <f>$E$7</f>
        <v>Kanalizace v obci Město Libavá</v>
      </c>
      <c r="F81" s="317"/>
      <c r="G81" s="317"/>
      <c r="H81" s="317"/>
      <c r="J81" s="24"/>
      <c r="K81" s="24"/>
      <c r="L81" s="43"/>
    </row>
    <row r="82" spans="2:65" s="2" customFormat="1" ht="15.75" customHeight="1" x14ac:dyDescent="0.3">
      <c r="B82" s="10"/>
      <c r="C82" s="19" t="s">
        <v>102</v>
      </c>
      <c r="D82" s="11"/>
      <c r="E82" s="11"/>
      <c r="F82" s="11"/>
      <c r="G82" s="11"/>
      <c r="H82" s="11"/>
      <c r="J82" s="11"/>
      <c r="K82" s="11"/>
      <c r="L82" s="128"/>
    </row>
    <row r="83" spans="2:65" s="6" customFormat="1" ht="16.5" customHeight="1" x14ac:dyDescent="0.3">
      <c r="B83" s="23"/>
      <c r="C83" s="24"/>
      <c r="D83" s="24"/>
      <c r="E83" s="344" t="s">
        <v>103</v>
      </c>
      <c r="F83" s="317"/>
      <c r="G83" s="317"/>
      <c r="H83" s="317"/>
      <c r="J83" s="24"/>
      <c r="K83" s="24"/>
      <c r="L83" s="43"/>
    </row>
    <row r="84" spans="2:65" s="6" customFormat="1" ht="15" customHeight="1" x14ac:dyDescent="0.3">
      <c r="B84" s="23"/>
      <c r="C84" s="19" t="s">
        <v>104</v>
      </c>
      <c r="D84" s="24"/>
      <c r="E84" s="24"/>
      <c r="F84" s="24"/>
      <c r="G84" s="24"/>
      <c r="H84" s="24"/>
      <c r="J84" s="24"/>
      <c r="K84" s="24"/>
      <c r="L84" s="43"/>
    </row>
    <row r="85" spans="2:65" s="6" customFormat="1" ht="19.5" customHeight="1" x14ac:dyDescent="0.3">
      <c r="B85" s="23"/>
      <c r="C85" s="24"/>
      <c r="D85" s="24"/>
      <c r="E85" s="314" t="str">
        <f>$E$11</f>
        <v>1-4 - Rozvody NN - Vs1</v>
      </c>
      <c r="F85" s="317"/>
      <c r="G85" s="317"/>
      <c r="H85" s="317"/>
      <c r="J85" s="24"/>
      <c r="K85" s="24"/>
      <c r="L85" s="43"/>
    </row>
    <row r="86" spans="2:65" s="6" customFormat="1" ht="7.5" customHeight="1" x14ac:dyDescent="0.3">
      <c r="B86" s="23"/>
      <c r="C86" s="24"/>
      <c r="D86" s="24"/>
      <c r="E86" s="24"/>
      <c r="F86" s="24"/>
      <c r="G86" s="24"/>
      <c r="H86" s="24"/>
      <c r="J86" s="24"/>
      <c r="K86" s="24"/>
      <c r="L86" s="43"/>
    </row>
    <row r="87" spans="2:65" s="6" customFormat="1" ht="18.75" customHeight="1" x14ac:dyDescent="0.3">
      <c r="B87" s="23"/>
      <c r="C87" s="19" t="s">
        <v>22</v>
      </c>
      <c r="D87" s="24"/>
      <c r="E87" s="24"/>
      <c r="F87" s="17" t="str">
        <f>$F$14</f>
        <v>Město Libavá</v>
      </c>
      <c r="G87" s="24"/>
      <c r="H87" s="24"/>
      <c r="I87" s="101" t="s">
        <v>24</v>
      </c>
      <c r="J87" s="52" t="str">
        <f>IF($J$14="","",$J$14)</f>
        <v>08.06.2015</v>
      </c>
      <c r="K87" s="24"/>
      <c r="L87" s="43"/>
    </row>
    <row r="88" spans="2:65" s="6" customFormat="1" ht="7.5" customHeight="1" x14ac:dyDescent="0.3">
      <c r="B88" s="23"/>
      <c r="C88" s="24"/>
      <c r="D88" s="24"/>
      <c r="E88" s="24"/>
      <c r="F88" s="24"/>
      <c r="G88" s="24"/>
      <c r="H88" s="24"/>
      <c r="J88" s="24"/>
      <c r="K88" s="24"/>
      <c r="L88" s="43"/>
    </row>
    <row r="89" spans="2:65" s="6" customFormat="1" ht="15.75" customHeight="1" x14ac:dyDescent="0.3">
      <c r="B89" s="23"/>
      <c r="C89" s="19" t="s">
        <v>26</v>
      </c>
      <c r="D89" s="24"/>
      <c r="E89" s="24"/>
      <c r="F89" s="17" t="str">
        <f>$E$17</f>
        <v>Armádní Servisní, příspěvková organizace</v>
      </c>
      <c r="G89" s="24"/>
      <c r="H89" s="24"/>
      <c r="I89" s="101" t="s">
        <v>34</v>
      </c>
      <c r="J89" s="17" t="str">
        <f>$E$23</f>
        <v>IDOP Olomouc a.s.</v>
      </c>
      <c r="K89" s="24"/>
      <c r="L89" s="43"/>
    </row>
    <row r="90" spans="2:65" s="6" customFormat="1" ht="15" customHeight="1" x14ac:dyDescent="0.3">
      <c r="B90" s="23"/>
      <c r="C90" s="19" t="s">
        <v>32</v>
      </c>
      <c r="D90" s="24"/>
      <c r="E90" s="24"/>
      <c r="F90" s="17" t="str">
        <f>IF($E$20="","",$E$20)</f>
        <v/>
      </c>
      <c r="G90" s="24"/>
      <c r="H90" s="24"/>
      <c r="J90" s="24"/>
      <c r="K90" s="24"/>
      <c r="L90" s="43"/>
    </row>
    <row r="91" spans="2:65" s="6" customFormat="1" ht="11.25" customHeight="1" x14ac:dyDescent="0.3">
      <c r="B91" s="23"/>
      <c r="C91" s="24"/>
      <c r="D91" s="24"/>
      <c r="E91" s="24"/>
      <c r="F91" s="24"/>
      <c r="G91" s="24"/>
      <c r="H91" s="24"/>
      <c r="J91" s="24"/>
      <c r="K91" s="24"/>
      <c r="L91" s="43"/>
    </row>
    <row r="92" spans="2:65" s="129" customFormat="1" ht="30" customHeight="1" x14ac:dyDescent="0.3">
      <c r="B92" s="130"/>
      <c r="C92" s="131" t="s">
        <v>123</v>
      </c>
      <c r="D92" s="132" t="s">
        <v>57</v>
      </c>
      <c r="E92" s="132" t="s">
        <v>53</v>
      </c>
      <c r="F92" s="132" t="s">
        <v>124</v>
      </c>
      <c r="G92" s="132" t="s">
        <v>125</v>
      </c>
      <c r="H92" s="132" t="s">
        <v>126</v>
      </c>
      <c r="I92" s="133" t="s">
        <v>127</v>
      </c>
      <c r="J92" s="132" t="s">
        <v>128</v>
      </c>
      <c r="K92" s="134" t="s">
        <v>129</v>
      </c>
      <c r="L92" s="135"/>
      <c r="M92" s="59" t="s">
        <v>130</v>
      </c>
      <c r="N92" s="60" t="s">
        <v>42</v>
      </c>
      <c r="O92" s="60" t="s">
        <v>131</v>
      </c>
      <c r="P92" s="60" t="s">
        <v>132</v>
      </c>
      <c r="Q92" s="60" t="s">
        <v>133</v>
      </c>
      <c r="R92" s="60" t="s">
        <v>134</v>
      </c>
      <c r="S92" s="60" t="s">
        <v>135</v>
      </c>
      <c r="T92" s="61" t="s">
        <v>136</v>
      </c>
    </row>
    <row r="93" spans="2:65" s="6" customFormat="1" ht="30" customHeight="1" x14ac:dyDescent="0.35">
      <c r="B93" s="23"/>
      <c r="C93" s="66" t="s">
        <v>110</v>
      </c>
      <c r="D93" s="24"/>
      <c r="E93" s="24"/>
      <c r="F93" s="24"/>
      <c r="G93" s="24"/>
      <c r="H93" s="24"/>
      <c r="J93" s="136">
        <f>$BK$93</f>
        <v>369254.18</v>
      </c>
      <c r="K93" s="24"/>
      <c r="L93" s="43"/>
      <c r="M93" s="63"/>
      <c r="N93" s="64"/>
      <c r="O93" s="64"/>
      <c r="P93" s="137">
        <f>$P$94+$P$368+$P$420</f>
        <v>0</v>
      </c>
      <c r="Q93" s="64"/>
      <c r="R93" s="137">
        <f>$R$94+$R$368+$R$420</f>
        <v>9.1999024079999998</v>
      </c>
      <c r="S93" s="64"/>
      <c r="T93" s="138">
        <f>$T$94+$T$368+$T$420</f>
        <v>0</v>
      </c>
      <c r="AT93" s="6" t="s">
        <v>71</v>
      </c>
      <c r="AU93" s="6" t="s">
        <v>111</v>
      </c>
      <c r="BK93" s="139">
        <f>$BK$94+$BK$368+$BK$420</f>
        <v>369254.18</v>
      </c>
    </row>
    <row r="94" spans="2:65" s="140" customFormat="1" ht="37.5" customHeight="1" x14ac:dyDescent="0.35">
      <c r="B94" s="141"/>
      <c r="C94" s="142"/>
      <c r="D94" s="142" t="s">
        <v>71</v>
      </c>
      <c r="E94" s="143" t="s">
        <v>2161</v>
      </c>
      <c r="F94" s="143" t="s">
        <v>2162</v>
      </c>
      <c r="G94" s="142"/>
      <c r="H94" s="142"/>
      <c r="J94" s="144">
        <f>$BK$94</f>
        <v>332105.32</v>
      </c>
      <c r="K94" s="142"/>
      <c r="L94" s="145"/>
      <c r="M94" s="146"/>
      <c r="N94" s="142"/>
      <c r="O94" s="142"/>
      <c r="P94" s="147">
        <f>$P$95+$P$141+$P$166+$P$196+$P$228+$P$262+$P$328</f>
        <v>0</v>
      </c>
      <c r="Q94" s="142"/>
      <c r="R94" s="147">
        <f>$R$95+$R$141+$R$166+$R$196+$R$228+$R$262+$R$328</f>
        <v>0</v>
      </c>
      <c r="S94" s="142"/>
      <c r="T94" s="148">
        <f>$T$95+$T$141+$T$166+$T$196+$T$228+$T$262+$T$328</f>
        <v>0</v>
      </c>
      <c r="AR94" s="149" t="s">
        <v>76</v>
      </c>
      <c r="AT94" s="149" t="s">
        <v>71</v>
      </c>
      <c r="AU94" s="149" t="s">
        <v>72</v>
      </c>
      <c r="AY94" s="149" t="s">
        <v>139</v>
      </c>
      <c r="BK94" s="150">
        <f>$BK$95+$BK$141+$BK$166+$BK$196+$BK$228+$BK$262+$BK$328</f>
        <v>332105.32</v>
      </c>
    </row>
    <row r="95" spans="2:65" s="140" customFormat="1" ht="21" customHeight="1" x14ac:dyDescent="0.3">
      <c r="B95" s="141"/>
      <c r="C95" s="142"/>
      <c r="D95" s="142" t="s">
        <v>71</v>
      </c>
      <c r="E95" s="151" t="s">
        <v>2205</v>
      </c>
      <c r="F95" s="151" t="s">
        <v>2206</v>
      </c>
      <c r="G95" s="142"/>
      <c r="H95" s="142"/>
      <c r="J95" s="152">
        <f>$BK$95</f>
        <v>19233</v>
      </c>
      <c r="K95" s="142"/>
      <c r="L95" s="145"/>
      <c r="M95" s="146"/>
      <c r="N95" s="142"/>
      <c r="O95" s="142"/>
      <c r="P95" s="147">
        <f>SUM($P$96:$P$140)</f>
        <v>0</v>
      </c>
      <c r="Q95" s="142"/>
      <c r="R95" s="147">
        <f>SUM($R$96:$R$140)</f>
        <v>0</v>
      </c>
      <c r="S95" s="142"/>
      <c r="T95" s="148">
        <f>SUM($T$96:$T$140)</f>
        <v>0</v>
      </c>
      <c r="AR95" s="149" t="s">
        <v>76</v>
      </c>
      <c r="AT95" s="149" t="s">
        <v>71</v>
      </c>
      <c r="AU95" s="149" t="s">
        <v>76</v>
      </c>
      <c r="AY95" s="149" t="s">
        <v>139</v>
      </c>
      <c r="BK95" s="150">
        <f>SUM($BK$96:$BK$140)</f>
        <v>19233</v>
      </c>
    </row>
    <row r="96" spans="2:65" s="6" customFormat="1" ht="15.75" customHeight="1" x14ac:dyDescent="0.3">
      <c r="B96" s="23"/>
      <c r="C96" s="153" t="s">
        <v>76</v>
      </c>
      <c r="D96" s="153" t="s">
        <v>141</v>
      </c>
      <c r="E96" s="154" t="s">
        <v>2246</v>
      </c>
      <c r="F96" s="155" t="s">
        <v>2247</v>
      </c>
      <c r="G96" s="156" t="s">
        <v>144</v>
      </c>
      <c r="H96" s="157">
        <v>1</v>
      </c>
      <c r="I96" s="158">
        <v>585</v>
      </c>
      <c r="J96" s="159">
        <f>ROUND($I$96*$H$96,2)</f>
        <v>585</v>
      </c>
      <c r="K96" s="155"/>
      <c r="L96" s="43"/>
      <c r="M96" s="160"/>
      <c r="N96" s="161" t="s">
        <v>43</v>
      </c>
      <c r="O96" s="24"/>
      <c r="P96" s="162">
        <f>$O$96*$H$96</f>
        <v>0</v>
      </c>
      <c r="Q96" s="162">
        <v>0</v>
      </c>
      <c r="R96" s="162">
        <f>$Q$96*$H$96</f>
        <v>0</v>
      </c>
      <c r="S96" s="162">
        <v>0</v>
      </c>
      <c r="T96" s="163">
        <f>$S$96*$H$96</f>
        <v>0</v>
      </c>
      <c r="AR96" s="97" t="s">
        <v>332</v>
      </c>
      <c r="AT96" s="97" t="s">
        <v>141</v>
      </c>
      <c r="AU96" s="97" t="s">
        <v>80</v>
      </c>
      <c r="AY96" s="6" t="s">
        <v>139</v>
      </c>
      <c r="BE96" s="164">
        <f>IF($N$96="základní",$J$96,0)</f>
        <v>585</v>
      </c>
      <c r="BF96" s="164">
        <f>IF($N$96="snížená",$J$96,0)</f>
        <v>0</v>
      </c>
      <c r="BG96" s="164">
        <f>IF($N$96="zákl. přenesená",$J$96,0)</f>
        <v>0</v>
      </c>
      <c r="BH96" s="164">
        <f>IF($N$96="sníž. přenesená",$J$96,0)</f>
        <v>0</v>
      </c>
      <c r="BI96" s="164">
        <f>IF($N$96="nulová",$J$96,0)</f>
        <v>0</v>
      </c>
      <c r="BJ96" s="97" t="s">
        <v>76</v>
      </c>
      <c r="BK96" s="164">
        <f>ROUND($I$96*$H$96,2)</f>
        <v>585</v>
      </c>
      <c r="BL96" s="97" t="s">
        <v>332</v>
      </c>
      <c r="BM96" s="97" t="s">
        <v>2524</v>
      </c>
    </row>
    <row r="97" spans="2:65" s="6" customFormat="1" ht="16.5" customHeight="1" x14ac:dyDescent="0.3">
      <c r="B97" s="23"/>
      <c r="C97" s="24"/>
      <c r="D97" s="165" t="s">
        <v>148</v>
      </c>
      <c r="E97" s="24"/>
      <c r="F97" s="166" t="s">
        <v>2247</v>
      </c>
      <c r="G97" s="24"/>
      <c r="H97" s="24"/>
      <c r="J97" s="24"/>
      <c r="K97" s="24"/>
      <c r="L97" s="43"/>
      <c r="M97" s="56"/>
      <c r="N97" s="24"/>
      <c r="O97" s="24"/>
      <c r="P97" s="24"/>
      <c r="Q97" s="24"/>
      <c r="R97" s="24"/>
      <c r="S97" s="24"/>
      <c r="T97" s="57"/>
      <c r="AT97" s="6" t="s">
        <v>148</v>
      </c>
      <c r="AU97" s="6" t="s">
        <v>80</v>
      </c>
    </row>
    <row r="98" spans="2:65" s="6" customFormat="1" ht="15.75" customHeight="1" x14ac:dyDescent="0.3">
      <c r="B98" s="176"/>
      <c r="C98" s="177"/>
      <c r="D98" s="167" t="s">
        <v>152</v>
      </c>
      <c r="E98" s="177"/>
      <c r="F98" s="178" t="s">
        <v>2525</v>
      </c>
      <c r="G98" s="177"/>
      <c r="H98" s="179">
        <v>1</v>
      </c>
      <c r="J98" s="177"/>
      <c r="K98" s="177"/>
      <c r="L98" s="180"/>
      <c r="M98" s="181"/>
      <c r="N98" s="177"/>
      <c r="O98" s="177"/>
      <c r="P98" s="177"/>
      <c r="Q98" s="177"/>
      <c r="R98" s="177"/>
      <c r="S98" s="177"/>
      <c r="T98" s="182"/>
      <c r="AT98" s="183" t="s">
        <v>152</v>
      </c>
      <c r="AU98" s="183" t="s">
        <v>80</v>
      </c>
      <c r="AV98" s="183" t="s">
        <v>80</v>
      </c>
      <c r="AW98" s="183" t="s">
        <v>111</v>
      </c>
      <c r="AX98" s="183" t="s">
        <v>76</v>
      </c>
      <c r="AY98" s="183" t="s">
        <v>139</v>
      </c>
    </row>
    <row r="99" spans="2:65" s="6" customFormat="1" ht="15.75" customHeight="1" x14ac:dyDescent="0.3">
      <c r="B99" s="23"/>
      <c r="C99" s="153" t="s">
        <v>80</v>
      </c>
      <c r="D99" s="153" t="s">
        <v>141</v>
      </c>
      <c r="E99" s="154" t="s">
        <v>2243</v>
      </c>
      <c r="F99" s="155" t="s">
        <v>2244</v>
      </c>
      <c r="G99" s="156" t="s">
        <v>144</v>
      </c>
      <c r="H99" s="157">
        <v>1</v>
      </c>
      <c r="I99" s="158">
        <v>585</v>
      </c>
      <c r="J99" s="159">
        <f>ROUND($I$99*$H$99,2)</f>
        <v>585</v>
      </c>
      <c r="K99" s="155"/>
      <c r="L99" s="43"/>
      <c r="M99" s="160"/>
      <c r="N99" s="161" t="s">
        <v>43</v>
      </c>
      <c r="O99" s="24"/>
      <c r="P99" s="162">
        <f>$O$99*$H$99</f>
        <v>0</v>
      </c>
      <c r="Q99" s="162">
        <v>0</v>
      </c>
      <c r="R99" s="162">
        <f>$Q$99*$H$99</f>
        <v>0</v>
      </c>
      <c r="S99" s="162">
        <v>0</v>
      </c>
      <c r="T99" s="163">
        <f>$S$99*$H$99</f>
        <v>0</v>
      </c>
      <c r="AR99" s="97" t="s">
        <v>332</v>
      </c>
      <c r="AT99" s="97" t="s">
        <v>141</v>
      </c>
      <c r="AU99" s="97" t="s">
        <v>80</v>
      </c>
      <c r="AY99" s="6" t="s">
        <v>139</v>
      </c>
      <c r="BE99" s="164">
        <f>IF($N$99="základní",$J$99,0)</f>
        <v>585</v>
      </c>
      <c r="BF99" s="164">
        <f>IF($N$99="snížená",$J$99,0)</f>
        <v>0</v>
      </c>
      <c r="BG99" s="164">
        <f>IF($N$99="zákl. přenesená",$J$99,0)</f>
        <v>0</v>
      </c>
      <c r="BH99" s="164">
        <f>IF($N$99="sníž. přenesená",$J$99,0)</f>
        <v>0</v>
      </c>
      <c r="BI99" s="164">
        <f>IF($N$99="nulová",$J$99,0)</f>
        <v>0</v>
      </c>
      <c r="BJ99" s="97" t="s">
        <v>76</v>
      </c>
      <c r="BK99" s="164">
        <f>ROUND($I$99*$H$99,2)</f>
        <v>585</v>
      </c>
      <c r="BL99" s="97" t="s">
        <v>332</v>
      </c>
      <c r="BM99" s="97" t="s">
        <v>2526</v>
      </c>
    </row>
    <row r="100" spans="2:65" s="6" customFormat="1" ht="16.5" customHeight="1" x14ac:dyDescent="0.3">
      <c r="B100" s="23"/>
      <c r="C100" s="24"/>
      <c r="D100" s="165" t="s">
        <v>148</v>
      </c>
      <c r="E100" s="24"/>
      <c r="F100" s="166" t="s">
        <v>2244</v>
      </c>
      <c r="G100" s="24"/>
      <c r="H100" s="24"/>
      <c r="J100" s="24"/>
      <c r="K100" s="24"/>
      <c r="L100" s="43"/>
      <c r="M100" s="56"/>
      <c r="N100" s="24"/>
      <c r="O100" s="24"/>
      <c r="P100" s="24"/>
      <c r="Q100" s="24"/>
      <c r="R100" s="24"/>
      <c r="S100" s="24"/>
      <c r="T100" s="57"/>
      <c r="AT100" s="6" t="s">
        <v>148</v>
      </c>
      <c r="AU100" s="6" t="s">
        <v>80</v>
      </c>
    </row>
    <row r="101" spans="2:65" s="6" customFormat="1" ht="15.75" customHeight="1" x14ac:dyDescent="0.3">
      <c r="B101" s="176"/>
      <c r="C101" s="177"/>
      <c r="D101" s="167" t="s">
        <v>152</v>
      </c>
      <c r="E101" s="177"/>
      <c r="F101" s="178" t="s">
        <v>2525</v>
      </c>
      <c r="G101" s="177"/>
      <c r="H101" s="179">
        <v>1</v>
      </c>
      <c r="J101" s="177"/>
      <c r="K101" s="177"/>
      <c r="L101" s="180"/>
      <c r="M101" s="181"/>
      <c r="N101" s="177"/>
      <c r="O101" s="177"/>
      <c r="P101" s="177"/>
      <c r="Q101" s="177"/>
      <c r="R101" s="177"/>
      <c r="S101" s="177"/>
      <c r="T101" s="182"/>
      <c r="AT101" s="183" t="s">
        <v>152</v>
      </c>
      <c r="AU101" s="183" t="s">
        <v>80</v>
      </c>
      <c r="AV101" s="183" t="s">
        <v>80</v>
      </c>
      <c r="AW101" s="183" t="s">
        <v>111</v>
      </c>
      <c r="AX101" s="183" t="s">
        <v>76</v>
      </c>
      <c r="AY101" s="183" t="s">
        <v>139</v>
      </c>
    </row>
    <row r="102" spans="2:65" s="6" customFormat="1" ht="15.75" customHeight="1" x14ac:dyDescent="0.3">
      <c r="B102" s="23"/>
      <c r="C102" s="153" t="s">
        <v>161</v>
      </c>
      <c r="D102" s="153" t="s">
        <v>141</v>
      </c>
      <c r="E102" s="154" t="s">
        <v>2249</v>
      </c>
      <c r="F102" s="155" t="s">
        <v>2250</v>
      </c>
      <c r="G102" s="156" t="s">
        <v>144</v>
      </c>
      <c r="H102" s="157">
        <v>1</v>
      </c>
      <c r="I102" s="158">
        <v>401</v>
      </c>
      <c r="J102" s="159">
        <f>ROUND($I$102*$H$102,2)</f>
        <v>401</v>
      </c>
      <c r="K102" s="155"/>
      <c r="L102" s="43"/>
      <c r="M102" s="160"/>
      <c r="N102" s="161" t="s">
        <v>43</v>
      </c>
      <c r="O102" s="24"/>
      <c r="P102" s="162">
        <f>$O$102*$H$102</f>
        <v>0</v>
      </c>
      <c r="Q102" s="162">
        <v>0</v>
      </c>
      <c r="R102" s="162">
        <f>$Q$102*$H$102</f>
        <v>0</v>
      </c>
      <c r="S102" s="162">
        <v>0</v>
      </c>
      <c r="T102" s="163">
        <f>$S$102*$H$102</f>
        <v>0</v>
      </c>
      <c r="AR102" s="97" t="s">
        <v>332</v>
      </c>
      <c r="AT102" s="97" t="s">
        <v>141</v>
      </c>
      <c r="AU102" s="97" t="s">
        <v>80</v>
      </c>
      <c r="AY102" s="6" t="s">
        <v>139</v>
      </c>
      <c r="BE102" s="164">
        <f>IF($N$102="základní",$J$102,0)</f>
        <v>401</v>
      </c>
      <c r="BF102" s="164">
        <f>IF($N$102="snížená",$J$102,0)</f>
        <v>0</v>
      </c>
      <c r="BG102" s="164">
        <f>IF($N$102="zákl. přenesená",$J$102,0)</f>
        <v>0</v>
      </c>
      <c r="BH102" s="164">
        <f>IF($N$102="sníž. přenesená",$J$102,0)</f>
        <v>0</v>
      </c>
      <c r="BI102" s="164">
        <f>IF($N$102="nulová",$J$102,0)</f>
        <v>0</v>
      </c>
      <c r="BJ102" s="97" t="s">
        <v>76</v>
      </c>
      <c r="BK102" s="164">
        <f>ROUND($I$102*$H$102,2)</f>
        <v>401</v>
      </c>
      <c r="BL102" s="97" t="s">
        <v>332</v>
      </c>
      <c r="BM102" s="97" t="s">
        <v>2527</v>
      </c>
    </row>
    <row r="103" spans="2:65" s="6" customFormat="1" ht="16.5" customHeight="1" x14ac:dyDescent="0.3">
      <c r="B103" s="23"/>
      <c r="C103" s="24"/>
      <c r="D103" s="165" t="s">
        <v>148</v>
      </c>
      <c r="E103" s="24"/>
      <c r="F103" s="166" t="s">
        <v>2250</v>
      </c>
      <c r="G103" s="24"/>
      <c r="H103" s="24"/>
      <c r="J103" s="24"/>
      <c r="K103" s="24"/>
      <c r="L103" s="43"/>
      <c r="M103" s="56"/>
      <c r="N103" s="24"/>
      <c r="O103" s="24"/>
      <c r="P103" s="24"/>
      <c r="Q103" s="24"/>
      <c r="R103" s="24"/>
      <c r="S103" s="24"/>
      <c r="T103" s="57"/>
      <c r="AT103" s="6" t="s">
        <v>148</v>
      </c>
      <c r="AU103" s="6" t="s">
        <v>80</v>
      </c>
    </row>
    <row r="104" spans="2:65" s="6" customFormat="1" ht="15.75" customHeight="1" x14ac:dyDescent="0.3">
      <c r="B104" s="176"/>
      <c r="C104" s="177"/>
      <c r="D104" s="167" t="s">
        <v>152</v>
      </c>
      <c r="E104" s="177"/>
      <c r="F104" s="178" t="s">
        <v>2525</v>
      </c>
      <c r="G104" s="177"/>
      <c r="H104" s="179">
        <v>1</v>
      </c>
      <c r="J104" s="177"/>
      <c r="K104" s="177"/>
      <c r="L104" s="180"/>
      <c r="M104" s="181"/>
      <c r="N104" s="177"/>
      <c r="O104" s="177"/>
      <c r="P104" s="177"/>
      <c r="Q104" s="177"/>
      <c r="R104" s="177"/>
      <c r="S104" s="177"/>
      <c r="T104" s="182"/>
      <c r="AT104" s="183" t="s">
        <v>152</v>
      </c>
      <c r="AU104" s="183" t="s">
        <v>80</v>
      </c>
      <c r="AV104" s="183" t="s">
        <v>80</v>
      </c>
      <c r="AW104" s="183" t="s">
        <v>111</v>
      </c>
      <c r="AX104" s="183" t="s">
        <v>76</v>
      </c>
      <c r="AY104" s="183" t="s">
        <v>139</v>
      </c>
    </row>
    <row r="105" spans="2:65" s="6" customFormat="1" ht="15.75" customHeight="1" x14ac:dyDescent="0.3">
      <c r="B105" s="23"/>
      <c r="C105" s="153" t="s">
        <v>146</v>
      </c>
      <c r="D105" s="153" t="s">
        <v>141</v>
      </c>
      <c r="E105" s="154" t="s">
        <v>2235</v>
      </c>
      <c r="F105" s="155" t="s">
        <v>2236</v>
      </c>
      <c r="G105" s="156" t="s">
        <v>144</v>
      </c>
      <c r="H105" s="157">
        <v>8</v>
      </c>
      <c r="I105" s="158">
        <v>84</v>
      </c>
      <c r="J105" s="159">
        <f>ROUND($I$105*$H$105,2)</f>
        <v>672</v>
      </c>
      <c r="K105" s="155" t="s">
        <v>145</v>
      </c>
      <c r="L105" s="43"/>
      <c r="M105" s="160"/>
      <c r="N105" s="161" t="s">
        <v>43</v>
      </c>
      <c r="O105" s="24"/>
      <c r="P105" s="162">
        <f>$O$105*$H$105</f>
        <v>0</v>
      </c>
      <c r="Q105" s="162">
        <v>0</v>
      </c>
      <c r="R105" s="162">
        <f>$Q$105*$H$105</f>
        <v>0</v>
      </c>
      <c r="S105" s="162">
        <v>0</v>
      </c>
      <c r="T105" s="163">
        <f>$S$105*$H$105</f>
        <v>0</v>
      </c>
      <c r="AR105" s="97" t="s">
        <v>332</v>
      </c>
      <c r="AT105" s="97" t="s">
        <v>141</v>
      </c>
      <c r="AU105" s="97" t="s">
        <v>80</v>
      </c>
      <c r="AY105" s="6" t="s">
        <v>139</v>
      </c>
      <c r="BE105" s="164">
        <f>IF($N$105="základní",$J$105,0)</f>
        <v>672</v>
      </c>
      <c r="BF105" s="164">
        <f>IF($N$105="snížená",$J$105,0)</f>
        <v>0</v>
      </c>
      <c r="BG105" s="164">
        <f>IF($N$105="zákl. přenesená",$J$105,0)</f>
        <v>0</v>
      </c>
      <c r="BH105" s="164">
        <f>IF($N$105="sníž. přenesená",$J$105,0)</f>
        <v>0</v>
      </c>
      <c r="BI105" s="164">
        <f>IF($N$105="nulová",$J$105,0)</f>
        <v>0</v>
      </c>
      <c r="BJ105" s="97" t="s">
        <v>76</v>
      </c>
      <c r="BK105" s="164">
        <f>ROUND($I$105*$H$105,2)</f>
        <v>672</v>
      </c>
      <c r="BL105" s="97" t="s">
        <v>332</v>
      </c>
      <c r="BM105" s="97" t="s">
        <v>2528</v>
      </c>
    </row>
    <row r="106" spans="2:65" s="6" customFormat="1" ht="16.5" customHeight="1" x14ac:dyDescent="0.3">
      <c r="B106" s="23"/>
      <c r="C106" s="24"/>
      <c r="D106" s="165" t="s">
        <v>148</v>
      </c>
      <c r="E106" s="24"/>
      <c r="F106" s="166" t="s">
        <v>2238</v>
      </c>
      <c r="G106" s="24"/>
      <c r="H106" s="24"/>
      <c r="J106" s="24"/>
      <c r="K106" s="24"/>
      <c r="L106" s="43"/>
      <c r="M106" s="56"/>
      <c r="N106" s="24"/>
      <c r="O106" s="24"/>
      <c r="P106" s="24"/>
      <c r="Q106" s="24"/>
      <c r="R106" s="24"/>
      <c r="S106" s="24"/>
      <c r="T106" s="57"/>
      <c r="AT106" s="6" t="s">
        <v>148</v>
      </c>
      <c r="AU106" s="6" t="s">
        <v>80</v>
      </c>
    </row>
    <row r="107" spans="2:65" s="6" customFormat="1" ht="15.75" customHeight="1" x14ac:dyDescent="0.3">
      <c r="B107" s="176"/>
      <c r="C107" s="177"/>
      <c r="D107" s="167" t="s">
        <v>152</v>
      </c>
      <c r="E107" s="177"/>
      <c r="F107" s="178" t="s">
        <v>2529</v>
      </c>
      <c r="G107" s="177"/>
      <c r="H107" s="179">
        <v>8</v>
      </c>
      <c r="J107" s="177"/>
      <c r="K107" s="177"/>
      <c r="L107" s="180"/>
      <c r="M107" s="181"/>
      <c r="N107" s="177"/>
      <c r="O107" s="177"/>
      <c r="P107" s="177"/>
      <c r="Q107" s="177"/>
      <c r="R107" s="177"/>
      <c r="S107" s="177"/>
      <c r="T107" s="182"/>
      <c r="AT107" s="183" t="s">
        <v>152</v>
      </c>
      <c r="AU107" s="183" t="s">
        <v>80</v>
      </c>
      <c r="AV107" s="183" t="s">
        <v>80</v>
      </c>
      <c r="AW107" s="183" t="s">
        <v>111</v>
      </c>
      <c r="AX107" s="183" t="s">
        <v>76</v>
      </c>
      <c r="AY107" s="183" t="s">
        <v>139</v>
      </c>
    </row>
    <row r="108" spans="2:65" s="6" customFormat="1" ht="15.75" customHeight="1" x14ac:dyDescent="0.3">
      <c r="B108" s="23"/>
      <c r="C108" s="153" t="s">
        <v>180</v>
      </c>
      <c r="D108" s="153" t="s">
        <v>141</v>
      </c>
      <c r="E108" s="154" t="s">
        <v>2240</v>
      </c>
      <c r="F108" s="155" t="s">
        <v>2241</v>
      </c>
      <c r="G108" s="156" t="s">
        <v>144</v>
      </c>
      <c r="H108" s="157">
        <v>2</v>
      </c>
      <c r="I108" s="158">
        <v>585</v>
      </c>
      <c r="J108" s="159">
        <f>ROUND($I$108*$H$108,2)</f>
        <v>1170</v>
      </c>
      <c r="K108" s="155"/>
      <c r="L108" s="43"/>
      <c r="M108" s="160"/>
      <c r="N108" s="161" t="s">
        <v>43</v>
      </c>
      <c r="O108" s="24"/>
      <c r="P108" s="162">
        <f>$O$108*$H$108</f>
        <v>0</v>
      </c>
      <c r="Q108" s="162">
        <v>0</v>
      </c>
      <c r="R108" s="162">
        <f>$Q$108*$H$108</f>
        <v>0</v>
      </c>
      <c r="S108" s="162">
        <v>0</v>
      </c>
      <c r="T108" s="163">
        <f>$S$108*$H$108</f>
        <v>0</v>
      </c>
      <c r="AR108" s="97" t="s">
        <v>332</v>
      </c>
      <c r="AT108" s="97" t="s">
        <v>141</v>
      </c>
      <c r="AU108" s="97" t="s">
        <v>80</v>
      </c>
      <c r="AY108" s="6" t="s">
        <v>139</v>
      </c>
      <c r="BE108" s="164">
        <f>IF($N$108="základní",$J$108,0)</f>
        <v>1170</v>
      </c>
      <c r="BF108" s="164">
        <f>IF($N$108="snížená",$J$108,0)</f>
        <v>0</v>
      </c>
      <c r="BG108" s="164">
        <f>IF($N$108="zákl. přenesená",$J$108,0)</f>
        <v>0</v>
      </c>
      <c r="BH108" s="164">
        <f>IF($N$108="sníž. přenesená",$J$108,0)</f>
        <v>0</v>
      </c>
      <c r="BI108" s="164">
        <f>IF($N$108="nulová",$J$108,0)</f>
        <v>0</v>
      </c>
      <c r="BJ108" s="97" t="s">
        <v>76</v>
      </c>
      <c r="BK108" s="164">
        <f>ROUND($I$108*$H$108,2)</f>
        <v>1170</v>
      </c>
      <c r="BL108" s="97" t="s">
        <v>332</v>
      </c>
      <c r="BM108" s="97" t="s">
        <v>2530</v>
      </c>
    </row>
    <row r="109" spans="2:65" s="6" customFormat="1" ht="16.5" customHeight="1" x14ac:dyDescent="0.3">
      <c r="B109" s="23"/>
      <c r="C109" s="24"/>
      <c r="D109" s="165" t="s">
        <v>148</v>
      </c>
      <c r="E109" s="24"/>
      <c r="F109" s="166" t="s">
        <v>2241</v>
      </c>
      <c r="G109" s="24"/>
      <c r="H109" s="24"/>
      <c r="J109" s="24"/>
      <c r="K109" s="24"/>
      <c r="L109" s="43"/>
      <c r="M109" s="56"/>
      <c r="N109" s="24"/>
      <c r="O109" s="24"/>
      <c r="P109" s="24"/>
      <c r="Q109" s="24"/>
      <c r="R109" s="24"/>
      <c r="S109" s="24"/>
      <c r="T109" s="57"/>
      <c r="AT109" s="6" t="s">
        <v>148</v>
      </c>
      <c r="AU109" s="6" t="s">
        <v>80</v>
      </c>
    </row>
    <row r="110" spans="2:65" s="6" customFormat="1" ht="15.75" customHeight="1" x14ac:dyDescent="0.3">
      <c r="B110" s="176"/>
      <c r="C110" s="177"/>
      <c r="D110" s="167" t="s">
        <v>152</v>
      </c>
      <c r="E110" s="177"/>
      <c r="F110" s="178" t="s">
        <v>2224</v>
      </c>
      <c r="G110" s="177"/>
      <c r="H110" s="179">
        <v>2</v>
      </c>
      <c r="J110" s="177"/>
      <c r="K110" s="177"/>
      <c r="L110" s="180"/>
      <c r="M110" s="181"/>
      <c r="N110" s="177"/>
      <c r="O110" s="177"/>
      <c r="P110" s="177"/>
      <c r="Q110" s="177"/>
      <c r="R110" s="177"/>
      <c r="S110" s="177"/>
      <c r="T110" s="182"/>
      <c r="AT110" s="183" t="s">
        <v>152</v>
      </c>
      <c r="AU110" s="183" t="s">
        <v>80</v>
      </c>
      <c r="AV110" s="183" t="s">
        <v>80</v>
      </c>
      <c r="AW110" s="183" t="s">
        <v>111</v>
      </c>
      <c r="AX110" s="183" t="s">
        <v>76</v>
      </c>
      <c r="AY110" s="183" t="s">
        <v>139</v>
      </c>
    </row>
    <row r="111" spans="2:65" s="6" customFormat="1" ht="15.75" customHeight="1" x14ac:dyDescent="0.3">
      <c r="B111" s="23"/>
      <c r="C111" s="153" t="s">
        <v>187</v>
      </c>
      <c r="D111" s="153" t="s">
        <v>141</v>
      </c>
      <c r="E111" s="154" t="s">
        <v>2232</v>
      </c>
      <c r="F111" s="155" t="s">
        <v>2233</v>
      </c>
      <c r="G111" s="156" t="s">
        <v>144</v>
      </c>
      <c r="H111" s="157">
        <v>1</v>
      </c>
      <c r="I111" s="158">
        <v>1930</v>
      </c>
      <c r="J111" s="159">
        <f>ROUND($I$111*$H$111,2)</f>
        <v>1930</v>
      </c>
      <c r="K111" s="155"/>
      <c r="L111" s="43"/>
      <c r="M111" s="160"/>
      <c r="N111" s="161" t="s">
        <v>43</v>
      </c>
      <c r="O111" s="24"/>
      <c r="P111" s="162">
        <f>$O$111*$H$111</f>
        <v>0</v>
      </c>
      <c r="Q111" s="162">
        <v>0</v>
      </c>
      <c r="R111" s="162">
        <f>$Q$111*$H$111</f>
        <v>0</v>
      </c>
      <c r="S111" s="162">
        <v>0</v>
      </c>
      <c r="T111" s="163">
        <f>$S$111*$H$111</f>
        <v>0</v>
      </c>
      <c r="AR111" s="97" t="s">
        <v>332</v>
      </c>
      <c r="AT111" s="97" t="s">
        <v>141</v>
      </c>
      <c r="AU111" s="97" t="s">
        <v>80</v>
      </c>
      <c r="AY111" s="6" t="s">
        <v>139</v>
      </c>
      <c r="BE111" s="164">
        <f>IF($N$111="základní",$J$111,0)</f>
        <v>1930</v>
      </c>
      <c r="BF111" s="164">
        <f>IF($N$111="snížená",$J$111,0)</f>
        <v>0</v>
      </c>
      <c r="BG111" s="164">
        <f>IF($N$111="zákl. přenesená",$J$111,0)</f>
        <v>0</v>
      </c>
      <c r="BH111" s="164">
        <f>IF($N$111="sníž. přenesená",$J$111,0)</f>
        <v>0</v>
      </c>
      <c r="BI111" s="164">
        <f>IF($N$111="nulová",$J$111,0)</f>
        <v>0</v>
      </c>
      <c r="BJ111" s="97" t="s">
        <v>76</v>
      </c>
      <c r="BK111" s="164">
        <f>ROUND($I$111*$H$111,2)</f>
        <v>1930</v>
      </c>
      <c r="BL111" s="97" t="s">
        <v>332</v>
      </c>
      <c r="BM111" s="97" t="s">
        <v>2531</v>
      </c>
    </row>
    <row r="112" spans="2:65" s="6" customFormat="1" ht="16.5" customHeight="1" x14ac:dyDescent="0.3">
      <c r="B112" s="23"/>
      <c r="C112" s="24"/>
      <c r="D112" s="165" t="s">
        <v>148</v>
      </c>
      <c r="E112" s="24"/>
      <c r="F112" s="166" t="s">
        <v>2233</v>
      </c>
      <c r="G112" s="24"/>
      <c r="H112" s="24"/>
      <c r="J112" s="24"/>
      <c r="K112" s="24"/>
      <c r="L112" s="43"/>
      <c r="M112" s="56"/>
      <c r="N112" s="24"/>
      <c r="O112" s="24"/>
      <c r="P112" s="24"/>
      <c r="Q112" s="24"/>
      <c r="R112" s="24"/>
      <c r="S112" s="24"/>
      <c r="T112" s="57"/>
      <c r="AT112" s="6" t="s">
        <v>148</v>
      </c>
      <c r="AU112" s="6" t="s">
        <v>80</v>
      </c>
    </row>
    <row r="113" spans="2:65" s="6" customFormat="1" ht="15.75" customHeight="1" x14ac:dyDescent="0.3">
      <c r="B113" s="176"/>
      <c r="C113" s="177"/>
      <c r="D113" s="167" t="s">
        <v>152</v>
      </c>
      <c r="E113" s="177"/>
      <c r="F113" s="178" t="s">
        <v>2525</v>
      </c>
      <c r="G113" s="177"/>
      <c r="H113" s="179">
        <v>1</v>
      </c>
      <c r="J113" s="177"/>
      <c r="K113" s="177"/>
      <c r="L113" s="180"/>
      <c r="M113" s="181"/>
      <c r="N113" s="177"/>
      <c r="O113" s="177"/>
      <c r="P113" s="177"/>
      <c r="Q113" s="177"/>
      <c r="R113" s="177"/>
      <c r="S113" s="177"/>
      <c r="T113" s="182"/>
      <c r="AT113" s="183" t="s">
        <v>152</v>
      </c>
      <c r="AU113" s="183" t="s">
        <v>80</v>
      </c>
      <c r="AV113" s="183" t="s">
        <v>80</v>
      </c>
      <c r="AW113" s="183" t="s">
        <v>111</v>
      </c>
      <c r="AX113" s="183" t="s">
        <v>76</v>
      </c>
      <c r="AY113" s="183" t="s">
        <v>139</v>
      </c>
    </row>
    <row r="114" spans="2:65" s="6" customFormat="1" ht="15.75" customHeight="1" x14ac:dyDescent="0.3">
      <c r="B114" s="23"/>
      <c r="C114" s="153" t="s">
        <v>199</v>
      </c>
      <c r="D114" s="153" t="s">
        <v>141</v>
      </c>
      <c r="E114" s="154" t="s">
        <v>2214</v>
      </c>
      <c r="F114" s="155" t="s">
        <v>2215</v>
      </c>
      <c r="G114" s="156" t="s">
        <v>294</v>
      </c>
      <c r="H114" s="157">
        <v>30</v>
      </c>
      <c r="I114" s="158">
        <v>42</v>
      </c>
      <c r="J114" s="159">
        <f>ROUND($I$114*$H$114,2)</f>
        <v>1260</v>
      </c>
      <c r="K114" s="155" t="s">
        <v>145</v>
      </c>
      <c r="L114" s="43"/>
      <c r="M114" s="160"/>
      <c r="N114" s="161" t="s">
        <v>43</v>
      </c>
      <c r="O114" s="24"/>
      <c r="P114" s="162">
        <f>$O$114*$H$114</f>
        <v>0</v>
      </c>
      <c r="Q114" s="162">
        <v>0</v>
      </c>
      <c r="R114" s="162">
        <f>$Q$114*$H$114</f>
        <v>0</v>
      </c>
      <c r="S114" s="162">
        <v>0</v>
      </c>
      <c r="T114" s="163">
        <f>$S$114*$H$114</f>
        <v>0</v>
      </c>
      <c r="AR114" s="97" t="s">
        <v>332</v>
      </c>
      <c r="AT114" s="97" t="s">
        <v>141</v>
      </c>
      <c r="AU114" s="97" t="s">
        <v>80</v>
      </c>
      <c r="AY114" s="6" t="s">
        <v>139</v>
      </c>
      <c r="BE114" s="164">
        <f>IF($N$114="základní",$J$114,0)</f>
        <v>1260</v>
      </c>
      <c r="BF114" s="164">
        <f>IF($N$114="snížená",$J$114,0)</f>
        <v>0</v>
      </c>
      <c r="BG114" s="164">
        <f>IF($N$114="zákl. přenesená",$J$114,0)</f>
        <v>0</v>
      </c>
      <c r="BH114" s="164">
        <f>IF($N$114="sníž. přenesená",$J$114,0)</f>
        <v>0</v>
      </c>
      <c r="BI114" s="164">
        <f>IF($N$114="nulová",$J$114,0)</f>
        <v>0</v>
      </c>
      <c r="BJ114" s="97" t="s">
        <v>76</v>
      </c>
      <c r="BK114" s="164">
        <f>ROUND($I$114*$H$114,2)</f>
        <v>1260</v>
      </c>
      <c r="BL114" s="97" t="s">
        <v>332</v>
      </c>
      <c r="BM114" s="97" t="s">
        <v>2532</v>
      </c>
    </row>
    <row r="115" spans="2:65" s="6" customFormat="1" ht="27" customHeight="1" x14ac:dyDescent="0.3">
      <c r="B115" s="23"/>
      <c r="C115" s="24"/>
      <c r="D115" s="165" t="s">
        <v>148</v>
      </c>
      <c r="E115" s="24"/>
      <c r="F115" s="166" t="s">
        <v>2217</v>
      </c>
      <c r="G115" s="24"/>
      <c r="H115" s="24"/>
      <c r="J115" s="24"/>
      <c r="K115" s="24"/>
      <c r="L115" s="43"/>
      <c r="M115" s="56"/>
      <c r="N115" s="24"/>
      <c r="O115" s="24"/>
      <c r="P115" s="24"/>
      <c r="Q115" s="24"/>
      <c r="R115" s="24"/>
      <c r="S115" s="24"/>
      <c r="T115" s="57"/>
      <c r="AT115" s="6" t="s">
        <v>148</v>
      </c>
      <c r="AU115" s="6" t="s">
        <v>80</v>
      </c>
    </row>
    <row r="116" spans="2:65" s="6" customFormat="1" ht="15.75" customHeight="1" x14ac:dyDescent="0.3">
      <c r="B116" s="176"/>
      <c r="C116" s="177"/>
      <c r="D116" s="167" t="s">
        <v>152</v>
      </c>
      <c r="E116" s="177"/>
      <c r="F116" s="178" t="s">
        <v>2222</v>
      </c>
      <c r="G116" s="177"/>
      <c r="H116" s="179">
        <v>30</v>
      </c>
      <c r="J116" s="177"/>
      <c r="K116" s="177"/>
      <c r="L116" s="180"/>
      <c r="M116" s="181"/>
      <c r="N116" s="177"/>
      <c r="O116" s="177"/>
      <c r="P116" s="177"/>
      <c r="Q116" s="177"/>
      <c r="R116" s="177"/>
      <c r="S116" s="177"/>
      <c r="T116" s="182"/>
      <c r="AT116" s="183" t="s">
        <v>152</v>
      </c>
      <c r="AU116" s="183" t="s">
        <v>80</v>
      </c>
      <c r="AV116" s="183" t="s">
        <v>80</v>
      </c>
      <c r="AW116" s="183" t="s">
        <v>111</v>
      </c>
      <c r="AX116" s="183" t="s">
        <v>76</v>
      </c>
      <c r="AY116" s="183" t="s">
        <v>139</v>
      </c>
    </row>
    <row r="117" spans="2:65" s="6" customFormat="1" ht="15.75" customHeight="1" x14ac:dyDescent="0.3">
      <c r="B117" s="23"/>
      <c r="C117" s="153" t="s">
        <v>214</v>
      </c>
      <c r="D117" s="153" t="s">
        <v>141</v>
      </c>
      <c r="E117" s="154" t="s">
        <v>2181</v>
      </c>
      <c r="F117" s="155" t="s">
        <v>2182</v>
      </c>
      <c r="G117" s="156" t="s">
        <v>294</v>
      </c>
      <c r="H117" s="157">
        <v>90</v>
      </c>
      <c r="I117" s="158">
        <v>42</v>
      </c>
      <c r="J117" s="159">
        <f>ROUND($I$117*$H$117,2)</f>
        <v>3780</v>
      </c>
      <c r="K117" s="155" t="s">
        <v>145</v>
      </c>
      <c r="L117" s="43"/>
      <c r="M117" s="160"/>
      <c r="N117" s="161" t="s">
        <v>43</v>
      </c>
      <c r="O117" s="24"/>
      <c r="P117" s="162">
        <f>$O$117*$H$117</f>
        <v>0</v>
      </c>
      <c r="Q117" s="162">
        <v>0</v>
      </c>
      <c r="R117" s="162">
        <f>$Q$117*$H$117</f>
        <v>0</v>
      </c>
      <c r="S117" s="162">
        <v>0</v>
      </c>
      <c r="T117" s="163">
        <f>$S$117*$H$117</f>
        <v>0</v>
      </c>
      <c r="AR117" s="97" t="s">
        <v>332</v>
      </c>
      <c r="AT117" s="97" t="s">
        <v>141</v>
      </c>
      <c r="AU117" s="97" t="s">
        <v>80</v>
      </c>
      <c r="AY117" s="6" t="s">
        <v>139</v>
      </c>
      <c r="BE117" s="164">
        <f>IF($N$117="základní",$J$117,0)</f>
        <v>3780</v>
      </c>
      <c r="BF117" s="164">
        <f>IF($N$117="snížená",$J$117,0)</f>
        <v>0</v>
      </c>
      <c r="BG117" s="164">
        <f>IF($N$117="zákl. přenesená",$J$117,0)</f>
        <v>0</v>
      </c>
      <c r="BH117" s="164">
        <f>IF($N$117="sníž. přenesená",$J$117,0)</f>
        <v>0</v>
      </c>
      <c r="BI117" s="164">
        <f>IF($N$117="nulová",$J$117,0)</f>
        <v>0</v>
      </c>
      <c r="BJ117" s="97" t="s">
        <v>76</v>
      </c>
      <c r="BK117" s="164">
        <f>ROUND($I$117*$H$117,2)</f>
        <v>3780</v>
      </c>
      <c r="BL117" s="97" t="s">
        <v>332</v>
      </c>
      <c r="BM117" s="97" t="s">
        <v>2533</v>
      </c>
    </row>
    <row r="118" spans="2:65" s="6" customFormat="1" ht="27" customHeight="1" x14ac:dyDescent="0.3">
      <c r="B118" s="23"/>
      <c r="C118" s="24"/>
      <c r="D118" s="165" t="s">
        <v>148</v>
      </c>
      <c r="E118" s="24"/>
      <c r="F118" s="166" t="s">
        <v>2184</v>
      </c>
      <c r="G118" s="24"/>
      <c r="H118" s="24"/>
      <c r="J118" s="24"/>
      <c r="K118" s="24"/>
      <c r="L118" s="43"/>
      <c r="M118" s="56"/>
      <c r="N118" s="24"/>
      <c r="O118" s="24"/>
      <c r="P118" s="24"/>
      <c r="Q118" s="24"/>
      <c r="R118" s="24"/>
      <c r="S118" s="24"/>
      <c r="T118" s="57"/>
      <c r="AT118" s="6" t="s">
        <v>148</v>
      </c>
      <c r="AU118" s="6" t="s">
        <v>80</v>
      </c>
    </row>
    <row r="119" spans="2:65" s="6" customFormat="1" ht="15.75" customHeight="1" x14ac:dyDescent="0.3">
      <c r="B119" s="176"/>
      <c r="C119" s="177"/>
      <c r="D119" s="167" t="s">
        <v>152</v>
      </c>
      <c r="E119" s="177"/>
      <c r="F119" s="178" t="s">
        <v>2263</v>
      </c>
      <c r="G119" s="177"/>
      <c r="H119" s="179">
        <v>90</v>
      </c>
      <c r="J119" s="177"/>
      <c r="K119" s="177"/>
      <c r="L119" s="180"/>
      <c r="M119" s="181"/>
      <c r="N119" s="177"/>
      <c r="O119" s="177"/>
      <c r="P119" s="177"/>
      <c r="Q119" s="177"/>
      <c r="R119" s="177"/>
      <c r="S119" s="177"/>
      <c r="T119" s="182"/>
      <c r="AT119" s="183" t="s">
        <v>152</v>
      </c>
      <c r="AU119" s="183" t="s">
        <v>80</v>
      </c>
      <c r="AV119" s="183" t="s">
        <v>80</v>
      </c>
      <c r="AW119" s="183" t="s">
        <v>111</v>
      </c>
      <c r="AX119" s="183" t="s">
        <v>76</v>
      </c>
      <c r="AY119" s="183" t="s">
        <v>139</v>
      </c>
    </row>
    <row r="120" spans="2:65" s="6" customFormat="1" ht="15.75" customHeight="1" x14ac:dyDescent="0.3">
      <c r="B120" s="23"/>
      <c r="C120" s="153" t="s">
        <v>222</v>
      </c>
      <c r="D120" s="153" t="s">
        <v>141</v>
      </c>
      <c r="E120" s="154" t="s">
        <v>2252</v>
      </c>
      <c r="F120" s="155" t="s">
        <v>2253</v>
      </c>
      <c r="G120" s="156" t="s">
        <v>144</v>
      </c>
      <c r="H120" s="157">
        <v>24</v>
      </c>
      <c r="I120" s="158">
        <v>142</v>
      </c>
      <c r="J120" s="159">
        <f>ROUND($I$120*$H$120,2)</f>
        <v>3408</v>
      </c>
      <c r="K120" s="155"/>
      <c r="L120" s="43"/>
      <c r="M120" s="160"/>
      <c r="N120" s="161" t="s">
        <v>43</v>
      </c>
      <c r="O120" s="24"/>
      <c r="P120" s="162">
        <f>$O$120*$H$120</f>
        <v>0</v>
      </c>
      <c r="Q120" s="162">
        <v>0</v>
      </c>
      <c r="R120" s="162">
        <f>$Q$120*$H$120</f>
        <v>0</v>
      </c>
      <c r="S120" s="162">
        <v>0</v>
      </c>
      <c r="T120" s="163">
        <f>$S$120*$H$120</f>
        <v>0</v>
      </c>
      <c r="AR120" s="97" t="s">
        <v>332</v>
      </c>
      <c r="AT120" s="97" t="s">
        <v>141</v>
      </c>
      <c r="AU120" s="97" t="s">
        <v>80</v>
      </c>
      <c r="AY120" s="6" t="s">
        <v>139</v>
      </c>
      <c r="BE120" s="164">
        <f>IF($N$120="základní",$J$120,0)</f>
        <v>3408</v>
      </c>
      <c r="BF120" s="164">
        <f>IF($N$120="snížená",$J$120,0)</f>
        <v>0</v>
      </c>
      <c r="BG120" s="164">
        <f>IF($N$120="zákl. přenesená",$J$120,0)</f>
        <v>0</v>
      </c>
      <c r="BH120" s="164">
        <f>IF($N$120="sníž. přenesená",$J$120,0)</f>
        <v>0</v>
      </c>
      <c r="BI120" s="164">
        <f>IF($N$120="nulová",$J$120,0)</f>
        <v>0</v>
      </c>
      <c r="BJ120" s="97" t="s">
        <v>76</v>
      </c>
      <c r="BK120" s="164">
        <f>ROUND($I$120*$H$120,2)</f>
        <v>3408</v>
      </c>
      <c r="BL120" s="97" t="s">
        <v>332</v>
      </c>
      <c r="BM120" s="97" t="s">
        <v>2534</v>
      </c>
    </row>
    <row r="121" spans="2:65" s="6" customFormat="1" ht="16.5" customHeight="1" x14ac:dyDescent="0.3">
      <c r="B121" s="23"/>
      <c r="C121" s="24"/>
      <c r="D121" s="165" t="s">
        <v>148</v>
      </c>
      <c r="E121" s="24"/>
      <c r="F121" s="166" t="s">
        <v>2253</v>
      </c>
      <c r="G121" s="24"/>
      <c r="H121" s="24"/>
      <c r="J121" s="24"/>
      <c r="K121" s="24"/>
      <c r="L121" s="43"/>
      <c r="M121" s="56"/>
      <c r="N121" s="24"/>
      <c r="O121" s="24"/>
      <c r="P121" s="24"/>
      <c r="Q121" s="24"/>
      <c r="R121" s="24"/>
      <c r="S121" s="24"/>
      <c r="T121" s="57"/>
      <c r="AT121" s="6" t="s">
        <v>148</v>
      </c>
      <c r="AU121" s="6" t="s">
        <v>80</v>
      </c>
    </row>
    <row r="122" spans="2:65" s="6" customFormat="1" ht="15.75" customHeight="1" x14ac:dyDescent="0.3">
      <c r="B122" s="176"/>
      <c r="C122" s="177"/>
      <c r="D122" s="167" t="s">
        <v>152</v>
      </c>
      <c r="E122" s="177"/>
      <c r="F122" s="178" t="s">
        <v>2535</v>
      </c>
      <c r="G122" s="177"/>
      <c r="H122" s="179">
        <v>24</v>
      </c>
      <c r="J122" s="177"/>
      <c r="K122" s="177"/>
      <c r="L122" s="180"/>
      <c r="M122" s="181"/>
      <c r="N122" s="177"/>
      <c r="O122" s="177"/>
      <c r="P122" s="177"/>
      <c r="Q122" s="177"/>
      <c r="R122" s="177"/>
      <c r="S122" s="177"/>
      <c r="T122" s="182"/>
      <c r="AT122" s="183" t="s">
        <v>152</v>
      </c>
      <c r="AU122" s="183" t="s">
        <v>80</v>
      </c>
      <c r="AV122" s="183" t="s">
        <v>80</v>
      </c>
      <c r="AW122" s="183" t="s">
        <v>111</v>
      </c>
      <c r="AX122" s="183" t="s">
        <v>76</v>
      </c>
      <c r="AY122" s="183" t="s">
        <v>139</v>
      </c>
    </row>
    <row r="123" spans="2:65" s="6" customFormat="1" ht="15.75" customHeight="1" x14ac:dyDescent="0.3">
      <c r="B123" s="23"/>
      <c r="C123" s="153" t="s">
        <v>232</v>
      </c>
      <c r="D123" s="153" t="s">
        <v>141</v>
      </c>
      <c r="E123" s="154" t="s">
        <v>2186</v>
      </c>
      <c r="F123" s="155" t="s">
        <v>2187</v>
      </c>
      <c r="G123" s="156" t="s">
        <v>294</v>
      </c>
      <c r="H123" s="157">
        <v>15</v>
      </c>
      <c r="I123" s="158">
        <v>34</v>
      </c>
      <c r="J123" s="159">
        <f>ROUND($I$123*$H$123,2)</f>
        <v>510</v>
      </c>
      <c r="K123" s="155" t="s">
        <v>145</v>
      </c>
      <c r="L123" s="43"/>
      <c r="M123" s="160"/>
      <c r="N123" s="161" t="s">
        <v>43</v>
      </c>
      <c r="O123" s="24"/>
      <c r="P123" s="162">
        <f>$O$123*$H$123</f>
        <v>0</v>
      </c>
      <c r="Q123" s="162">
        <v>0</v>
      </c>
      <c r="R123" s="162">
        <f>$Q$123*$H$123</f>
        <v>0</v>
      </c>
      <c r="S123" s="162">
        <v>0</v>
      </c>
      <c r="T123" s="163">
        <f>$S$123*$H$123</f>
        <v>0</v>
      </c>
      <c r="AR123" s="97" t="s">
        <v>332</v>
      </c>
      <c r="AT123" s="97" t="s">
        <v>141</v>
      </c>
      <c r="AU123" s="97" t="s">
        <v>80</v>
      </c>
      <c r="AY123" s="6" t="s">
        <v>139</v>
      </c>
      <c r="BE123" s="164">
        <f>IF($N$123="základní",$J$123,0)</f>
        <v>510</v>
      </c>
      <c r="BF123" s="164">
        <f>IF($N$123="snížená",$J$123,0)</f>
        <v>0</v>
      </c>
      <c r="BG123" s="164">
        <f>IF($N$123="zákl. přenesená",$J$123,0)</f>
        <v>0</v>
      </c>
      <c r="BH123" s="164">
        <f>IF($N$123="sníž. přenesená",$J$123,0)</f>
        <v>0</v>
      </c>
      <c r="BI123" s="164">
        <f>IF($N$123="nulová",$J$123,0)</f>
        <v>0</v>
      </c>
      <c r="BJ123" s="97" t="s">
        <v>76</v>
      </c>
      <c r="BK123" s="164">
        <f>ROUND($I$123*$H$123,2)</f>
        <v>510</v>
      </c>
      <c r="BL123" s="97" t="s">
        <v>332</v>
      </c>
      <c r="BM123" s="97" t="s">
        <v>2536</v>
      </c>
    </row>
    <row r="124" spans="2:65" s="6" customFormat="1" ht="27" customHeight="1" x14ac:dyDescent="0.3">
      <c r="B124" s="23"/>
      <c r="C124" s="24"/>
      <c r="D124" s="165" t="s">
        <v>148</v>
      </c>
      <c r="E124" s="24"/>
      <c r="F124" s="166" t="s">
        <v>2189</v>
      </c>
      <c r="G124" s="24"/>
      <c r="H124" s="24"/>
      <c r="J124" s="24"/>
      <c r="K124" s="24"/>
      <c r="L124" s="43"/>
      <c r="M124" s="56"/>
      <c r="N124" s="24"/>
      <c r="O124" s="24"/>
      <c r="P124" s="24"/>
      <c r="Q124" s="24"/>
      <c r="R124" s="24"/>
      <c r="S124" s="24"/>
      <c r="T124" s="57"/>
      <c r="AT124" s="6" t="s">
        <v>148</v>
      </c>
      <c r="AU124" s="6" t="s">
        <v>80</v>
      </c>
    </row>
    <row r="125" spans="2:65" s="6" customFormat="1" ht="15.75" customHeight="1" x14ac:dyDescent="0.3">
      <c r="B125" s="176"/>
      <c r="C125" s="177"/>
      <c r="D125" s="167" t="s">
        <v>152</v>
      </c>
      <c r="E125" s="177"/>
      <c r="F125" s="178" t="s">
        <v>2537</v>
      </c>
      <c r="G125" s="177"/>
      <c r="H125" s="179">
        <v>15</v>
      </c>
      <c r="J125" s="177"/>
      <c r="K125" s="177"/>
      <c r="L125" s="180"/>
      <c r="M125" s="181"/>
      <c r="N125" s="177"/>
      <c r="O125" s="177"/>
      <c r="P125" s="177"/>
      <c r="Q125" s="177"/>
      <c r="R125" s="177"/>
      <c r="S125" s="177"/>
      <c r="T125" s="182"/>
      <c r="AT125" s="183" t="s">
        <v>152</v>
      </c>
      <c r="AU125" s="183" t="s">
        <v>80</v>
      </c>
      <c r="AV125" s="183" t="s">
        <v>80</v>
      </c>
      <c r="AW125" s="183" t="s">
        <v>111</v>
      </c>
      <c r="AX125" s="183" t="s">
        <v>76</v>
      </c>
      <c r="AY125" s="183" t="s">
        <v>139</v>
      </c>
    </row>
    <row r="126" spans="2:65" s="6" customFormat="1" ht="15.75" customHeight="1" x14ac:dyDescent="0.3">
      <c r="B126" s="23"/>
      <c r="C126" s="153" t="s">
        <v>280</v>
      </c>
      <c r="D126" s="153" t="s">
        <v>141</v>
      </c>
      <c r="E126" s="154" t="s">
        <v>2227</v>
      </c>
      <c r="F126" s="155" t="s">
        <v>2228</v>
      </c>
      <c r="G126" s="156" t="s">
        <v>294</v>
      </c>
      <c r="H126" s="157">
        <v>135</v>
      </c>
      <c r="I126" s="158">
        <v>17</v>
      </c>
      <c r="J126" s="159">
        <f>ROUND($I$126*$H$126,2)</f>
        <v>2295</v>
      </c>
      <c r="K126" s="155" t="s">
        <v>145</v>
      </c>
      <c r="L126" s="43"/>
      <c r="M126" s="160"/>
      <c r="N126" s="161" t="s">
        <v>43</v>
      </c>
      <c r="O126" s="24"/>
      <c r="P126" s="162">
        <f>$O$126*$H$126</f>
        <v>0</v>
      </c>
      <c r="Q126" s="162">
        <v>0</v>
      </c>
      <c r="R126" s="162">
        <f>$Q$126*$H$126</f>
        <v>0</v>
      </c>
      <c r="S126" s="162">
        <v>0</v>
      </c>
      <c r="T126" s="163">
        <f>$S$126*$H$126</f>
        <v>0</v>
      </c>
      <c r="AR126" s="97" t="s">
        <v>332</v>
      </c>
      <c r="AT126" s="97" t="s">
        <v>141</v>
      </c>
      <c r="AU126" s="97" t="s">
        <v>80</v>
      </c>
      <c r="AY126" s="6" t="s">
        <v>139</v>
      </c>
      <c r="BE126" s="164">
        <f>IF($N$126="základní",$J$126,0)</f>
        <v>2295</v>
      </c>
      <c r="BF126" s="164">
        <f>IF($N$126="snížená",$J$126,0)</f>
        <v>0</v>
      </c>
      <c r="BG126" s="164">
        <f>IF($N$126="zákl. přenesená",$J$126,0)</f>
        <v>0</v>
      </c>
      <c r="BH126" s="164">
        <f>IF($N$126="sníž. přenesená",$J$126,0)</f>
        <v>0</v>
      </c>
      <c r="BI126" s="164">
        <f>IF($N$126="nulová",$J$126,0)</f>
        <v>0</v>
      </c>
      <c r="BJ126" s="97" t="s">
        <v>76</v>
      </c>
      <c r="BK126" s="164">
        <f>ROUND($I$126*$H$126,2)</f>
        <v>2295</v>
      </c>
      <c r="BL126" s="97" t="s">
        <v>332</v>
      </c>
      <c r="BM126" s="97" t="s">
        <v>2538</v>
      </c>
    </row>
    <row r="127" spans="2:65" s="6" customFormat="1" ht="27" customHeight="1" x14ac:dyDescent="0.3">
      <c r="B127" s="23"/>
      <c r="C127" s="24"/>
      <c r="D127" s="165" t="s">
        <v>148</v>
      </c>
      <c r="E127" s="24"/>
      <c r="F127" s="166" t="s">
        <v>2230</v>
      </c>
      <c r="G127" s="24"/>
      <c r="H127" s="24"/>
      <c r="J127" s="24"/>
      <c r="K127" s="24"/>
      <c r="L127" s="43"/>
      <c r="M127" s="56"/>
      <c r="N127" s="24"/>
      <c r="O127" s="24"/>
      <c r="P127" s="24"/>
      <c r="Q127" s="24"/>
      <c r="R127" s="24"/>
      <c r="S127" s="24"/>
      <c r="T127" s="57"/>
      <c r="AT127" s="6" t="s">
        <v>148</v>
      </c>
      <c r="AU127" s="6" t="s">
        <v>80</v>
      </c>
    </row>
    <row r="128" spans="2:65" s="6" customFormat="1" ht="15.75" customHeight="1" x14ac:dyDescent="0.3">
      <c r="B128" s="176"/>
      <c r="C128" s="177"/>
      <c r="D128" s="167" t="s">
        <v>152</v>
      </c>
      <c r="E128" s="177"/>
      <c r="F128" s="178" t="s">
        <v>2539</v>
      </c>
      <c r="G128" s="177"/>
      <c r="H128" s="179">
        <v>135</v>
      </c>
      <c r="J128" s="177"/>
      <c r="K128" s="177"/>
      <c r="L128" s="180"/>
      <c r="M128" s="181"/>
      <c r="N128" s="177"/>
      <c r="O128" s="177"/>
      <c r="P128" s="177"/>
      <c r="Q128" s="177"/>
      <c r="R128" s="177"/>
      <c r="S128" s="177"/>
      <c r="T128" s="182"/>
      <c r="AT128" s="183" t="s">
        <v>152</v>
      </c>
      <c r="AU128" s="183" t="s">
        <v>80</v>
      </c>
      <c r="AV128" s="183" t="s">
        <v>80</v>
      </c>
      <c r="AW128" s="183" t="s">
        <v>111</v>
      </c>
      <c r="AX128" s="183" t="s">
        <v>76</v>
      </c>
      <c r="AY128" s="183" t="s">
        <v>139</v>
      </c>
    </row>
    <row r="129" spans="2:65" s="6" customFormat="1" ht="15.75" customHeight="1" x14ac:dyDescent="0.3">
      <c r="B129" s="23"/>
      <c r="C129" s="153" t="s">
        <v>291</v>
      </c>
      <c r="D129" s="153" t="s">
        <v>141</v>
      </c>
      <c r="E129" s="154" t="s">
        <v>2165</v>
      </c>
      <c r="F129" s="155" t="s">
        <v>2166</v>
      </c>
      <c r="G129" s="156" t="s">
        <v>294</v>
      </c>
      <c r="H129" s="157">
        <v>80</v>
      </c>
      <c r="I129" s="158">
        <v>25</v>
      </c>
      <c r="J129" s="159">
        <f>ROUND($I$129*$H$129,2)</f>
        <v>2000</v>
      </c>
      <c r="K129" s="155" t="s">
        <v>145</v>
      </c>
      <c r="L129" s="43"/>
      <c r="M129" s="160"/>
      <c r="N129" s="161" t="s">
        <v>43</v>
      </c>
      <c r="O129" s="24"/>
      <c r="P129" s="162">
        <f>$O$129*$H$129</f>
        <v>0</v>
      </c>
      <c r="Q129" s="162">
        <v>0</v>
      </c>
      <c r="R129" s="162">
        <f>$Q$129*$H$129</f>
        <v>0</v>
      </c>
      <c r="S129" s="162">
        <v>0</v>
      </c>
      <c r="T129" s="163">
        <f>$S$129*$H$129</f>
        <v>0</v>
      </c>
      <c r="AR129" s="97" t="s">
        <v>332</v>
      </c>
      <c r="AT129" s="97" t="s">
        <v>141</v>
      </c>
      <c r="AU129" s="97" t="s">
        <v>80</v>
      </c>
      <c r="AY129" s="6" t="s">
        <v>139</v>
      </c>
      <c r="BE129" s="164">
        <f>IF($N$129="základní",$J$129,0)</f>
        <v>2000</v>
      </c>
      <c r="BF129" s="164">
        <f>IF($N$129="snížená",$J$129,0)</f>
        <v>0</v>
      </c>
      <c r="BG129" s="164">
        <f>IF($N$129="zákl. přenesená",$J$129,0)</f>
        <v>0</v>
      </c>
      <c r="BH129" s="164">
        <f>IF($N$129="sníž. přenesená",$J$129,0)</f>
        <v>0</v>
      </c>
      <c r="BI129" s="164">
        <f>IF($N$129="nulová",$J$129,0)</f>
        <v>0</v>
      </c>
      <c r="BJ129" s="97" t="s">
        <v>76</v>
      </c>
      <c r="BK129" s="164">
        <f>ROUND($I$129*$H$129,2)</f>
        <v>2000</v>
      </c>
      <c r="BL129" s="97" t="s">
        <v>332</v>
      </c>
      <c r="BM129" s="97" t="s">
        <v>2540</v>
      </c>
    </row>
    <row r="130" spans="2:65" s="6" customFormat="1" ht="27" customHeight="1" x14ac:dyDescent="0.3">
      <c r="B130" s="23"/>
      <c r="C130" s="24"/>
      <c r="D130" s="165" t="s">
        <v>148</v>
      </c>
      <c r="E130" s="24"/>
      <c r="F130" s="166" t="s">
        <v>2168</v>
      </c>
      <c r="G130" s="24"/>
      <c r="H130" s="24"/>
      <c r="J130" s="24"/>
      <c r="K130" s="24"/>
      <c r="L130" s="43"/>
      <c r="M130" s="56"/>
      <c r="N130" s="24"/>
      <c r="O130" s="24"/>
      <c r="P130" s="24"/>
      <c r="Q130" s="24"/>
      <c r="R130" s="24"/>
      <c r="S130" s="24"/>
      <c r="T130" s="57"/>
      <c r="AT130" s="6" t="s">
        <v>148</v>
      </c>
      <c r="AU130" s="6" t="s">
        <v>80</v>
      </c>
    </row>
    <row r="131" spans="2:65" s="6" customFormat="1" ht="15.75" customHeight="1" x14ac:dyDescent="0.3">
      <c r="B131" s="176"/>
      <c r="C131" s="177"/>
      <c r="D131" s="167" t="s">
        <v>152</v>
      </c>
      <c r="E131" s="177"/>
      <c r="F131" s="178" t="s">
        <v>2541</v>
      </c>
      <c r="G131" s="177"/>
      <c r="H131" s="179">
        <v>80</v>
      </c>
      <c r="J131" s="177"/>
      <c r="K131" s="177"/>
      <c r="L131" s="180"/>
      <c r="M131" s="181"/>
      <c r="N131" s="177"/>
      <c r="O131" s="177"/>
      <c r="P131" s="177"/>
      <c r="Q131" s="177"/>
      <c r="R131" s="177"/>
      <c r="S131" s="177"/>
      <c r="T131" s="182"/>
      <c r="AT131" s="183" t="s">
        <v>152</v>
      </c>
      <c r="AU131" s="183" t="s">
        <v>80</v>
      </c>
      <c r="AV131" s="183" t="s">
        <v>80</v>
      </c>
      <c r="AW131" s="183" t="s">
        <v>111</v>
      </c>
      <c r="AX131" s="183" t="s">
        <v>76</v>
      </c>
      <c r="AY131" s="183" t="s">
        <v>139</v>
      </c>
    </row>
    <row r="132" spans="2:65" s="6" customFormat="1" ht="15.75" customHeight="1" x14ac:dyDescent="0.3">
      <c r="B132" s="23"/>
      <c r="C132" s="153" t="s">
        <v>299</v>
      </c>
      <c r="D132" s="153" t="s">
        <v>141</v>
      </c>
      <c r="E132" s="154" t="s">
        <v>2209</v>
      </c>
      <c r="F132" s="155" t="s">
        <v>2210</v>
      </c>
      <c r="G132" s="156" t="s">
        <v>144</v>
      </c>
      <c r="H132" s="157">
        <v>16</v>
      </c>
      <c r="I132" s="158">
        <v>33</v>
      </c>
      <c r="J132" s="159">
        <f>ROUND($I$132*$H$132,2)</f>
        <v>528</v>
      </c>
      <c r="K132" s="155" t="s">
        <v>145</v>
      </c>
      <c r="L132" s="43"/>
      <c r="M132" s="160"/>
      <c r="N132" s="161" t="s">
        <v>43</v>
      </c>
      <c r="O132" s="24"/>
      <c r="P132" s="162">
        <f>$O$132*$H$132</f>
        <v>0</v>
      </c>
      <c r="Q132" s="162">
        <v>0</v>
      </c>
      <c r="R132" s="162">
        <f>$Q$132*$H$132</f>
        <v>0</v>
      </c>
      <c r="S132" s="162">
        <v>0</v>
      </c>
      <c r="T132" s="163">
        <f>$S$132*$H$132</f>
        <v>0</v>
      </c>
      <c r="AR132" s="97" t="s">
        <v>332</v>
      </c>
      <c r="AT132" s="97" t="s">
        <v>141</v>
      </c>
      <c r="AU132" s="97" t="s">
        <v>80</v>
      </c>
      <c r="AY132" s="6" t="s">
        <v>139</v>
      </c>
      <c r="BE132" s="164">
        <f>IF($N$132="základní",$J$132,0)</f>
        <v>528</v>
      </c>
      <c r="BF132" s="164">
        <f>IF($N$132="snížená",$J$132,0)</f>
        <v>0</v>
      </c>
      <c r="BG132" s="164">
        <f>IF($N$132="zákl. přenesená",$J$132,0)</f>
        <v>0</v>
      </c>
      <c r="BH132" s="164">
        <f>IF($N$132="sníž. přenesená",$J$132,0)</f>
        <v>0</v>
      </c>
      <c r="BI132" s="164">
        <f>IF($N$132="nulová",$J$132,0)</f>
        <v>0</v>
      </c>
      <c r="BJ132" s="97" t="s">
        <v>76</v>
      </c>
      <c r="BK132" s="164">
        <f>ROUND($I$132*$H$132,2)</f>
        <v>528</v>
      </c>
      <c r="BL132" s="97" t="s">
        <v>332</v>
      </c>
      <c r="BM132" s="97" t="s">
        <v>2542</v>
      </c>
    </row>
    <row r="133" spans="2:65" s="6" customFormat="1" ht="16.5" customHeight="1" x14ac:dyDescent="0.3">
      <c r="B133" s="23"/>
      <c r="C133" s="24"/>
      <c r="D133" s="165" t="s">
        <v>148</v>
      </c>
      <c r="E133" s="24"/>
      <c r="F133" s="166" t="s">
        <v>2212</v>
      </c>
      <c r="G133" s="24"/>
      <c r="H133" s="24"/>
      <c r="J133" s="24"/>
      <c r="K133" s="24"/>
      <c r="L133" s="43"/>
      <c r="M133" s="56"/>
      <c r="N133" s="24"/>
      <c r="O133" s="24"/>
      <c r="P133" s="24"/>
      <c r="Q133" s="24"/>
      <c r="R133" s="24"/>
      <c r="S133" s="24"/>
      <c r="T133" s="57"/>
      <c r="AT133" s="6" t="s">
        <v>148</v>
      </c>
      <c r="AU133" s="6" t="s">
        <v>80</v>
      </c>
    </row>
    <row r="134" spans="2:65" s="6" customFormat="1" ht="15.75" customHeight="1" x14ac:dyDescent="0.3">
      <c r="B134" s="176"/>
      <c r="C134" s="177"/>
      <c r="D134" s="167" t="s">
        <v>152</v>
      </c>
      <c r="E134" s="177"/>
      <c r="F134" s="178" t="s">
        <v>2239</v>
      </c>
      <c r="G134" s="177"/>
      <c r="H134" s="179">
        <v>16</v>
      </c>
      <c r="J134" s="177"/>
      <c r="K134" s="177"/>
      <c r="L134" s="180"/>
      <c r="M134" s="181"/>
      <c r="N134" s="177"/>
      <c r="O134" s="177"/>
      <c r="P134" s="177"/>
      <c r="Q134" s="177"/>
      <c r="R134" s="177"/>
      <c r="S134" s="177"/>
      <c r="T134" s="182"/>
      <c r="AT134" s="183" t="s">
        <v>152</v>
      </c>
      <c r="AU134" s="183" t="s">
        <v>80</v>
      </c>
      <c r="AV134" s="183" t="s">
        <v>80</v>
      </c>
      <c r="AW134" s="183" t="s">
        <v>111</v>
      </c>
      <c r="AX134" s="183" t="s">
        <v>76</v>
      </c>
      <c r="AY134" s="183" t="s">
        <v>139</v>
      </c>
    </row>
    <row r="135" spans="2:65" s="6" customFormat="1" ht="15.75" customHeight="1" x14ac:dyDescent="0.3">
      <c r="B135" s="23"/>
      <c r="C135" s="153" t="s">
        <v>308</v>
      </c>
      <c r="D135" s="153" t="s">
        <v>141</v>
      </c>
      <c r="E135" s="154" t="s">
        <v>2190</v>
      </c>
      <c r="F135" s="155" t="s">
        <v>2191</v>
      </c>
      <c r="G135" s="156" t="s">
        <v>294</v>
      </c>
      <c r="H135" s="157">
        <v>1</v>
      </c>
      <c r="I135" s="158">
        <v>25</v>
      </c>
      <c r="J135" s="159">
        <f>ROUND($I$135*$H$135,2)</f>
        <v>25</v>
      </c>
      <c r="K135" s="155" t="s">
        <v>145</v>
      </c>
      <c r="L135" s="43"/>
      <c r="M135" s="160"/>
      <c r="N135" s="161" t="s">
        <v>43</v>
      </c>
      <c r="O135" s="24"/>
      <c r="P135" s="162">
        <f>$O$135*$H$135</f>
        <v>0</v>
      </c>
      <c r="Q135" s="162">
        <v>0</v>
      </c>
      <c r="R135" s="162">
        <f>$Q$135*$H$135</f>
        <v>0</v>
      </c>
      <c r="S135" s="162">
        <v>0</v>
      </c>
      <c r="T135" s="163">
        <f>$S$135*$H$135</f>
        <v>0</v>
      </c>
      <c r="AR135" s="97" t="s">
        <v>332</v>
      </c>
      <c r="AT135" s="97" t="s">
        <v>141</v>
      </c>
      <c r="AU135" s="97" t="s">
        <v>80</v>
      </c>
      <c r="AY135" s="6" t="s">
        <v>139</v>
      </c>
      <c r="BE135" s="164">
        <f>IF($N$135="základní",$J$135,0)</f>
        <v>25</v>
      </c>
      <c r="BF135" s="164">
        <f>IF($N$135="snížená",$J$135,0)</f>
        <v>0</v>
      </c>
      <c r="BG135" s="164">
        <f>IF($N$135="zákl. přenesená",$J$135,0)</f>
        <v>0</v>
      </c>
      <c r="BH135" s="164">
        <f>IF($N$135="sníž. přenesená",$J$135,0)</f>
        <v>0</v>
      </c>
      <c r="BI135" s="164">
        <f>IF($N$135="nulová",$J$135,0)</f>
        <v>0</v>
      </c>
      <c r="BJ135" s="97" t="s">
        <v>76</v>
      </c>
      <c r="BK135" s="164">
        <f>ROUND($I$135*$H$135,2)</f>
        <v>25</v>
      </c>
      <c r="BL135" s="97" t="s">
        <v>332</v>
      </c>
      <c r="BM135" s="97" t="s">
        <v>2543</v>
      </c>
    </row>
    <row r="136" spans="2:65" s="6" customFormat="1" ht="27" customHeight="1" x14ac:dyDescent="0.3">
      <c r="B136" s="23"/>
      <c r="C136" s="24"/>
      <c r="D136" s="165" t="s">
        <v>148</v>
      </c>
      <c r="E136" s="24"/>
      <c r="F136" s="166" t="s">
        <v>2193</v>
      </c>
      <c r="G136" s="24"/>
      <c r="H136" s="24"/>
      <c r="J136" s="24"/>
      <c r="K136" s="24"/>
      <c r="L136" s="43"/>
      <c r="M136" s="56"/>
      <c r="N136" s="24"/>
      <c r="O136" s="24"/>
      <c r="P136" s="24"/>
      <c r="Q136" s="24"/>
      <c r="R136" s="24"/>
      <c r="S136" s="24"/>
      <c r="T136" s="57"/>
      <c r="AT136" s="6" t="s">
        <v>148</v>
      </c>
      <c r="AU136" s="6" t="s">
        <v>80</v>
      </c>
    </row>
    <row r="137" spans="2:65" s="6" customFormat="1" ht="15.75" customHeight="1" x14ac:dyDescent="0.3">
      <c r="B137" s="176"/>
      <c r="C137" s="177"/>
      <c r="D137" s="167" t="s">
        <v>152</v>
      </c>
      <c r="E137" s="177"/>
      <c r="F137" s="178" t="s">
        <v>2525</v>
      </c>
      <c r="G137" s="177"/>
      <c r="H137" s="179">
        <v>1</v>
      </c>
      <c r="J137" s="177"/>
      <c r="K137" s="177"/>
      <c r="L137" s="180"/>
      <c r="M137" s="181"/>
      <c r="N137" s="177"/>
      <c r="O137" s="177"/>
      <c r="P137" s="177"/>
      <c r="Q137" s="177"/>
      <c r="R137" s="177"/>
      <c r="S137" s="177"/>
      <c r="T137" s="182"/>
      <c r="AT137" s="183" t="s">
        <v>152</v>
      </c>
      <c r="AU137" s="183" t="s">
        <v>80</v>
      </c>
      <c r="AV137" s="183" t="s">
        <v>80</v>
      </c>
      <c r="AW137" s="183" t="s">
        <v>111</v>
      </c>
      <c r="AX137" s="183" t="s">
        <v>76</v>
      </c>
      <c r="AY137" s="183" t="s">
        <v>139</v>
      </c>
    </row>
    <row r="138" spans="2:65" s="6" customFormat="1" ht="15.75" customHeight="1" x14ac:dyDescent="0.3">
      <c r="B138" s="23"/>
      <c r="C138" s="153" t="s">
        <v>8</v>
      </c>
      <c r="D138" s="153" t="s">
        <v>141</v>
      </c>
      <c r="E138" s="154" t="s">
        <v>2194</v>
      </c>
      <c r="F138" s="155" t="s">
        <v>2195</v>
      </c>
      <c r="G138" s="156" t="s">
        <v>294</v>
      </c>
      <c r="H138" s="157">
        <v>2</v>
      </c>
      <c r="I138" s="158">
        <v>42</v>
      </c>
      <c r="J138" s="159">
        <f>ROUND($I$138*$H$138,2)</f>
        <v>84</v>
      </c>
      <c r="K138" s="155" t="s">
        <v>145</v>
      </c>
      <c r="L138" s="43"/>
      <c r="M138" s="160"/>
      <c r="N138" s="161" t="s">
        <v>43</v>
      </c>
      <c r="O138" s="24"/>
      <c r="P138" s="162">
        <f>$O$138*$H$138</f>
        <v>0</v>
      </c>
      <c r="Q138" s="162">
        <v>0</v>
      </c>
      <c r="R138" s="162">
        <f>$Q$138*$H$138</f>
        <v>0</v>
      </c>
      <c r="S138" s="162">
        <v>0</v>
      </c>
      <c r="T138" s="163">
        <f>$S$138*$H$138</f>
        <v>0</v>
      </c>
      <c r="AR138" s="97" t="s">
        <v>332</v>
      </c>
      <c r="AT138" s="97" t="s">
        <v>141</v>
      </c>
      <c r="AU138" s="97" t="s">
        <v>80</v>
      </c>
      <c r="AY138" s="6" t="s">
        <v>139</v>
      </c>
      <c r="BE138" s="164">
        <f>IF($N$138="základní",$J$138,0)</f>
        <v>84</v>
      </c>
      <c r="BF138" s="164">
        <f>IF($N$138="snížená",$J$138,0)</f>
        <v>0</v>
      </c>
      <c r="BG138" s="164">
        <f>IF($N$138="zákl. přenesená",$J$138,0)</f>
        <v>0</v>
      </c>
      <c r="BH138" s="164">
        <f>IF($N$138="sníž. přenesená",$J$138,0)</f>
        <v>0</v>
      </c>
      <c r="BI138" s="164">
        <f>IF($N$138="nulová",$J$138,0)</f>
        <v>0</v>
      </c>
      <c r="BJ138" s="97" t="s">
        <v>76</v>
      </c>
      <c r="BK138" s="164">
        <f>ROUND($I$138*$H$138,2)</f>
        <v>84</v>
      </c>
      <c r="BL138" s="97" t="s">
        <v>332</v>
      </c>
      <c r="BM138" s="97" t="s">
        <v>2544</v>
      </c>
    </row>
    <row r="139" spans="2:65" s="6" customFormat="1" ht="27" customHeight="1" x14ac:dyDescent="0.3">
      <c r="B139" s="23"/>
      <c r="C139" s="24"/>
      <c r="D139" s="165" t="s">
        <v>148</v>
      </c>
      <c r="E139" s="24"/>
      <c r="F139" s="166" t="s">
        <v>2197</v>
      </c>
      <c r="G139" s="24"/>
      <c r="H139" s="24"/>
      <c r="J139" s="24"/>
      <c r="K139" s="24"/>
      <c r="L139" s="43"/>
      <c r="M139" s="56"/>
      <c r="N139" s="24"/>
      <c r="O139" s="24"/>
      <c r="P139" s="24"/>
      <c r="Q139" s="24"/>
      <c r="R139" s="24"/>
      <c r="S139" s="24"/>
      <c r="T139" s="57"/>
      <c r="AT139" s="6" t="s">
        <v>148</v>
      </c>
      <c r="AU139" s="6" t="s">
        <v>80</v>
      </c>
    </row>
    <row r="140" spans="2:65" s="6" customFormat="1" ht="15.75" customHeight="1" x14ac:dyDescent="0.3">
      <c r="B140" s="176"/>
      <c r="C140" s="177"/>
      <c r="D140" s="167" t="s">
        <v>152</v>
      </c>
      <c r="E140" s="177"/>
      <c r="F140" s="178" t="s">
        <v>2224</v>
      </c>
      <c r="G140" s="177"/>
      <c r="H140" s="179">
        <v>2</v>
      </c>
      <c r="J140" s="177"/>
      <c r="K140" s="177"/>
      <c r="L140" s="180"/>
      <c r="M140" s="181"/>
      <c r="N140" s="177"/>
      <c r="O140" s="177"/>
      <c r="P140" s="177"/>
      <c r="Q140" s="177"/>
      <c r="R140" s="177"/>
      <c r="S140" s="177"/>
      <c r="T140" s="182"/>
      <c r="AT140" s="183" t="s">
        <v>152</v>
      </c>
      <c r="AU140" s="183" t="s">
        <v>80</v>
      </c>
      <c r="AV140" s="183" t="s">
        <v>80</v>
      </c>
      <c r="AW140" s="183" t="s">
        <v>111</v>
      </c>
      <c r="AX140" s="183" t="s">
        <v>76</v>
      </c>
      <c r="AY140" s="183" t="s">
        <v>139</v>
      </c>
    </row>
    <row r="141" spans="2:65" s="140" customFormat="1" ht="30.75" customHeight="1" x14ac:dyDescent="0.3">
      <c r="B141" s="141"/>
      <c r="C141" s="142"/>
      <c r="D141" s="142" t="s">
        <v>71</v>
      </c>
      <c r="E141" s="151" t="s">
        <v>2256</v>
      </c>
      <c r="F141" s="151" t="s">
        <v>2257</v>
      </c>
      <c r="G141" s="142"/>
      <c r="H141" s="142"/>
      <c r="J141" s="152">
        <f>$BK$141</f>
        <v>10854</v>
      </c>
      <c r="K141" s="142"/>
      <c r="L141" s="145"/>
      <c r="M141" s="146"/>
      <c r="N141" s="142"/>
      <c r="O141" s="142"/>
      <c r="P141" s="147">
        <f>SUM($P$142:$P$165)</f>
        <v>0</v>
      </c>
      <c r="Q141" s="142"/>
      <c r="R141" s="147">
        <f>SUM($R$142:$R$165)</f>
        <v>0</v>
      </c>
      <c r="S141" s="142"/>
      <c r="T141" s="148">
        <f>SUM($T$142:$T$165)</f>
        <v>0</v>
      </c>
      <c r="AR141" s="149" t="s">
        <v>76</v>
      </c>
      <c r="AT141" s="149" t="s">
        <v>71</v>
      </c>
      <c r="AU141" s="149" t="s">
        <v>76</v>
      </c>
      <c r="AY141" s="149" t="s">
        <v>139</v>
      </c>
      <c r="BK141" s="150">
        <f>SUM($BK$142:$BK$165)</f>
        <v>10854</v>
      </c>
    </row>
    <row r="142" spans="2:65" s="6" customFormat="1" ht="15.75" customHeight="1" x14ac:dyDescent="0.3">
      <c r="B142" s="23"/>
      <c r="C142" s="153" t="s">
        <v>332</v>
      </c>
      <c r="D142" s="153" t="s">
        <v>141</v>
      </c>
      <c r="E142" s="154" t="s">
        <v>2214</v>
      </c>
      <c r="F142" s="155" t="s">
        <v>2215</v>
      </c>
      <c r="G142" s="156" t="s">
        <v>294</v>
      </c>
      <c r="H142" s="157">
        <v>9</v>
      </c>
      <c r="I142" s="158">
        <v>42</v>
      </c>
      <c r="J142" s="159">
        <f>ROUND($I$142*$H$142,2)</f>
        <v>378</v>
      </c>
      <c r="K142" s="155" t="s">
        <v>145</v>
      </c>
      <c r="L142" s="43"/>
      <c r="M142" s="160"/>
      <c r="N142" s="161" t="s">
        <v>43</v>
      </c>
      <c r="O142" s="24"/>
      <c r="P142" s="162">
        <f>$O$142*$H$142</f>
        <v>0</v>
      </c>
      <c r="Q142" s="162">
        <v>0</v>
      </c>
      <c r="R142" s="162">
        <f>$Q$142*$H$142</f>
        <v>0</v>
      </c>
      <c r="S142" s="162">
        <v>0</v>
      </c>
      <c r="T142" s="163">
        <f>$S$142*$H$142</f>
        <v>0</v>
      </c>
      <c r="AR142" s="97" t="s">
        <v>146</v>
      </c>
      <c r="AT142" s="97" t="s">
        <v>141</v>
      </c>
      <c r="AU142" s="97" t="s">
        <v>80</v>
      </c>
      <c r="AY142" s="6" t="s">
        <v>139</v>
      </c>
      <c r="BE142" s="164">
        <f>IF($N$142="základní",$J$142,0)</f>
        <v>378</v>
      </c>
      <c r="BF142" s="164">
        <f>IF($N$142="snížená",$J$142,0)</f>
        <v>0</v>
      </c>
      <c r="BG142" s="164">
        <f>IF($N$142="zákl. přenesená",$J$142,0)</f>
        <v>0</v>
      </c>
      <c r="BH142" s="164">
        <f>IF($N$142="sníž. přenesená",$J$142,0)</f>
        <v>0</v>
      </c>
      <c r="BI142" s="164">
        <f>IF($N$142="nulová",$J$142,0)</f>
        <v>0</v>
      </c>
      <c r="BJ142" s="97" t="s">
        <v>76</v>
      </c>
      <c r="BK142" s="164">
        <f>ROUND($I$142*$H$142,2)</f>
        <v>378</v>
      </c>
      <c r="BL142" s="97" t="s">
        <v>146</v>
      </c>
      <c r="BM142" s="97" t="s">
        <v>2545</v>
      </c>
    </row>
    <row r="143" spans="2:65" s="6" customFormat="1" ht="27" customHeight="1" x14ac:dyDescent="0.3">
      <c r="B143" s="23"/>
      <c r="C143" s="24"/>
      <c r="D143" s="165" t="s">
        <v>148</v>
      </c>
      <c r="E143" s="24"/>
      <c r="F143" s="166" t="s">
        <v>2217</v>
      </c>
      <c r="G143" s="24"/>
      <c r="H143" s="24"/>
      <c r="J143" s="24"/>
      <c r="K143" s="24"/>
      <c r="L143" s="43"/>
      <c r="M143" s="56"/>
      <c r="N143" s="24"/>
      <c r="O143" s="24"/>
      <c r="P143" s="24"/>
      <c r="Q143" s="24"/>
      <c r="R143" s="24"/>
      <c r="S143" s="24"/>
      <c r="T143" s="57"/>
      <c r="AT143" s="6" t="s">
        <v>148</v>
      </c>
      <c r="AU143" s="6" t="s">
        <v>80</v>
      </c>
    </row>
    <row r="144" spans="2:65" s="6" customFormat="1" ht="15.75" customHeight="1" x14ac:dyDescent="0.3">
      <c r="B144" s="176"/>
      <c r="C144" s="177"/>
      <c r="D144" s="167" t="s">
        <v>152</v>
      </c>
      <c r="E144" s="177"/>
      <c r="F144" s="178" t="s">
        <v>2546</v>
      </c>
      <c r="G144" s="177"/>
      <c r="H144" s="179">
        <v>9</v>
      </c>
      <c r="J144" s="177"/>
      <c r="K144" s="177"/>
      <c r="L144" s="180"/>
      <c r="M144" s="181"/>
      <c r="N144" s="177"/>
      <c r="O144" s="177"/>
      <c r="P144" s="177"/>
      <c r="Q144" s="177"/>
      <c r="R144" s="177"/>
      <c r="S144" s="177"/>
      <c r="T144" s="182"/>
      <c r="AT144" s="183" t="s">
        <v>152</v>
      </c>
      <c r="AU144" s="183" t="s">
        <v>80</v>
      </c>
      <c r="AV144" s="183" t="s">
        <v>80</v>
      </c>
      <c r="AW144" s="183" t="s">
        <v>111</v>
      </c>
      <c r="AX144" s="183" t="s">
        <v>76</v>
      </c>
      <c r="AY144" s="183" t="s">
        <v>139</v>
      </c>
    </row>
    <row r="145" spans="2:65" s="6" customFormat="1" ht="15.75" customHeight="1" x14ac:dyDescent="0.3">
      <c r="B145" s="23"/>
      <c r="C145" s="153" t="s">
        <v>360</v>
      </c>
      <c r="D145" s="153" t="s">
        <v>141</v>
      </c>
      <c r="E145" s="154" t="s">
        <v>2181</v>
      </c>
      <c r="F145" s="155" t="s">
        <v>2182</v>
      </c>
      <c r="G145" s="156" t="s">
        <v>294</v>
      </c>
      <c r="H145" s="157">
        <v>45</v>
      </c>
      <c r="I145" s="158">
        <v>42</v>
      </c>
      <c r="J145" s="159">
        <f>ROUND($I$145*$H$145,2)</f>
        <v>1890</v>
      </c>
      <c r="K145" s="155" t="s">
        <v>145</v>
      </c>
      <c r="L145" s="43"/>
      <c r="M145" s="160"/>
      <c r="N145" s="161" t="s">
        <v>43</v>
      </c>
      <c r="O145" s="24"/>
      <c r="P145" s="162">
        <f>$O$145*$H$145</f>
        <v>0</v>
      </c>
      <c r="Q145" s="162">
        <v>0</v>
      </c>
      <c r="R145" s="162">
        <f>$Q$145*$H$145</f>
        <v>0</v>
      </c>
      <c r="S145" s="162">
        <v>0</v>
      </c>
      <c r="T145" s="163">
        <f>$S$145*$H$145</f>
        <v>0</v>
      </c>
      <c r="AR145" s="97" t="s">
        <v>146</v>
      </c>
      <c r="AT145" s="97" t="s">
        <v>141</v>
      </c>
      <c r="AU145" s="97" t="s">
        <v>80</v>
      </c>
      <c r="AY145" s="6" t="s">
        <v>139</v>
      </c>
      <c r="BE145" s="164">
        <f>IF($N$145="základní",$J$145,0)</f>
        <v>1890</v>
      </c>
      <c r="BF145" s="164">
        <f>IF($N$145="snížená",$J$145,0)</f>
        <v>0</v>
      </c>
      <c r="BG145" s="164">
        <f>IF($N$145="zákl. přenesená",$J$145,0)</f>
        <v>0</v>
      </c>
      <c r="BH145" s="164">
        <f>IF($N$145="sníž. přenesená",$J$145,0)</f>
        <v>0</v>
      </c>
      <c r="BI145" s="164">
        <f>IF($N$145="nulová",$J$145,0)</f>
        <v>0</v>
      </c>
      <c r="BJ145" s="97" t="s">
        <v>76</v>
      </c>
      <c r="BK145" s="164">
        <f>ROUND($I$145*$H$145,2)</f>
        <v>1890</v>
      </c>
      <c r="BL145" s="97" t="s">
        <v>146</v>
      </c>
      <c r="BM145" s="97" t="s">
        <v>2547</v>
      </c>
    </row>
    <row r="146" spans="2:65" s="6" customFormat="1" ht="27" customHeight="1" x14ac:dyDescent="0.3">
      <c r="B146" s="23"/>
      <c r="C146" s="24"/>
      <c r="D146" s="165" t="s">
        <v>148</v>
      </c>
      <c r="E146" s="24"/>
      <c r="F146" s="166" t="s">
        <v>2184</v>
      </c>
      <c r="G146" s="24"/>
      <c r="H146" s="24"/>
      <c r="J146" s="24"/>
      <c r="K146" s="24"/>
      <c r="L146" s="43"/>
      <c r="M146" s="56"/>
      <c r="N146" s="24"/>
      <c r="O146" s="24"/>
      <c r="P146" s="24"/>
      <c r="Q146" s="24"/>
      <c r="R146" s="24"/>
      <c r="S146" s="24"/>
      <c r="T146" s="57"/>
      <c r="AT146" s="6" t="s">
        <v>148</v>
      </c>
      <c r="AU146" s="6" t="s">
        <v>80</v>
      </c>
    </row>
    <row r="147" spans="2:65" s="6" customFormat="1" ht="15.75" customHeight="1" x14ac:dyDescent="0.3">
      <c r="B147" s="176"/>
      <c r="C147" s="177"/>
      <c r="D147" s="167" t="s">
        <v>152</v>
      </c>
      <c r="E147" s="177"/>
      <c r="F147" s="178" t="s">
        <v>2548</v>
      </c>
      <c r="G147" s="177"/>
      <c r="H147" s="179">
        <v>45</v>
      </c>
      <c r="J147" s="177"/>
      <c r="K147" s="177"/>
      <c r="L147" s="180"/>
      <c r="M147" s="181"/>
      <c r="N147" s="177"/>
      <c r="O147" s="177"/>
      <c r="P147" s="177"/>
      <c r="Q147" s="177"/>
      <c r="R147" s="177"/>
      <c r="S147" s="177"/>
      <c r="T147" s="182"/>
      <c r="AT147" s="183" t="s">
        <v>152</v>
      </c>
      <c r="AU147" s="183" t="s">
        <v>80</v>
      </c>
      <c r="AV147" s="183" t="s">
        <v>80</v>
      </c>
      <c r="AW147" s="183" t="s">
        <v>111</v>
      </c>
      <c r="AX147" s="183" t="s">
        <v>76</v>
      </c>
      <c r="AY147" s="183" t="s">
        <v>139</v>
      </c>
    </row>
    <row r="148" spans="2:65" s="6" customFormat="1" ht="15.75" customHeight="1" x14ac:dyDescent="0.3">
      <c r="B148" s="23"/>
      <c r="C148" s="153" t="s">
        <v>377</v>
      </c>
      <c r="D148" s="153" t="s">
        <v>141</v>
      </c>
      <c r="E148" s="154" t="s">
        <v>2271</v>
      </c>
      <c r="F148" s="155" t="s">
        <v>2272</v>
      </c>
      <c r="G148" s="156" t="s">
        <v>294</v>
      </c>
      <c r="H148" s="157">
        <v>90</v>
      </c>
      <c r="I148" s="158">
        <v>42</v>
      </c>
      <c r="J148" s="159">
        <f>ROUND($I$148*$H$148,2)</f>
        <v>3780</v>
      </c>
      <c r="K148" s="155" t="s">
        <v>145</v>
      </c>
      <c r="L148" s="43"/>
      <c r="M148" s="160"/>
      <c r="N148" s="161" t="s">
        <v>43</v>
      </c>
      <c r="O148" s="24"/>
      <c r="P148" s="162">
        <f>$O$148*$H$148</f>
        <v>0</v>
      </c>
      <c r="Q148" s="162">
        <v>0</v>
      </c>
      <c r="R148" s="162">
        <f>$Q$148*$H$148</f>
        <v>0</v>
      </c>
      <c r="S148" s="162">
        <v>0</v>
      </c>
      <c r="T148" s="163">
        <f>$S$148*$H$148</f>
        <v>0</v>
      </c>
      <c r="AR148" s="97" t="s">
        <v>146</v>
      </c>
      <c r="AT148" s="97" t="s">
        <v>141</v>
      </c>
      <c r="AU148" s="97" t="s">
        <v>80</v>
      </c>
      <c r="AY148" s="6" t="s">
        <v>139</v>
      </c>
      <c r="BE148" s="164">
        <f>IF($N$148="základní",$J$148,0)</f>
        <v>3780</v>
      </c>
      <c r="BF148" s="164">
        <f>IF($N$148="snížená",$J$148,0)</f>
        <v>0</v>
      </c>
      <c r="BG148" s="164">
        <f>IF($N$148="zákl. přenesená",$J$148,0)</f>
        <v>0</v>
      </c>
      <c r="BH148" s="164">
        <f>IF($N$148="sníž. přenesená",$J$148,0)</f>
        <v>0</v>
      </c>
      <c r="BI148" s="164">
        <f>IF($N$148="nulová",$J$148,0)</f>
        <v>0</v>
      </c>
      <c r="BJ148" s="97" t="s">
        <v>76</v>
      </c>
      <c r="BK148" s="164">
        <f>ROUND($I$148*$H$148,2)</f>
        <v>3780</v>
      </c>
      <c r="BL148" s="97" t="s">
        <v>146</v>
      </c>
      <c r="BM148" s="97" t="s">
        <v>2549</v>
      </c>
    </row>
    <row r="149" spans="2:65" s="6" customFormat="1" ht="27" customHeight="1" x14ac:dyDescent="0.3">
      <c r="B149" s="23"/>
      <c r="C149" s="24"/>
      <c r="D149" s="165" t="s">
        <v>148</v>
      </c>
      <c r="E149" s="24"/>
      <c r="F149" s="166" t="s">
        <v>2274</v>
      </c>
      <c r="G149" s="24"/>
      <c r="H149" s="24"/>
      <c r="J149" s="24"/>
      <c r="K149" s="24"/>
      <c r="L149" s="43"/>
      <c r="M149" s="56"/>
      <c r="N149" s="24"/>
      <c r="O149" s="24"/>
      <c r="P149" s="24"/>
      <c r="Q149" s="24"/>
      <c r="R149" s="24"/>
      <c r="S149" s="24"/>
      <c r="T149" s="57"/>
      <c r="AT149" s="6" t="s">
        <v>148</v>
      </c>
      <c r="AU149" s="6" t="s">
        <v>80</v>
      </c>
    </row>
    <row r="150" spans="2:65" s="6" customFormat="1" ht="15.75" customHeight="1" x14ac:dyDescent="0.3">
      <c r="B150" s="176"/>
      <c r="C150" s="177"/>
      <c r="D150" s="167" t="s">
        <v>152</v>
      </c>
      <c r="E150" s="177"/>
      <c r="F150" s="178" t="s">
        <v>2263</v>
      </c>
      <c r="G150" s="177"/>
      <c r="H150" s="179">
        <v>90</v>
      </c>
      <c r="J150" s="177"/>
      <c r="K150" s="177"/>
      <c r="L150" s="180"/>
      <c r="M150" s="181"/>
      <c r="N150" s="177"/>
      <c r="O150" s="177"/>
      <c r="P150" s="177"/>
      <c r="Q150" s="177"/>
      <c r="R150" s="177"/>
      <c r="S150" s="177"/>
      <c r="T150" s="182"/>
      <c r="AT150" s="183" t="s">
        <v>152</v>
      </c>
      <c r="AU150" s="183" t="s">
        <v>80</v>
      </c>
      <c r="AV150" s="183" t="s">
        <v>80</v>
      </c>
      <c r="AW150" s="183" t="s">
        <v>111</v>
      </c>
      <c r="AX150" s="183" t="s">
        <v>76</v>
      </c>
      <c r="AY150" s="183" t="s">
        <v>139</v>
      </c>
    </row>
    <row r="151" spans="2:65" s="6" customFormat="1" ht="15.75" customHeight="1" x14ac:dyDescent="0.3">
      <c r="B151" s="23"/>
      <c r="C151" s="153" t="s">
        <v>419</v>
      </c>
      <c r="D151" s="153" t="s">
        <v>141</v>
      </c>
      <c r="E151" s="154" t="s">
        <v>2186</v>
      </c>
      <c r="F151" s="155" t="s">
        <v>2187</v>
      </c>
      <c r="G151" s="156" t="s">
        <v>294</v>
      </c>
      <c r="H151" s="157">
        <v>51</v>
      </c>
      <c r="I151" s="158">
        <v>34</v>
      </c>
      <c r="J151" s="159">
        <f>ROUND($I$151*$H$151,2)</f>
        <v>1734</v>
      </c>
      <c r="K151" s="155" t="s">
        <v>145</v>
      </c>
      <c r="L151" s="43"/>
      <c r="M151" s="160"/>
      <c r="N151" s="161" t="s">
        <v>43</v>
      </c>
      <c r="O151" s="24"/>
      <c r="P151" s="162">
        <f>$O$151*$H$151</f>
        <v>0</v>
      </c>
      <c r="Q151" s="162">
        <v>0</v>
      </c>
      <c r="R151" s="162">
        <f>$Q$151*$H$151</f>
        <v>0</v>
      </c>
      <c r="S151" s="162">
        <v>0</v>
      </c>
      <c r="T151" s="163">
        <f>$S$151*$H$151</f>
        <v>0</v>
      </c>
      <c r="AR151" s="97" t="s">
        <v>146</v>
      </c>
      <c r="AT151" s="97" t="s">
        <v>141</v>
      </c>
      <c r="AU151" s="97" t="s">
        <v>80</v>
      </c>
      <c r="AY151" s="6" t="s">
        <v>139</v>
      </c>
      <c r="BE151" s="164">
        <f>IF($N$151="základní",$J$151,0)</f>
        <v>1734</v>
      </c>
      <c r="BF151" s="164">
        <f>IF($N$151="snížená",$J$151,0)</f>
        <v>0</v>
      </c>
      <c r="BG151" s="164">
        <f>IF($N$151="zákl. přenesená",$J$151,0)</f>
        <v>0</v>
      </c>
      <c r="BH151" s="164">
        <f>IF($N$151="sníž. přenesená",$J$151,0)</f>
        <v>0</v>
      </c>
      <c r="BI151" s="164">
        <f>IF($N$151="nulová",$J$151,0)</f>
        <v>0</v>
      </c>
      <c r="BJ151" s="97" t="s">
        <v>76</v>
      </c>
      <c r="BK151" s="164">
        <f>ROUND($I$151*$H$151,2)</f>
        <v>1734</v>
      </c>
      <c r="BL151" s="97" t="s">
        <v>146</v>
      </c>
      <c r="BM151" s="97" t="s">
        <v>2550</v>
      </c>
    </row>
    <row r="152" spans="2:65" s="6" customFormat="1" ht="27" customHeight="1" x14ac:dyDescent="0.3">
      <c r="B152" s="23"/>
      <c r="C152" s="24"/>
      <c r="D152" s="165" t="s">
        <v>148</v>
      </c>
      <c r="E152" s="24"/>
      <c r="F152" s="166" t="s">
        <v>2189</v>
      </c>
      <c r="G152" s="24"/>
      <c r="H152" s="24"/>
      <c r="J152" s="24"/>
      <c r="K152" s="24"/>
      <c r="L152" s="43"/>
      <c r="M152" s="56"/>
      <c r="N152" s="24"/>
      <c r="O152" s="24"/>
      <c r="P152" s="24"/>
      <c r="Q152" s="24"/>
      <c r="R152" s="24"/>
      <c r="S152" s="24"/>
      <c r="T152" s="57"/>
      <c r="AT152" s="6" t="s">
        <v>148</v>
      </c>
      <c r="AU152" s="6" t="s">
        <v>80</v>
      </c>
    </row>
    <row r="153" spans="2:65" s="6" customFormat="1" ht="15.75" customHeight="1" x14ac:dyDescent="0.3">
      <c r="B153" s="176"/>
      <c r="C153" s="177"/>
      <c r="D153" s="167" t="s">
        <v>152</v>
      </c>
      <c r="E153" s="177"/>
      <c r="F153" s="178" t="s">
        <v>2551</v>
      </c>
      <c r="G153" s="177"/>
      <c r="H153" s="179">
        <v>51</v>
      </c>
      <c r="J153" s="177"/>
      <c r="K153" s="177"/>
      <c r="L153" s="180"/>
      <c r="M153" s="181"/>
      <c r="N153" s="177"/>
      <c r="O153" s="177"/>
      <c r="P153" s="177"/>
      <c r="Q153" s="177"/>
      <c r="R153" s="177"/>
      <c r="S153" s="177"/>
      <c r="T153" s="182"/>
      <c r="AT153" s="183" t="s">
        <v>152</v>
      </c>
      <c r="AU153" s="183" t="s">
        <v>80</v>
      </c>
      <c r="AV153" s="183" t="s">
        <v>80</v>
      </c>
      <c r="AW153" s="183" t="s">
        <v>111</v>
      </c>
      <c r="AX153" s="183" t="s">
        <v>76</v>
      </c>
      <c r="AY153" s="183" t="s">
        <v>139</v>
      </c>
    </row>
    <row r="154" spans="2:65" s="6" customFormat="1" ht="15.75" customHeight="1" x14ac:dyDescent="0.3">
      <c r="B154" s="23"/>
      <c r="C154" s="153" t="s">
        <v>428</v>
      </c>
      <c r="D154" s="153" t="s">
        <v>141</v>
      </c>
      <c r="E154" s="154" t="s">
        <v>2227</v>
      </c>
      <c r="F154" s="155" t="s">
        <v>2228</v>
      </c>
      <c r="G154" s="156" t="s">
        <v>294</v>
      </c>
      <c r="H154" s="157">
        <v>15</v>
      </c>
      <c r="I154" s="158">
        <v>17</v>
      </c>
      <c r="J154" s="159">
        <f>ROUND($I$154*$H$154,2)</f>
        <v>255</v>
      </c>
      <c r="K154" s="155" t="s">
        <v>145</v>
      </c>
      <c r="L154" s="43"/>
      <c r="M154" s="160"/>
      <c r="N154" s="161" t="s">
        <v>43</v>
      </c>
      <c r="O154" s="24"/>
      <c r="P154" s="162">
        <f>$O$154*$H$154</f>
        <v>0</v>
      </c>
      <c r="Q154" s="162">
        <v>0</v>
      </c>
      <c r="R154" s="162">
        <f>$Q$154*$H$154</f>
        <v>0</v>
      </c>
      <c r="S154" s="162">
        <v>0</v>
      </c>
      <c r="T154" s="163">
        <f>$S$154*$H$154</f>
        <v>0</v>
      </c>
      <c r="AR154" s="97" t="s">
        <v>146</v>
      </c>
      <c r="AT154" s="97" t="s">
        <v>141</v>
      </c>
      <c r="AU154" s="97" t="s">
        <v>80</v>
      </c>
      <c r="AY154" s="6" t="s">
        <v>139</v>
      </c>
      <c r="BE154" s="164">
        <f>IF($N$154="základní",$J$154,0)</f>
        <v>255</v>
      </c>
      <c r="BF154" s="164">
        <f>IF($N$154="snížená",$J$154,0)</f>
        <v>0</v>
      </c>
      <c r="BG154" s="164">
        <f>IF($N$154="zákl. přenesená",$J$154,0)</f>
        <v>0</v>
      </c>
      <c r="BH154" s="164">
        <f>IF($N$154="sníž. přenesená",$J$154,0)</f>
        <v>0</v>
      </c>
      <c r="BI154" s="164">
        <f>IF($N$154="nulová",$J$154,0)</f>
        <v>0</v>
      </c>
      <c r="BJ154" s="97" t="s">
        <v>76</v>
      </c>
      <c r="BK154" s="164">
        <f>ROUND($I$154*$H$154,2)</f>
        <v>255</v>
      </c>
      <c r="BL154" s="97" t="s">
        <v>146</v>
      </c>
      <c r="BM154" s="97" t="s">
        <v>2552</v>
      </c>
    </row>
    <row r="155" spans="2:65" s="6" customFormat="1" ht="27" customHeight="1" x14ac:dyDescent="0.3">
      <c r="B155" s="23"/>
      <c r="C155" s="24"/>
      <c r="D155" s="165" t="s">
        <v>148</v>
      </c>
      <c r="E155" s="24"/>
      <c r="F155" s="166" t="s">
        <v>2230</v>
      </c>
      <c r="G155" s="24"/>
      <c r="H155" s="24"/>
      <c r="J155" s="24"/>
      <c r="K155" s="24"/>
      <c r="L155" s="43"/>
      <c r="M155" s="56"/>
      <c r="N155" s="24"/>
      <c r="O155" s="24"/>
      <c r="P155" s="24"/>
      <c r="Q155" s="24"/>
      <c r="R155" s="24"/>
      <c r="S155" s="24"/>
      <c r="T155" s="57"/>
      <c r="AT155" s="6" t="s">
        <v>148</v>
      </c>
      <c r="AU155" s="6" t="s">
        <v>80</v>
      </c>
    </row>
    <row r="156" spans="2:65" s="6" customFormat="1" ht="15.75" customHeight="1" x14ac:dyDescent="0.3">
      <c r="B156" s="176"/>
      <c r="C156" s="177"/>
      <c r="D156" s="167" t="s">
        <v>152</v>
      </c>
      <c r="E156" s="177"/>
      <c r="F156" s="178" t="s">
        <v>2537</v>
      </c>
      <c r="G156" s="177"/>
      <c r="H156" s="179">
        <v>15</v>
      </c>
      <c r="J156" s="177"/>
      <c r="K156" s="177"/>
      <c r="L156" s="180"/>
      <c r="M156" s="181"/>
      <c r="N156" s="177"/>
      <c r="O156" s="177"/>
      <c r="P156" s="177"/>
      <c r="Q156" s="177"/>
      <c r="R156" s="177"/>
      <c r="S156" s="177"/>
      <c r="T156" s="182"/>
      <c r="AT156" s="183" t="s">
        <v>152</v>
      </c>
      <c r="AU156" s="183" t="s">
        <v>80</v>
      </c>
      <c r="AV156" s="183" t="s">
        <v>80</v>
      </c>
      <c r="AW156" s="183" t="s">
        <v>111</v>
      </c>
      <c r="AX156" s="183" t="s">
        <v>76</v>
      </c>
      <c r="AY156" s="183" t="s">
        <v>139</v>
      </c>
    </row>
    <row r="157" spans="2:65" s="6" customFormat="1" ht="15.75" customHeight="1" x14ac:dyDescent="0.3">
      <c r="B157" s="23"/>
      <c r="C157" s="153" t="s">
        <v>7</v>
      </c>
      <c r="D157" s="153" t="s">
        <v>141</v>
      </c>
      <c r="E157" s="154" t="s">
        <v>2165</v>
      </c>
      <c r="F157" s="155" t="s">
        <v>2166</v>
      </c>
      <c r="G157" s="156" t="s">
        <v>294</v>
      </c>
      <c r="H157" s="157">
        <v>90</v>
      </c>
      <c r="I157" s="158">
        <v>25</v>
      </c>
      <c r="J157" s="159">
        <f>ROUND($I$157*$H$157,2)</f>
        <v>2250</v>
      </c>
      <c r="K157" s="155" t="s">
        <v>145</v>
      </c>
      <c r="L157" s="43"/>
      <c r="M157" s="160"/>
      <c r="N157" s="161" t="s">
        <v>43</v>
      </c>
      <c r="O157" s="24"/>
      <c r="P157" s="162">
        <f>$O$157*$H$157</f>
        <v>0</v>
      </c>
      <c r="Q157" s="162">
        <v>0</v>
      </c>
      <c r="R157" s="162">
        <f>$Q$157*$H$157</f>
        <v>0</v>
      </c>
      <c r="S157" s="162">
        <v>0</v>
      </c>
      <c r="T157" s="163">
        <f>$S$157*$H$157</f>
        <v>0</v>
      </c>
      <c r="AR157" s="97" t="s">
        <v>146</v>
      </c>
      <c r="AT157" s="97" t="s">
        <v>141</v>
      </c>
      <c r="AU157" s="97" t="s">
        <v>80</v>
      </c>
      <c r="AY157" s="6" t="s">
        <v>139</v>
      </c>
      <c r="BE157" s="164">
        <f>IF($N$157="základní",$J$157,0)</f>
        <v>2250</v>
      </c>
      <c r="BF157" s="164">
        <f>IF($N$157="snížená",$J$157,0)</f>
        <v>0</v>
      </c>
      <c r="BG157" s="164">
        <f>IF($N$157="zákl. přenesená",$J$157,0)</f>
        <v>0</v>
      </c>
      <c r="BH157" s="164">
        <f>IF($N$157="sníž. přenesená",$J$157,0)</f>
        <v>0</v>
      </c>
      <c r="BI157" s="164">
        <f>IF($N$157="nulová",$J$157,0)</f>
        <v>0</v>
      </c>
      <c r="BJ157" s="97" t="s">
        <v>76</v>
      </c>
      <c r="BK157" s="164">
        <f>ROUND($I$157*$H$157,2)</f>
        <v>2250</v>
      </c>
      <c r="BL157" s="97" t="s">
        <v>146</v>
      </c>
      <c r="BM157" s="97" t="s">
        <v>2553</v>
      </c>
    </row>
    <row r="158" spans="2:65" s="6" customFormat="1" ht="27" customHeight="1" x14ac:dyDescent="0.3">
      <c r="B158" s="23"/>
      <c r="C158" s="24"/>
      <c r="D158" s="165" t="s">
        <v>148</v>
      </c>
      <c r="E158" s="24"/>
      <c r="F158" s="166" t="s">
        <v>2168</v>
      </c>
      <c r="G158" s="24"/>
      <c r="H158" s="24"/>
      <c r="J158" s="24"/>
      <c r="K158" s="24"/>
      <c r="L158" s="43"/>
      <c r="M158" s="56"/>
      <c r="N158" s="24"/>
      <c r="O158" s="24"/>
      <c r="P158" s="24"/>
      <c r="Q158" s="24"/>
      <c r="R158" s="24"/>
      <c r="S158" s="24"/>
      <c r="T158" s="57"/>
      <c r="AT158" s="6" t="s">
        <v>148</v>
      </c>
      <c r="AU158" s="6" t="s">
        <v>80</v>
      </c>
    </row>
    <row r="159" spans="2:65" s="6" customFormat="1" ht="15.75" customHeight="1" x14ac:dyDescent="0.3">
      <c r="B159" s="176"/>
      <c r="C159" s="177"/>
      <c r="D159" s="167" t="s">
        <v>152</v>
      </c>
      <c r="E159" s="177"/>
      <c r="F159" s="178" t="s">
        <v>2263</v>
      </c>
      <c r="G159" s="177"/>
      <c r="H159" s="179">
        <v>90</v>
      </c>
      <c r="J159" s="177"/>
      <c r="K159" s="177"/>
      <c r="L159" s="180"/>
      <c r="M159" s="181"/>
      <c r="N159" s="177"/>
      <c r="O159" s="177"/>
      <c r="P159" s="177"/>
      <c r="Q159" s="177"/>
      <c r="R159" s="177"/>
      <c r="S159" s="177"/>
      <c r="T159" s="182"/>
      <c r="AT159" s="183" t="s">
        <v>152</v>
      </c>
      <c r="AU159" s="183" t="s">
        <v>80</v>
      </c>
      <c r="AV159" s="183" t="s">
        <v>80</v>
      </c>
      <c r="AW159" s="183" t="s">
        <v>111</v>
      </c>
      <c r="AX159" s="183" t="s">
        <v>76</v>
      </c>
      <c r="AY159" s="183" t="s">
        <v>139</v>
      </c>
    </row>
    <row r="160" spans="2:65" s="6" customFormat="1" ht="15.75" customHeight="1" x14ac:dyDescent="0.3">
      <c r="B160" s="23"/>
      <c r="C160" s="153" t="s">
        <v>492</v>
      </c>
      <c r="D160" s="153" t="s">
        <v>141</v>
      </c>
      <c r="E160" s="154" t="s">
        <v>2209</v>
      </c>
      <c r="F160" s="155" t="s">
        <v>2210</v>
      </c>
      <c r="G160" s="156" t="s">
        <v>144</v>
      </c>
      <c r="H160" s="157">
        <v>2</v>
      </c>
      <c r="I160" s="158">
        <v>33</v>
      </c>
      <c r="J160" s="159">
        <f>ROUND($I$160*$H$160,2)</f>
        <v>66</v>
      </c>
      <c r="K160" s="155" t="s">
        <v>145</v>
      </c>
      <c r="L160" s="43"/>
      <c r="M160" s="160"/>
      <c r="N160" s="161" t="s">
        <v>43</v>
      </c>
      <c r="O160" s="24"/>
      <c r="P160" s="162">
        <f>$O$160*$H$160</f>
        <v>0</v>
      </c>
      <c r="Q160" s="162">
        <v>0</v>
      </c>
      <c r="R160" s="162">
        <f>$Q$160*$H$160</f>
        <v>0</v>
      </c>
      <c r="S160" s="162">
        <v>0</v>
      </c>
      <c r="T160" s="163">
        <f>$S$160*$H$160</f>
        <v>0</v>
      </c>
      <c r="AR160" s="97" t="s">
        <v>146</v>
      </c>
      <c r="AT160" s="97" t="s">
        <v>141</v>
      </c>
      <c r="AU160" s="97" t="s">
        <v>80</v>
      </c>
      <c r="AY160" s="6" t="s">
        <v>139</v>
      </c>
      <c r="BE160" s="164">
        <f>IF($N$160="základní",$J$160,0)</f>
        <v>66</v>
      </c>
      <c r="BF160" s="164">
        <f>IF($N$160="snížená",$J$160,0)</f>
        <v>0</v>
      </c>
      <c r="BG160" s="164">
        <f>IF($N$160="zákl. přenesená",$J$160,0)</f>
        <v>0</v>
      </c>
      <c r="BH160" s="164">
        <f>IF($N$160="sníž. přenesená",$J$160,0)</f>
        <v>0</v>
      </c>
      <c r="BI160" s="164">
        <f>IF($N$160="nulová",$J$160,0)</f>
        <v>0</v>
      </c>
      <c r="BJ160" s="97" t="s">
        <v>76</v>
      </c>
      <c r="BK160" s="164">
        <f>ROUND($I$160*$H$160,2)</f>
        <v>66</v>
      </c>
      <c r="BL160" s="97" t="s">
        <v>146</v>
      </c>
      <c r="BM160" s="97" t="s">
        <v>2554</v>
      </c>
    </row>
    <row r="161" spans="2:65" s="6" customFormat="1" ht="16.5" customHeight="1" x14ac:dyDescent="0.3">
      <c r="B161" s="23"/>
      <c r="C161" s="24"/>
      <c r="D161" s="165" t="s">
        <v>148</v>
      </c>
      <c r="E161" s="24"/>
      <c r="F161" s="166" t="s">
        <v>2212</v>
      </c>
      <c r="G161" s="24"/>
      <c r="H161" s="24"/>
      <c r="J161" s="24"/>
      <c r="K161" s="24"/>
      <c r="L161" s="43"/>
      <c r="M161" s="56"/>
      <c r="N161" s="24"/>
      <c r="O161" s="24"/>
      <c r="P161" s="24"/>
      <c r="Q161" s="24"/>
      <c r="R161" s="24"/>
      <c r="S161" s="24"/>
      <c r="T161" s="57"/>
      <c r="AT161" s="6" t="s">
        <v>148</v>
      </c>
      <c r="AU161" s="6" t="s">
        <v>80</v>
      </c>
    </row>
    <row r="162" spans="2:65" s="6" customFormat="1" ht="15.75" customHeight="1" x14ac:dyDescent="0.3">
      <c r="B162" s="176"/>
      <c r="C162" s="177"/>
      <c r="D162" s="167" t="s">
        <v>152</v>
      </c>
      <c r="E162" s="177"/>
      <c r="F162" s="178" t="s">
        <v>2224</v>
      </c>
      <c r="G162" s="177"/>
      <c r="H162" s="179">
        <v>2</v>
      </c>
      <c r="J162" s="177"/>
      <c r="K162" s="177"/>
      <c r="L162" s="180"/>
      <c r="M162" s="181"/>
      <c r="N162" s="177"/>
      <c r="O162" s="177"/>
      <c r="P162" s="177"/>
      <c r="Q162" s="177"/>
      <c r="R162" s="177"/>
      <c r="S162" s="177"/>
      <c r="T162" s="182"/>
      <c r="AT162" s="183" t="s">
        <v>152</v>
      </c>
      <c r="AU162" s="183" t="s">
        <v>80</v>
      </c>
      <c r="AV162" s="183" t="s">
        <v>80</v>
      </c>
      <c r="AW162" s="183" t="s">
        <v>111</v>
      </c>
      <c r="AX162" s="183" t="s">
        <v>76</v>
      </c>
      <c r="AY162" s="183" t="s">
        <v>139</v>
      </c>
    </row>
    <row r="163" spans="2:65" s="6" customFormat="1" ht="15.75" customHeight="1" x14ac:dyDescent="0.3">
      <c r="B163" s="23"/>
      <c r="C163" s="153" t="s">
        <v>785</v>
      </c>
      <c r="D163" s="153" t="s">
        <v>141</v>
      </c>
      <c r="E163" s="154" t="s">
        <v>2266</v>
      </c>
      <c r="F163" s="155" t="s">
        <v>2267</v>
      </c>
      <c r="G163" s="156" t="s">
        <v>144</v>
      </c>
      <c r="H163" s="157">
        <v>3</v>
      </c>
      <c r="I163" s="158">
        <v>167</v>
      </c>
      <c r="J163" s="159">
        <f>ROUND($I$163*$H$163,2)</f>
        <v>501</v>
      </c>
      <c r="K163" s="155" t="s">
        <v>145</v>
      </c>
      <c r="L163" s="43"/>
      <c r="M163" s="160"/>
      <c r="N163" s="161" t="s">
        <v>43</v>
      </c>
      <c r="O163" s="24"/>
      <c r="P163" s="162">
        <f>$O$163*$H$163</f>
        <v>0</v>
      </c>
      <c r="Q163" s="162">
        <v>0</v>
      </c>
      <c r="R163" s="162">
        <f>$Q$163*$H$163</f>
        <v>0</v>
      </c>
      <c r="S163" s="162">
        <v>0</v>
      </c>
      <c r="T163" s="163">
        <f>$S$163*$H$163</f>
        <v>0</v>
      </c>
      <c r="AR163" s="97" t="s">
        <v>146</v>
      </c>
      <c r="AT163" s="97" t="s">
        <v>141</v>
      </c>
      <c r="AU163" s="97" t="s">
        <v>80</v>
      </c>
      <c r="AY163" s="6" t="s">
        <v>139</v>
      </c>
      <c r="BE163" s="164">
        <f>IF($N$163="základní",$J$163,0)</f>
        <v>501</v>
      </c>
      <c r="BF163" s="164">
        <f>IF($N$163="snížená",$J$163,0)</f>
        <v>0</v>
      </c>
      <c r="BG163" s="164">
        <f>IF($N$163="zákl. přenesená",$J$163,0)</f>
        <v>0</v>
      </c>
      <c r="BH163" s="164">
        <f>IF($N$163="sníž. přenesená",$J$163,0)</f>
        <v>0</v>
      </c>
      <c r="BI163" s="164">
        <f>IF($N$163="nulová",$J$163,0)</f>
        <v>0</v>
      </c>
      <c r="BJ163" s="97" t="s">
        <v>76</v>
      </c>
      <c r="BK163" s="164">
        <f>ROUND($I$163*$H$163,2)</f>
        <v>501</v>
      </c>
      <c r="BL163" s="97" t="s">
        <v>146</v>
      </c>
      <c r="BM163" s="97" t="s">
        <v>2555</v>
      </c>
    </row>
    <row r="164" spans="2:65" s="6" customFormat="1" ht="16.5" customHeight="1" x14ac:dyDescent="0.3">
      <c r="B164" s="23"/>
      <c r="C164" s="24"/>
      <c r="D164" s="165" t="s">
        <v>148</v>
      </c>
      <c r="E164" s="24"/>
      <c r="F164" s="166" t="s">
        <v>2269</v>
      </c>
      <c r="G164" s="24"/>
      <c r="H164" s="24"/>
      <c r="J164" s="24"/>
      <c r="K164" s="24"/>
      <c r="L164" s="43"/>
      <c r="M164" s="56"/>
      <c r="N164" s="24"/>
      <c r="O164" s="24"/>
      <c r="P164" s="24"/>
      <c r="Q164" s="24"/>
      <c r="R164" s="24"/>
      <c r="S164" s="24"/>
      <c r="T164" s="57"/>
      <c r="AT164" s="6" t="s">
        <v>148</v>
      </c>
      <c r="AU164" s="6" t="s">
        <v>80</v>
      </c>
    </row>
    <row r="165" spans="2:65" s="6" customFormat="1" ht="15.75" customHeight="1" x14ac:dyDescent="0.3">
      <c r="B165" s="176"/>
      <c r="C165" s="177"/>
      <c r="D165" s="167" t="s">
        <v>152</v>
      </c>
      <c r="E165" s="177"/>
      <c r="F165" s="178" t="s">
        <v>2556</v>
      </c>
      <c r="G165" s="177"/>
      <c r="H165" s="179">
        <v>3</v>
      </c>
      <c r="J165" s="177"/>
      <c r="K165" s="177"/>
      <c r="L165" s="180"/>
      <c r="M165" s="181"/>
      <c r="N165" s="177"/>
      <c r="O165" s="177"/>
      <c r="P165" s="177"/>
      <c r="Q165" s="177"/>
      <c r="R165" s="177"/>
      <c r="S165" s="177"/>
      <c r="T165" s="182"/>
      <c r="AT165" s="183" t="s">
        <v>152</v>
      </c>
      <c r="AU165" s="183" t="s">
        <v>80</v>
      </c>
      <c r="AV165" s="183" t="s">
        <v>80</v>
      </c>
      <c r="AW165" s="183" t="s">
        <v>111</v>
      </c>
      <c r="AX165" s="183" t="s">
        <v>76</v>
      </c>
      <c r="AY165" s="183" t="s">
        <v>139</v>
      </c>
    </row>
    <row r="166" spans="2:65" s="140" customFormat="1" ht="30.75" customHeight="1" x14ac:dyDescent="0.3">
      <c r="B166" s="141"/>
      <c r="C166" s="142"/>
      <c r="D166" s="142" t="s">
        <v>71</v>
      </c>
      <c r="E166" s="151" t="s">
        <v>2163</v>
      </c>
      <c r="F166" s="151" t="s">
        <v>2164</v>
      </c>
      <c r="G166" s="142"/>
      <c r="H166" s="142"/>
      <c r="J166" s="152">
        <f>$BK$166</f>
        <v>5119</v>
      </c>
      <c r="K166" s="142"/>
      <c r="L166" s="145"/>
      <c r="M166" s="146"/>
      <c r="N166" s="142"/>
      <c r="O166" s="142"/>
      <c r="P166" s="147">
        <f>SUM($P$167:$P$195)</f>
        <v>0</v>
      </c>
      <c r="Q166" s="142"/>
      <c r="R166" s="147">
        <f>SUM($R$167:$R$195)</f>
        <v>0</v>
      </c>
      <c r="S166" s="142"/>
      <c r="T166" s="148">
        <f>SUM($T$167:$T$195)</f>
        <v>0</v>
      </c>
      <c r="AR166" s="149" t="s">
        <v>76</v>
      </c>
      <c r="AT166" s="149" t="s">
        <v>71</v>
      </c>
      <c r="AU166" s="149" t="s">
        <v>76</v>
      </c>
      <c r="AY166" s="149" t="s">
        <v>139</v>
      </c>
      <c r="BK166" s="150">
        <f>SUM($BK$167:$BK$195)</f>
        <v>5119</v>
      </c>
    </row>
    <row r="167" spans="2:65" s="6" customFormat="1" ht="15.75" customHeight="1" x14ac:dyDescent="0.3">
      <c r="B167" s="23"/>
      <c r="C167" s="153" t="s">
        <v>793</v>
      </c>
      <c r="D167" s="153" t="s">
        <v>141</v>
      </c>
      <c r="E167" s="154" t="s">
        <v>2199</v>
      </c>
      <c r="F167" s="155" t="s">
        <v>2200</v>
      </c>
      <c r="G167" s="156" t="s">
        <v>144</v>
      </c>
      <c r="H167" s="157">
        <v>1</v>
      </c>
      <c r="I167" s="158">
        <v>495</v>
      </c>
      <c r="J167" s="159">
        <f>ROUND($I$167*$H$167,2)</f>
        <v>495</v>
      </c>
      <c r="K167" s="155"/>
      <c r="L167" s="43"/>
      <c r="M167" s="160"/>
      <c r="N167" s="161" t="s">
        <v>43</v>
      </c>
      <c r="O167" s="24"/>
      <c r="P167" s="162">
        <f>$O$167*$H$167</f>
        <v>0</v>
      </c>
      <c r="Q167" s="162">
        <v>0</v>
      </c>
      <c r="R167" s="162">
        <f>$Q$167*$H$167</f>
        <v>0</v>
      </c>
      <c r="S167" s="162">
        <v>0</v>
      </c>
      <c r="T167" s="163">
        <f>$S$167*$H$167</f>
        <v>0</v>
      </c>
      <c r="AR167" s="97" t="s">
        <v>332</v>
      </c>
      <c r="AT167" s="97" t="s">
        <v>141</v>
      </c>
      <c r="AU167" s="97" t="s">
        <v>80</v>
      </c>
      <c r="AY167" s="6" t="s">
        <v>139</v>
      </c>
      <c r="BE167" s="164">
        <f>IF($N$167="základní",$J$167,0)</f>
        <v>495</v>
      </c>
      <c r="BF167" s="164">
        <f>IF($N$167="snížená",$J$167,0)</f>
        <v>0</v>
      </c>
      <c r="BG167" s="164">
        <f>IF($N$167="zákl. přenesená",$J$167,0)</f>
        <v>0</v>
      </c>
      <c r="BH167" s="164">
        <f>IF($N$167="sníž. přenesená",$J$167,0)</f>
        <v>0</v>
      </c>
      <c r="BI167" s="164">
        <f>IF($N$167="nulová",$J$167,0)</f>
        <v>0</v>
      </c>
      <c r="BJ167" s="97" t="s">
        <v>76</v>
      </c>
      <c r="BK167" s="164">
        <f>ROUND($I$167*$H$167,2)</f>
        <v>495</v>
      </c>
      <c r="BL167" s="97" t="s">
        <v>332</v>
      </c>
      <c r="BM167" s="97" t="s">
        <v>2557</v>
      </c>
    </row>
    <row r="168" spans="2:65" s="6" customFormat="1" ht="16.5" customHeight="1" x14ac:dyDescent="0.3">
      <c r="B168" s="23"/>
      <c r="C168" s="24"/>
      <c r="D168" s="165" t="s">
        <v>148</v>
      </c>
      <c r="E168" s="24"/>
      <c r="F168" s="166" t="s">
        <v>2200</v>
      </c>
      <c r="G168" s="24"/>
      <c r="H168" s="24"/>
      <c r="J168" s="24"/>
      <c r="K168" s="24"/>
      <c r="L168" s="43"/>
      <c r="M168" s="56"/>
      <c r="N168" s="24"/>
      <c r="O168" s="24"/>
      <c r="P168" s="24"/>
      <c r="Q168" s="24"/>
      <c r="R168" s="24"/>
      <c r="S168" s="24"/>
      <c r="T168" s="57"/>
      <c r="AT168" s="6" t="s">
        <v>148</v>
      </c>
      <c r="AU168" s="6" t="s">
        <v>80</v>
      </c>
    </row>
    <row r="169" spans="2:65" s="6" customFormat="1" ht="15.75" customHeight="1" x14ac:dyDescent="0.3">
      <c r="B169" s="176"/>
      <c r="C169" s="177"/>
      <c r="D169" s="167" t="s">
        <v>152</v>
      </c>
      <c r="E169" s="177"/>
      <c r="F169" s="178" t="s">
        <v>1843</v>
      </c>
      <c r="G169" s="177"/>
      <c r="H169" s="179">
        <v>1</v>
      </c>
      <c r="J169" s="177"/>
      <c r="K169" s="177"/>
      <c r="L169" s="180"/>
      <c r="M169" s="181"/>
      <c r="N169" s="177"/>
      <c r="O169" s="177"/>
      <c r="P169" s="177"/>
      <c r="Q169" s="177"/>
      <c r="R169" s="177"/>
      <c r="S169" s="177"/>
      <c r="T169" s="182"/>
      <c r="AT169" s="183" t="s">
        <v>152</v>
      </c>
      <c r="AU169" s="183" t="s">
        <v>80</v>
      </c>
      <c r="AV169" s="183" t="s">
        <v>80</v>
      </c>
      <c r="AW169" s="183" t="s">
        <v>111</v>
      </c>
      <c r="AX169" s="183" t="s">
        <v>76</v>
      </c>
      <c r="AY169" s="183" t="s">
        <v>139</v>
      </c>
    </row>
    <row r="170" spans="2:65" s="6" customFormat="1" ht="15.75" customHeight="1" x14ac:dyDescent="0.3">
      <c r="B170" s="23"/>
      <c r="C170" s="153" t="s">
        <v>800</v>
      </c>
      <c r="D170" s="153" t="s">
        <v>141</v>
      </c>
      <c r="E170" s="154" t="s">
        <v>2202</v>
      </c>
      <c r="F170" s="155" t="s">
        <v>2203</v>
      </c>
      <c r="G170" s="156" t="s">
        <v>144</v>
      </c>
      <c r="H170" s="157">
        <v>1</v>
      </c>
      <c r="I170" s="158">
        <v>1930</v>
      </c>
      <c r="J170" s="159">
        <f>ROUND($I$170*$H$170,2)</f>
        <v>1930</v>
      </c>
      <c r="K170" s="155"/>
      <c r="L170" s="43"/>
      <c r="M170" s="160"/>
      <c r="N170" s="161" t="s">
        <v>43</v>
      </c>
      <c r="O170" s="24"/>
      <c r="P170" s="162">
        <f>$O$170*$H$170</f>
        <v>0</v>
      </c>
      <c r="Q170" s="162">
        <v>0</v>
      </c>
      <c r="R170" s="162">
        <f>$Q$170*$H$170</f>
        <v>0</v>
      </c>
      <c r="S170" s="162">
        <v>0</v>
      </c>
      <c r="T170" s="163">
        <f>$S$170*$H$170</f>
        <v>0</v>
      </c>
      <c r="AR170" s="97" t="s">
        <v>332</v>
      </c>
      <c r="AT170" s="97" t="s">
        <v>141</v>
      </c>
      <c r="AU170" s="97" t="s">
        <v>80</v>
      </c>
      <c r="AY170" s="6" t="s">
        <v>139</v>
      </c>
      <c r="BE170" s="164">
        <f>IF($N$170="základní",$J$170,0)</f>
        <v>1930</v>
      </c>
      <c r="BF170" s="164">
        <f>IF($N$170="snížená",$J$170,0)</f>
        <v>0</v>
      </c>
      <c r="BG170" s="164">
        <f>IF($N$170="zákl. přenesená",$J$170,0)</f>
        <v>0</v>
      </c>
      <c r="BH170" s="164">
        <f>IF($N$170="sníž. přenesená",$J$170,0)</f>
        <v>0</v>
      </c>
      <c r="BI170" s="164">
        <f>IF($N$170="nulová",$J$170,0)</f>
        <v>0</v>
      </c>
      <c r="BJ170" s="97" t="s">
        <v>76</v>
      </c>
      <c r="BK170" s="164">
        <f>ROUND($I$170*$H$170,2)</f>
        <v>1930</v>
      </c>
      <c r="BL170" s="97" t="s">
        <v>332</v>
      </c>
      <c r="BM170" s="97" t="s">
        <v>2558</v>
      </c>
    </row>
    <row r="171" spans="2:65" s="6" customFormat="1" ht="16.5" customHeight="1" x14ac:dyDescent="0.3">
      <c r="B171" s="23"/>
      <c r="C171" s="24"/>
      <c r="D171" s="165" t="s">
        <v>148</v>
      </c>
      <c r="E171" s="24"/>
      <c r="F171" s="166" t="s">
        <v>2203</v>
      </c>
      <c r="G171" s="24"/>
      <c r="H171" s="24"/>
      <c r="J171" s="24"/>
      <c r="K171" s="24"/>
      <c r="L171" s="43"/>
      <c r="M171" s="56"/>
      <c r="N171" s="24"/>
      <c r="O171" s="24"/>
      <c r="P171" s="24"/>
      <c r="Q171" s="24"/>
      <c r="R171" s="24"/>
      <c r="S171" s="24"/>
      <c r="T171" s="57"/>
      <c r="AT171" s="6" t="s">
        <v>148</v>
      </c>
      <c r="AU171" s="6" t="s">
        <v>80</v>
      </c>
    </row>
    <row r="172" spans="2:65" s="6" customFormat="1" ht="15.75" customHeight="1" x14ac:dyDescent="0.3">
      <c r="B172" s="176"/>
      <c r="C172" s="177"/>
      <c r="D172" s="167" t="s">
        <v>152</v>
      </c>
      <c r="E172" s="177"/>
      <c r="F172" s="178" t="s">
        <v>1843</v>
      </c>
      <c r="G172" s="177"/>
      <c r="H172" s="179">
        <v>1</v>
      </c>
      <c r="J172" s="177"/>
      <c r="K172" s="177"/>
      <c r="L172" s="180"/>
      <c r="M172" s="181"/>
      <c r="N172" s="177"/>
      <c r="O172" s="177"/>
      <c r="P172" s="177"/>
      <c r="Q172" s="177"/>
      <c r="R172" s="177"/>
      <c r="S172" s="177"/>
      <c r="T172" s="182"/>
      <c r="AT172" s="183" t="s">
        <v>152</v>
      </c>
      <c r="AU172" s="183" t="s">
        <v>80</v>
      </c>
      <c r="AV172" s="183" t="s">
        <v>80</v>
      </c>
      <c r="AW172" s="183" t="s">
        <v>111</v>
      </c>
      <c r="AX172" s="183" t="s">
        <v>76</v>
      </c>
      <c r="AY172" s="183" t="s">
        <v>139</v>
      </c>
    </row>
    <row r="173" spans="2:65" s="6" customFormat="1" ht="15.75" customHeight="1" x14ac:dyDescent="0.3">
      <c r="B173" s="23"/>
      <c r="C173" s="153" t="s">
        <v>806</v>
      </c>
      <c r="D173" s="153" t="s">
        <v>141</v>
      </c>
      <c r="E173" s="154" t="s">
        <v>2177</v>
      </c>
      <c r="F173" s="155" t="s">
        <v>2178</v>
      </c>
      <c r="G173" s="156" t="s">
        <v>294</v>
      </c>
      <c r="H173" s="157">
        <v>10</v>
      </c>
      <c r="I173" s="158">
        <v>50</v>
      </c>
      <c r="J173" s="159">
        <f>ROUND($I$173*$H$173,2)</f>
        <v>500</v>
      </c>
      <c r="K173" s="155" t="s">
        <v>145</v>
      </c>
      <c r="L173" s="43"/>
      <c r="M173" s="160"/>
      <c r="N173" s="161" t="s">
        <v>43</v>
      </c>
      <c r="O173" s="24"/>
      <c r="P173" s="162">
        <f>$O$173*$H$173</f>
        <v>0</v>
      </c>
      <c r="Q173" s="162">
        <v>0</v>
      </c>
      <c r="R173" s="162">
        <f>$Q$173*$H$173</f>
        <v>0</v>
      </c>
      <c r="S173" s="162">
        <v>0</v>
      </c>
      <c r="T173" s="163">
        <f>$S$173*$H$173</f>
        <v>0</v>
      </c>
      <c r="AR173" s="97" t="s">
        <v>332</v>
      </c>
      <c r="AT173" s="97" t="s">
        <v>141</v>
      </c>
      <c r="AU173" s="97" t="s">
        <v>80</v>
      </c>
      <c r="AY173" s="6" t="s">
        <v>139</v>
      </c>
      <c r="BE173" s="164">
        <f>IF($N$173="základní",$J$173,0)</f>
        <v>500</v>
      </c>
      <c r="BF173" s="164">
        <f>IF($N$173="snížená",$J$173,0)</f>
        <v>0</v>
      </c>
      <c r="BG173" s="164">
        <f>IF($N$173="zákl. přenesená",$J$173,0)</f>
        <v>0</v>
      </c>
      <c r="BH173" s="164">
        <f>IF($N$173="sníž. přenesená",$J$173,0)</f>
        <v>0</v>
      </c>
      <c r="BI173" s="164">
        <f>IF($N$173="nulová",$J$173,0)</f>
        <v>0</v>
      </c>
      <c r="BJ173" s="97" t="s">
        <v>76</v>
      </c>
      <c r="BK173" s="164">
        <f>ROUND($I$173*$H$173,2)</f>
        <v>500</v>
      </c>
      <c r="BL173" s="97" t="s">
        <v>332</v>
      </c>
      <c r="BM173" s="97" t="s">
        <v>2559</v>
      </c>
    </row>
    <row r="174" spans="2:65" s="6" customFormat="1" ht="27" customHeight="1" x14ac:dyDescent="0.3">
      <c r="B174" s="23"/>
      <c r="C174" s="24"/>
      <c r="D174" s="165" t="s">
        <v>148</v>
      </c>
      <c r="E174" s="24"/>
      <c r="F174" s="166" t="s">
        <v>2180</v>
      </c>
      <c r="G174" s="24"/>
      <c r="H174" s="24"/>
      <c r="J174" s="24"/>
      <c r="K174" s="24"/>
      <c r="L174" s="43"/>
      <c r="M174" s="56"/>
      <c r="N174" s="24"/>
      <c r="O174" s="24"/>
      <c r="P174" s="24"/>
      <c r="Q174" s="24"/>
      <c r="R174" s="24"/>
      <c r="S174" s="24"/>
      <c r="T174" s="57"/>
      <c r="AT174" s="6" t="s">
        <v>148</v>
      </c>
      <c r="AU174" s="6" t="s">
        <v>80</v>
      </c>
    </row>
    <row r="175" spans="2:65" s="6" customFormat="1" ht="15.75" customHeight="1" x14ac:dyDescent="0.3">
      <c r="B175" s="176"/>
      <c r="C175" s="177"/>
      <c r="D175" s="167" t="s">
        <v>152</v>
      </c>
      <c r="E175" s="177"/>
      <c r="F175" s="178" t="s">
        <v>2185</v>
      </c>
      <c r="G175" s="177"/>
      <c r="H175" s="179">
        <v>10</v>
      </c>
      <c r="J175" s="177"/>
      <c r="K175" s="177"/>
      <c r="L175" s="180"/>
      <c r="M175" s="181"/>
      <c r="N175" s="177"/>
      <c r="O175" s="177"/>
      <c r="P175" s="177"/>
      <c r="Q175" s="177"/>
      <c r="R175" s="177"/>
      <c r="S175" s="177"/>
      <c r="T175" s="182"/>
      <c r="AT175" s="183" t="s">
        <v>152</v>
      </c>
      <c r="AU175" s="183" t="s">
        <v>80</v>
      </c>
      <c r="AV175" s="183" t="s">
        <v>80</v>
      </c>
      <c r="AW175" s="183" t="s">
        <v>111</v>
      </c>
      <c r="AX175" s="183" t="s">
        <v>76</v>
      </c>
      <c r="AY175" s="183" t="s">
        <v>139</v>
      </c>
    </row>
    <row r="176" spans="2:65" s="6" customFormat="1" ht="15.75" customHeight="1" x14ac:dyDescent="0.3">
      <c r="B176" s="23"/>
      <c r="C176" s="153" t="s">
        <v>812</v>
      </c>
      <c r="D176" s="153" t="s">
        <v>141</v>
      </c>
      <c r="E176" s="154" t="s">
        <v>2181</v>
      </c>
      <c r="F176" s="155" t="s">
        <v>2182</v>
      </c>
      <c r="G176" s="156" t="s">
        <v>294</v>
      </c>
      <c r="H176" s="157">
        <v>5</v>
      </c>
      <c r="I176" s="158">
        <v>42</v>
      </c>
      <c r="J176" s="159">
        <f>ROUND($I$176*$H$176,2)</f>
        <v>210</v>
      </c>
      <c r="K176" s="155" t="s">
        <v>145</v>
      </c>
      <c r="L176" s="43"/>
      <c r="M176" s="160"/>
      <c r="N176" s="161" t="s">
        <v>43</v>
      </c>
      <c r="O176" s="24"/>
      <c r="P176" s="162">
        <f>$O$176*$H$176</f>
        <v>0</v>
      </c>
      <c r="Q176" s="162">
        <v>0</v>
      </c>
      <c r="R176" s="162">
        <f>$Q$176*$H$176</f>
        <v>0</v>
      </c>
      <c r="S176" s="162">
        <v>0</v>
      </c>
      <c r="T176" s="163">
        <f>$S$176*$H$176</f>
        <v>0</v>
      </c>
      <c r="AR176" s="97" t="s">
        <v>332</v>
      </c>
      <c r="AT176" s="97" t="s">
        <v>141</v>
      </c>
      <c r="AU176" s="97" t="s">
        <v>80</v>
      </c>
      <c r="AY176" s="6" t="s">
        <v>139</v>
      </c>
      <c r="BE176" s="164">
        <f>IF($N$176="základní",$J$176,0)</f>
        <v>210</v>
      </c>
      <c r="BF176" s="164">
        <f>IF($N$176="snížená",$J$176,0)</f>
        <v>0</v>
      </c>
      <c r="BG176" s="164">
        <f>IF($N$176="zákl. přenesená",$J$176,0)</f>
        <v>0</v>
      </c>
      <c r="BH176" s="164">
        <f>IF($N$176="sníž. přenesená",$J$176,0)</f>
        <v>0</v>
      </c>
      <c r="BI176" s="164">
        <f>IF($N$176="nulová",$J$176,0)</f>
        <v>0</v>
      </c>
      <c r="BJ176" s="97" t="s">
        <v>76</v>
      </c>
      <c r="BK176" s="164">
        <f>ROUND($I$176*$H$176,2)</f>
        <v>210</v>
      </c>
      <c r="BL176" s="97" t="s">
        <v>332</v>
      </c>
      <c r="BM176" s="97" t="s">
        <v>2560</v>
      </c>
    </row>
    <row r="177" spans="2:65" s="6" customFormat="1" ht="27" customHeight="1" x14ac:dyDescent="0.3">
      <c r="B177" s="23"/>
      <c r="C177" s="24"/>
      <c r="D177" s="165" t="s">
        <v>148</v>
      </c>
      <c r="E177" s="24"/>
      <c r="F177" s="166" t="s">
        <v>2184</v>
      </c>
      <c r="G177" s="24"/>
      <c r="H177" s="24"/>
      <c r="J177" s="24"/>
      <c r="K177" s="24"/>
      <c r="L177" s="43"/>
      <c r="M177" s="56"/>
      <c r="N177" s="24"/>
      <c r="O177" s="24"/>
      <c r="P177" s="24"/>
      <c r="Q177" s="24"/>
      <c r="R177" s="24"/>
      <c r="S177" s="24"/>
      <c r="T177" s="57"/>
      <c r="AT177" s="6" t="s">
        <v>148</v>
      </c>
      <c r="AU177" s="6" t="s">
        <v>80</v>
      </c>
    </row>
    <row r="178" spans="2:65" s="6" customFormat="1" ht="15.75" customHeight="1" x14ac:dyDescent="0.3">
      <c r="B178" s="176"/>
      <c r="C178" s="177"/>
      <c r="D178" s="167" t="s">
        <v>152</v>
      </c>
      <c r="E178" s="177"/>
      <c r="F178" s="178" t="s">
        <v>2561</v>
      </c>
      <c r="G178" s="177"/>
      <c r="H178" s="179">
        <v>5</v>
      </c>
      <c r="J178" s="177"/>
      <c r="K178" s="177"/>
      <c r="L178" s="180"/>
      <c r="M178" s="181"/>
      <c r="N178" s="177"/>
      <c r="O178" s="177"/>
      <c r="P178" s="177"/>
      <c r="Q178" s="177"/>
      <c r="R178" s="177"/>
      <c r="S178" s="177"/>
      <c r="T178" s="182"/>
      <c r="AT178" s="183" t="s">
        <v>152</v>
      </c>
      <c r="AU178" s="183" t="s">
        <v>80</v>
      </c>
      <c r="AV178" s="183" t="s">
        <v>80</v>
      </c>
      <c r="AW178" s="183" t="s">
        <v>111</v>
      </c>
      <c r="AX178" s="183" t="s">
        <v>76</v>
      </c>
      <c r="AY178" s="183" t="s">
        <v>139</v>
      </c>
    </row>
    <row r="179" spans="2:65" s="6" customFormat="1" ht="15.75" customHeight="1" x14ac:dyDescent="0.3">
      <c r="B179" s="23"/>
      <c r="C179" s="153" t="s">
        <v>822</v>
      </c>
      <c r="D179" s="153" t="s">
        <v>141</v>
      </c>
      <c r="E179" s="154" t="s">
        <v>2186</v>
      </c>
      <c r="F179" s="155" t="s">
        <v>2187</v>
      </c>
      <c r="G179" s="156" t="s">
        <v>294</v>
      </c>
      <c r="H179" s="157">
        <v>13</v>
      </c>
      <c r="I179" s="158">
        <v>34</v>
      </c>
      <c r="J179" s="159">
        <f>ROUND($I$179*$H$179,2)</f>
        <v>442</v>
      </c>
      <c r="K179" s="155" t="s">
        <v>145</v>
      </c>
      <c r="L179" s="43"/>
      <c r="M179" s="160"/>
      <c r="N179" s="161" t="s">
        <v>43</v>
      </c>
      <c r="O179" s="24"/>
      <c r="P179" s="162">
        <f>$O$179*$H$179</f>
        <v>0</v>
      </c>
      <c r="Q179" s="162">
        <v>0</v>
      </c>
      <c r="R179" s="162">
        <f>$Q$179*$H$179</f>
        <v>0</v>
      </c>
      <c r="S179" s="162">
        <v>0</v>
      </c>
      <c r="T179" s="163">
        <f>$S$179*$H$179</f>
        <v>0</v>
      </c>
      <c r="AR179" s="97" t="s">
        <v>332</v>
      </c>
      <c r="AT179" s="97" t="s">
        <v>141</v>
      </c>
      <c r="AU179" s="97" t="s">
        <v>80</v>
      </c>
      <c r="AY179" s="6" t="s">
        <v>139</v>
      </c>
      <c r="BE179" s="164">
        <f>IF($N$179="základní",$J$179,0)</f>
        <v>442</v>
      </c>
      <c r="BF179" s="164">
        <f>IF($N$179="snížená",$J$179,0)</f>
        <v>0</v>
      </c>
      <c r="BG179" s="164">
        <f>IF($N$179="zákl. přenesená",$J$179,0)</f>
        <v>0</v>
      </c>
      <c r="BH179" s="164">
        <f>IF($N$179="sníž. přenesená",$J$179,0)</f>
        <v>0</v>
      </c>
      <c r="BI179" s="164">
        <f>IF($N$179="nulová",$J$179,0)</f>
        <v>0</v>
      </c>
      <c r="BJ179" s="97" t="s">
        <v>76</v>
      </c>
      <c r="BK179" s="164">
        <f>ROUND($I$179*$H$179,2)</f>
        <v>442</v>
      </c>
      <c r="BL179" s="97" t="s">
        <v>332</v>
      </c>
      <c r="BM179" s="97" t="s">
        <v>2562</v>
      </c>
    </row>
    <row r="180" spans="2:65" s="6" customFormat="1" ht="27" customHeight="1" x14ac:dyDescent="0.3">
      <c r="B180" s="23"/>
      <c r="C180" s="24"/>
      <c r="D180" s="165" t="s">
        <v>148</v>
      </c>
      <c r="E180" s="24"/>
      <c r="F180" s="166" t="s">
        <v>2189</v>
      </c>
      <c r="G180" s="24"/>
      <c r="H180" s="24"/>
      <c r="J180" s="24"/>
      <c r="K180" s="24"/>
      <c r="L180" s="43"/>
      <c r="M180" s="56"/>
      <c r="N180" s="24"/>
      <c r="O180" s="24"/>
      <c r="P180" s="24"/>
      <c r="Q180" s="24"/>
      <c r="R180" s="24"/>
      <c r="S180" s="24"/>
      <c r="T180" s="57"/>
      <c r="AT180" s="6" t="s">
        <v>148</v>
      </c>
      <c r="AU180" s="6" t="s">
        <v>80</v>
      </c>
    </row>
    <row r="181" spans="2:65" s="6" customFormat="1" ht="15.75" customHeight="1" x14ac:dyDescent="0.3">
      <c r="B181" s="169"/>
      <c r="C181" s="170"/>
      <c r="D181" s="167" t="s">
        <v>152</v>
      </c>
      <c r="E181" s="170"/>
      <c r="F181" s="171" t="s">
        <v>2169</v>
      </c>
      <c r="G181" s="170"/>
      <c r="H181" s="170"/>
      <c r="J181" s="170"/>
      <c r="K181" s="170"/>
      <c r="L181" s="172"/>
      <c r="M181" s="173"/>
      <c r="N181" s="170"/>
      <c r="O181" s="170"/>
      <c r="P181" s="170"/>
      <c r="Q181" s="170"/>
      <c r="R181" s="170"/>
      <c r="S181" s="170"/>
      <c r="T181" s="174"/>
      <c r="AT181" s="175" t="s">
        <v>152</v>
      </c>
      <c r="AU181" s="175" t="s">
        <v>80</v>
      </c>
      <c r="AV181" s="175" t="s">
        <v>76</v>
      </c>
      <c r="AW181" s="175" t="s">
        <v>111</v>
      </c>
      <c r="AX181" s="175" t="s">
        <v>72</v>
      </c>
      <c r="AY181" s="175" t="s">
        <v>139</v>
      </c>
    </row>
    <row r="182" spans="2:65" s="6" customFormat="1" ht="15.75" customHeight="1" x14ac:dyDescent="0.3">
      <c r="B182" s="176"/>
      <c r="C182" s="177"/>
      <c r="D182" s="167" t="s">
        <v>152</v>
      </c>
      <c r="E182" s="177"/>
      <c r="F182" s="178" t="s">
        <v>2563</v>
      </c>
      <c r="G182" s="177"/>
      <c r="H182" s="179">
        <v>13</v>
      </c>
      <c r="J182" s="177"/>
      <c r="K182" s="177"/>
      <c r="L182" s="180"/>
      <c r="M182" s="181"/>
      <c r="N182" s="177"/>
      <c r="O182" s="177"/>
      <c r="P182" s="177"/>
      <c r="Q182" s="177"/>
      <c r="R182" s="177"/>
      <c r="S182" s="177"/>
      <c r="T182" s="182"/>
      <c r="AT182" s="183" t="s">
        <v>152</v>
      </c>
      <c r="AU182" s="183" t="s">
        <v>80</v>
      </c>
      <c r="AV182" s="183" t="s">
        <v>80</v>
      </c>
      <c r="AW182" s="183" t="s">
        <v>111</v>
      </c>
      <c r="AX182" s="183" t="s">
        <v>76</v>
      </c>
      <c r="AY182" s="183" t="s">
        <v>139</v>
      </c>
    </row>
    <row r="183" spans="2:65" s="6" customFormat="1" ht="15.75" customHeight="1" x14ac:dyDescent="0.3">
      <c r="B183" s="23"/>
      <c r="C183" s="153" t="s">
        <v>829</v>
      </c>
      <c r="D183" s="153" t="s">
        <v>141</v>
      </c>
      <c r="E183" s="154" t="s">
        <v>2165</v>
      </c>
      <c r="F183" s="155" t="s">
        <v>2166</v>
      </c>
      <c r="G183" s="156" t="s">
        <v>294</v>
      </c>
      <c r="H183" s="157">
        <v>13</v>
      </c>
      <c r="I183" s="158">
        <v>25</v>
      </c>
      <c r="J183" s="159">
        <f>ROUND($I$183*$H$183,2)</f>
        <v>325</v>
      </c>
      <c r="K183" s="155" t="s">
        <v>145</v>
      </c>
      <c r="L183" s="43"/>
      <c r="M183" s="160"/>
      <c r="N183" s="161" t="s">
        <v>43</v>
      </c>
      <c r="O183" s="24"/>
      <c r="P183" s="162">
        <f>$O$183*$H$183</f>
        <v>0</v>
      </c>
      <c r="Q183" s="162">
        <v>0</v>
      </c>
      <c r="R183" s="162">
        <f>$Q$183*$H$183</f>
        <v>0</v>
      </c>
      <c r="S183" s="162">
        <v>0</v>
      </c>
      <c r="T183" s="163">
        <f>$S$183*$H$183</f>
        <v>0</v>
      </c>
      <c r="AR183" s="97" t="s">
        <v>332</v>
      </c>
      <c r="AT183" s="97" t="s">
        <v>141</v>
      </c>
      <c r="AU183" s="97" t="s">
        <v>80</v>
      </c>
      <c r="AY183" s="6" t="s">
        <v>139</v>
      </c>
      <c r="BE183" s="164">
        <f>IF($N$183="základní",$J$183,0)</f>
        <v>325</v>
      </c>
      <c r="BF183" s="164">
        <f>IF($N$183="snížená",$J$183,0)</f>
        <v>0</v>
      </c>
      <c r="BG183" s="164">
        <f>IF($N$183="zákl. přenesená",$J$183,0)</f>
        <v>0</v>
      </c>
      <c r="BH183" s="164">
        <f>IF($N$183="sníž. přenesená",$J$183,0)</f>
        <v>0</v>
      </c>
      <c r="BI183" s="164">
        <f>IF($N$183="nulová",$J$183,0)</f>
        <v>0</v>
      </c>
      <c r="BJ183" s="97" t="s">
        <v>76</v>
      </c>
      <c r="BK183" s="164">
        <f>ROUND($I$183*$H$183,2)</f>
        <v>325</v>
      </c>
      <c r="BL183" s="97" t="s">
        <v>332</v>
      </c>
      <c r="BM183" s="97" t="s">
        <v>2564</v>
      </c>
    </row>
    <row r="184" spans="2:65" s="6" customFormat="1" ht="27" customHeight="1" x14ac:dyDescent="0.3">
      <c r="B184" s="23"/>
      <c r="C184" s="24"/>
      <c r="D184" s="165" t="s">
        <v>148</v>
      </c>
      <c r="E184" s="24"/>
      <c r="F184" s="166" t="s">
        <v>2168</v>
      </c>
      <c r="G184" s="24"/>
      <c r="H184" s="24"/>
      <c r="J184" s="24"/>
      <c r="K184" s="24"/>
      <c r="L184" s="43"/>
      <c r="M184" s="56"/>
      <c r="N184" s="24"/>
      <c r="O184" s="24"/>
      <c r="P184" s="24"/>
      <c r="Q184" s="24"/>
      <c r="R184" s="24"/>
      <c r="S184" s="24"/>
      <c r="T184" s="57"/>
      <c r="AT184" s="6" t="s">
        <v>148</v>
      </c>
      <c r="AU184" s="6" t="s">
        <v>80</v>
      </c>
    </row>
    <row r="185" spans="2:65" s="6" customFormat="1" ht="15.75" customHeight="1" x14ac:dyDescent="0.3">
      <c r="B185" s="169"/>
      <c r="C185" s="170"/>
      <c r="D185" s="167" t="s">
        <v>152</v>
      </c>
      <c r="E185" s="170"/>
      <c r="F185" s="171" t="s">
        <v>2169</v>
      </c>
      <c r="G185" s="170"/>
      <c r="H185" s="170"/>
      <c r="J185" s="170"/>
      <c r="K185" s="170"/>
      <c r="L185" s="172"/>
      <c r="M185" s="173"/>
      <c r="N185" s="170"/>
      <c r="O185" s="170"/>
      <c r="P185" s="170"/>
      <c r="Q185" s="170"/>
      <c r="R185" s="170"/>
      <c r="S185" s="170"/>
      <c r="T185" s="174"/>
      <c r="AT185" s="175" t="s">
        <v>152</v>
      </c>
      <c r="AU185" s="175" t="s">
        <v>80</v>
      </c>
      <c r="AV185" s="175" t="s">
        <v>76</v>
      </c>
      <c r="AW185" s="175" t="s">
        <v>111</v>
      </c>
      <c r="AX185" s="175" t="s">
        <v>72</v>
      </c>
      <c r="AY185" s="175" t="s">
        <v>139</v>
      </c>
    </row>
    <row r="186" spans="2:65" s="6" customFormat="1" ht="15.75" customHeight="1" x14ac:dyDescent="0.3">
      <c r="B186" s="176"/>
      <c r="C186" s="177"/>
      <c r="D186" s="167" t="s">
        <v>152</v>
      </c>
      <c r="E186" s="177"/>
      <c r="F186" s="178" t="s">
        <v>2565</v>
      </c>
      <c r="G186" s="177"/>
      <c r="H186" s="179">
        <v>13</v>
      </c>
      <c r="J186" s="177"/>
      <c r="K186" s="177"/>
      <c r="L186" s="180"/>
      <c r="M186" s="181"/>
      <c r="N186" s="177"/>
      <c r="O186" s="177"/>
      <c r="P186" s="177"/>
      <c r="Q186" s="177"/>
      <c r="R186" s="177"/>
      <c r="S186" s="177"/>
      <c r="T186" s="182"/>
      <c r="AT186" s="183" t="s">
        <v>152</v>
      </c>
      <c r="AU186" s="183" t="s">
        <v>80</v>
      </c>
      <c r="AV186" s="183" t="s">
        <v>80</v>
      </c>
      <c r="AW186" s="183" t="s">
        <v>111</v>
      </c>
      <c r="AX186" s="183" t="s">
        <v>76</v>
      </c>
      <c r="AY186" s="183" t="s">
        <v>139</v>
      </c>
    </row>
    <row r="187" spans="2:65" s="6" customFormat="1" ht="15.75" customHeight="1" x14ac:dyDescent="0.3">
      <c r="B187" s="23"/>
      <c r="C187" s="153" t="s">
        <v>835</v>
      </c>
      <c r="D187" s="153" t="s">
        <v>141</v>
      </c>
      <c r="E187" s="154" t="s">
        <v>2172</v>
      </c>
      <c r="F187" s="155" t="s">
        <v>2173</v>
      </c>
      <c r="G187" s="156" t="s">
        <v>144</v>
      </c>
      <c r="H187" s="157">
        <v>4</v>
      </c>
      <c r="I187" s="158">
        <v>277</v>
      </c>
      <c r="J187" s="159">
        <f>ROUND($I$187*$H$187,2)</f>
        <v>1108</v>
      </c>
      <c r="K187" s="155" t="s">
        <v>145</v>
      </c>
      <c r="L187" s="43"/>
      <c r="M187" s="160"/>
      <c r="N187" s="161" t="s">
        <v>43</v>
      </c>
      <c r="O187" s="24"/>
      <c r="P187" s="162">
        <f>$O$187*$H$187</f>
        <v>0</v>
      </c>
      <c r="Q187" s="162">
        <v>0</v>
      </c>
      <c r="R187" s="162">
        <f>$Q$187*$H$187</f>
        <v>0</v>
      </c>
      <c r="S187" s="162">
        <v>0</v>
      </c>
      <c r="T187" s="163">
        <f>$S$187*$H$187</f>
        <v>0</v>
      </c>
      <c r="AR187" s="97" t="s">
        <v>332</v>
      </c>
      <c r="AT187" s="97" t="s">
        <v>141</v>
      </c>
      <c r="AU187" s="97" t="s">
        <v>80</v>
      </c>
      <c r="AY187" s="6" t="s">
        <v>139</v>
      </c>
      <c r="BE187" s="164">
        <f>IF($N$187="základní",$J$187,0)</f>
        <v>1108</v>
      </c>
      <c r="BF187" s="164">
        <f>IF($N$187="snížená",$J$187,0)</f>
        <v>0</v>
      </c>
      <c r="BG187" s="164">
        <f>IF($N$187="zákl. přenesená",$J$187,0)</f>
        <v>0</v>
      </c>
      <c r="BH187" s="164">
        <f>IF($N$187="sníž. přenesená",$J$187,0)</f>
        <v>0</v>
      </c>
      <c r="BI187" s="164">
        <f>IF($N$187="nulová",$J$187,0)</f>
        <v>0</v>
      </c>
      <c r="BJ187" s="97" t="s">
        <v>76</v>
      </c>
      <c r="BK187" s="164">
        <f>ROUND($I$187*$H$187,2)</f>
        <v>1108</v>
      </c>
      <c r="BL187" s="97" t="s">
        <v>332</v>
      </c>
      <c r="BM187" s="97" t="s">
        <v>2566</v>
      </c>
    </row>
    <row r="188" spans="2:65" s="6" customFormat="1" ht="16.5" customHeight="1" x14ac:dyDescent="0.3">
      <c r="B188" s="23"/>
      <c r="C188" s="24"/>
      <c r="D188" s="165" t="s">
        <v>148</v>
      </c>
      <c r="E188" s="24"/>
      <c r="F188" s="166" t="s">
        <v>2175</v>
      </c>
      <c r="G188" s="24"/>
      <c r="H188" s="24"/>
      <c r="J188" s="24"/>
      <c r="K188" s="24"/>
      <c r="L188" s="43"/>
      <c r="M188" s="56"/>
      <c r="N188" s="24"/>
      <c r="O188" s="24"/>
      <c r="P188" s="24"/>
      <c r="Q188" s="24"/>
      <c r="R188" s="24"/>
      <c r="S188" s="24"/>
      <c r="T188" s="57"/>
      <c r="AT188" s="6" t="s">
        <v>148</v>
      </c>
      <c r="AU188" s="6" t="s">
        <v>80</v>
      </c>
    </row>
    <row r="189" spans="2:65" s="6" customFormat="1" ht="15.75" customHeight="1" x14ac:dyDescent="0.3">
      <c r="B189" s="176"/>
      <c r="C189" s="177"/>
      <c r="D189" s="167" t="s">
        <v>152</v>
      </c>
      <c r="E189" s="177"/>
      <c r="F189" s="178" t="s">
        <v>2198</v>
      </c>
      <c r="G189" s="177"/>
      <c r="H189" s="179">
        <v>4</v>
      </c>
      <c r="J189" s="177"/>
      <c r="K189" s="177"/>
      <c r="L189" s="180"/>
      <c r="M189" s="181"/>
      <c r="N189" s="177"/>
      <c r="O189" s="177"/>
      <c r="P189" s="177"/>
      <c r="Q189" s="177"/>
      <c r="R189" s="177"/>
      <c r="S189" s="177"/>
      <c r="T189" s="182"/>
      <c r="AT189" s="183" t="s">
        <v>152</v>
      </c>
      <c r="AU189" s="183" t="s">
        <v>80</v>
      </c>
      <c r="AV189" s="183" t="s">
        <v>80</v>
      </c>
      <c r="AW189" s="183" t="s">
        <v>111</v>
      </c>
      <c r="AX189" s="183" t="s">
        <v>76</v>
      </c>
      <c r="AY189" s="183" t="s">
        <v>139</v>
      </c>
    </row>
    <row r="190" spans="2:65" s="6" customFormat="1" ht="15.75" customHeight="1" x14ac:dyDescent="0.3">
      <c r="B190" s="23"/>
      <c r="C190" s="153" t="s">
        <v>841</v>
      </c>
      <c r="D190" s="153" t="s">
        <v>141</v>
      </c>
      <c r="E190" s="154" t="s">
        <v>2190</v>
      </c>
      <c r="F190" s="155" t="s">
        <v>2191</v>
      </c>
      <c r="G190" s="156" t="s">
        <v>294</v>
      </c>
      <c r="H190" s="157">
        <v>1</v>
      </c>
      <c r="I190" s="158">
        <v>25</v>
      </c>
      <c r="J190" s="159">
        <f>ROUND($I$190*$H$190,2)</f>
        <v>25</v>
      </c>
      <c r="K190" s="155" t="s">
        <v>145</v>
      </c>
      <c r="L190" s="43"/>
      <c r="M190" s="160"/>
      <c r="N190" s="161" t="s">
        <v>43</v>
      </c>
      <c r="O190" s="24"/>
      <c r="P190" s="162">
        <f>$O$190*$H$190</f>
        <v>0</v>
      </c>
      <c r="Q190" s="162">
        <v>0</v>
      </c>
      <c r="R190" s="162">
        <f>$Q$190*$H$190</f>
        <v>0</v>
      </c>
      <c r="S190" s="162">
        <v>0</v>
      </c>
      <c r="T190" s="163">
        <f>$S$190*$H$190</f>
        <v>0</v>
      </c>
      <c r="AR190" s="97" t="s">
        <v>332</v>
      </c>
      <c r="AT190" s="97" t="s">
        <v>141</v>
      </c>
      <c r="AU190" s="97" t="s">
        <v>80</v>
      </c>
      <c r="AY190" s="6" t="s">
        <v>139</v>
      </c>
      <c r="BE190" s="164">
        <f>IF($N$190="základní",$J$190,0)</f>
        <v>25</v>
      </c>
      <c r="BF190" s="164">
        <f>IF($N$190="snížená",$J$190,0)</f>
        <v>0</v>
      </c>
      <c r="BG190" s="164">
        <f>IF($N$190="zákl. přenesená",$J$190,0)</f>
        <v>0</v>
      </c>
      <c r="BH190" s="164">
        <f>IF($N$190="sníž. přenesená",$J$190,0)</f>
        <v>0</v>
      </c>
      <c r="BI190" s="164">
        <f>IF($N$190="nulová",$J$190,0)</f>
        <v>0</v>
      </c>
      <c r="BJ190" s="97" t="s">
        <v>76</v>
      </c>
      <c r="BK190" s="164">
        <f>ROUND($I$190*$H$190,2)</f>
        <v>25</v>
      </c>
      <c r="BL190" s="97" t="s">
        <v>332</v>
      </c>
      <c r="BM190" s="97" t="s">
        <v>2567</v>
      </c>
    </row>
    <row r="191" spans="2:65" s="6" customFormat="1" ht="27" customHeight="1" x14ac:dyDescent="0.3">
      <c r="B191" s="23"/>
      <c r="C191" s="24"/>
      <c r="D191" s="165" t="s">
        <v>148</v>
      </c>
      <c r="E191" s="24"/>
      <c r="F191" s="166" t="s">
        <v>2193</v>
      </c>
      <c r="G191" s="24"/>
      <c r="H191" s="24"/>
      <c r="J191" s="24"/>
      <c r="K191" s="24"/>
      <c r="L191" s="43"/>
      <c r="M191" s="56"/>
      <c r="N191" s="24"/>
      <c r="O191" s="24"/>
      <c r="P191" s="24"/>
      <c r="Q191" s="24"/>
      <c r="R191" s="24"/>
      <c r="S191" s="24"/>
      <c r="T191" s="57"/>
      <c r="AT191" s="6" t="s">
        <v>148</v>
      </c>
      <c r="AU191" s="6" t="s">
        <v>80</v>
      </c>
    </row>
    <row r="192" spans="2:65" s="6" customFormat="1" ht="15.75" customHeight="1" x14ac:dyDescent="0.3">
      <c r="B192" s="176"/>
      <c r="C192" s="177"/>
      <c r="D192" s="167" t="s">
        <v>152</v>
      </c>
      <c r="E192" s="177"/>
      <c r="F192" s="178" t="s">
        <v>1843</v>
      </c>
      <c r="G192" s="177"/>
      <c r="H192" s="179">
        <v>1</v>
      </c>
      <c r="J192" s="177"/>
      <c r="K192" s="177"/>
      <c r="L192" s="180"/>
      <c r="M192" s="181"/>
      <c r="N192" s="177"/>
      <c r="O192" s="177"/>
      <c r="P192" s="177"/>
      <c r="Q192" s="177"/>
      <c r="R192" s="177"/>
      <c r="S192" s="177"/>
      <c r="T192" s="182"/>
      <c r="AT192" s="183" t="s">
        <v>152</v>
      </c>
      <c r="AU192" s="183" t="s">
        <v>80</v>
      </c>
      <c r="AV192" s="183" t="s">
        <v>80</v>
      </c>
      <c r="AW192" s="183" t="s">
        <v>111</v>
      </c>
      <c r="AX192" s="183" t="s">
        <v>76</v>
      </c>
      <c r="AY192" s="183" t="s">
        <v>139</v>
      </c>
    </row>
    <row r="193" spans="2:65" s="6" customFormat="1" ht="15.75" customHeight="1" x14ac:dyDescent="0.3">
      <c r="B193" s="23"/>
      <c r="C193" s="153" t="s">
        <v>1057</v>
      </c>
      <c r="D193" s="153" t="s">
        <v>141</v>
      </c>
      <c r="E193" s="154" t="s">
        <v>2194</v>
      </c>
      <c r="F193" s="155" t="s">
        <v>2195</v>
      </c>
      <c r="G193" s="156" t="s">
        <v>294</v>
      </c>
      <c r="H193" s="157">
        <v>2</v>
      </c>
      <c r="I193" s="158">
        <v>42</v>
      </c>
      <c r="J193" s="159">
        <f>ROUND($I$193*$H$193,2)</f>
        <v>84</v>
      </c>
      <c r="K193" s="155" t="s">
        <v>145</v>
      </c>
      <c r="L193" s="43"/>
      <c r="M193" s="160"/>
      <c r="N193" s="161" t="s">
        <v>43</v>
      </c>
      <c r="O193" s="24"/>
      <c r="P193" s="162">
        <f>$O$193*$H$193</f>
        <v>0</v>
      </c>
      <c r="Q193" s="162">
        <v>0</v>
      </c>
      <c r="R193" s="162">
        <f>$Q$193*$H$193</f>
        <v>0</v>
      </c>
      <c r="S193" s="162">
        <v>0</v>
      </c>
      <c r="T193" s="163">
        <f>$S$193*$H$193</f>
        <v>0</v>
      </c>
      <c r="AR193" s="97" t="s">
        <v>332</v>
      </c>
      <c r="AT193" s="97" t="s">
        <v>141</v>
      </c>
      <c r="AU193" s="97" t="s">
        <v>80</v>
      </c>
      <c r="AY193" s="6" t="s">
        <v>139</v>
      </c>
      <c r="BE193" s="164">
        <f>IF($N$193="základní",$J$193,0)</f>
        <v>84</v>
      </c>
      <c r="BF193" s="164">
        <f>IF($N$193="snížená",$J$193,0)</f>
        <v>0</v>
      </c>
      <c r="BG193" s="164">
        <f>IF($N$193="zákl. přenesená",$J$193,0)</f>
        <v>0</v>
      </c>
      <c r="BH193" s="164">
        <f>IF($N$193="sníž. přenesená",$J$193,0)</f>
        <v>0</v>
      </c>
      <c r="BI193" s="164">
        <f>IF($N$193="nulová",$J$193,0)</f>
        <v>0</v>
      </c>
      <c r="BJ193" s="97" t="s">
        <v>76</v>
      </c>
      <c r="BK193" s="164">
        <f>ROUND($I$193*$H$193,2)</f>
        <v>84</v>
      </c>
      <c r="BL193" s="97" t="s">
        <v>332</v>
      </c>
      <c r="BM193" s="97" t="s">
        <v>2568</v>
      </c>
    </row>
    <row r="194" spans="2:65" s="6" customFormat="1" ht="27" customHeight="1" x14ac:dyDescent="0.3">
      <c r="B194" s="23"/>
      <c r="C194" s="24"/>
      <c r="D194" s="165" t="s">
        <v>148</v>
      </c>
      <c r="E194" s="24"/>
      <c r="F194" s="166" t="s">
        <v>2197</v>
      </c>
      <c r="G194" s="24"/>
      <c r="H194" s="24"/>
      <c r="J194" s="24"/>
      <c r="K194" s="24"/>
      <c r="L194" s="43"/>
      <c r="M194" s="56"/>
      <c r="N194" s="24"/>
      <c r="O194" s="24"/>
      <c r="P194" s="24"/>
      <c r="Q194" s="24"/>
      <c r="R194" s="24"/>
      <c r="S194" s="24"/>
      <c r="T194" s="57"/>
      <c r="AT194" s="6" t="s">
        <v>148</v>
      </c>
      <c r="AU194" s="6" t="s">
        <v>80</v>
      </c>
    </row>
    <row r="195" spans="2:65" s="6" customFormat="1" ht="15.75" customHeight="1" x14ac:dyDescent="0.3">
      <c r="B195" s="176"/>
      <c r="C195" s="177"/>
      <c r="D195" s="167" t="s">
        <v>152</v>
      </c>
      <c r="E195" s="177"/>
      <c r="F195" s="178" t="s">
        <v>2127</v>
      </c>
      <c r="G195" s="177"/>
      <c r="H195" s="179">
        <v>2</v>
      </c>
      <c r="J195" s="177"/>
      <c r="K195" s="177"/>
      <c r="L195" s="180"/>
      <c r="M195" s="181"/>
      <c r="N195" s="177"/>
      <c r="O195" s="177"/>
      <c r="P195" s="177"/>
      <c r="Q195" s="177"/>
      <c r="R195" s="177"/>
      <c r="S195" s="177"/>
      <c r="T195" s="182"/>
      <c r="AT195" s="183" t="s">
        <v>152</v>
      </c>
      <c r="AU195" s="183" t="s">
        <v>80</v>
      </c>
      <c r="AV195" s="183" t="s">
        <v>80</v>
      </c>
      <c r="AW195" s="183" t="s">
        <v>111</v>
      </c>
      <c r="AX195" s="183" t="s">
        <v>76</v>
      </c>
      <c r="AY195" s="183" t="s">
        <v>139</v>
      </c>
    </row>
    <row r="196" spans="2:65" s="140" customFormat="1" ht="30.75" customHeight="1" x14ac:dyDescent="0.3">
      <c r="B196" s="141"/>
      <c r="C196" s="142"/>
      <c r="D196" s="142" t="s">
        <v>71</v>
      </c>
      <c r="E196" s="151" t="s">
        <v>2276</v>
      </c>
      <c r="F196" s="151" t="s">
        <v>2277</v>
      </c>
      <c r="G196" s="142"/>
      <c r="H196" s="142"/>
      <c r="J196" s="152">
        <f>$BK$196</f>
        <v>30478.32</v>
      </c>
      <c r="K196" s="142"/>
      <c r="L196" s="145"/>
      <c r="M196" s="146"/>
      <c r="N196" s="142"/>
      <c r="O196" s="142"/>
      <c r="P196" s="147">
        <f>SUM($P$197:$P$227)</f>
        <v>0</v>
      </c>
      <c r="Q196" s="142"/>
      <c r="R196" s="147">
        <f>SUM($R$197:$R$227)</f>
        <v>0</v>
      </c>
      <c r="S196" s="142"/>
      <c r="T196" s="148">
        <f>SUM($T$197:$T$227)</f>
        <v>0</v>
      </c>
      <c r="AR196" s="149" t="s">
        <v>76</v>
      </c>
      <c r="AT196" s="149" t="s">
        <v>71</v>
      </c>
      <c r="AU196" s="149" t="s">
        <v>76</v>
      </c>
      <c r="AY196" s="149" t="s">
        <v>139</v>
      </c>
      <c r="BK196" s="150">
        <f>SUM($BK$197:$BK$227)</f>
        <v>30478.32</v>
      </c>
    </row>
    <row r="197" spans="2:65" s="6" customFormat="1" ht="15.75" customHeight="1" x14ac:dyDescent="0.3">
      <c r="B197" s="23"/>
      <c r="C197" s="153" t="s">
        <v>1063</v>
      </c>
      <c r="D197" s="153" t="s">
        <v>141</v>
      </c>
      <c r="E197" s="154" t="s">
        <v>2278</v>
      </c>
      <c r="F197" s="155" t="s">
        <v>2279</v>
      </c>
      <c r="G197" s="156" t="s">
        <v>294</v>
      </c>
      <c r="H197" s="157">
        <v>13</v>
      </c>
      <c r="I197" s="158">
        <v>157</v>
      </c>
      <c r="J197" s="159">
        <f>ROUND($I$197*$H$197,2)</f>
        <v>2041</v>
      </c>
      <c r="K197" s="155"/>
      <c r="L197" s="43"/>
      <c r="M197" s="160"/>
      <c r="N197" s="161" t="s">
        <v>43</v>
      </c>
      <c r="O197" s="24"/>
      <c r="P197" s="162">
        <f>$O$197*$H$197</f>
        <v>0</v>
      </c>
      <c r="Q197" s="162">
        <v>0</v>
      </c>
      <c r="R197" s="162">
        <f>$Q$197*$H$197</f>
        <v>0</v>
      </c>
      <c r="S197" s="162">
        <v>0</v>
      </c>
      <c r="T197" s="163">
        <f>$S$197*$H$197</f>
        <v>0</v>
      </c>
      <c r="AR197" s="97" t="s">
        <v>2280</v>
      </c>
      <c r="AT197" s="97" t="s">
        <v>141</v>
      </c>
      <c r="AU197" s="97" t="s">
        <v>80</v>
      </c>
      <c r="AY197" s="6" t="s">
        <v>139</v>
      </c>
      <c r="BE197" s="164">
        <f>IF($N$197="základní",$J$197,0)</f>
        <v>2041</v>
      </c>
      <c r="BF197" s="164">
        <f>IF($N$197="snížená",$J$197,0)</f>
        <v>0</v>
      </c>
      <c r="BG197" s="164">
        <f>IF($N$197="zákl. přenesená",$J$197,0)</f>
        <v>0</v>
      </c>
      <c r="BH197" s="164">
        <f>IF($N$197="sníž. přenesená",$J$197,0)</f>
        <v>0</v>
      </c>
      <c r="BI197" s="164">
        <f>IF($N$197="nulová",$J$197,0)</f>
        <v>0</v>
      </c>
      <c r="BJ197" s="97" t="s">
        <v>76</v>
      </c>
      <c r="BK197" s="164">
        <f>ROUND($I$197*$H$197,2)</f>
        <v>2041</v>
      </c>
      <c r="BL197" s="97" t="s">
        <v>2280</v>
      </c>
      <c r="BM197" s="97" t="s">
        <v>2569</v>
      </c>
    </row>
    <row r="198" spans="2:65" s="6" customFormat="1" ht="16.5" customHeight="1" x14ac:dyDescent="0.3">
      <c r="B198" s="23"/>
      <c r="C198" s="24"/>
      <c r="D198" s="165" t="s">
        <v>148</v>
      </c>
      <c r="E198" s="24"/>
      <c r="F198" s="166" t="s">
        <v>2279</v>
      </c>
      <c r="G198" s="24"/>
      <c r="H198" s="24"/>
      <c r="J198" s="24"/>
      <c r="K198" s="24"/>
      <c r="L198" s="43"/>
      <c r="M198" s="56"/>
      <c r="N198" s="24"/>
      <c r="O198" s="24"/>
      <c r="P198" s="24"/>
      <c r="Q198" s="24"/>
      <c r="R198" s="24"/>
      <c r="S198" s="24"/>
      <c r="T198" s="57"/>
      <c r="AT198" s="6" t="s">
        <v>148</v>
      </c>
      <c r="AU198" s="6" t="s">
        <v>80</v>
      </c>
    </row>
    <row r="199" spans="2:65" s="6" customFormat="1" ht="15.75" customHeight="1" x14ac:dyDescent="0.3">
      <c r="B199" s="169"/>
      <c r="C199" s="170"/>
      <c r="D199" s="167" t="s">
        <v>152</v>
      </c>
      <c r="E199" s="170"/>
      <c r="F199" s="171" t="s">
        <v>2169</v>
      </c>
      <c r="G199" s="170"/>
      <c r="H199" s="170"/>
      <c r="J199" s="170"/>
      <c r="K199" s="170"/>
      <c r="L199" s="172"/>
      <c r="M199" s="173"/>
      <c r="N199" s="170"/>
      <c r="O199" s="170"/>
      <c r="P199" s="170"/>
      <c r="Q199" s="170"/>
      <c r="R199" s="170"/>
      <c r="S199" s="170"/>
      <c r="T199" s="174"/>
      <c r="AT199" s="175" t="s">
        <v>152</v>
      </c>
      <c r="AU199" s="175" t="s">
        <v>80</v>
      </c>
      <c r="AV199" s="175" t="s">
        <v>76</v>
      </c>
      <c r="AW199" s="175" t="s">
        <v>111</v>
      </c>
      <c r="AX199" s="175" t="s">
        <v>72</v>
      </c>
      <c r="AY199" s="175" t="s">
        <v>139</v>
      </c>
    </row>
    <row r="200" spans="2:65" s="6" customFormat="1" ht="15.75" customHeight="1" x14ac:dyDescent="0.3">
      <c r="B200" s="176"/>
      <c r="C200" s="177"/>
      <c r="D200" s="167" t="s">
        <v>152</v>
      </c>
      <c r="E200" s="177"/>
      <c r="F200" s="178" t="s">
        <v>2565</v>
      </c>
      <c r="G200" s="177"/>
      <c r="H200" s="179">
        <v>13</v>
      </c>
      <c r="J200" s="177"/>
      <c r="K200" s="177"/>
      <c r="L200" s="180"/>
      <c r="M200" s="181"/>
      <c r="N200" s="177"/>
      <c r="O200" s="177"/>
      <c r="P200" s="177"/>
      <c r="Q200" s="177"/>
      <c r="R200" s="177"/>
      <c r="S200" s="177"/>
      <c r="T200" s="182"/>
      <c r="AT200" s="183" t="s">
        <v>152</v>
      </c>
      <c r="AU200" s="183" t="s">
        <v>80</v>
      </c>
      <c r="AV200" s="183" t="s">
        <v>80</v>
      </c>
      <c r="AW200" s="183" t="s">
        <v>111</v>
      </c>
      <c r="AX200" s="183" t="s">
        <v>76</v>
      </c>
      <c r="AY200" s="183" t="s">
        <v>139</v>
      </c>
    </row>
    <row r="201" spans="2:65" s="6" customFormat="1" ht="15.75" customHeight="1" x14ac:dyDescent="0.3">
      <c r="B201" s="23"/>
      <c r="C201" s="153" t="s">
        <v>1069</v>
      </c>
      <c r="D201" s="153" t="s">
        <v>141</v>
      </c>
      <c r="E201" s="154" t="s">
        <v>2282</v>
      </c>
      <c r="F201" s="155" t="s">
        <v>2283</v>
      </c>
      <c r="G201" s="156" t="s">
        <v>294</v>
      </c>
      <c r="H201" s="157">
        <v>13</v>
      </c>
      <c r="I201" s="158">
        <v>29</v>
      </c>
      <c r="J201" s="159">
        <f>ROUND($I$201*$H$201,2)</f>
        <v>377</v>
      </c>
      <c r="K201" s="155"/>
      <c r="L201" s="43"/>
      <c r="M201" s="160"/>
      <c r="N201" s="161" t="s">
        <v>43</v>
      </c>
      <c r="O201" s="24"/>
      <c r="P201" s="162">
        <f>$O$201*$H$201</f>
        <v>0</v>
      </c>
      <c r="Q201" s="162">
        <v>0</v>
      </c>
      <c r="R201" s="162">
        <f>$Q$201*$H$201</f>
        <v>0</v>
      </c>
      <c r="S201" s="162">
        <v>0</v>
      </c>
      <c r="T201" s="163">
        <f>$S$201*$H$201</f>
        <v>0</v>
      </c>
      <c r="AR201" s="97" t="s">
        <v>2280</v>
      </c>
      <c r="AT201" s="97" t="s">
        <v>141</v>
      </c>
      <c r="AU201" s="97" t="s">
        <v>80</v>
      </c>
      <c r="AY201" s="6" t="s">
        <v>139</v>
      </c>
      <c r="BE201" s="164">
        <f>IF($N$201="základní",$J$201,0)</f>
        <v>377</v>
      </c>
      <c r="BF201" s="164">
        <f>IF($N$201="snížená",$J$201,0)</f>
        <v>0</v>
      </c>
      <c r="BG201" s="164">
        <f>IF($N$201="zákl. přenesená",$J$201,0)</f>
        <v>0</v>
      </c>
      <c r="BH201" s="164">
        <f>IF($N$201="sníž. přenesená",$J$201,0)</f>
        <v>0</v>
      </c>
      <c r="BI201" s="164">
        <f>IF($N$201="nulová",$J$201,0)</f>
        <v>0</v>
      </c>
      <c r="BJ201" s="97" t="s">
        <v>76</v>
      </c>
      <c r="BK201" s="164">
        <f>ROUND($I$201*$H$201,2)</f>
        <v>377</v>
      </c>
      <c r="BL201" s="97" t="s">
        <v>2280</v>
      </c>
      <c r="BM201" s="97" t="s">
        <v>2570</v>
      </c>
    </row>
    <row r="202" spans="2:65" s="6" customFormat="1" ht="16.5" customHeight="1" x14ac:dyDescent="0.3">
      <c r="B202" s="23"/>
      <c r="C202" s="24"/>
      <c r="D202" s="165" t="s">
        <v>148</v>
      </c>
      <c r="E202" s="24"/>
      <c r="F202" s="166" t="s">
        <v>2283</v>
      </c>
      <c r="G202" s="24"/>
      <c r="H202" s="24"/>
      <c r="J202" s="24"/>
      <c r="K202" s="24"/>
      <c r="L202" s="43"/>
      <c r="M202" s="56"/>
      <c r="N202" s="24"/>
      <c r="O202" s="24"/>
      <c r="P202" s="24"/>
      <c r="Q202" s="24"/>
      <c r="R202" s="24"/>
      <c r="S202" s="24"/>
      <c r="T202" s="57"/>
      <c r="AT202" s="6" t="s">
        <v>148</v>
      </c>
      <c r="AU202" s="6" t="s">
        <v>80</v>
      </c>
    </row>
    <row r="203" spans="2:65" s="6" customFormat="1" ht="15.75" customHeight="1" x14ac:dyDescent="0.3">
      <c r="B203" s="169"/>
      <c r="C203" s="170"/>
      <c r="D203" s="167" t="s">
        <v>152</v>
      </c>
      <c r="E203" s="170"/>
      <c r="F203" s="171" t="s">
        <v>2169</v>
      </c>
      <c r="G203" s="170"/>
      <c r="H203" s="170"/>
      <c r="J203" s="170"/>
      <c r="K203" s="170"/>
      <c r="L203" s="172"/>
      <c r="M203" s="173"/>
      <c r="N203" s="170"/>
      <c r="O203" s="170"/>
      <c r="P203" s="170"/>
      <c r="Q203" s="170"/>
      <c r="R203" s="170"/>
      <c r="S203" s="170"/>
      <c r="T203" s="174"/>
      <c r="AT203" s="175" t="s">
        <v>152</v>
      </c>
      <c r="AU203" s="175" t="s">
        <v>80</v>
      </c>
      <c r="AV203" s="175" t="s">
        <v>76</v>
      </c>
      <c r="AW203" s="175" t="s">
        <v>111</v>
      </c>
      <c r="AX203" s="175" t="s">
        <v>72</v>
      </c>
      <c r="AY203" s="175" t="s">
        <v>139</v>
      </c>
    </row>
    <row r="204" spans="2:65" s="6" customFormat="1" ht="15.75" customHeight="1" x14ac:dyDescent="0.3">
      <c r="B204" s="176"/>
      <c r="C204" s="177"/>
      <c r="D204" s="167" t="s">
        <v>152</v>
      </c>
      <c r="E204" s="177"/>
      <c r="F204" s="178" t="s">
        <v>2565</v>
      </c>
      <c r="G204" s="177"/>
      <c r="H204" s="179">
        <v>13</v>
      </c>
      <c r="J204" s="177"/>
      <c r="K204" s="177"/>
      <c r="L204" s="180"/>
      <c r="M204" s="181"/>
      <c r="N204" s="177"/>
      <c r="O204" s="177"/>
      <c r="P204" s="177"/>
      <c r="Q204" s="177"/>
      <c r="R204" s="177"/>
      <c r="S204" s="177"/>
      <c r="T204" s="182"/>
      <c r="AT204" s="183" t="s">
        <v>152</v>
      </c>
      <c r="AU204" s="183" t="s">
        <v>80</v>
      </c>
      <c r="AV204" s="183" t="s">
        <v>80</v>
      </c>
      <c r="AW204" s="183" t="s">
        <v>111</v>
      </c>
      <c r="AX204" s="183" t="s">
        <v>76</v>
      </c>
      <c r="AY204" s="183" t="s">
        <v>139</v>
      </c>
    </row>
    <row r="205" spans="2:65" s="6" customFormat="1" ht="15.75" customHeight="1" x14ac:dyDescent="0.3">
      <c r="B205" s="23"/>
      <c r="C205" s="153" t="s">
        <v>1075</v>
      </c>
      <c r="D205" s="153" t="s">
        <v>141</v>
      </c>
      <c r="E205" s="154" t="s">
        <v>2285</v>
      </c>
      <c r="F205" s="155" t="s">
        <v>2286</v>
      </c>
      <c r="G205" s="156" t="s">
        <v>144</v>
      </c>
      <c r="H205" s="157">
        <v>4</v>
      </c>
      <c r="I205" s="158">
        <v>6.33</v>
      </c>
      <c r="J205" s="159">
        <f>ROUND($I$205*$H$205,2)</f>
        <v>25.32</v>
      </c>
      <c r="K205" s="155"/>
      <c r="L205" s="43"/>
      <c r="M205" s="160"/>
      <c r="N205" s="161" t="s">
        <v>43</v>
      </c>
      <c r="O205" s="24"/>
      <c r="P205" s="162">
        <f>$O$205*$H$205</f>
        <v>0</v>
      </c>
      <c r="Q205" s="162">
        <v>0</v>
      </c>
      <c r="R205" s="162">
        <f>$Q$205*$H$205</f>
        <v>0</v>
      </c>
      <c r="S205" s="162">
        <v>0</v>
      </c>
      <c r="T205" s="163">
        <f>$S$205*$H$205</f>
        <v>0</v>
      </c>
      <c r="AR205" s="97" t="s">
        <v>2280</v>
      </c>
      <c r="AT205" s="97" t="s">
        <v>141</v>
      </c>
      <c r="AU205" s="97" t="s">
        <v>80</v>
      </c>
      <c r="AY205" s="6" t="s">
        <v>139</v>
      </c>
      <c r="BE205" s="164">
        <f>IF($N$205="základní",$J$205,0)</f>
        <v>25.32</v>
      </c>
      <c r="BF205" s="164">
        <f>IF($N$205="snížená",$J$205,0)</f>
        <v>0</v>
      </c>
      <c r="BG205" s="164">
        <f>IF($N$205="zákl. přenesená",$J$205,0)</f>
        <v>0</v>
      </c>
      <c r="BH205" s="164">
        <f>IF($N$205="sníž. přenesená",$J$205,0)</f>
        <v>0</v>
      </c>
      <c r="BI205" s="164">
        <f>IF($N$205="nulová",$J$205,0)</f>
        <v>0</v>
      </c>
      <c r="BJ205" s="97" t="s">
        <v>76</v>
      </c>
      <c r="BK205" s="164">
        <f>ROUND($I$205*$H$205,2)</f>
        <v>25.32</v>
      </c>
      <c r="BL205" s="97" t="s">
        <v>2280</v>
      </c>
      <c r="BM205" s="97" t="s">
        <v>2571</v>
      </c>
    </row>
    <row r="206" spans="2:65" s="6" customFormat="1" ht="16.5" customHeight="1" x14ac:dyDescent="0.3">
      <c r="B206" s="23"/>
      <c r="C206" s="24"/>
      <c r="D206" s="165" t="s">
        <v>148</v>
      </c>
      <c r="E206" s="24"/>
      <c r="F206" s="166" t="s">
        <v>2286</v>
      </c>
      <c r="G206" s="24"/>
      <c r="H206" s="24"/>
      <c r="J206" s="24"/>
      <c r="K206" s="24"/>
      <c r="L206" s="43"/>
      <c r="M206" s="56"/>
      <c r="N206" s="24"/>
      <c r="O206" s="24"/>
      <c r="P206" s="24"/>
      <c r="Q206" s="24"/>
      <c r="R206" s="24"/>
      <c r="S206" s="24"/>
      <c r="T206" s="57"/>
      <c r="AT206" s="6" t="s">
        <v>148</v>
      </c>
      <c r="AU206" s="6" t="s">
        <v>80</v>
      </c>
    </row>
    <row r="207" spans="2:65" s="6" customFormat="1" ht="15.75" customHeight="1" x14ac:dyDescent="0.3">
      <c r="B207" s="176"/>
      <c r="C207" s="177"/>
      <c r="D207" s="167" t="s">
        <v>152</v>
      </c>
      <c r="E207" s="177"/>
      <c r="F207" s="178" t="s">
        <v>2198</v>
      </c>
      <c r="G207" s="177"/>
      <c r="H207" s="179">
        <v>4</v>
      </c>
      <c r="J207" s="177"/>
      <c r="K207" s="177"/>
      <c r="L207" s="180"/>
      <c r="M207" s="181"/>
      <c r="N207" s="177"/>
      <c r="O207" s="177"/>
      <c r="P207" s="177"/>
      <c r="Q207" s="177"/>
      <c r="R207" s="177"/>
      <c r="S207" s="177"/>
      <c r="T207" s="182"/>
      <c r="AT207" s="183" t="s">
        <v>152</v>
      </c>
      <c r="AU207" s="183" t="s">
        <v>80</v>
      </c>
      <c r="AV207" s="183" t="s">
        <v>80</v>
      </c>
      <c r="AW207" s="183" t="s">
        <v>111</v>
      </c>
      <c r="AX207" s="183" t="s">
        <v>76</v>
      </c>
      <c r="AY207" s="183" t="s">
        <v>139</v>
      </c>
    </row>
    <row r="208" spans="2:65" s="6" customFormat="1" ht="15.75" customHeight="1" x14ac:dyDescent="0.3">
      <c r="B208" s="23"/>
      <c r="C208" s="153" t="s">
        <v>1083</v>
      </c>
      <c r="D208" s="153" t="s">
        <v>141</v>
      </c>
      <c r="E208" s="154" t="s">
        <v>2288</v>
      </c>
      <c r="F208" s="155" t="s">
        <v>2289</v>
      </c>
      <c r="G208" s="156" t="s">
        <v>144</v>
      </c>
      <c r="H208" s="157">
        <v>4</v>
      </c>
      <c r="I208" s="158">
        <v>26</v>
      </c>
      <c r="J208" s="159">
        <f>ROUND($I$208*$H$208,2)</f>
        <v>104</v>
      </c>
      <c r="K208" s="155"/>
      <c r="L208" s="43"/>
      <c r="M208" s="160"/>
      <c r="N208" s="161" t="s">
        <v>43</v>
      </c>
      <c r="O208" s="24"/>
      <c r="P208" s="162">
        <f>$O$208*$H$208</f>
        <v>0</v>
      </c>
      <c r="Q208" s="162">
        <v>0</v>
      </c>
      <c r="R208" s="162">
        <f>$Q$208*$H$208</f>
        <v>0</v>
      </c>
      <c r="S208" s="162">
        <v>0</v>
      </c>
      <c r="T208" s="163">
        <f>$S$208*$H$208</f>
        <v>0</v>
      </c>
      <c r="AR208" s="97" t="s">
        <v>2280</v>
      </c>
      <c r="AT208" s="97" t="s">
        <v>141</v>
      </c>
      <c r="AU208" s="97" t="s">
        <v>80</v>
      </c>
      <c r="AY208" s="6" t="s">
        <v>139</v>
      </c>
      <c r="BE208" s="164">
        <f>IF($N$208="základní",$J$208,0)</f>
        <v>104</v>
      </c>
      <c r="BF208" s="164">
        <f>IF($N$208="snížená",$J$208,0)</f>
        <v>0</v>
      </c>
      <c r="BG208" s="164">
        <f>IF($N$208="zákl. přenesená",$J$208,0)</f>
        <v>0</v>
      </c>
      <c r="BH208" s="164">
        <f>IF($N$208="sníž. přenesená",$J$208,0)</f>
        <v>0</v>
      </c>
      <c r="BI208" s="164">
        <f>IF($N$208="nulová",$J$208,0)</f>
        <v>0</v>
      </c>
      <c r="BJ208" s="97" t="s">
        <v>76</v>
      </c>
      <c r="BK208" s="164">
        <f>ROUND($I$208*$H$208,2)</f>
        <v>104</v>
      </c>
      <c r="BL208" s="97" t="s">
        <v>2280</v>
      </c>
      <c r="BM208" s="97" t="s">
        <v>2572</v>
      </c>
    </row>
    <row r="209" spans="2:65" s="6" customFormat="1" ht="16.5" customHeight="1" x14ac:dyDescent="0.3">
      <c r="B209" s="23"/>
      <c r="C209" s="24"/>
      <c r="D209" s="165" t="s">
        <v>148</v>
      </c>
      <c r="E209" s="24"/>
      <c r="F209" s="166" t="s">
        <v>2289</v>
      </c>
      <c r="G209" s="24"/>
      <c r="H209" s="24"/>
      <c r="J209" s="24"/>
      <c r="K209" s="24"/>
      <c r="L209" s="43"/>
      <c r="M209" s="56"/>
      <c r="N209" s="24"/>
      <c r="O209" s="24"/>
      <c r="P209" s="24"/>
      <c r="Q209" s="24"/>
      <c r="R209" s="24"/>
      <c r="S209" s="24"/>
      <c r="T209" s="57"/>
      <c r="AT209" s="6" t="s">
        <v>148</v>
      </c>
      <c r="AU209" s="6" t="s">
        <v>80</v>
      </c>
    </row>
    <row r="210" spans="2:65" s="6" customFormat="1" ht="15.75" customHeight="1" x14ac:dyDescent="0.3">
      <c r="B210" s="176"/>
      <c r="C210" s="177"/>
      <c r="D210" s="167" t="s">
        <v>152</v>
      </c>
      <c r="E210" s="177"/>
      <c r="F210" s="178" t="s">
        <v>2198</v>
      </c>
      <c r="G210" s="177"/>
      <c r="H210" s="179">
        <v>4</v>
      </c>
      <c r="J210" s="177"/>
      <c r="K210" s="177"/>
      <c r="L210" s="180"/>
      <c r="M210" s="181"/>
      <c r="N210" s="177"/>
      <c r="O210" s="177"/>
      <c r="P210" s="177"/>
      <c r="Q210" s="177"/>
      <c r="R210" s="177"/>
      <c r="S210" s="177"/>
      <c r="T210" s="182"/>
      <c r="AT210" s="183" t="s">
        <v>152</v>
      </c>
      <c r="AU210" s="183" t="s">
        <v>80</v>
      </c>
      <c r="AV210" s="183" t="s">
        <v>80</v>
      </c>
      <c r="AW210" s="183" t="s">
        <v>111</v>
      </c>
      <c r="AX210" s="183" t="s">
        <v>76</v>
      </c>
      <c r="AY210" s="183" t="s">
        <v>139</v>
      </c>
    </row>
    <row r="211" spans="2:65" s="6" customFormat="1" ht="15.75" customHeight="1" x14ac:dyDescent="0.3">
      <c r="B211" s="23"/>
      <c r="C211" s="153" t="s">
        <v>1092</v>
      </c>
      <c r="D211" s="153" t="s">
        <v>141</v>
      </c>
      <c r="E211" s="154" t="s">
        <v>2294</v>
      </c>
      <c r="F211" s="155" t="s">
        <v>2295</v>
      </c>
      <c r="G211" s="156" t="s">
        <v>294</v>
      </c>
      <c r="H211" s="157">
        <v>5</v>
      </c>
      <c r="I211" s="158">
        <v>19</v>
      </c>
      <c r="J211" s="159">
        <f>ROUND($I$211*$H$211,2)</f>
        <v>95</v>
      </c>
      <c r="K211" s="155"/>
      <c r="L211" s="43"/>
      <c r="M211" s="160"/>
      <c r="N211" s="161" t="s">
        <v>43</v>
      </c>
      <c r="O211" s="24"/>
      <c r="P211" s="162">
        <f>$O$211*$H$211</f>
        <v>0</v>
      </c>
      <c r="Q211" s="162">
        <v>0</v>
      </c>
      <c r="R211" s="162">
        <f>$Q$211*$H$211</f>
        <v>0</v>
      </c>
      <c r="S211" s="162">
        <v>0</v>
      </c>
      <c r="T211" s="163">
        <f>$S$211*$H$211</f>
        <v>0</v>
      </c>
      <c r="AR211" s="97" t="s">
        <v>2280</v>
      </c>
      <c r="AT211" s="97" t="s">
        <v>141</v>
      </c>
      <c r="AU211" s="97" t="s">
        <v>80</v>
      </c>
      <c r="AY211" s="6" t="s">
        <v>139</v>
      </c>
      <c r="BE211" s="164">
        <f>IF($N$211="základní",$J$211,0)</f>
        <v>95</v>
      </c>
      <c r="BF211" s="164">
        <f>IF($N$211="snížená",$J$211,0)</f>
        <v>0</v>
      </c>
      <c r="BG211" s="164">
        <f>IF($N$211="zákl. přenesená",$J$211,0)</f>
        <v>0</v>
      </c>
      <c r="BH211" s="164">
        <f>IF($N$211="sníž. přenesená",$J$211,0)</f>
        <v>0</v>
      </c>
      <c r="BI211" s="164">
        <f>IF($N$211="nulová",$J$211,0)</f>
        <v>0</v>
      </c>
      <c r="BJ211" s="97" t="s">
        <v>76</v>
      </c>
      <c r="BK211" s="164">
        <f>ROUND($I$211*$H$211,2)</f>
        <v>95</v>
      </c>
      <c r="BL211" s="97" t="s">
        <v>2280</v>
      </c>
      <c r="BM211" s="97" t="s">
        <v>2573</v>
      </c>
    </row>
    <row r="212" spans="2:65" s="6" customFormat="1" ht="16.5" customHeight="1" x14ac:dyDescent="0.3">
      <c r="B212" s="23"/>
      <c r="C212" s="24"/>
      <c r="D212" s="165" t="s">
        <v>148</v>
      </c>
      <c r="E212" s="24"/>
      <c r="F212" s="166" t="s">
        <v>2295</v>
      </c>
      <c r="G212" s="24"/>
      <c r="H212" s="24"/>
      <c r="J212" s="24"/>
      <c r="K212" s="24"/>
      <c r="L212" s="43"/>
      <c r="M212" s="56"/>
      <c r="N212" s="24"/>
      <c r="O212" s="24"/>
      <c r="P212" s="24"/>
      <c r="Q212" s="24"/>
      <c r="R212" s="24"/>
      <c r="S212" s="24"/>
      <c r="T212" s="57"/>
      <c r="AT212" s="6" t="s">
        <v>148</v>
      </c>
      <c r="AU212" s="6" t="s">
        <v>80</v>
      </c>
    </row>
    <row r="213" spans="2:65" s="6" customFormat="1" ht="15.75" customHeight="1" x14ac:dyDescent="0.3">
      <c r="B213" s="176"/>
      <c r="C213" s="177"/>
      <c r="D213" s="167" t="s">
        <v>152</v>
      </c>
      <c r="E213" s="177"/>
      <c r="F213" s="178" t="s">
        <v>2561</v>
      </c>
      <c r="G213" s="177"/>
      <c r="H213" s="179">
        <v>5</v>
      </c>
      <c r="J213" s="177"/>
      <c r="K213" s="177"/>
      <c r="L213" s="180"/>
      <c r="M213" s="181"/>
      <c r="N213" s="177"/>
      <c r="O213" s="177"/>
      <c r="P213" s="177"/>
      <c r="Q213" s="177"/>
      <c r="R213" s="177"/>
      <c r="S213" s="177"/>
      <c r="T213" s="182"/>
      <c r="AT213" s="183" t="s">
        <v>152</v>
      </c>
      <c r="AU213" s="183" t="s">
        <v>80</v>
      </c>
      <c r="AV213" s="183" t="s">
        <v>80</v>
      </c>
      <c r="AW213" s="183" t="s">
        <v>111</v>
      </c>
      <c r="AX213" s="183" t="s">
        <v>76</v>
      </c>
      <c r="AY213" s="183" t="s">
        <v>139</v>
      </c>
    </row>
    <row r="214" spans="2:65" s="6" customFormat="1" ht="15.75" customHeight="1" x14ac:dyDescent="0.3">
      <c r="B214" s="23"/>
      <c r="C214" s="153" t="s">
        <v>1100</v>
      </c>
      <c r="D214" s="153" t="s">
        <v>141</v>
      </c>
      <c r="E214" s="154" t="s">
        <v>2291</v>
      </c>
      <c r="F214" s="155" t="s">
        <v>2292</v>
      </c>
      <c r="G214" s="156" t="s">
        <v>294</v>
      </c>
      <c r="H214" s="157">
        <v>13</v>
      </c>
      <c r="I214" s="158">
        <v>4</v>
      </c>
      <c r="J214" s="159">
        <f>ROUND($I$214*$H$214,2)</f>
        <v>52</v>
      </c>
      <c r="K214" s="155"/>
      <c r="L214" s="43"/>
      <c r="M214" s="160"/>
      <c r="N214" s="161" t="s">
        <v>43</v>
      </c>
      <c r="O214" s="24"/>
      <c r="P214" s="162">
        <f>$O$214*$H$214</f>
        <v>0</v>
      </c>
      <c r="Q214" s="162">
        <v>0</v>
      </c>
      <c r="R214" s="162">
        <f>$Q$214*$H$214</f>
        <v>0</v>
      </c>
      <c r="S214" s="162">
        <v>0</v>
      </c>
      <c r="T214" s="163">
        <f>$S$214*$H$214</f>
        <v>0</v>
      </c>
      <c r="AR214" s="97" t="s">
        <v>2280</v>
      </c>
      <c r="AT214" s="97" t="s">
        <v>141</v>
      </c>
      <c r="AU214" s="97" t="s">
        <v>80</v>
      </c>
      <c r="AY214" s="6" t="s">
        <v>139</v>
      </c>
      <c r="BE214" s="164">
        <f>IF($N$214="základní",$J$214,0)</f>
        <v>52</v>
      </c>
      <c r="BF214" s="164">
        <f>IF($N$214="snížená",$J$214,0)</f>
        <v>0</v>
      </c>
      <c r="BG214" s="164">
        <f>IF($N$214="zákl. přenesená",$J$214,0)</f>
        <v>0</v>
      </c>
      <c r="BH214" s="164">
        <f>IF($N$214="sníž. přenesená",$J$214,0)</f>
        <v>0</v>
      </c>
      <c r="BI214" s="164">
        <f>IF($N$214="nulová",$J$214,0)</f>
        <v>0</v>
      </c>
      <c r="BJ214" s="97" t="s">
        <v>76</v>
      </c>
      <c r="BK214" s="164">
        <f>ROUND($I$214*$H$214,2)</f>
        <v>52</v>
      </c>
      <c r="BL214" s="97" t="s">
        <v>2280</v>
      </c>
      <c r="BM214" s="97" t="s">
        <v>2574</v>
      </c>
    </row>
    <row r="215" spans="2:65" s="6" customFormat="1" ht="16.5" customHeight="1" x14ac:dyDescent="0.3">
      <c r="B215" s="23"/>
      <c r="C215" s="24"/>
      <c r="D215" s="165" t="s">
        <v>148</v>
      </c>
      <c r="E215" s="24"/>
      <c r="F215" s="166" t="s">
        <v>2292</v>
      </c>
      <c r="G215" s="24"/>
      <c r="H215" s="24"/>
      <c r="J215" s="24"/>
      <c r="K215" s="24"/>
      <c r="L215" s="43"/>
      <c r="M215" s="56"/>
      <c r="N215" s="24"/>
      <c r="O215" s="24"/>
      <c r="P215" s="24"/>
      <c r="Q215" s="24"/>
      <c r="R215" s="24"/>
      <c r="S215" s="24"/>
      <c r="T215" s="57"/>
      <c r="AT215" s="6" t="s">
        <v>148</v>
      </c>
      <c r="AU215" s="6" t="s">
        <v>80</v>
      </c>
    </row>
    <row r="216" spans="2:65" s="6" customFormat="1" ht="15.75" customHeight="1" x14ac:dyDescent="0.3">
      <c r="B216" s="169"/>
      <c r="C216" s="170"/>
      <c r="D216" s="167" t="s">
        <v>152</v>
      </c>
      <c r="E216" s="170"/>
      <c r="F216" s="171" t="s">
        <v>2169</v>
      </c>
      <c r="G216" s="170"/>
      <c r="H216" s="170"/>
      <c r="J216" s="170"/>
      <c r="K216" s="170"/>
      <c r="L216" s="172"/>
      <c r="M216" s="173"/>
      <c r="N216" s="170"/>
      <c r="O216" s="170"/>
      <c r="P216" s="170"/>
      <c r="Q216" s="170"/>
      <c r="R216" s="170"/>
      <c r="S216" s="170"/>
      <c r="T216" s="174"/>
      <c r="AT216" s="175" t="s">
        <v>152</v>
      </c>
      <c r="AU216" s="175" t="s">
        <v>80</v>
      </c>
      <c r="AV216" s="175" t="s">
        <v>76</v>
      </c>
      <c r="AW216" s="175" t="s">
        <v>111</v>
      </c>
      <c r="AX216" s="175" t="s">
        <v>72</v>
      </c>
      <c r="AY216" s="175" t="s">
        <v>139</v>
      </c>
    </row>
    <row r="217" spans="2:65" s="6" customFormat="1" ht="15.75" customHeight="1" x14ac:dyDescent="0.3">
      <c r="B217" s="176"/>
      <c r="C217" s="177"/>
      <c r="D217" s="167" t="s">
        <v>152</v>
      </c>
      <c r="E217" s="177"/>
      <c r="F217" s="178" t="s">
        <v>2565</v>
      </c>
      <c r="G217" s="177"/>
      <c r="H217" s="179">
        <v>13</v>
      </c>
      <c r="J217" s="177"/>
      <c r="K217" s="177"/>
      <c r="L217" s="180"/>
      <c r="M217" s="181"/>
      <c r="N217" s="177"/>
      <c r="O217" s="177"/>
      <c r="P217" s="177"/>
      <c r="Q217" s="177"/>
      <c r="R217" s="177"/>
      <c r="S217" s="177"/>
      <c r="T217" s="182"/>
      <c r="AT217" s="183" t="s">
        <v>152</v>
      </c>
      <c r="AU217" s="183" t="s">
        <v>80</v>
      </c>
      <c r="AV217" s="183" t="s">
        <v>80</v>
      </c>
      <c r="AW217" s="183" t="s">
        <v>111</v>
      </c>
      <c r="AX217" s="183" t="s">
        <v>76</v>
      </c>
      <c r="AY217" s="183" t="s">
        <v>139</v>
      </c>
    </row>
    <row r="218" spans="2:65" s="6" customFormat="1" ht="15.75" customHeight="1" x14ac:dyDescent="0.3">
      <c r="B218" s="23"/>
      <c r="C218" s="153" t="s">
        <v>1107</v>
      </c>
      <c r="D218" s="153" t="s">
        <v>141</v>
      </c>
      <c r="E218" s="154" t="s">
        <v>2297</v>
      </c>
      <c r="F218" s="155" t="s">
        <v>2298</v>
      </c>
      <c r="G218" s="156" t="s">
        <v>294</v>
      </c>
      <c r="H218" s="157">
        <v>10</v>
      </c>
      <c r="I218" s="158">
        <v>374</v>
      </c>
      <c r="J218" s="159">
        <f>ROUND($I$218*$H$218,2)</f>
        <v>3740</v>
      </c>
      <c r="K218" s="155"/>
      <c r="L218" s="43"/>
      <c r="M218" s="160"/>
      <c r="N218" s="161" t="s">
        <v>43</v>
      </c>
      <c r="O218" s="24"/>
      <c r="P218" s="162">
        <f>$O$218*$H$218</f>
        <v>0</v>
      </c>
      <c r="Q218" s="162">
        <v>0</v>
      </c>
      <c r="R218" s="162">
        <f>$Q$218*$H$218</f>
        <v>0</v>
      </c>
      <c r="S218" s="162">
        <v>0</v>
      </c>
      <c r="T218" s="163">
        <f>$S$218*$H$218</f>
        <v>0</v>
      </c>
      <c r="AR218" s="97" t="s">
        <v>2280</v>
      </c>
      <c r="AT218" s="97" t="s">
        <v>141</v>
      </c>
      <c r="AU218" s="97" t="s">
        <v>80</v>
      </c>
      <c r="AY218" s="6" t="s">
        <v>139</v>
      </c>
      <c r="BE218" s="164">
        <f>IF($N$218="základní",$J$218,0)</f>
        <v>3740</v>
      </c>
      <c r="BF218" s="164">
        <f>IF($N$218="snížená",$J$218,0)</f>
        <v>0</v>
      </c>
      <c r="BG218" s="164">
        <f>IF($N$218="zákl. přenesená",$J$218,0)</f>
        <v>0</v>
      </c>
      <c r="BH218" s="164">
        <f>IF($N$218="sníž. přenesená",$J$218,0)</f>
        <v>0</v>
      </c>
      <c r="BI218" s="164">
        <f>IF($N$218="nulová",$J$218,0)</f>
        <v>0</v>
      </c>
      <c r="BJ218" s="97" t="s">
        <v>76</v>
      </c>
      <c r="BK218" s="164">
        <f>ROUND($I$218*$H$218,2)</f>
        <v>3740</v>
      </c>
      <c r="BL218" s="97" t="s">
        <v>2280</v>
      </c>
      <c r="BM218" s="97" t="s">
        <v>2575</v>
      </c>
    </row>
    <row r="219" spans="2:65" s="6" customFormat="1" ht="16.5" customHeight="1" x14ac:dyDescent="0.3">
      <c r="B219" s="23"/>
      <c r="C219" s="24"/>
      <c r="D219" s="165" t="s">
        <v>148</v>
      </c>
      <c r="E219" s="24"/>
      <c r="F219" s="166" t="s">
        <v>2298</v>
      </c>
      <c r="G219" s="24"/>
      <c r="H219" s="24"/>
      <c r="J219" s="24"/>
      <c r="K219" s="24"/>
      <c r="L219" s="43"/>
      <c r="M219" s="56"/>
      <c r="N219" s="24"/>
      <c r="O219" s="24"/>
      <c r="P219" s="24"/>
      <c r="Q219" s="24"/>
      <c r="R219" s="24"/>
      <c r="S219" s="24"/>
      <c r="T219" s="57"/>
      <c r="AT219" s="6" t="s">
        <v>148</v>
      </c>
      <c r="AU219" s="6" t="s">
        <v>80</v>
      </c>
    </row>
    <row r="220" spans="2:65" s="6" customFormat="1" ht="15.75" customHeight="1" x14ac:dyDescent="0.3">
      <c r="B220" s="176"/>
      <c r="C220" s="177"/>
      <c r="D220" s="167" t="s">
        <v>152</v>
      </c>
      <c r="E220" s="177"/>
      <c r="F220" s="178" t="s">
        <v>2185</v>
      </c>
      <c r="G220" s="177"/>
      <c r="H220" s="179">
        <v>10</v>
      </c>
      <c r="J220" s="177"/>
      <c r="K220" s="177"/>
      <c r="L220" s="180"/>
      <c r="M220" s="181"/>
      <c r="N220" s="177"/>
      <c r="O220" s="177"/>
      <c r="P220" s="177"/>
      <c r="Q220" s="177"/>
      <c r="R220" s="177"/>
      <c r="S220" s="177"/>
      <c r="T220" s="182"/>
      <c r="AT220" s="183" t="s">
        <v>152</v>
      </c>
      <c r="AU220" s="183" t="s">
        <v>80</v>
      </c>
      <c r="AV220" s="183" t="s">
        <v>80</v>
      </c>
      <c r="AW220" s="183" t="s">
        <v>111</v>
      </c>
      <c r="AX220" s="183" t="s">
        <v>76</v>
      </c>
      <c r="AY220" s="183" t="s">
        <v>139</v>
      </c>
    </row>
    <row r="221" spans="2:65" s="6" customFormat="1" ht="15.75" customHeight="1" x14ac:dyDescent="0.3">
      <c r="B221" s="23"/>
      <c r="C221" s="153" t="s">
        <v>1183</v>
      </c>
      <c r="D221" s="153" t="s">
        <v>141</v>
      </c>
      <c r="E221" s="154" t="s">
        <v>2300</v>
      </c>
      <c r="F221" s="155" t="s">
        <v>2301</v>
      </c>
      <c r="G221" s="156" t="s">
        <v>144</v>
      </c>
      <c r="H221" s="157">
        <v>1</v>
      </c>
      <c r="I221" s="158">
        <v>351</v>
      </c>
      <c r="J221" s="159">
        <f>ROUND($I$221*$H$221,2)</f>
        <v>351</v>
      </c>
      <c r="K221" s="155"/>
      <c r="L221" s="43"/>
      <c r="M221" s="160"/>
      <c r="N221" s="161" t="s">
        <v>43</v>
      </c>
      <c r="O221" s="24"/>
      <c r="P221" s="162">
        <f>$O$221*$H$221</f>
        <v>0</v>
      </c>
      <c r="Q221" s="162">
        <v>0</v>
      </c>
      <c r="R221" s="162">
        <f>$Q$221*$H$221</f>
        <v>0</v>
      </c>
      <c r="S221" s="162">
        <v>0</v>
      </c>
      <c r="T221" s="163">
        <f>$S$221*$H$221</f>
        <v>0</v>
      </c>
      <c r="AR221" s="97" t="s">
        <v>2280</v>
      </c>
      <c r="AT221" s="97" t="s">
        <v>141</v>
      </c>
      <c r="AU221" s="97" t="s">
        <v>80</v>
      </c>
      <c r="AY221" s="6" t="s">
        <v>139</v>
      </c>
      <c r="BE221" s="164">
        <f>IF($N$221="základní",$J$221,0)</f>
        <v>351</v>
      </c>
      <c r="BF221" s="164">
        <f>IF($N$221="snížená",$J$221,0)</f>
        <v>0</v>
      </c>
      <c r="BG221" s="164">
        <f>IF($N$221="zákl. přenesená",$J$221,0)</f>
        <v>0</v>
      </c>
      <c r="BH221" s="164">
        <f>IF($N$221="sníž. přenesená",$J$221,0)</f>
        <v>0</v>
      </c>
      <c r="BI221" s="164">
        <f>IF($N$221="nulová",$J$221,0)</f>
        <v>0</v>
      </c>
      <c r="BJ221" s="97" t="s">
        <v>76</v>
      </c>
      <c r="BK221" s="164">
        <f>ROUND($I$221*$H$221,2)</f>
        <v>351</v>
      </c>
      <c r="BL221" s="97" t="s">
        <v>2280</v>
      </c>
      <c r="BM221" s="97" t="s">
        <v>2576</v>
      </c>
    </row>
    <row r="222" spans="2:65" s="6" customFormat="1" ht="16.5" customHeight="1" x14ac:dyDescent="0.3">
      <c r="B222" s="23"/>
      <c r="C222" s="24"/>
      <c r="D222" s="165" t="s">
        <v>148</v>
      </c>
      <c r="E222" s="24"/>
      <c r="F222" s="166" t="s">
        <v>2301</v>
      </c>
      <c r="G222" s="24"/>
      <c r="H222" s="24"/>
      <c r="J222" s="24"/>
      <c r="K222" s="24"/>
      <c r="L222" s="43"/>
      <c r="M222" s="56"/>
      <c r="N222" s="24"/>
      <c r="O222" s="24"/>
      <c r="P222" s="24"/>
      <c r="Q222" s="24"/>
      <c r="R222" s="24"/>
      <c r="S222" s="24"/>
      <c r="T222" s="57"/>
      <c r="AT222" s="6" t="s">
        <v>148</v>
      </c>
      <c r="AU222" s="6" t="s">
        <v>80</v>
      </c>
    </row>
    <row r="223" spans="2:65" s="6" customFormat="1" ht="15.75" customHeight="1" x14ac:dyDescent="0.3">
      <c r="B223" s="176"/>
      <c r="C223" s="177"/>
      <c r="D223" s="167" t="s">
        <v>152</v>
      </c>
      <c r="E223" s="177"/>
      <c r="F223" s="178" t="s">
        <v>1843</v>
      </c>
      <c r="G223" s="177"/>
      <c r="H223" s="179">
        <v>1</v>
      </c>
      <c r="J223" s="177"/>
      <c r="K223" s="177"/>
      <c r="L223" s="180"/>
      <c r="M223" s="181"/>
      <c r="N223" s="177"/>
      <c r="O223" s="177"/>
      <c r="P223" s="177"/>
      <c r="Q223" s="177"/>
      <c r="R223" s="177"/>
      <c r="S223" s="177"/>
      <c r="T223" s="182"/>
      <c r="AT223" s="183" t="s">
        <v>152</v>
      </c>
      <c r="AU223" s="183" t="s">
        <v>80</v>
      </c>
      <c r="AV223" s="183" t="s">
        <v>80</v>
      </c>
      <c r="AW223" s="183" t="s">
        <v>111</v>
      </c>
      <c r="AX223" s="183" t="s">
        <v>76</v>
      </c>
      <c r="AY223" s="183" t="s">
        <v>139</v>
      </c>
    </row>
    <row r="224" spans="2:65" s="6" customFormat="1" ht="15.75" customHeight="1" x14ac:dyDescent="0.3">
      <c r="B224" s="23"/>
      <c r="C224" s="153" t="s">
        <v>1192</v>
      </c>
      <c r="D224" s="153" t="s">
        <v>141</v>
      </c>
      <c r="E224" s="154" t="s">
        <v>2303</v>
      </c>
      <c r="F224" s="155" t="s">
        <v>2304</v>
      </c>
      <c r="G224" s="156" t="s">
        <v>2305</v>
      </c>
      <c r="H224" s="157">
        <v>1</v>
      </c>
      <c r="I224" s="158">
        <v>23200</v>
      </c>
      <c r="J224" s="159">
        <f>ROUND($I$224*$H$224,2)</f>
        <v>23200</v>
      </c>
      <c r="K224" s="155"/>
      <c r="L224" s="43"/>
      <c r="M224" s="160"/>
      <c r="N224" s="161" t="s">
        <v>43</v>
      </c>
      <c r="O224" s="24"/>
      <c r="P224" s="162">
        <f>$O$224*$H$224</f>
        <v>0</v>
      </c>
      <c r="Q224" s="162">
        <v>0</v>
      </c>
      <c r="R224" s="162">
        <f>$Q$224*$H$224</f>
        <v>0</v>
      </c>
      <c r="S224" s="162">
        <v>0</v>
      </c>
      <c r="T224" s="163">
        <f>$S$224*$H$224</f>
        <v>0</v>
      </c>
      <c r="AR224" s="97" t="s">
        <v>1457</v>
      </c>
      <c r="AT224" s="97" t="s">
        <v>141</v>
      </c>
      <c r="AU224" s="97" t="s">
        <v>80</v>
      </c>
      <c r="AY224" s="6" t="s">
        <v>139</v>
      </c>
      <c r="BE224" s="164">
        <f>IF($N$224="základní",$J$224,0)</f>
        <v>23200</v>
      </c>
      <c r="BF224" s="164">
        <f>IF($N$224="snížená",$J$224,0)</f>
        <v>0</v>
      </c>
      <c r="BG224" s="164">
        <f>IF($N$224="zákl. přenesená",$J$224,0)</f>
        <v>0</v>
      </c>
      <c r="BH224" s="164">
        <f>IF($N$224="sníž. přenesená",$J$224,0)</f>
        <v>0</v>
      </c>
      <c r="BI224" s="164">
        <f>IF($N$224="nulová",$J$224,0)</f>
        <v>0</v>
      </c>
      <c r="BJ224" s="97" t="s">
        <v>76</v>
      </c>
      <c r="BK224" s="164">
        <f>ROUND($I$224*$H$224,2)</f>
        <v>23200</v>
      </c>
      <c r="BL224" s="97" t="s">
        <v>1457</v>
      </c>
      <c r="BM224" s="97" t="s">
        <v>2577</v>
      </c>
    </row>
    <row r="225" spans="2:65" s="6" customFormat="1" ht="16.5" customHeight="1" x14ac:dyDescent="0.3">
      <c r="B225" s="23"/>
      <c r="C225" s="24"/>
      <c r="D225" s="165" t="s">
        <v>148</v>
      </c>
      <c r="E225" s="24"/>
      <c r="F225" s="166" t="s">
        <v>2304</v>
      </c>
      <c r="G225" s="24"/>
      <c r="H225" s="24"/>
      <c r="J225" s="24"/>
      <c r="K225" s="24"/>
      <c r="L225" s="43"/>
      <c r="M225" s="56"/>
      <c r="N225" s="24"/>
      <c r="O225" s="24"/>
      <c r="P225" s="24"/>
      <c r="Q225" s="24"/>
      <c r="R225" s="24"/>
      <c r="S225" s="24"/>
      <c r="T225" s="57"/>
      <c r="AT225" s="6" t="s">
        <v>148</v>
      </c>
      <c r="AU225" s="6" t="s">
        <v>80</v>
      </c>
    </row>
    <row r="226" spans="2:65" s="6" customFormat="1" ht="15.75" customHeight="1" x14ac:dyDescent="0.3">
      <c r="B226" s="23"/>
      <c r="C226" s="153" t="s">
        <v>1224</v>
      </c>
      <c r="D226" s="153" t="s">
        <v>141</v>
      </c>
      <c r="E226" s="154" t="s">
        <v>2307</v>
      </c>
      <c r="F226" s="155" t="s">
        <v>2308</v>
      </c>
      <c r="G226" s="156" t="s">
        <v>2305</v>
      </c>
      <c r="H226" s="157">
        <v>1</v>
      </c>
      <c r="I226" s="158">
        <v>493</v>
      </c>
      <c r="J226" s="159">
        <f>ROUND($I$226*$H$226,2)</f>
        <v>493</v>
      </c>
      <c r="K226" s="155"/>
      <c r="L226" s="43"/>
      <c r="M226" s="160"/>
      <c r="N226" s="161" t="s">
        <v>43</v>
      </c>
      <c r="O226" s="24"/>
      <c r="P226" s="162">
        <f>$O$226*$H$226</f>
        <v>0</v>
      </c>
      <c r="Q226" s="162">
        <v>0</v>
      </c>
      <c r="R226" s="162">
        <f>$Q$226*$H$226</f>
        <v>0</v>
      </c>
      <c r="S226" s="162">
        <v>0</v>
      </c>
      <c r="T226" s="163">
        <f>$S$226*$H$226</f>
        <v>0</v>
      </c>
      <c r="AR226" s="97" t="s">
        <v>1457</v>
      </c>
      <c r="AT226" s="97" t="s">
        <v>141</v>
      </c>
      <c r="AU226" s="97" t="s">
        <v>80</v>
      </c>
      <c r="AY226" s="6" t="s">
        <v>139</v>
      </c>
      <c r="BE226" s="164">
        <f>IF($N$226="základní",$J$226,0)</f>
        <v>493</v>
      </c>
      <c r="BF226" s="164">
        <f>IF($N$226="snížená",$J$226,0)</f>
        <v>0</v>
      </c>
      <c r="BG226" s="164">
        <f>IF($N$226="zákl. přenesená",$J$226,0)</f>
        <v>0</v>
      </c>
      <c r="BH226" s="164">
        <f>IF($N$226="sníž. přenesená",$J$226,0)</f>
        <v>0</v>
      </c>
      <c r="BI226" s="164">
        <f>IF($N$226="nulová",$J$226,0)</f>
        <v>0</v>
      </c>
      <c r="BJ226" s="97" t="s">
        <v>76</v>
      </c>
      <c r="BK226" s="164">
        <f>ROUND($I$226*$H$226,2)</f>
        <v>493</v>
      </c>
      <c r="BL226" s="97" t="s">
        <v>1457</v>
      </c>
      <c r="BM226" s="97" t="s">
        <v>2578</v>
      </c>
    </row>
    <row r="227" spans="2:65" s="6" customFormat="1" ht="16.5" customHeight="1" x14ac:dyDescent="0.3">
      <c r="B227" s="23"/>
      <c r="C227" s="24"/>
      <c r="D227" s="165" t="s">
        <v>148</v>
      </c>
      <c r="E227" s="24"/>
      <c r="F227" s="166" t="s">
        <v>2308</v>
      </c>
      <c r="G227" s="24"/>
      <c r="H227" s="24"/>
      <c r="J227" s="24"/>
      <c r="K227" s="24"/>
      <c r="L227" s="43"/>
      <c r="M227" s="56"/>
      <c r="N227" s="24"/>
      <c r="O227" s="24"/>
      <c r="P227" s="24"/>
      <c r="Q227" s="24"/>
      <c r="R227" s="24"/>
      <c r="S227" s="24"/>
      <c r="T227" s="57"/>
      <c r="AT227" s="6" t="s">
        <v>148</v>
      </c>
      <c r="AU227" s="6" t="s">
        <v>80</v>
      </c>
    </row>
    <row r="228" spans="2:65" s="140" customFormat="1" ht="30.75" customHeight="1" x14ac:dyDescent="0.3">
      <c r="B228" s="141"/>
      <c r="C228" s="142"/>
      <c r="D228" s="142" t="s">
        <v>71</v>
      </c>
      <c r="E228" s="151" t="s">
        <v>2360</v>
      </c>
      <c r="F228" s="151" t="s">
        <v>2361</v>
      </c>
      <c r="G228" s="142"/>
      <c r="H228" s="142"/>
      <c r="J228" s="152">
        <f>$BK$228</f>
        <v>2373.1999999999998</v>
      </c>
      <c r="K228" s="142"/>
      <c r="L228" s="145"/>
      <c r="M228" s="146"/>
      <c r="N228" s="142"/>
      <c r="O228" s="142"/>
      <c r="P228" s="147">
        <f>SUM($P$229:$P$261)</f>
        <v>0</v>
      </c>
      <c r="Q228" s="142"/>
      <c r="R228" s="147">
        <f>SUM($R$229:$R$261)</f>
        <v>0</v>
      </c>
      <c r="S228" s="142"/>
      <c r="T228" s="148">
        <f>SUM($T$229:$T$261)</f>
        <v>0</v>
      </c>
      <c r="AR228" s="149" t="s">
        <v>76</v>
      </c>
      <c r="AT228" s="149" t="s">
        <v>71</v>
      </c>
      <c r="AU228" s="149" t="s">
        <v>76</v>
      </c>
      <c r="AY228" s="149" t="s">
        <v>139</v>
      </c>
      <c r="BK228" s="150">
        <f>SUM($BK$229:$BK$261)</f>
        <v>2373.1999999999998</v>
      </c>
    </row>
    <row r="229" spans="2:65" s="6" customFormat="1" ht="15.75" customHeight="1" x14ac:dyDescent="0.3">
      <c r="B229" s="23"/>
      <c r="C229" s="200" t="s">
        <v>1233</v>
      </c>
      <c r="D229" s="200" t="s">
        <v>1184</v>
      </c>
      <c r="E229" s="201" t="s">
        <v>2362</v>
      </c>
      <c r="F229" s="202" t="s">
        <v>2363</v>
      </c>
      <c r="G229" s="203" t="s">
        <v>294</v>
      </c>
      <c r="H229" s="204">
        <v>17</v>
      </c>
      <c r="I229" s="205">
        <v>29</v>
      </c>
      <c r="J229" s="206">
        <f>ROUND($I$229*$H$229,2)</f>
        <v>493</v>
      </c>
      <c r="K229" s="202"/>
      <c r="L229" s="207"/>
      <c r="M229" s="208"/>
      <c r="N229" s="209" t="s">
        <v>43</v>
      </c>
      <c r="O229" s="24"/>
      <c r="P229" s="162">
        <f>$O$229*$H$229</f>
        <v>0</v>
      </c>
      <c r="Q229" s="162">
        <v>0</v>
      </c>
      <c r="R229" s="162">
        <f>$Q$229*$H$229</f>
        <v>0</v>
      </c>
      <c r="S229" s="162">
        <v>0</v>
      </c>
      <c r="T229" s="163">
        <f>$S$229*$H$229</f>
        <v>0</v>
      </c>
      <c r="AR229" s="97" t="s">
        <v>2280</v>
      </c>
      <c r="AT229" s="97" t="s">
        <v>1184</v>
      </c>
      <c r="AU229" s="97" t="s">
        <v>80</v>
      </c>
      <c r="AY229" s="6" t="s">
        <v>139</v>
      </c>
      <c r="BE229" s="164">
        <f>IF($N$229="základní",$J$229,0)</f>
        <v>493</v>
      </c>
      <c r="BF229" s="164">
        <f>IF($N$229="snížená",$J$229,0)</f>
        <v>0</v>
      </c>
      <c r="BG229" s="164">
        <f>IF($N$229="zákl. přenesená",$J$229,0)</f>
        <v>0</v>
      </c>
      <c r="BH229" s="164">
        <f>IF($N$229="sníž. přenesená",$J$229,0)</f>
        <v>0</v>
      </c>
      <c r="BI229" s="164">
        <f>IF($N$229="nulová",$J$229,0)</f>
        <v>0</v>
      </c>
      <c r="BJ229" s="97" t="s">
        <v>76</v>
      </c>
      <c r="BK229" s="164">
        <f>ROUND($I$229*$H$229,2)</f>
        <v>493</v>
      </c>
      <c r="BL229" s="97" t="s">
        <v>2280</v>
      </c>
      <c r="BM229" s="97" t="s">
        <v>2579</v>
      </c>
    </row>
    <row r="230" spans="2:65" s="6" customFormat="1" ht="16.5" customHeight="1" x14ac:dyDescent="0.3">
      <c r="B230" s="23"/>
      <c r="C230" s="24"/>
      <c r="D230" s="165" t="s">
        <v>148</v>
      </c>
      <c r="E230" s="24"/>
      <c r="F230" s="166" t="s">
        <v>2363</v>
      </c>
      <c r="G230" s="24"/>
      <c r="H230" s="24"/>
      <c r="J230" s="24"/>
      <c r="K230" s="24"/>
      <c r="L230" s="43"/>
      <c r="M230" s="56"/>
      <c r="N230" s="24"/>
      <c r="O230" s="24"/>
      <c r="P230" s="24"/>
      <c r="Q230" s="24"/>
      <c r="R230" s="24"/>
      <c r="S230" s="24"/>
      <c r="T230" s="57"/>
      <c r="AT230" s="6" t="s">
        <v>148</v>
      </c>
      <c r="AU230" s="6" t="s">
        <v>80</v>
      </c>
    </row>
    <row r="231" spans="2:65" s="6" customFormat="1" ht="15.75" customHeight="1" x14ac:dyDescent="0.3">
      <c r="B231" s="176"/>
      <c r="C231" s="177"/>
      <c r="D231" s="167" t="s">
        <v>152</v>
      </c>
      <c r="E231" s="177"/>
      <c r="F231" s="178" t="s">
        <v>2580</v>
      </c>
      <c r="G231" s="177"/>
      <c r="H231" s="179">
        <v>17</v>
      </c>
      <c r="J231" s="177"/>
      <c r="K231" s="177"/>
      <c r="L231" s="180"/>
      <c r="M231" s="181"/>
      <c r="N231" s="177"/>
      <c r="O231" s="177"/>
      <c r="P231" s="177"/>
      <c r="Q231" s="177"/>
      <c r="R231" s="177"/>
      <c r="S231" s="177"/>
      <c r="T231" s="182"/>
      <c r="AT231" s="183" t="s">
        <v>152</v>
      </c>
      <c r="AU231" s="183" t="s">
        <v>80</v>
      </c>
      <c r="AV231" s="183" t="s">
        <v>80</v>
      </c>
      <c r="AW231" s="183" t="s">
        <v>111</v>
      </c>
      <c r="AX231" s="183" t="s">
        <v>76</v>
      </c>
      <c r="AY231" s="183" t="s">
        <v>139</v>
      </c>
    </row>
    <row r="232" spans="2:65" s="6" customFormat="1" ht="15.75" customHeight="1" x14ac:dyDescent="0.3">
      <c r="B232" s="23"/>
      <c r="C232" s="200" t="s">
        <v>1241</v>
      </c>
      <c r="D232" s="200" t="s">
        <v>1184</v>
      </c>
      <c r="E232" s="201" t="s">
        <v>2366</v>
      </c>
      <c r="F232" s="202" t="s">
        <v>2286</v>
      </c>
      <c r="G232" s="203" t="s">
        <v>2321</v>
      </c>
      <c r="H232" s="204">
        <v>4</v>
      </c>
      <c r="I232" s="205">
        <v>6.3</v>
      </c>
      <c r="J232" s="206">
        <f>ROUND($I$232*$H$232,2)</f>
        <v>25.2</v>
      </c>
      <c r="K232" s="202"/>
      <c r="L232" s="207"/>
      <c r="M232" s="208"/>
      <c r="N232" s="209" t="s">
        <v>43</v>
      </c>
      <c r="O232" s="24"/>
      <c r="P232" s="162">
        <f>$O$232*$H$232</f>
        <v>0</v>
      </c>
      <c r="Q232" s="162">
        <v>0</v>
      </c>
      <c r="R232" s="162">
        <f>$Q$232*$H$232</f>
        <v>0</v>
      </c>
      <c r="S232" s="162">
        <v>0</v>
      </c>
      <c r="T232" s="163">
        <f>$S$232*$H$232</f>
        <v>0</v>
      </c>
      <c r="AR232" s="97" t="s">
        <v>2280</v>
      </c>
      <c r="AT232" s="97" t="s">
        <v>1184</v>
      </c>
      <c r="AU232" s="97" t="s">
        <v>80</v>
      </c>
      <c r="AY232" s="6" t="s">
        <v>139</v>
      </c>
      <c r="BE232" s="164">
        <f>IF($N$232="základní",$J$232,0)</f>
        <v>25.2</v>
      </c>
      <c r="BF232" s="164">
        <f>IF($N$232="snížená",$J$232,0)</f>
        <v>0</v>
      </c>
      <c r="BG232" s="164">
        <f>IF($N$232="zákl. přenesená",$J$232,0)</f>
        <v>0</v>
      </c>
      <c r="BH232" s="164">
        <f>IF($N$232="sníž. přenesená",$J$232,0)</f>
        <v>0</v>
      </c>
      <c r="BI232" s="164">
        <f>IF($N$232="nulová",$J$232,0)</f>
        <v>0</v>
      </c>
      <c r="BJ232" s="97" t="s">
        <v>76</v>
      </c>
      <c r="BK232" s="164">
        <f>ROUND($I$232*$H$232,2)</f>
        <v>25.2</v>
      </c>
      <c r="BL232" s="97" t="s">
        <v>2280</v>
      </c>
      <c r="BM232" s="97" t="s">
        <v>2581</v>
      </c>
    </row>
    <row r="233" spans="2:65" s="6" customFormat="1" ht="16.5" customHeight="1" x14ac:dyDescent="0.3">
      <c r="B233" s="23"/>
      <c r="C233" s="24"/>
      <c r="D233" s="165" t="s">
        <v>148</v>
      </c>
      <c r="E233" s="24"/>
      <c r="F233" s="166" t="s">
        <v>2286</v>
      </c>
      <c r="G233" s="24"/>
      <c r="H233" s="24"/>
      <c r="J233" s="24"/>
      <c r="K233" s="24"/>
      <c r="L233" s="43"/>
      <c r="M233" s="56"/>
      <c r="N233" s="24"/>
      <c r="O233" s="24"/>
      <c r="P233" s="24"/>
      <c r="Q233" s="24"/>
      <c r="R233" s="24"/>
      <c r="S233" s="24"/>
      <c r="T233" s="57"/>
      <c r="AT233" s="6" t="s">
        <v>148</v>
      </c>
      <c r="AU233" s="6" t="s">
        <v>80</v>
      </c>
    </row>
    <row r="234" spans="2:65" s="6" customFormat="1" ht="15.75" customHeight="1" x14ac:dyDescent="0.3">
      <c r="B234" s="176"/>
      <c r="C234" s="177"/>
      <c r="D234" s="167" t="s">
        <v>152</v>
      </c>
      <c r="E234" s="177"/>
      <c r="F234" s="178" t="s">
        <v>2371</v>
      </c>
      <c r="G234" s="177"/>
      <c r="H234" s="179">
        <v>4</v>
      </c>
      <c r="J234" s="177"/>
      <c r="K234" s="177"/>
      <c r="L234" s="180"/>
      <c r="M234" s="181"/>
      <c r="N234" s="177"/>
      <c r="O234" s="177"/>
      <c r="P234" s="177"/>
      <c r="Q234" s="177"/>
      <c r="R234" s="177"/>
      <c r="S234" s="177"/>
      <c r="T234" s="182"/>
      <c r="AT234" s="183" t="s">
        <v>152</v>
      </c>
      <c r="AU234" s="183" t="s">
        <v>80</v>
      </c>
      <c r="AV234" s="183" t="s">
        <v>80</v>
      </c>
      <c r="AW234" s="183" t="s">
        <v>111</v>
      </c>
      <c r="AX234" s="183" t="s">
        <v>76</v>
      </c>
      <c r="AY234" s="183" t="s">
        <v>139</v>
      </c>
    </row>
    <row r="235" spans="2:65" s="6" customFormat="1" ht="15.75" customHeight="1" x14ac:dyDescent="0.3">
      <c r="B235" s="23"/>
      <c r="C235" s="200" t="s">
        <v>1276</v>
      </c>
      <c r="D235" s="200" t="s">
        <v>1184</v>
      </c>
      <c r="E235" s="201" t="s">
        <v>2369</v>
      </c>
      <c r="F235" s="202" t="s">
        <v>2289</v>
      </c>
      <c r="G235" s="203" t="s">
        <v>2321</v>
      </c>
      <c r="H235" s="204">
        <v>2</v>
      </c>
      <c r="I235" s="205">
        <v>26</v>
      </c>
      <c r="J235" s="206">
        <f>ROUND($I$235*$H$235,2)</f>
        <v>52</v>
      </c>
      <c r="K235" s="202"/>
      <c r="L235" s="207"/>
      <c r="M235" s="208"/>
      <c r="N235" s="209" t="s">
        <v>43</v>
      </c>
      <c r="O235" s="24"/>
      <c r="P235" s="162">
        <f>$O$235*$H$235</f>
        <v>0</v>
      </c>
      <c r="Q235" s="162">
        <v>0</v>
      </c>
      <c r="R235" s="162">
        <f>$Q$235*$H$235</f>
        <v>0</v>
      </c>
      <c r="S235" s="162">
        <v>0</v>
      </c>
      <c r="T235" s="163">
        <f>$S$235*$H$235</f>
        <v>0</v>
      </c>
      <c r="AR235" s="97" t="s">
        <v>2280</v>
      </c>
      <c r="AT235" s="97" t="s">
        <v>1184</v>
      </c>
      <c r="AU235" s="97" t="s">
        <v>80</v>
      </c>
      <c r="AY235" s="6" t="s">
        <v>139</v>
      </c>
      <c r="BE235" s="164">
        <f>IF($N$235="základní",$J$235,0)</f>
        <v>52</v>
      </c>
      <c r="BF235" s="164">
        <f>IF($N$235="snížená",$J$235,0)</f>
        <v>0</v>
      </c>
      <c r="BG235" s="164">
        <f>IF($N$235="zákl. přenesená",$J$235,0)</f>
        <v>0</v>
      </c>
      <c r="BH235" s="164">
        <f>IF($N$235="sníž. přenesená",$J$235,0)</f>
        <v>0</v>
      </c>
      <c r="BI235" s="164">
        <f>IF($N$235="nulová",$J$235,0)</f>
        <v>0</v>
      </c>
      <c r="BJ235" s="97" t="s">
        <v>76</v>
      </c>
      <c r="BK235" s="164">
        <f>ROUND($I$235*$H$235,2)</f>
        <v>52</v>
      </c>
      <c r="BL235" s="97" t="s">
        <v>2280</v>
      </c>
      <c r="BM235" s="97" t="s">
        <v>2582</v>
      </c>
    </row>
    <row r="236" spans="2:65" s="6" customFormat="1" ht="16.5" customHeight="1" x14ac:dyDescent="0.3">
      <c r="B236" s="23"/>
      <c r="C236" s="24"/>
      <c r="D236" s="165" t="s">
        <v>148</v>
      </c>
      <c r="E236" s="24"/>
      <c r="F236" s="166" t="s">
        <v>2289</v>
      </c>
      <c r="G236" s="24"/>
      <c r="H236" s="24"/>
      <c r="J236" s="24"/>
      <c r="K236" s="24"/>
      <c r="L236" s="43"/>
      <c r="M236" s="56"/>
      <c r="N236" s="24"/>
      <c r="O236" s="24"/>
      <c r="P236" s="24"/>
      <c r="Q236" s="24"/>
      <c r="R236" s="24"/>
      <c r="S236" s="24"/>
      <c r="T236" s="57"/>
      <c r="AT236" s="6" t="s">
        <v>148</v>
      </c>
      <c r="AU236" s="6" t="s">
        <v>80</v>
      </c>
    </row>
    <row r="237" spans="2:65" s="6" customFormat="1" ht="15.75" customHeight="1" x14ac:dyDescent="0.3">
      <c r="B237" s="176"/>
      <c r="C237" s="177"/>
      <c r="D237" s="167" t="s">
        <v>152</v>
      </c>
      <c r="E237" s="177"/>
      <c r="F237" s="178" t="s">
        <v>2382</v>
      </c>
      <c r="G237" s="177"/>
      <c r="H237" s="179">
        <v>2</v>
      </c>
      <c r="J237" s="177"/>
      <c r="K237" s="177"/>
      <c r="L237" s="180"/>
      <c r="M237" s="181"/>
      <c r="N237" s="177"/>
      <c r="O237" s="177"/>
      <c r="P237" s="177"/>
      <c r="Q237" s="177"/>
      <c r="R237" s="177"/>
      <c r="S237" s="177"/>
      <c r="T237" s="182"/>
      <c r="AT237" s="183" t="s">
        <v>152</v>
      </c>
      <c r="AU237" s="183" t="s">
        <v>80</v>
      </c>
      <c r="AV237" s="183" t="s">
        <v>80</v>
      </c>
      <c r="AW237" s="183" t="s">
        <v>111</v>
      </c>
      <c r="AX237" s="183" t="s">
        <v>76</v>
      </c>
      <c r="AY237" s="183" t="s">
        <v>139</v>
      </c>
    </row>
    <row r="238" spans="2:65" s="6" customFormat="1" ht="15.75" customHeight="1" x14ac:dyDescent="0.3">
      <c r="B238" s="23"/>
      <c r="C238" s="200" t="s">
        <v>1282</v>
      </c>
      <c r="D238" s="200" t="s">
        <v>1184</v>
      </c>
      <c r="E238" s="201" t="s">
        <v>2372</v>
      </c>
      <c r="F238" s="202" t="s">
        <v>2295</v>
      </c>
      <c r="G238" s="203" t="s">
        <v>294</v>
      </c>
      <c r="H238" s="204">
        <v>15</v>
      </c>
      <c r="I238" s="205">
        <v>19</v>
      </c>
      <c r="J238" s="206">
        <f>ROUND($I$238*$H$238,2)</f>
        <v>285</v>
      </c>
      <c r="K238" s="202"/>
      <c r="L238" s="207"/>
      <c r="M238" s="208"/>
      <c r="N238" s="209" t="s">
        <v>43</v>
      </c>
      <c r="O238" s="24"/>
      <c r="P238" s="162">
        <f>$O$238*$H$238</f>
        <v>0</v>
      </c>
      <c r="Q238" s="162">
        <v>0</v>
      </c>
      <c r="R238" s="162">
        <f>$Q$238*$H$238</f>
        <v>0</v>
      </c>
      <c r="S238" s="162">
        <v>0</v>
      </c>
      <c r="T238" s="163">
        <f>$S$238*$H$238</f>
        <v>0</v>
      </c>
      <c r="AR238" s="97" t="s">
        <v>2280</v>
      </c>
      <c r="AT238" s="97" t="s">
        <v>1184</v>
      </c>
      <c r="AU238" s="97" t="s">
        <v>80</v>
      </c>
      <c r="AY238" s="6" t="s">
        <v>139</v>
      </c>
      <c r="BE238" s="164">
        <f>IF($N$238="základní",$J$238,0)</f>
        <v>285</v>
      </c>
      <c r="BF238" s="164">
        <f>IF($N$238="snížená",$J$238,0)</f>
        <v>0</v>
      </c>
      <c r="BG238" s="164">
        <f>IF($N$238="zákl. přenesená",$J$238,0)</f>
        <v>0</v>
      </c>
      <c r="BH238" s="164">
        <f>IF($N$238="sníž. přenesená",$J$238,0)</f>
        <v>0</v>
      </c>
      <c r="BI238" s="164">
        <f>IF($N$238="nulová",$J$238,0)</f>
        <v>0</v>
      </c>
      <c r="BJ238" s="97" t="s">
        <v>76</v>
      </c>
      <c r="BK238" s="164">
        <f>ROUND($I$238*$H$238,2)</f>
        <v>285</v>
      </c>
      <c r="BL238" s="97" t="s">
        <v>2280</v>
      </c>
      <c r="BM238" s="97" t="s">
        <v>2583</v>
      </c>
    </row>
    <row r="239" spans="2:65" s="6" customFormat="1" ht="16.5" customHeight="1" x14ac:dyDescent="0.3">
      <c r="B239" s="23"/>
      <c r="C239" s="24"/>
      <c r="D239" s="165" t="s">
        <v>148</v>
      </c>
      <c r="E239" s="24"/>
      <c r="F239" s="166" t="s">
        <v>2295</v>
      </c>
      <c r="G239" s="24"/>
      <c r="H239" s="24"/>
      <c r="J239" s="24"/>
      <c r="K239" s="24"/>
      <c r="L239" s="43"/>
      <c r="M239" s="56"/>
      <c r="N239" s="24"/>
      <c r="O239" s="24"/>
      <c r="P239" s="24"/>
      <c r="Q239" s="24"/>
      <c r="R239" s="24"/>
      <c r="S239" s="24"/>
      <c r="T239" s="57"/>
      <c r="AT239" s="6" t="s">
        <v>148</v>
      </c>
      <c r="AU239" s="6" t="s">
        <v>80</v>
      </c>
    </row>
    <row r="240" spans="2:65" s="6" customFormat="1" ht="15.75" customHeight="1" x14ac:dyDescent="0.3">
      <c r="B240" s="176"/>
      <c r="C240" s="177"/>
      <c r="D240" s="167" t="s">
        <v>152</v>
      </c>
      <c r="E240" s="177"/>
      <c r="F240" s="178" t="s">
        <v>2584</v>
      </c>
      <c r="G240" s="177"/>
      <c r="H240" s="179">
        <v>15</v>
      </c>
      <c r="J240" s="177"/>
      <c r="K240" s="177"/>
      <c r="L240" s="180"/>
      <c r="M240" s="181"/>
      <c r="N240" s="177"/>
      <c r="O240" s="177"/>
      <c r="P240" s="177"/>
      <c r="Q240" s="177"/>
      <c r="R240" s="177"/>
      <c r="S240" s="177"/>
      <c r="T240" s="182"/>
      <c r="AT240" s="183" t="s">
        <v>152</v>
      </c>
      <c r="AU240" s="183" t="s">
        <v>80</v>
      </c>
      <c r="AV240" s="183" t="s">
        <v>80</v>
      </c>
      <c r="AW240" s="183" t="s">
        <v>111</v>
      </c>
      <c r="AX240" s="183" t="s">
        <v>76</v>
      </c>
      <c r="AY240" s="183" t="s">
        <v>139</v>
      </c>
    </row>
    <row r="241" spans="2:65" s="6" customFormat="1" ht="15.75" customHeight="1" x14ac:dyDescent="0.3">
      <c r="B241" s="23"/>
      <c r="C241" s="200" t="s">
        <v>1290</v>
      </c>
      <c r="D241" s="200" t="s">
        <v>1184</v>
      </c>
      <c r="E241" s="201" t="s">
        <v>2375</v>
      </c>
      <c r="F241" s="202" t="s">
        <v>2292</v>
      </c>
      <c r="G241" s="203" t="s">
        <v>294</v>
      </c>
      <c r="H241" s="204">
        <v>15</v>
      </c>
      <c r="I241" s="205">
        <v>4</v>
      </c>
      <c r="J241" s="206">
        <f>ROUND($I$241*$H$241,2)</f>
        <v>60</v>
      </c>
      <c r="K241" s="202"/>
      <c r="L241" s="207"/>
      <c r="M241" s="208"/>
      <c r="N241" s="209" t="s">
        <v>43</v>
      </c>
      <c r="O241" s="24"/>
      <c r="P241" s="162">
        <f>$O$241*$H$241</f>
        <v>0</v>
      </c>
      <c r="Q241" s="162">
        <v>0</v>
      </c>
      <c r="R241" s="162">
        <f>$Q$241*$H$241</f>
        <v>0</v>
      </c>
      <c r="S241" s="162">
        <v>0</v>
      </c>
      <c r="T241" s="163">
        <f>$S$241*$H$241</f>
        <v>0</v>
      </c>
      <c r="AR241" s="97" t="s">
        <v>2280</v>
      </c>
      <c r="AT241" s="97" t="s">
        <v>1184</v>
      </c>
      <c r="AU241" s="97" t="s">
        <v>80</v>
      </c>
      <c r="AY241" s="6" t="s">
        <v>139</v>
      </c>
      <c r="BE241" s="164">
        <f>IF($N$241="základní",$J$241,0)</f>
        <v>60</v>
      </c>
      <c r="BF241" s="164">
        <f>IF($N$241="snížená",$J$241,0)</f>
        <v>0</v>
      </c>
      <c r="BG241" s="164">
        <f>IF($N$241="zákl. přenesená",$J$241,0)</f>
        <v>0</v>
      </c>
      <c r="BH241" s="164">
        <f>IF($N$241="sníž. přenesená",$J$241,0)</f>
        <v>0</v>
      </c>
      <c r="BI241" s="164">
        <f>IF($N$241="nulová",$J$241,0)</f>
        <v>0</v>
      </c>
      <c r="BJ241" s="97" t="s">
        <v>76</v>
      </c>
      <c r="BK241" s="164">
        <f>ROUND($I$241*$H$241,2)</f>
        <v>60</v>
      </c>
      <c r="BL241" s="97" t="s">
        <v>2280</v>
      </c>
      <c r="BM241" s="97" t="s">
        <v>2585</v>
      </c>
    </row>
    <row r="242" spans="2:65" s="6" customFormat="1" ht="16.5" customHeight="1" x14ac:dyDescent="0.3">
      <c r="B242" s="23"/>
      <c r="C242" s="24"/>
      <c r="D242" s="165" t="s">
        <v>148</v>
      </c>
      <c r="E242" s="24"/>
      <c r="F242" s="166" t="s">
        <v>2292</v>
      </c>
      <c r="G242" s="24"/>
      <c r="H242" s="24"/>
      <c r="J242" s="24"/>
      <c r="K242" s="24"/>
      <c r="L242" s="43"/>
      <c r="M242" s="56"/>
      <c r="N242" s="24"/>
      <c r="O242" s="24"/>
      <c r="P242" s="24"/>
      <c r="Q242" s="24"/>
      <c r="R242" s="24"/>
      <c r="S242" s="24"/>
      <c r="T242" s="57"/>
      <c r="AT242" s="6" t="s">
        <v>148</v>
      </c>
      <c r="AU242" s="6" t="s">
        <v>80</v>
      </c>
    </row>
    <row r="243" spans="2:65" s="6" customFormat="1" ht="15.75" customHeight="1" x14ac:dyDescent="0.3">
      <c r="B243" s="176"/>
      <c r="C243" s="177"/>
      <c r="D243" s="167" t="s">
        <v>152</v>
      </c>
      <c r="E243" s="177"/>
      <c r="F243" s="178" t="s">
        <v>2584</v>
      </c>
      <c r="G243" s="177"/>
      <c r="H243" s="179">
        <v>15</v>
      </c>
      <c r="J243" s="177"/>
      <c r="K243" s="177"/>
      <c r="L243" s="180"/>
      <c r="M243" s="181"/>
      <c r="N243" s="177"/>
      <c r="O243" s="177"/>
      <c r="P243" s="177"/>
      <c r="Q243" s="177"/>
      <c r="R243" s="177"/>
      <c r="S243" s="177"/>
      <c r="T243" s="182"/>
      <c r="AT243" s="183" t="s">
        <v>152</v>
      </c>
      <c r="AU243" s="183" t="s">
        <v>80</v>
      </c>
      <c r="AV243" s="183" t="s">
        <v>80</v>
      </c>
      <c r="AW243" s="183" t="s">
        <v>111</v>
      </c>
      <c r="AX243" s="183" t="s">
        <v>76</v>
      </c>
      <c r="AY243" s="183" t="s">
        <v>139</v>
      </c>
    </row>
    <row r="244" spans="2:65" s="6" customFormat="1" ht="15.75" customHeight="1" x14ac:dyDescent="0.3">
      <c r="B244" s="23"/>
      <c r="C244" s="200" t="s">
        <v>1299</v>
      </c>
      <c r="D244" s="200" t="s">
        <v>1184</v>
      </c>
      <c r="E244" s="201" t="s">
        <v>2377</v>
      </c>
      <c r="F244" s="202" t="s">
        <v>2336</v>
      </c>
      <c r="G244" s="203" t="s">
        <v>294</v>
      </c>
      <c r="H244" s="204">
        <v>3</v>
      </c>
      <c r="I244" s="205">
        <v>40</v>
      </c>
      <c r="J244" s="206">
        <f>ROUND($I$244*$H$244,2)</f>
        <v>120</v>
      </c>
      <c r="K244" s="202"/>
      <c r="L244" s="207"/>
      <c r="M244" s="208"/>
      <c r="N244" s="209" t="s">
        <v>43</v>
      </c>
      <c r="O244" s="24"/>
      <c r="P244" s="162">
        <f>$O$244*$H$244</f>
        <v>0</v>
      </c>
      <c r="Q244" s="162">
        <v>0</v>
      </c>
      <c r="R244" s="162">
        <f>$Q$244*$H$244</f>
        <v>0</v>
      </c>
      <c r="S244" s="162">
        <v>0</v>
      </c>
      <c r="T244" s="163">
        <f>$S$244*$H$244</f>
        <v>0</v>
      </c>
      <c r="AR244" s="97" t="s">
        <v>2280</v>
      </c>
      <c r="AT244" s="97" t="s">
        <v>1184</v>
      </c>
      <c r="AU244" s="97" t="s">
        <v>80</v>
      </c>
      <c r="AY244" s="6" t="s">
        <v>139</v>
      </c>
      <c r="BE244" s="164">
        <f>IF($N$244="základní",$J$244,0)</f>
        <v>120</v>
      </c>
      <c r="BF244" s="164">
        <f>IF($N$244="snížená",$J$244,0)</f>
        <v>0</v>
      </c>
      <c r="BG244" s="164">
        <f>IF($N$244="zákl. přenesená",$J$244,0)</f>
        <v>0</v>
      </c>
      <c r="BH244" s="164">
        <f>IF($N$244="sníž. přenesená",$J$244,0)</f>
        <v>0</v>
      </c>
      <c r="BI244" s="164">
        <f>IF($N$244="nulová",$J$244,0)</f>
        <v>0</v>
      </c>
      <c r="BJ244" s="97" t="s">
        <v>76</v>
      </c>
      <c r="BK244" s="164">
        <f>ROUND($I$244*$H$244,2)</f>
        <v>120</v>
      </c>
      <c r="BL244" s="97" t="s">
        <v>2280</v>
      </c>
      <c r="BM244" s="97" t="s">
        <v>2586</v>
      </c>
    </row>
    <row r="245" spans="2:65" s="6" customFormat="1" ht="16.5" customHeight="1" x14ac:dyDescent="0.3">
      <c r="B245" s="23"/>
      <c r="C245" s="24"/>
      <c r="D245" s="165" t="s">
        <v>148</v>
      </c>
      <c r="E245" s="24"/>
      <c r="F245" s="166" t="s">
        <v>2336</v>
      </c>
      <c r="G245" s="24"/>
      <c r="H245" s="24"/>
      <c r="J245" s="24"/>
      <c r="K245" s="24"/>
      <c r="L245" s="43"/>
      <c r="M245" s="56"/>
      <c r="N245" s="24"/>
      <c r="O245" s="24"/>
      <c r="P245" s="24"/>
      <c r="Q245" s="24"/>
      <c r="R245" s="24"/>
      <c r="S245" s="24"/>
      <c r="T245" s="57"/>
      <c r="AT245" s="6" t="s">
        <v>148</v>
      </c>
      <c r="AU245" s="6" t="s">
        <v>80</v>
      </c>
    </row>
    <row r="246" spans="2:65" s="6" customFormat="1" ht="15.75" customHeight="1" x14ac:dyDescent="0.3">
      <c r="B246" s="176"/>
      <c r="C246" s="177"/>
      <c r="D246" s="167" t="s">
        <v>152</v>
      </c>
      <c r="E246" s="177"/>
      <c r="F246" s="178" t="s">
        <v>2587</v>
      </c>
      <c r="G246" s="177"/>
      <c r="H246" s="179">
        <v>3</v>
      </c>
      <c r="J246" s="177"/>
      <c r="K246" s="177"/>
      <c r="L246" s="180"/>
      <c r="M246" s="181"/>
      <c r="N246" s="177"/>
      <c r="O246" s="177"/>
      <c r="P246" s="177"/>
      <c r="Q246" s="177"/>
      <c r="R246" s="177"/>
      <c r="S246" s="177"/>
      <c r="T246" s="182"/>
      <c r="AT246" s="183" t="s">
        <v>152</v>
      </c>
      <c r="AU246" s="183" t="s">
        <v>80</v>
      </c>
      <c r="AV246" s="183" t="s">
        <v>80</v>
      </c>
      <c r="AW246" s="183" t="s">
        <v>111</v>
      </c>
      <c r="AX246" s="183" t="s">
        <v>76</v>
      </c>
      <c r="AY246" s="183" t="s">
        <v>139</v>
      </c>
    </row>
    <row r="247" spans="2:65" s="6" customFormat="1" ht="15.75" customHeight="1" x14ac:dyDescent="0.3">
      <c r="B247" s="23"/>
      <c r="C247" s="200" t="s">
        <v>1308</v>
      </c>
      <c r="D247" s="200" t="s">
        <v>1184</v>
      </c>
      <c r="E247" s="201" t="s">
        <v>2380</v>
      </c>
      <c r="F247" s="202" t="s">
        <v>2301</v>
      </c>
      <c r="G247" s="203" t="s">
        <v>2321</v>
      </c>
      <c r="H247" s="204">
        <v>1</v>
      </c>
      <c r="I247" s="205">
        <v>351</v>
      </c>
      <c r="J247" s="206">
        <f>ROUND($I$247*$H$247,2)</f>
        <v>351</v>
      </c>
      <c r="K247" s="202"/>
      <c r="L247" s="207"/>
      <c r="M247" s="208"/>
      <c r="N247" s="209" t="s">
        <v>43</v>
      </c>
      <c r="O247" s="24"/>
      <c r="P247" s="162">
        <f>$O$247*$H$247</f>
        <v>0</v>
      </c>
      <c r="Q247" s="162">
        <v>0</v>
      </c>
      <c r="R247" s="162">
        <f>$Q$247*$H$247</f>
        <v>0</v>
      </c>
      <c r="S247" s="162">
        <v>0</v>
      </c>
      <c r="T247" s="163">
        <f>$S$247*$H$247</f>
        <v>0</v>
      </c>
      <c r="AR247" s="97" t="s">
        <v>2280</v>
      </c>
      <c r="AT247" s="97" t="s">
        <v>1184</v>
      </c>
      <c r="AU247" s="97" t="s">
        <v>80</v>
      </c>
      <c r="AY247" s="6" t="s">
        <v>139</v>
      </c>
      <c r="BE247" s="164">
        <f>IF($N$247="základní",$J$247,0)</f>
        <v>351</v>
      </c>
      <c r="BF247" s="164">
        <f>IF($N$247="snížená",$J$247,0)</f>
        <v>0</v>
      </c>
      <c r="BG247" s="164">
        <f>IF($N$247="zákl. přenesená",$J$247,0)</f>
        <v>0</v>
      </c>
      <c r="BH247" s="164">
        <f>IF($N$247="sníž. přenesená",$J$247,0)</f>
        <v>0</v>
      </c>
      <c r="BI247" s="164">
        <f>IF($N$247="nulová",$J$247,0)</f>
        <v>0</v>
      </c>
      <c r="BJ247" s="97" t="s">
        <v>76</v>
      </c>
      <c r="BK247" s="164">
        <f>ROUND($I$247*$H$247,2)</f>
        <v>351</v>
      </c>
      <c r="BL247" s="97" t="s">
        <v>2280</v>
      </c>
      <c r="BM247" s="97" t="s">
        <v>2588</v>
      </c>
    </row>
    <row r="248" spans="2:65" s="6" customFormat="1" ht="16.5" customHeight="1" x14ac:dyDescent="0.3">
      <c r="B248" s="23"/>
      <c r="C248" s="24"/>
      <c r="D248" s="165" t="s">
        <v>148</v>
      </c>
      <c r="E248" s="24"/>
      <c r="F248" s="166" t="s">
        <v>2301</v>
      </c>
      <c r="G248" s="24"/>
      <c r="H248" s="24"/>
      <c r="J248" s="24"/>
      <c r="K248" s="24"/>
      <c r="L248" s="43"/>
      <c r="M248" s="56"/>
      <c r="N248" s="24"/>
      <c r="O248" s="24"/>
      <c r="P248" s="24"/>
      <c r="Q248" s="24"/>
      <c r="R248" s="24"/>
      <c r="S248" s="24"/>
      <c r="T248" s="57"/>
      <c r="AT248" s="6" t="s">
        <v>148</v>
      </c>
      <c r="AU248" s="6" t="s">
        <v>80</v>
      </c>
    </row>
    <row r="249" spans="2:65" s="6" customFormat="1" ht="15.75" customHeight="1" x14ac:dyDescent="0.3">
      <c r="B249" s="176"/>
      <c r="C249" s="177"/>
      <c r="D249" s="167" t="s">
        <v>152</v>
      </c>
      <c r="E249" s="177"/>
      <c r="F249" s="178" t="s">
        <v>2589</v>
      </c>
      <c r="G249" s="177"/>
      <c r="H249" s="179">
        <v>1</v>
      </c>
      <c r="J249" s="177"/>
      <c r="K249" s="177"/>
      <c r="L249" s="180"/>
      <c r="M249" s="181"/>
      <c r="N249" s="177"/>
      <c r="O249" s="177"/>
      <c r="P249" s="177"/>
      <c r="Q249" s="177"/>
      <c r="R249" s="177"/>
      <c r="S249" s="177"/>
      <c r="T249" s="182"/>
      <c r="AT249" s="183" t="s">
        <v>152</v>
      </c>
      <c r="AU249" s="183" t="s">
        <v>80</v>
      </c>
      <c r="AV249" s="183" t="s">
        <v>80</v>
      </c>
      <c r="AW249" s="183" t="s">
        <v>111</v>
      </c>
      <c r="AX249" s="183" t="s">
        <v>76</v>
      </c>
      <c r="AY249" s="183" t="s">
        <v>139</v>
      </c>
    </row>
    <row r="250" spans="2:65" s="6" customFormat="1" ht="15.75" customHeight="1" x14ac:dyDescent="0.3">
      <c r="B250" s="23"/>
      <c r="C250" s="200" t="s">
        <v>1316</v>
      </c>
      <c r="D250" s="200" t="s">
        <v>1184</v>
      </c>
      <c r="E250" s="201" t="s">
        <v>2383</v>
      </c>
      <c r="F250" s="202" t="s">
        <v>2384</v>
      </c>
      <c r="G250" s="203" t="s">
        <v>2321</v>
      </c>
      <c r="H250" s="204">
        <v>1</v>
      </c>
      <c r="I250" s="205">
        <v>107</v>
      </c>
      <c r="J250" s="206">
        <f>ROUND($I$250*$H$250,2)</f>
        <v>107</v>
      </c>
      <c r="K250" s="202"/>
      <c r="L250" s="207"/>
      <c r="M250" s="208"/>
      <c r="N250" s="209" t="s">
        <v>43</v>
      </c>
      <c r="O250" s="24"/>
      <c r="P250" s="162">
        <f>$O$250*$H$250</f>
        <v>0</v>
      </c>
      <c r="Q250" s="162">
        <v>0</v>
      </c>
      <c r="R250" s="162">
        <f>$Q$250*$H$250</f>
        <v>0</v>
      </c>
      <c r="S250" s="162">
        <v>0</v>
      </c>
      <c r="T250" s="163">
        <f>$S$250*$H$250</f>
        <v>0</v>
      </c>
      <c r="AR250" s="97" t="s">
        <v>2280</v>
      </c>
      <c r="AT250" s="97" t="s">
        <v>1184</v>
      </c>
      <c r="AU250" s="97" t="s">
        <v>80</v>
      </c>
      <c r="AY250" s="6" t="s">
        <v>139</v>
      </c>
      <c r="BE250" s="164">
        <f>IF($N$250="základní",$J$250,0)</f>
        <v>107</v>
      </c>
      <c r="BF250" s="164">
        <f>IF($N$250="snížená",$J$250,0)</f>
        <v>0</v>
      </c>
      <c r="BG250" s="164">
        <f>IF($N$250="zákl. přenesená",$J$250,0)</f>
        <v>0</v>
      </c>
      <c r="BH250" s="164">
        <f>IF($N$250="sníž. přenesená",$J$250,0)</f>
        <v>0</v>
      </c>
      <c r="BI250" s="164">
        <f>IF($N$250="nulová",$J$250,0)</f>
        <v>0</v>
      </c>
      <c r="BJ250" s="97" t="s">
        <v>76</v>
      </c>
      <c r="BK250" s="164">
        <f>ROUND($I$250*$H$250,2)</f>
        <v>107</v>
      </c>
      <c r="BL250" s="97" t="s">
        <v>2280</v>
      </c>
      <c r="BM250" s="97" t="s">
        <v>2590</v>
      </c>
    </row>
    <row r="251" spans="2:65" s="6" customFormat="1" ht="16.5" customHeight="1" x14ac:dyDescent="0.3">
      <c r="B251" s="23"/>
      <c r="C251" s="24"/>
      <c r="D251" s="165" t="s">
        <v>148</v>
      </c>
      <c r="E251" s="24"/>
      <c r="F251" s="166" t="s">
        <v>2384</v>
      </c>
      <c r="G251" s="24"/>
      <c r="H251" s="24"/>
      <c r="J251" s="24"/>
      <c r="K251" s="24"/>
      <c r="L251" s="43"/>
      <c r="M251" s="56"/>
      <c r="N251" s="24"/>
      <c r="O251" s="24"/>
      <c r="P251" s="24"/>
      <c r="Q251" s="24"/>
      <c r="R251" s="24"/>
      <c r="S251" s="24"/>
      <c r="T251" s="57"/>
      <c r="AT251" s="6" t="s">
        <v>148</v>
      </c>
      <c r="AU251" s="6" t="s">
        <v>80</v>
      </c>
    </row>
    <row r="252" spans="2:65" s="6" customFormat="1" ht="15.75" customHeight="1" x14ac:dyDescent="0.3">
      <c r="B252" s="176"/>
      <c r="C252" s="177"/>
      <c r="D252" s="167" t="s">
        <v>152</v>
      </c>
      <c r="E252" s="177"/>
      <c r="F252" s="178" t="s">
        <v>2589</v>
      </c>
      <c r="G252" s="177"/>
      <c r="H252" s="179">
        <v>1</v>
      </c>
      <c r="J252" s="177"/>
      <c r="K252" s="177"/>
      <c r="L252" s="180"/>
      <c r="M252" s="181"/>
      <c r="N252" s="177"/>
      <c r="O252" s="177"/>
      <c r="P252" s="177"/>
      <c r="Q252" s="177"/>
      <c r="R252" s="177"/>
      <c r="S252" s="177"/>
      <c r="T252" s="182"/>
      <c r="AT252" s="183" t="s">
        <v>152</v>
      </c>
      <c r="AU252" s="183" t="s">
        <v>80</v>
      </c>
      <c r="AV252" s="183" t="s">
        <v>80</v>
      </c>
      <c r="AW252" s="183" t="s">
        <v>111</v>
      </c>
      <c r="AX252" s="183" t="s">
        <v>76</v>
      </c>
      <c r="AY252" s="183" t="s">
        <v>139</v>
      </c>
    </row>
    <row r="253" spans="2:65" s="6" customFormat="1" ht="15.75" customHeight="1" x14ac:dyDescent="0.3">
      <c r="B253" s="23"/>
      <c r="C253" s="200" t="s">
        <v>1322</v>
      </c>
      <c r="D253" s="200" t="s">
        <v>1184</v>
      </c>
      <c r="E253" s="201" t="s">
        <v>2386</v>
      </c>
      <c r="F253" s="202" t="s">
        <v>2387</v>
      </c>
      <c r="G253" s="203" t="s">
        <v>294</v>
      </c>
      <c r="H253" s="204">
        <v>30</v>
      </c>
      <c r="I253" s="205">
        <v>11</v>
      </c>
      <c r="J253" s="206">
        <f>ROUND($I$253*$H$253,2)</f>
        <v>330</v>
      </c>
      <c r="K253" s="202"/>
      <c r="L253" s="207"/>
      <c r="M253" s="208"/>
      <c r="N253" s="209" t="s">
        <v>43</v>
      </c>
      <c r="O253" s="24"/>
      <c r="P253" s="162">
        <f>$O$253*$H$253</f>
        <v>0</v>
      </c>
      <c r="Q253" s="162">
        <v>0</v>
      </c>
      <c r="R253" s="162">
        <f>$Q$253*$H$253</f>
        <v>0</v>
      </c>
      <c r="S253" s="162">
        <v>0</v>
      </c>
      <c r="T253" s="163">
        <f>$S$253*$H$253</f>
        <v>0</v>
      </c>
      <c r="AR253" s="97" t="s">
        <v>2280</v>
      </c>
      <c r="AT253" s="97" t="s">
        <v>1184</v>
      </c>
      <c r="AU253" s="97" t="s">
        <v>80</v>
      </c>
      <c r="AY253" s="6" t="s">
        <v>139</v>
      </c>
      <c r="BE253" s="164">
        <f>IF($N$253="základní",$J$253,0)</f>
        <v>330</v>
      </c>
      <c r="BF253" s="164">
        <f>IF($N$253="snížená",$J$253,0)</f>
        <v>0</v>
      </c>
      <c r="BG253" s="164">
        <f>IF($N$253="zákl. přenesená",$J$253,0)</f>
        <v>0</v>
      </c>
      <c r="BH253" s="164">
        <f>IF($N$253="sníž. přenesená",$J$253,0)</f>
        <v>0</v>
      </c>
      <c r="BI253" s="164">
        <f>IF($N$253="nulová",$J$253,0)</f>
        <v>0</v>
      </c>
      <c r="BJ253" s="97" t="s">
        <v>76</v>
      </c>
      <c r="BK253" s="164">
        <f>ROUND($I$253*$H$253,2)</f>
        <v>330</v>
      </c>
      <c r="BL253" s="97" t="s">
        <v>2280</v>
      </c>
      <c r="BM253" s="97" t="s">
        <v>2591</v>
      </c>
    </row>
    <row r="254" spans="2:65" s="6" customFormat="1" ht="16.5" customHeight="1" x14ac:dyDescent="0.3">
      <c r="B254" s="23"/>
      <c r="C254" s="24"/>
      <c r="D254" s="165" t="s">
        <v>148</v>
      </c>
      <c r="E254" s="24"/>
      <c r="F254" s="166" t="s">
        <v>2387</v>
      </c>
      <c r="G254" s="24"/>
      <c r="H254" s="24"/>
      <c r="J254" s="24"/>
      <c r="K254" s="24"/>
      <c r="L254" s="43"/>
      <c r="M254" s="56"/>
      <c r="N254" s="24"/>
      <c r="O254" s="24"/>
      <c r="P254" s="24"/>
      <c r="Q254" s="24"/>
      <c r="R254" s="24"/>
      <c r="S254" s="24"/>
      <c r="T254" s="57"/>
      <c r="AT254" s="6" t="s">
        <v>148</v>
      </c>
      <c r="AU254" s="6" t="s">
        <v>80</v>
      </c>
    </row>
    <row r="255" spans="2:65" s="6" customFormat="1" ht="15.75" customHeight="1" x14ac:dyDescent="0.3">
      <c r="B255" s="176"/>
      <c r="C255" s="177"/>
      <c r="D255" s="167" t="s">
        <v>152</v>
      </c>
      <c r="E255" s="177"/>
      <c r="F255" s="178" t="s">
        <v>2374</v>
      </c>
      <c r="G255" s="177"/>
      <c r="H255" s="179">
        <v>30</v>
      </c>
      <c r="J255" s="177"/>
      <c r="K255" s="177"/>
      <c r="L255" s="180"/>
      <c r="M255" s="181"/>
      <c r="N255" s="177"/>
      <c r="O255" s="177"/>
      <c r="P255" s="177"/>
      <c r="Q255" s="177"/>
      <c r="R255" s="177"/>
      <c r="S255" s="177"/>
      <c r="T255" s="182"/>
      <c r="AT255" s="183" t="s">
        <v>152</v>
      </c>
      <c r="AU255" s="183" t="s">
        <v>80</v>
      </c>
      <c r="AV255" s="183" t="s">
        <v>80</v>
      </c>
      <c r="AW255" s="183" t="s">
        <v>111</v>
      </c>
      <c r="AX255" s="183" t="s">
        <v>76</v>
      </c>
      <c r="AY255" s="183" t="s">
        <v>139</v>
      </c>
    </row>
    <row r="256" spans="2:65" s="6" customFormat="1" ht="15.75" customHeight="1" x14ac:dyDescent="0.3">
      <c r="B256" s="23"/>
      <c r="C256" s="200" t="s">
        <v>1330</v>
      </c>
      <c r="D256" s="200" t="s">
        <v>1184</v>
      </c>
      <c r="E256" s="201" t="s">
        <v>2390</v>
      </c>
      <c r="F256" s="202" t="s">
        <v>2391</v>
      </c>
      <c r="G256" s="203" t="s">
        <v>294</v>
      </c>
      <c r="H256" s="204">
        <v>30</v>
      </c>
      <c r="I256" s="205">
        <v>16</v>
      </c>
      <c r="J256" s="206">
        <f>ROUND($I$256*$H$256,2)</f>
        <v>480</v>
      </c>
      <c r="K256" s="202"/>
      <c r="L256" s="207"/>
      <c r="M256" s="208"/>
      <c r="N256" s="209" t="s">
        <v>43</v>
      </c>
      <c r="O256" s="24"/>
      <c r="P256" s="162">
        <f>$O$256*$H$256</f>
        <v>0</v>
      </c>
      <c r="Q256" s="162">
        <v>0</v>
      </c>
      <c r="R256" s="162">
        <f>$Q$256*$H$256</f>
        <v>0</v>
      </c>
      <c r="S256" s="162">
        <v>0</v>
      </c>
      <c r="T256" s="163">
        <f>$S$256*$H$256</f>
        <v>0</v>
      </c>
      <c r="AR256" s="97" t="s">
        <v>2280</v>
      </c>
      <c r="AT256" s="97" t="s">
        <v>1184</v>
      </c>
      <c r="AU256" s="97" t="s">
        <v>80</v>
      </c>
      <c r="AY256" s="6" t="s">
        <v>139</v>
      </c>
      <c r="BE256" s="164">
        <f>IF($N$256="základní",$J$256,0)</f>
        <v>480</v>
      </c>
      <c r="BF256" s="164">
        <f>IF($N$256="snížená",$J$256,0)</f>
        <v>0</v>
      </c>
      <c r="BG256" s="164">
        <f>IF($N$256="zákl. přenesená",$J$256,0)</f>
        <v>0</v>
      </c>
      <c r="BH256" s="164">
        <f>IF($N$256="sníž. přenesená",$J$256,0)</f>
        <v>0</v>
      </c>
      <c r="BI256" s="164">
        <f>IF($N$256="nulová",$J$256,0)</f>
        <v>0</v>
      </c>
      <c r="BJ256" s="97" t="s">
        <v>76</v>
      </c>
      <c r="BK256" s="164">
        <f>ROUND($I$256*$H$256,2)</f>
        <v>480</v>
      </c>
      <c r="BL256" s="97" t="s">
        <v>2280</v>
      </c>
      <c r="BM256" s="97" t="s">
        <v>2592</v>
      </c>
    </row>
    <row r="257" spans="2:65" s="6" customFormat="1" ht="16.5" customHeight="1" x14ac:dyDescent="0.3">
      <c r="B257" s="23"/>
      <c r="C257" s="24"/>
      <c r="D257" s="165" t="s">
        <v>148</v>
      </c>
      <c r="E257" s="24"/>
      <c r="F257" s="166" t="s">
        <v>2391</v>
      </c>
      <c r="G257" s="24"/>
      <c r="H257" s="24"/>
      <c r="J257" s="24"/>
      <c r="K257" s="24"/>
      <c r="L257" s="43"/>
      <c r="M257" s="56"/>
      <c r="N257" s="24"/>
      <c r="O257" s="24"/>
      <c r="P257" s="24"/>
      <c r="Q257" s="24"/>
      <c r="R257" s="24"/>
      <c r="S257" s="24"/>
      <c r="T257" s="57"/>
      <c r="AT257" s="6" t="s">
        <v>148</v>
      </c>
      <c r="AU257" s="6" t="s">
        <v>80</v>
      </c>
    </row>
    <row r="258" spans="2:65" s="6" customFormat="1" ht="15.75" customHeight="1" x14ac:dyDescent="0.3">
      <c r="B258" s="176"/>
      <c r="C258" s="177"/>
      <c r="D258" s="167" t="s">
        <v>152</v>
      </c>
      <c r="E258" s="177"/>
      <c r="F258" s="178" t="s">
        <v>2374</v>
      </c>
      <c r="G258" s="177"/>
      <c r="H258" s="179">
        <v>30</v>
      </c>
      <c r="J258" s="177"/>
      <c r="K258" s="177"/>
      <c r="L258" s="180"/>
      <c r="M258" s="181"/>
      <c r="N258" s="177"/>
      <c r="O258" s="177"/>
      <c r="P258" s="177"/>
      <c r="Q258" s="177"/>
      <c r="R258" s="177"/>
      <c r="S258" s="177"/>
      <c r="T258" s="182"/>
      <c r="AT258" s="183" t="s">
        <v>152</v>
      </c>
      <c r="AU258" s="183" t="s">
        <v>80</v>
      </c>
      <c r="AV258" s="183" t="s">
        <v>80</v>
      </c>
      <c r="AW258" s="183" t="s">
        <v>111</v>
      </c>
      <c r="AX258" s="183" t="s">
        <v>76</v>
      </c>
      <c r="AY258" s="183" t="s">
        <v>139</v>
      </c>
    </row>
    <row r="259" spans="2:65" s="6" customFormat="1" ht="15.75" customHeight="1" x14ac:dyDescent="0.3">
      <c r="B259" s="23"/>
      <c r="C259" s="200" t="s">
        <v>1337</v>
      </c>
      <c r="D259" s="200" t="s">
        <v>1184</v>
      </c>
      <c r="E259" s="201" t="s">
        <v>2393</v>
      </c>
      <c r="F259" s="202" t="s">
        <v>2340</v>
      </c>
      <c r="G259" s="203" t="s">
        <v>294</v>
      </c>
      <c r="H259" s="204">
        <v>5</v>
      </c>
      <c r="I259" s="205">
        <v>14</v>
      </c>
      <c r="J259" s="206">
        <f>ROUND($I$259*$H$259,2)</f>
        <v>70</v>
      </c>
      <c r="K259" s="202"/>
      <c r="L259" s="207"/>
      <c r="M259" s="208"/>
      <c r="N259" s="209" t="s">
        <v>43</v>
      </c>
      <c r="O259" s="24"/>
      <c r="P259" s="162">
        <f>$O$259*$H$259</f>
        <v>0</v>
      </c>
      <c r="Q259" s="162">
        <v>0</v>
      </c>
      <c r="R259" s="162">
        <f>$Q$259*$H$259</f>
        <v>0</v>
      </c>
      <c r="S259" s="162">
        <v>0</v>
      </c>
      <c r="T259" s="163">
        <f>$S$259*$H$259</f>
        <v>0</v>
      </c>
      <c r="AR259" s="97" t="s">
        <v>2280</v>
      </c>
      <c r="AT259" s="97" t="s">
        <v>1184</v>
      </c>
      <c r="AU259" s="97" t="s">
        <v>80</v>
      </c>
      <c r="AY259" s="6" t="s">
        <v>139</v>
      </c>
      <c r="BE259" s="164">
        <f>IF($N$259="základní",$J$259,0)</f>
        <v>70</v>
      </c>
      <c r="BF259" s="164">
        <f>IF($N$259="snížená",$J$259,0)</f>
        <v>0</v>
      </c>
      <c r="BG259" s="164">
        <f>IF($N$259="zákl. přenesená",$J$259,0)</f>
        <v>0</v>
      </c>
      <c r="BH259" s="164">
        <f>IF($N$259="sníž. přenesená",$J$259,0)</f>
        <v>0</v>
      </c>
      <c r="BI259" s="164">
        <f>IF($N$259="nulová",$J$259,0)</f>
        <v>0</v>
      </c>
      <c r="BJ259" s="97" t="s">
        <v>76</v>
      </c>
      <c r="BK259" s="164">
        <f>ROUND($I$259*$H$259,2)</f>
        <v>70</v>
      </c>
      <c r="BL259" s="97" t="s">
        <v>2280</v>
      </c>
      <c r="BM259" s="97" t="s">
        <v>2593</v>
      </c>
    </row>
    <row r="260" spans="2:65" s="6" customFormat="1" ht="16.5" customHeight="1" x14ac:dyDescent="0.3">
      <c r="B260" s="23"/>
      <c r="C260" s="24"/>
      <c r="D260" s="165" t="s">
        <v>148</v>
      </c>
      <c r="E260" s="24"/>
      <c r="F260" s="166" t="s">
        <v>2340</v>
      </c>
      <c r="G260" s="24"/>
      <c r="H260" s="24"/>
      <c r="J260" s="24"/>
      <c r="K260" s="24"/>
      <c r="L260" s="43"/>
      <c r="M260" s="56"/>
      <c r="N260" s="24"/>
      <c r="O260" s="24"/>
      <c r="P260" s="24"/>
      <c r="Q260" s="24"/>
      <c r="R260" s="24"/>
      <c r="S260" s="24"/>
      <c r="T260" s="57"/>
      <c r="AT260" s="6" t="s">
        <v>148</v>
      </c>
      <c r="AU260" s="6" t="s">
        <v>80</v>
      </c>
    </row>
    <row r="261" spans="2:65" s="6" customFormat="1" ht="15.75" customHeight="1" x14ac:dyDescent="0.3">
      <c r="B261" s="176"/>
      <c r="C261" s="177"/>
      <c r="D261" s="167" t="s">
        <v>152</v>
      </c>
      <c r="E261" s="177"/>
      <c r="F261" s="178" t="s">
        <v>2594</v>
      </c>
      <c r="G261" s="177"/>
      <c r="H261" s="179">
        <v>5</v>
      </c>
      <c r="J261" s="177"/>
      <c r="K261" s="177"/>
      <c r="L261" s="180"/>
      <c r="M261" s="181"/>
      <c r="N261" s="177"/>
      <c r="O261" s="177"/>
      <c r="P261" s="177"/>
      <c r="Q261" s="177"/>
      <c r="R261" s="177"/>
      <c r="S261" s="177"/>
      <c r="T261" s="182"/>
      <c r="AT261" s="183" t="s">
        <v>152</v>
      </c>
      <c r="AU261" s="183" t="s">
        <v>80</v>
      </c>
      <c r="AV261" s="183" t="s">
        <v>80</v>
      </c>
      <c r="AW261" s="183" t="s">
        <v>111</v>
      </c>
      <c r="AX261" s="183" t="s">
        <v>76</v>
      </c>
      <c r="AY261" s="183" t="s">
        <v>139</v>
      </c>
    </row>
    <row r="262" spans="2:65" s="140" customFormat="1" ht="30.75" customHeight="1" x14ac:dyDescent="0.3">
      <c r="B262" s="141"/>
      <c r="C262" s="142"/>
      <c r="D262" s="142" t="s">
        <v>71</v>
      </c>
      <c r="E262" s="151" t="s">
        <v>71</v>
      </c>
      <c r="F262" s="151" t="s">
        <v>2396</v>
      </c>
      <c r="G262" s="142"/>
      <c r="H262" s="142"/>
      <c r="J262" s="152">
        <f>$BK$262</f>
        <v>260794</v>
      </c>
      <c r="K262" s="142"/>
      <c r="L262" s="145"/>
      <c r="M262" s="146"/>
      <c r="N262" s="142"/>
      <c r="O262" s="142"/>
      <c r="P262" s="147">
        <f>SUM($P$263:$P$327)</f>
        <v>0</v>
      </c>
      <c r="Q262" s="142"/>
      <c r="R262" s="147">
        <f>SUM($R$263:$R$327)</f>
        <v>0</v>
      </c>
      <c r="S262" s="142"/>
      <c r="T262" s="148">
        <f>SUM($T$263:$T$327)</f>
        <v>0</v>
      </c>
      <c r="AR262" s="149" t="s">
        <v>80</v>
      </c>
      <c r="AT262" s="149" t="s">
        <v>71</v>
      </c>
      <c r="AU262" s="149" t="s">
        <v>76</v>
      </c>
      <c r="AY262" s="149" t="s">
        <v>139</v>
      </c>
      <c r="BK262" s="150">
        <f>SUM($BK$263:$BK$327)</f>
        <v>260794</v>
      </c>
    </row>
    <row r="263" spans="2:65" s="6" customFormat="1" ht="15.75" customHeight="1" x14ac:dyDescent="0.3">
      <c r="B263" s="23"/>
      <c r="C263" s="200" t="s">
        <v>1344</v>
      </c>
      <c r="D263" s="200" t="s">
        <v>1184</v>
      </c>
      <c r="E263" s="201" t="s">
        <v>2397</v>
      </c>
      <c r="F263" s="202" t="s">
        <v>2398</v>
      </c>
      <c r="G263" s="203" t="s">
        <v>144</v>
      </c>
      <c r="H263" s="204">
        <v>1</v>
      </c>
      <c r="I263" s="205">
        <v>1861</v>
      </c>
      <c r="J263" s="206">
        <f>ROUND($I$263*$H$263,2)</f>
        <v>1861</v>
      </c>
      <c r="K263" s="202"/>
      <c r="L263" s="207"/>
      <c r="M263" s="208"/>
      <c r="N263" s="209" t="s">
        <v>43</v>
      </c>
      <c r="O263" s="24"/>
      <c r="P263" s="162">
        <f>$O$263*$H$263</f>
        <v>0</v>
      </c>
      <c r="Q263" s="162">
        <v>0</v>
      </c>
      <c r="R263" s="162">
        <f>$Q$263*$H$263</f>
        <v>0</v>
      </c>
      <c r="S263" s="162">
        <v>0</v>
      </c>
      <c r="T263" s="163">
        <f>$S$263*$H$263</f>
        <v>0</v>
      </c>
      <c r="AR263" s="97" t="s">
        <v>1057</v>
      </c>
      <c r="AT263" s="97" t="s">
        <v>1184</v>
      </c>
      <c r="AU263" s="97" t="s">
        <v>80</v>
      </c>
      <c r="AY263" s="6" t="s">
        <v>139</v>
      </c>
      <c r="BE263" s="164">
        <f>IF($N$263="základní",$J$263,0)</f>
        <v>1861</v>
      </c>
      <c r="BF263" s="164">
        <f>IF($N$263="snížená",$J$263,0)</f>
        <v>0</v>
      </c>
      <c r="BG263" s="164">
        <f>IF($N$263="zákl. přenesená",$J$263,0)</f>
        <v>0</v>
      </c>
      <c r="BH263" s="164">
        <f>IF($N$263="sníž. přenesená",$J$263,0)</f>
        <v>0</v>
      </c>
      <c r="BI263" s="164">
        <f>IF($N$263="nulová",$J$263,0)</f>
        <v>0</v>
      </c>
      <c r="BJ263" s="97" t="s">
        <v>76</v>
      </c>
      <c r="BK263" s="164">
        <f>ROUND($I$263*$H$263,2)</f>
        <v>1861</v>
      </c>
      <c r="BL263" s="97" t="s">
        <v>332</v>
      </c>
      <c r="BM263" s="97" t="s">
        <v>2595</v>
      </c>
    </row>
    <row r="264" spans="2:65" s="6" customFormat="1" ht="16.5" customHeight="1" x14ac:dyDescent="0.3">
      <c r="B264" s="23"/>
      <c r="C264" s="24"/>
      <c r="D264" s="165" t="s">
        <v>148</v>
      </c>
      <c r="E264" s="24"/>
      <c r="F264" s="166" t="s">
        <v>2398</v>
      </c>
      <c r="G264" s="24"/>
      <c r="H264" s="24"/>
      <c r="J264" s="24"/>
      <c r="K264" s="24"/>
      <c r="L264" s="43"/>
      <c r="M264" s="56"/>
      <c r="N264" s="24"/>
      <c r="O264" s="24"/>
      <c r="P264" s="24"/>
      <c r="Q264" s="24"/>
      <c r="R264" s="24"/>
      <c r="S264" s="24"/>
      <c r="T264" s="57"/>
      <c r="AT264" s="6" t="s">
        <v>148</v>
      </c>
      <c r="AU264" s="6" t="s">
        <v>80</v>
      </c>
    </row>
    <row r="265" spans="2:65" s="6" customFormat="1" ht="15.75" customHeight="1" x14ac:dyDescent="0.3">
      <c r="B265" s="169"/>
      <c r="C265" s="170"/>
      <c r="D265" s="167" t="s">
        <v>152</v>
      </c>
      <c r="E265" s="170"/>
      <c r="F265" s="171" t="s">
        <v>2400</v>
      </c>
      <c r="G265" s="170"/>
      <c r="H265" s="170"/>
      <c r="J265" s="170"/>
      <c r="K265" s="170"/>
      <c r="L265" s="172"/>
      <c r="M265" s="173"/>
      <c r="N265" s="170"/>
      <c r="O265" s="170"/>
      <c r="P265" s="170"/>
      <c r="Q265" s="170"/>
      <c r="R265" s="170"/>
      <c r="S265" s="170"/>
      <c r="T265" s="174"/>
      <c r="AT265" s="175" t="s">
        <v>152</v>
      </c>
      <c r="AU265" s="175" t="s">
        <v>80</v>
      </c>
      <c r="AV265" s="175" t="s">
        <v>76</v>
      </c>
      <c r="AW265" s="175" t="s">
        <v>111</v>
      </c>
      <c r="AX265" s="175" t="s">
        <v>72</v>
      </c>
      <c r="AY265" s="175" t="s">
        <v>139</v>
      </c>
    </row>
    <row r="266" spans="2:65" s="6" customFormat="1" ht="15.75" customHeight="1" x14ac:dyDescent="0.3">
      <c r="B266" s="169"/>
      <c r="C266" s="170"/>
      <c r="D266" s="167" t="s">
        <v>152</v>
      </c>
      <c r="E266" s="170"/>
      <c r="F266" s="171" t="s">
        <v>2401</v>
      </c>
      <c r="G266" s="170"/>
      <c r="H266" s="170"/>
      <c r="J266" s="170"/>
      <c r="K266" s="170"/>
      <c r="L266" s="172"/>
      <c r="M266" s="173"/>
      <c r="N266" s="170"/>
      <c r="O266" s="170"/>
      <c r="P266" s="170"/>
      <c r="Q266" s="170"/>
      <c r="R266" s="170"/>
      <c r="S266" s="170"/>
      <c r="T266" s="174"/>
      <c r="AT266" s="175" t="s">
        <v>152</v>
      </c>
      <c r="AU266" s="175" t="s">
        <v>80</v>
      </c>
      <c r="AV266" s="175" t="s">
        <v>76</v>
      </c>
      <c r="AW266" s="175" t="s">
        <v>111</v>
      </c>
      <c r="AX266" s="175" t="s">
        <v>72</v>
      </c>
      <c r="AY266" s="175" t="s">
        <v>139</v>
      </c>
    </row>
    <row r="267" spans="2:65" s="6" customFormat="1" ht="15.75" customHeight="1" x14ac:dyDescent="0.3">
      <c r="B267" s="169"/>
      <c r="C267" s="170"/>
      <c r="D267" s="167" t="s">
        <v>152</v>
      </c>
      <c r="E267" s="170"/>
      <c r="F267" s="171" t="s">
        <v>2402</v>
      </c>
      <c r="G267" s="170"/>
      <c r="H267" s="170"/>
      <c r="J267" s="170"/>
      <c r="K267" s="170"/>
      <c r="L267" s="172"/>
      <c r="M267" s="173"/>
      <c r="N267" s="170"/>
      <c r="O267" s="170"/>
      <c r="P267" s="170"/>
      <c r="Q267" s="170"/>
      <c r="R267" s="170"/>
      <c r="S267" s="170"/>
      <c r="T267" s="174"/>
      <c r="AT267" s="175" t="s">
        <v>152</v>
      </c>
      <c r="AU267" s="175" t="s">
        <v>80</v>
      </c>
      <c r="AV267" s="175" t="s">
        <v>76</v>
      </c>
      <c r="AW267" s="175" t="s">
        <v>111</v>
      </c>
      <c r="AX267" s="175" t="s">
        <v>72</v>
      </c>
      <c r="AY267" s="175" t="s">
        <v>139</v>
      </c>
    </row>
    <row r="268" spans="2:65" s="6" customFormat="1" ht="15.75" customHeight="1" x14ac:dyDescent="0.3">
      <c r="B268" s="169"/>
      <c r="C268" s="170"/>
      <c r="D268" s="167" t="s">
        <v>152</v>
      </c>
      <c r="E268" s="170"/>
      <c r="F268" s="171" t="s">
        <v>2403</v>
      </c>
      <c r="G268" s="170"/>
      <c r="H268" s="170"/>
      <c r="J268" s="170"/>
      <c r="K268" s="170"/>
      <c r="L268" s="172"/>
      <c r="M268" s="173"/>
      <c r="N268" s="170"/>
      <c r="O268" s="170"/>
      <c r="P268" s="170"/>
      <c r="Q268" s="170"/>
      <c r="R268" s="170"/>
      <c r="S268" s="170"/>
      <c r="T268" s="174"/>
      <c r="AT268" s="175" t="s">
        <v>152</v>
      </c>
      <c r="AU268" s="175" t="s">
        <v>80</v>
      </c>
      <c r="AV268" s="175" t="s">
        <v>76</v>
      </c>
      <c r="AW268" s="175" t="s">
        <v>111</v>
      </c>
      <c r="AX268" s="175" t="s">
        <v>72</v>
      </c>
      <c r="AY268" s="175" t="s">
        <v>139</v>
      </c>
    </row>
    <row r="269" spans="2:65" s="6" customFormat="1" ht="15.75" customHeight="1" x14ac:dyDescent="0.3">
      <c r="B269" s="169"/>
      <c r="C269" s="170"/>
      <c r="D269" s="167" t="s">
        <v>152</v>
      </c>
      <c r="E269" s="170"/>
      <c r="F269" s="171" t="s">
        <v>2404</v>
      </c>
      <c r="G269" s="170"/>
      <c r="H269" s="170"/>
      <c r="J269" s="170"/>
      <c r="K269" s="170"/>
      <c r="L269" s="172"/>
      <c r="M269" s="173"/>
      <c r="N269" s="170"/>
      <c r="O269" s="170"/>
      <c r="P269" s="170"/>
      <c r="Q269" s="170"/>
      <c r="R269" s="170"/>
      <c r="S269" s="170"/>
      <c r="T269" s="174"/>
      <c r="AT269" s="175" t="s">
        <v>152</v>
      </c>
      <c r="AU269" s="175" t="s">
        <v>80</v>
      </c>
      <c r="AV269" s="175" t="s">
        <v>76</v>
      </c>
      <c r="AW269" s="175" t="s">
        <v>111</v>
      </c>
      <c r="AX269" s="175" t="s">
        <v>72</v>
      </c>
      <c r="AY269" s="175" t="s">
        <v>139</v>
      </c>
    </row>
    <row r="270" spans="2:65" s="6" customFormat="1" ht="15.75" customHeight="1" x14ac:dyDescent="0.3">
      <c r="B270" s="176"/>
      <c r="C270" s="177"/>
      <c r="D270" s="167" t="s">
        <v>152</v>
      </c>
      <c r="E270" s="177"/>
      <c r="F270" s="178" t="s">
        <v>1843</v>
      </c>
      <c r="G270" s="177"/>
      <c r="H270" s="179">
        <v>1</v>
      </c>
      <c r="J270" s="177"/>
      <c r="K270" s="177"/>
      <c r="L270" s="180"/>
      <c r="M270" s="181"/>
      <c r="N270" s="177"/>
      <c r="O270" s="177"/>
      <c r="P270" s="177"/>
      <c r="Q270" s="177"/>
      <c r="R270" s="177"/>
      <c r="S270" s="177"/>
      <c r="T270" s="182"/>
      <c r="AT270" s="183" t="s">
        <v>152</v>
      </c>
      <c r="AU270" s="183" t="s">
        <v>80</v>
      </c>
      <c r="AV270" s="183" t="s">
        <v>80</v>
      </c>
      <c r="AW270" s="183" t="s">
        <v>111</v>
      </c>
      <c r="AX270" s="183" t="s">
        <v>76</v>
      </c>
      <c r="AY270" s="183" t="s">
        <v>139</v>
      </c>
    </row>
    <row r="271" spans="2:65" s="6" customFormat="1" ht="15.75" customHeight="1" x14ac:dyDescent="0.3">
      <c r="B271" s="23"/>
      <c r="C271" s="200" t="s">
        <v>1373</v>
      </c>
      <c r="D271" s="200" t="s">
        <v>1184</v>
      </c>
      <c r="E271" s="201" t="s">
        <v>2405</v>
      </c>
      <c r="F271" s="202" t="s">
        <v>2406</v>
      </c>
      <c r="G271" s="203" t="s">
        <v>144</v>
      </c>
      <c r="H271" s="204">
        <v>1</v>
      </c>
      <c r="I271" s="205">
        <v>6726</v>
      </c>
      <c r="J271" s="206">
        <f>ROUND($I$271*$H$271,2)</f>
        <v>6726</v>
      </c>
      <c r="K271" s="202"/>
      <c r="L271" s="207"/>
      <c r="M271" s="208"/>
      <c r="N271" s="209" t="s">
        <v>43</v>
      </c>
      <c r="O271" s="24"/>
      <c r="P271" s="162">
        <f>$O$271*$H$271</f>
        <v>0</v>
      </c>
      <c r="Q271" s="162">
        <v>0</v>
      </c>
      <c r="R271" s="162">
        <f>$Q$271*$H$271</f>
        <v>0</v>
      </c>
      <c r="S271" s="162">
        <v>0</v>
      </c>
      <c r="T271" s="163">
        <f>$S$271*$H$271</f>
        <v>0</v>
      </c>
      <c r="AR271" s="97" t="s">
        <v>1057</v>
      </c>
      <c r="AT271" s="97" t="s">
        <v>1184</v>
      </c>
      <c r="AU271" s="97" t="s">
        <v>80</v>
      </c>
      <c r="AY271" s="6" t="s">
        <v>139</v>
      </c>
      <c r="BE271" s="164">
        <f>IF($N$271="základní",$J$271,0)</f>
        <v>6726</v>
      </c>
      <c r="BF271" s="164">
        <f>IF($N$271="snížená",$J$271,0)</f>
        <v>0</v>
      </c>
      <c r="BG271" s="164">
        <f>IF($N$271="zákl. přenesená",$J$271,0)</f>
        <v>0</v>
      </c>
      <c r="BH271" s="164">
        <f>IF($N$271="sníž. přenesená",$J$271,0)</f>
        <v>0</v>
      </c>
      <c r="BI271" s="164">
        <f>IF($N$271="nulová",$J$271,0)</f>
        <v>0</v>
      </c>
      <c r="BJ271" s="97" t="s">
        <v>76</v>
      </c>
      <c r="BK271" s="164">
        <f>ROUND($I$271*$H$271,2)</f>
        <v>6726</v>
      </c>
      <c r="BL271" s="97" t="s">
        <v>332</v>
      </c>
      <c r="BM271" s="97" t="s">
        <v>2596</v>
      </c>
    </row>
    <row r="272" spans="2:65" s="6" customFormat="1" ht="16.5" customHeight="1" x14ac:dyDescent="0.3">
      <c r="B272" s="23"/>
      <c r="C272" s="24"/>
      <c r="D272" s="165" t="s">
        <v>148</v>
      </c>
      <c r="E272" s="24"/>
      <c r="F272" s="166" t="s">
        <v>2406</v>
      </c>
      <c r="G272" s="24"/>
      <c r="H272" s="24"/>
      <c r="J272" s="24"/>
      <c r="K272" s="24"/>
      <c r="L272" s="43"/>
      <c r="M272" s="56"/>
      <c r="N272" s="24"/>
      <c r="O272" s="24"/>
      <c r="P272" s="24"/>
      <c r="Q272" s="24"/>
      <c r="R272" s="24"/>
      <c r="S272" s="24"/>
      <c r="T272" s="57"/>
      <c r="AT272" s="6" t="s">
        <v>148</v>
      </c>
      <c r="AU272" s="6" t="s">
        <v>80</v>
      </c>
    </row>
    <row r="273" spans="2:65" s="6" customFormat="1" ht="15.75" customHeight="1" x14ac:dyDescent="0.3">
      <c r="B273" s="169"/>
      <c r="C273" s="170"/>
      <c r="D273" s="167" t="s">
        <v>152</v>
      </c>
      <c r="E273" s="170"/>
      <c r="F273" s="171" t="s">
        <v>2408</v>
      </c>
      <c r="G273" s="170"/>
      <c r="H273" s="170"/>
      <c r="J273" s="170"/>
      <c r="K273" s="170"/>
      <c r="L273" s="172"/>
      <c r="M273" s="173"/>
      <c r="N273" s="170"/>
      <c r="O273" s="170"/>
      <c r="P273" s="170"/>
      <c r="Q273" s="170"/>
      <c r="R273" s="170"/>
      <c r="S273" s="170"/>
      <c r="T273" s="174"/>
      <c r="AT273" s="175" t="s">
        <v>152</v>
      </c>
      <c r="AU273" s="175" t="s">
        <v>80</v>
      </c>
      <c r="AV273" s="175" t="s">
        <v>76</v>
      </c>
      <c r="AW273" s="175" t="s">
        <v>111</v>
      </c>
      <c r="AX273" s="175" t="s">
        <v>72</v>
      </c>
      <c r="AY273" s="175" t="s">
        <v>139</v>
      </c>
    </row>
    <row r="274" spans="2:65" s="6" customFormat="1" ht="15.75" customHeight="1" x14ac:dyDescent="0.3">
      <c r="B274" s="169"/>
      <c r="C274" s="170"/>
      <c r="D274" s="167" t="s">
        <v>152</v>
      </c>
      <c r="E274" s="170"/>
      <c r="F274" s="171" t="s">
        <v>2409</v>
      </c>
      <c r="G274" s="170"/>
      <c r="H274" s="170"/>
      <c r="J274" s="170"/>
      <c r="K274" s="170"/>
      <c r="L274" s="172"/>
      <c r="M274" s="173"/>
      <c r="N274" s="170"/>
      <c r="O274" s="170"/>
      <c r="P274" s="170"/>
      <c r="Q274" s="170"/>
      <c r="R274" s="170"/>
      <c r="S274" s="170"/>
      <c r="T274" s="174"/>
      <c r="AT274" s="175" t="s">
        <v>152</v>
      </c>
      <c r="AU274" s="175" t="s">
        <v>80</v>
      </c>
      <c r="AV274" s="175" t="s">
        <v>76</v>
      </c>
      <c r="AW274" s="175" t="s">
        <v>111</v>
      </c>
      <c r="AX274" s="175" t="s">
        <v>72</v>
      </c>
      <c r="AY274" s="175" t="s">
        <v>139</v>
      </c>
    </row>
    <row r="275" spans="2:65" s="6" customFormat="1" ht="15.75" customHeight="1" x14ac:dyDescent="0.3">
      <c r="B275" s="169"/>
      <c r="C275" s="170"/>
      <c r="D275" s="167" t="s">
        <v>152</v>
      </c>
      <c r="E275" s="170"/>
      <c r="F275" s="171" t="s">
        <v>2402</v>
      </c>
      <c r="G275" s="170"/>
      <c r="H275" s="170"/>
      <c r="J275" s="170"/>
      <c r="K275" s="170"/>
      <c r="L275" s="172"/>
      <c r="M275" s="173"/>
      <c r="N275" s="170"/>
      <c r="O275" s="170"/>
      <c r="P275" s="170"/>
      <c r="Q275" s="170"/>
      <c r="R275" s="170"/>
      <c r="S275" s="170"/>
      <c r="T275" s="174"/>
      <c r="AT275" s="175" t="s">
        <v>152</v>
      </c>
      <c r="AU275" s="175" t="s">
        <v>80</v>
      </c>
      <c r="AV275" s="175" t="s">
        <v>76</v>
      </c>
      <c r="AW275" s="175" t="s">
        <v>111</v>
      </c>
      <c r="AX275" s="175" t="s">
        <v>72</v>
      </c>
      <c r="AY275" s="175" t="s">
        <v>139</v>
      </c>
    </row>
    <row r="276" spans="2:65" s="6" customFormat="1" ht="15.75" customHeight="1" x14ac:dyDescent="0.3">
      <c r="B276" s="169"/>
      <c r="C276" s="170"/>
      <c r="D276" s="167" t="s">
        <v>152</v>
      </c>
      <c r="E276" s="170"/>
      <c r="F276" s="171" t="s">
        <v>2410</v>
      </c>
      <c r="G276" s="170"/>
      <c r="H276" s="170"/>
      <c r="J276" s="170"/>
      <c r="K276" s="170"/>
      <c r="L276" s="172"/>
      <c r="M276" s="173"/>
      <c r="N276" s="170"/>
      <c r="O276" s="170"/>
      <c r="P276" s="170"/>
      <c r="Q276" s="170"/>
      <c r="R276" s="170"/>
      <c r="S276" s="170"/>
      <c r="T276" s="174"/>
      <c r="AT276" s="175" t="s">
        <v>152</v>
      </c>
      <c r="AU276" s="175" t="s">
        <v>80</v>
      </c>
      <c r="AV276" s="175" t="s">
        <v>76</v>
      </c>
      <c r="AW276" s="175" t="s">
        <v>111</v>
      </c>
      <c r="AX276" s="175" t="s">
        <v>72</v>
      </c>
      <c r="AY276" s="175" t="s">
        <v>139</v>
      </c>
    </row>
    <row r="277" spans="2:65" s="6" customFormat="1" ht="15.75" customHeight="1" x14ac:dyDescent="0.3">
      <c r="B277" s="169"/>
      <c r="C277" s="170"/>
      <c r="D277" s="167" t="s">
        <v>152</v>
      </c>
      <c r="E277" s="170"/>
      <c r="F277" s="171" t="s">
        <v>2411</v>
      </c>
      <c r="G277" s="170"/>
      <c r="H277" s="170"/>
      <c r="J277" s="170"/>
      <c r="K277" s="170"/>
      <c r="L277" s="172"/>
      <c r="M277" s="173"/>
      <c r="N277" s="170"/>
      <c r="O277" s="170"/>
      <c r="P277" s="170"/>
      <c r="Q277" s="170"/>
      <c r="R277" s="170"/>
      <c r="S277" s="170"/>
      <c r="T277" s="174"/>
      <c r="AT277" s="175" t="s">
        <v>152</v>
      </c>
      <c r="AU277" s="175" t="s">
        <v>80</v>
      </c>
      <c r="AV277" s="175" t="s">
        <v>76</v>
      </c>
      <c r="AW277" s="175" t="s">
        <v>111</v>
      </c>
      <c r="AX277" s="175" t="s">
        <v>72</v>
      </c>
      <c r="AY277" s="175" t="s">
        <v>139</v>
      </c>
    </row>
    <row r="278" spans="2:65" s="6" customFormat="1" ht="15.75" customHeight="1" x14ac:dyDescent="0.3">
      <c r="B278" s="169"/>
      <c r="C278" s="170"/>
      <c r="D278" s="167" t="s">
        <v>152</v>
      </c>
      <c r="E278" s="170"/>
      <c r="F278" s="171" t="s">
        <v>2412</v>
      </c>
      <c r="G278" s="170"/>
      <c r="H278" s="170"/>
      <c r="J278" s="170"/>
      <c r="K278" s="170"/>
      <c r="L278" s="172"/>
      <c r="M278" s="173"/>
      <c r="N278" s="170"/>
      <c r="O278" s="170"/>
      <c r="P278" s="170"/>
      <c r="Q278" s="170"/>
      <c r="R278" s="170"/>
      <c r="S278" s="170"/>
      <c r="T278" s="174"/>
      <c r="AT278" s="175" t="s">
        <v>152</v>
      </c>
      <c r="AU278" s="175" t="s">
        <v>80</v>
      </c>
      <c r="AV278" s="175" t="s">
        <v>76</v>
      </c>
      <c r="AW278" s="175" t="s">
        <v>111</v>
      </c>
      <c r="AX278" s="175" t="s">
        <v>72</v>
      </c>
      <c r="AY278" s="175" t="s">
        <v>139</v>
      </c>
    </row>
    <row r="279" spans="2:65" s="6" customFormat="1" ht="15.75" customHeight="1" x14ac:dyDescent="0.3">
      <c r="B279" s="169"/>
      <c r="C279" s="170"/>
      <c r="D279" s="167" t="s">
        <v>152</v>
      </c>
      <c r="E279" s="170"/>
      <c r="F279" s="171" t="s">
        <v>2413</v>
      </c>
      <c r="G279" s="170"/>
      <c r="H279" s="170"/>
      <c r="J279" s="170"/>
      <c r="K279" s="170"/>
      <c r="L279" s="172"/>
      <c r="M279" s="173"/>
      <c r="N279" s="170"/>
      <c r="O279" s="170"/>
      <c r="P279" s="170"/>
      <c r="Q279" s="170"/>
      <c r="R279" s="170"/>
      <c r="S279" s="170"/>
      <c r="T279" s="174"/>
      <c r="AT279" s="175" t="s">
        <v>152</v>
      </c>
      <c r="AU279" s="175" t="s">
        <v>80</v>
      </c>
      <c r="AV279" s="175" t="s">
        <v>76</v>
      </c>
      <c r="AW279" s="175" t="s">
        <v>111</v>
      </c>
      <c r="AX279" s="175" t="s">
        <v>72</v>
      </c>
      <c r="AY279" s="175" t="s">
        <v>139</v>
      </c>
    </row>
    <row r="280" spans="2:65" s="6" customFormat="1" ht="15.75" customHeight="1" x14ac:dyDescent="0.3">
      <c r="B280" s="169"/>
      <c r="C280" s="170"/>
      <c r="D280" s="167" t="s">
        <v>152</v>
      </c>
      <c r="E280" s="170"/>
      <c r="F280" s="171" t="s">
        <v>2414</v>
      </c>
      <c r="G280" s="170"/>
      <c r="H280" s="170"/>
      <c r="J280" s="170"/>
      <c r="K280" s="170"/>
      <c r="L280" s="172"/>
      <c r="M280" s="173"/>
      <c r="N280" s="170"/>
      <c r="O280" s="170"/>
      <c r="P280" s="170"/>
      <c r="Q280" s="170"/>
      <c r="R280" s="170"/>
      <c r="S280" s="170"/>
      <c r="T280" s="174"/>
      <c r="AT280" s="175" t="s">
        <v>152</v>
      </c>
      <c r="AU280" s="175" t="s">
        <v>80</v>
      </c>
      <c r="AV280" s="175" t="s">
        <v>76</v>
      </c>
      <c r="AW280" s="175" t="s">
        <v>111</v>
      </c>
      <c r="AX280" s="175" t="s">
        <v>72</v>
      </c>
      <c r="AY280" s="175" t="s">
        <v>139</v>
      </c>
    </row>
    <row r="281" spans="2:65" s="6" customFormat="1" ht="15.75" customHeight="1" x14ac:dyDescent="0.3">
      <c r="B281" s="169"/>
      <c r="C281" s="170"/>
      <c r="D281" s="167" t="s">
        <v>152</v>
      </c>
      <c r="E281" s="170"/>
      <c r="F281" s="171" t="s">
        <v>2415</v>
      </c>
      <c r="G281" s="170"/>
      <c r="H281" s="170"/>
      <c r="J281" s="170"/>
      <c r="K281" s="170"/>
      <c r="L281" s="172"/>
      <c r="M281" s="173"/>
      <c r="N281" s="170"/>
      <c r="O281" s="170"/>
      <c r="P281" s="170"/>
      <c r="Q281" s="170"/>
      <c r="R281" s="170"/>
      <c r="S281" s="170"/>
      <c r="T281" s="174"/>
      <c r="AT281" s="175" t="s">
        <v>152</v>
      </c>
      <c r="AU281" s="175" t="s">
        <v>80</v>
      </c>
      <c r="AV281" s="175" t="s">
        <v>76</v>
      </c>
      <c r="AW281" s="175" t="s">
        <v>111</v>
      </c>
      <c r="AX281" s="175" t="s">
        <v>72</v>
      </c>
      <c r="AY281" s="175" t="s">
        <v>139</v>
      </c>
    </row>
    <row r="282" spans="2:65" s="6" customFormat="1" ht="15.75" customHeight="1" x14ac:dyDescent="0.3">
      <c r="B282" s="176"/>
      <c r="C282" s="177"/>
      <c r="D282" s="167" t="s">
        <v>152</v>
      </c>
      <c r="E282" s="177"/>
      <c r="F282" s="178" t="s">
        <v>1843</v>
      </c>
      <c r="G282" s="177"/>
      <c r="H282" s="179">
        <v>1</v>
      </c>
      <c r="J282" s="177"/>
      <c r="K282" s="177"/>
      <c r="L282" s="180"/>
      <c r="M282" s="181"/>
      <c r="N282" s="177"/>
      <c r="O282" s="177"/>
      <c r="P282" s="177"/>
      <c r="Q282" s="177"/>
      <c r="R282" s="177"/>
      <c r="S282" s="177"/>
      <c r="T282" s="182"/>
      <c r="AT282" s="183" t="s">
        <v>152</v>
      </c>
      <c r="AU282" s="183" t="s">
        <v>80</v>
      </c>
      <c r="AV282" s="183" t="s">
        <v>80</v>
      </c>
      <c r="AW282" s="183" t="s">
        <v>111</v>
      </c>
      <c r="AX282" s="183" t="s">
        <v>76</v>
      </c>
      <c r="AY282" s="183" t="s">
        <v>139</v>
      </c>
    </row>
    <row r="283" spans="2:65" s="6" customFormat="1" ht="15.75" customHeight="1" x14ac:dyDescent="0.3">
      <c r="B283" s="23"/>
      <c r="C283" s="200" t="s">
        <v>1405</v>
      </c>
      <c r="D283" s="200" t="s">
        <v>1184</v>
      </c>
      <c r="E283" s="201" t="s">
        <v>2416</v>
      </c>
      <c r="F283" s="202" t="s">
        <v>2417</v>
      </c>
      <c r="G283" s="203" t="s">
        <v>144</v>
      </c>
      <c r="H283" s="204">
        <v>1</v>
      </c>
      <c r="I283" s="205">
        <v>236738</v>
      </c>
      <c r="J283" s="206">
        <f>ROUND($I$283*$H$283,2)</f>
        <v>236738</v>
      </c>
      <c r="K283" s="202"/>
      <c r="L283" s="207"/>
      <c r="M283" s="208"/>
      <c r="N283" s="209" t="s">
        <v>43</v>
      </c>
      <c r="O283" s="24"/>
      <c r="P283" s="162">
        <f>$O$283*$H$283</f>
        <v>0</v>
      </c>
      <c r="Q283" s="162">
        <v>0</v>
      </c>
      <c r="R283" s="162">
        <f>$Q$283*$H$283</f>
        <v>0</v>
      </c>
      <c r="S283" s="162">
        <v>0</v>
      </c>
      <c r="T283" s="163">
        <f>$S$283*$H$283</f>
        <v>0</v>
      </c>
      <c r="AR283" s="97" t="s">
        <v>1057</v>
      </c>
      <c r="AT283" s="97" t="s">
        <v>1184</v>
      </c>
      <c r="AU283" s="97" t="s">
        <v>80</v>
      </c>
      <c r="AY283" s="6" t="s">
        <v>139</v>
      </c>
      <c r="BE283" s="164">
        <f>IF($N$283="základní",$J$283,0)</f>
        <v>236738</v>
      </c>
      <c r="BF283" s="164">
        <f>IF($N$283="snížená",$J$283,0)</f>
        <v>0</v>
      </c>
      <c r="BG283" s="164">
        <f>IF($N$283="zákl. přenesená",$J$283,0)</f>
        <v>0</v>
      </c>
      <c r="BH283" s="164">
        <f>IF($N$283="sníž. přenesená",$J$283,0)</f>
        <v>0</v>
      </c>
      <c r="BI283" s="164">
        <f>IF($N$283="nulová",$J$283,0)</f>
        <v>0</v>
      </c>
      <c r="BJ283" s="97" t="s">
        <v>76</v>
      </c>
      <c r="BK283" s="164">
        <f>ROUND($I$283*$H$283,2)</f>
        <v>236738</v>
      </c>
      <c r="BL283" s="97" t="s">
        <v>332</v>
      </c>
      <c r="BM283" s="97" t="s">
        <v>2597</v>
      </c>
    </row>
    <row r="284" spans="2:65" s="6" customFormat="1" ht="16.5" customHeight="1" x14ac:dyDescent="0.3">
      <c r="B284" s="23"/>
      <c r="C284" s="24"/>
      <c r="D284" s="165" t="s">
        <v>148</v>
      </c>
      <c r="E284" s="24"/>
      <c r="F284" s="166" t="s">
        <v>2417</v>
      </c>
      <c r="G284" s="24"/>
      <c r="H284" s="24"/>
      <c r="J284" s="24"/>
      <c r="K284" s="24"/>
      <c r="L284" s="43"/>
      <c r="M284" s="56"/>
      <c r="N284" s="24"/>
      <c r="O284" s="24"/>
      <c r="P284" s="24"/>
      <c r="Q284" s="24"/>
      <c r="R284" s="24"/>
      <c r="S284" s="24"/>
      <c r="T284" s="57"/>
      <c r="AT284" s="6" t="s">
        <v>148</v>
      </c>
      <c r="AU284" s="6" t="s">
        <v>80</v>
      </c>
    </row>
    <row r="285" spans="2:65" s="6" customFormat="1" ht="15.75" customHeight="1" x14ac:dyDescent="0.3">
      <c r="B285" s="169"/>
      <c r="C285" s="170"/>
      <c r="D285" s="167" t="s">
        <v>152</v>
      </c>
      <c r="E285" s="170"/>
      <c r="F285" s="171" t="s">
        <v>2419</v>
      </c>
      <c r="G285" s="170"/>
      <c r="H285" s="170"/>
      <c r="J285" s="170"/>
      <c r="K285" s="170"/>
      <c r="L285" s="172"/>
      <c r="M285" s="173"/>
      <c r="N285" s="170"/>
      <c r="O285" s="170"/>
      <c r="P285" s="170"/>
      <c r="Q285" s="170"/>
      <c r="R285" s="170"/>
      <c r="S285" s="170"/>
      <c r="T285" s="174"/>
      <c r="AT285" s="175" t="s">
        <v>152</v>
      </c>
      <c r="AU285" s="175" t="s">
        <v>80</v>
      </c>
      <c r="AV285" s="175" t="s">
        <v>76</v>
      </c>
      <c r="AW285" s="175" t="s">
        <v>111</v>
      </c>
      <c r="AX285" s="175" t="s">
        <v>72</v>
      </c>
      <c r="AY285" s="175" t="s">
        <v>139</v>
      </c>
    </row>
    <row r="286" spans="2:65" s="6" customFormat="1" ht="15.75" customHeight="1" x14ac:dyDescent="0.3">
      <c r="B286" s="169"/>
      <c r="C286" s="170"/>
      <c r="D286" s="167" t="s">
        <v>152</v>
      </c>
      <c r="E286" s="170"/>
      <c r="F286" s="171" t="s">
        <v>2420</v>
      </c>
      <c r="G286" s="170"/>
      <c r="H286" s="170"/>
      <c r="J286" s="170"/>
      <c r="K286" s="170"/>
      <c r="L286" s="172"/>
      <c r="M286" s="173"/>
      <c r="N286" s="170"/>
      <c r="O286" s="170"/>
      <c r="P286" s="170"/>
      <c r="Q286" s="170"/>
      <c r="R286" s="170"/>
      <c r="S286" s="170"/>
      <c r="T286" s="174"/>
      <c r="AT286" s="175" t="s">
        <v>152</v>
      </c>
      <c r="AU286" s="175" t="s">
        <v>80</v>
      </c>
      <c r="AV286" s="175" t="s">
        <v>76</v>
      </c>
      <c r="AW286" s="175" t="s">
        <v>111</v>
      </c>
      <c r="AX286" s="175" t="s">
        <v>72</v>
      </c>
      <c r="AY286" s="175" t="s">
        <v>139</v>
      </c>
    </row>
    <row r="287" spans="2:65" s="6" customFormat="1" ht="15.75" customHeight="1" x14ac:dyDescent="0.3">
      <c r="B287" s="169"/>
      <c r="C287" s="170"/>
      <c r="D287" s="167" t="s">
        <v>152</v>
      </c>
      <c r="E287" s="170"/>
      <c r="F287" s="171" t="s">
        <v>2421</v>
      </c>
      <c r="G287" s="170"/>
      <c r="H287" s="170"/>
      <c r="J287" s="170"/>
      <c r="K287" s="170"/>
      <c r="L287" s="172"/>
      <c r="M287" s="173"/>
      <c r="N287" s="170"/>
      <c r="O287" s="170"/>
      <c r="P287" s="170"/>
      <c r="Q287" s="170"/>
      <c r="R287" s="170"/>
      <c r="S287" s="170"/>
      <c r="T287" s="174"/>
      <c r="AT287" s="175" t="s">
        <v>152</v>
      </c>
      <c r="AU287" s="175" t="s">
        <v>80</v>
      </c>
      <c r="AV287" s="175" t="s">
        <v>76</v>
      </c>
      <c r="AW287" s="175" t="s">
        <v>111</v>
      </c>
      <c r="AX287" s="175" t="s">
        <v>72</v>
      </c>
      <c r="AY287" s="175" t="s">
        <v>139</v>
      </c>
    </row>
    <row r="288" spans="2:65" s="6" customFormat="1" ht="15.75" customHeight="1" x14ac:dyDescent="0.3">
      <c r="B288" s="169"/>
      <c r="C288" s="170"/>
      <c r="D288" s="167" t="s">
        <v>152</v>
      </c>
      <c r="E288" s="170"/>
      <c r="F288" s="171" t="s">
        <v>2422</v>
      </c>
      <c r="G288" s="170"/>
      <c r="H288" s="170"/>
      <c r="J288" s="170"/>
      <c r="K288" s="170"/>
      <c r="L288" s="172"/>
      <c r="M288" s="173"/>
      <c r="N288" s="170"/>
      <c r="O288" s="170"/>
      <c r="P288" s="170"/>
      <c r="Q288" s="170"/>
      <c r="R288" s="170"/>
      <c r="S288" s="170"/>
      <c r="T288" s="174"/>
      <c r="AT288" s="175" t="s">
        <v>152</v>
      </c>
      <c r="AU288" s="175" t="s">
        <v>80</v>
      </c>
      <c r="AV288" s="175" t="s">
        <v>76</v>
      </c>
      <c r="AW288" s="175" t="s">
        <v>111</v>
      </c>
      <c r="AX288" s="175" t="s">
        <v>72</v>
      </c>
      <c r="AY288" s="175" t="s">
        <v>139</v>
      </c>
    </row>
    <row r="289" spans="2:51" s="6" customFormat="1" ht="15.75" customHeight="1" x14ac:dyDescent="0.3">
      <c r="B289" s="169"/>
      <c r="C289" s="170"/>
      <c r="D289" s="167" t="s">
        <v>152</v>
      </c>
      <c r="E289" s="170"/>
      <c r="F289" s="171" t="s">
        <v>2423</v>
      </c>
      <c r="G289" s="170"/>
      <c r="H289" s="170"/>
      <c r="J289" s="170"/>
      <c r="K289" s="170"/>
      <c r="L289" s="172"/>
      <c r="M289" s="173"/>
      <c r="N289" s="170"/>
      <c r="O289" s="170"/>
      <c r="P289" s="170"/>
      <c r="Q289" s="170"/>
      <c r="R289" s="170"/>
      <c r="S289" s="170"/>
      <c r="T289" s="174"/>
      <c r="AT289" s="175" t="s">
        <v>152</v>
      </c>
      <c r="AU289" s="175" t="s">
        <v>80</v>
      </c>
      <c r="AV289" s="175" t="s">
        <v>76</v>
      </c>
      <c r="AW289" s="175" t="s">
        <v>111</v>
      </c>
      <c r="AX289" s="175" t="s">
        <v>72</v>
      </c>
      <c r="AY289" s="175" t="s">
        <v>139</v>
      </c>
    </row>
    <row r="290" spans="2:51" s="6" customFormat="1" ht="15.75" customHeight="1" x14ac:dyDescent="0.3">
      <c r="B290" s="169"/>
      <c r="C290" s="170"/>
      <c r="D290" s="167" t="s">
        <v>152</v>
      </c>
      <c r="E290" s="170"/>
      <c r="F290" s="171" t="s">
        <v>2424</v>
      </c>
      <c r="G290" s="170"/>
      <c r="H290" s="170"/>
      <c r="J290" s="170"/>
      <c r="K290" s="170"/>
      <c r="L290" s="172"/>
      <c r="M290" s="173"/>
      <c r="N290" s="170"/>
      <c r="O290" s="170"/>
      <c r="P290" s="170"/>
      <c r="Q290" s="170"/>
      <c r="R290" s="170"/>
      <c r="S290" s="170"/>
      <c r="T290" s="174"/>
      <c r="AT290" s="175" t="s">
        <v>152</v>
      </c>
      <c r="AU290" s="175" t="s">
        <v>80</v>
      </c>
      <c r="AV290" s="175" t="s">
        <v>76</v>
      </c>
      <c r="AW290" s="175" t="s">
        <v>111</v>
      </c>
      <c r="AX290" s="175" t="s">
        <v>72</v>
      </c>
      <c r="AY290" s="175" t="s">
        <v>139</v>
      </c>
    </row>
    <row r="291" spans="2:51" s="6" customFormat="1" ht="15.75" customHeight="1" x14ac:dyDescent="0.3">
      <c r="B291" s="169"/>
      <c r="C291" s="170"/>
      <c r="D291" s="167" t="s">
        <v>152</v>
      </c>
      <c r="E291" s="170"/>
      <c r="F291" s="171" t="s">
        <v>2425</v>
      </c>
      <c r="G291" s="170"/>
      <c r="H291" s="170"/>
      <c r="J291" s="170"/>
      <c r="K291" s="170"/>
      <c r="L291" s="172"/>
      <c r="M291" s="173"/>
      <c r="N291" s="170"/>
      <c r="O291" s="170"/>
      <c r="P291" s="170"/>
      <c r="Q291" s="170"/>
      <c r="R291" s="170"/>
      <c r="S291" s="170"/>
      <c r="T291" s="174"/>
      <c r="AT291" s="175" t="s">
        <v>152</v>
      </c>
      <c r="AU291" s="175" t="s">
        <v>80</v>
      </c>
      <c r="AV291" s="175" t="s">
        <v>76</v>
      </c>
      <c r="AW291" s="175" t="s">
        <v>111</v>
      </c>
      <c r="AX291" s="175" t="s">
        <v>72</v>
      </c>
      <c r="AY291" s="175" t="s">
        <v>139</v>
      </c>
    </row>
    <row r="292" spans="2:51" s="6" customFormat="1" ht="15.75" customHeight="1" x14ac:dyDescent="0.3">
      <c r="B292" s="169"/>
      <c r="C292" s="170"/>
      <c r="D292" s="167" t="s">
        <v>152</v>
      </c>
      <c r="E292" s="170"/>
      <c r="F292" s="171" t="s">
        <v>2426</v>
      </c>
      <c r="G292" s="170"/>
      <c r="H292" s="170"/>
      <c r="J292" s="170"/>
      <c r="K292" s="170"/>
      <c r="L292" s="172"/>
      <c r="M292" s="173"/>
      <c r="N292" s="170"/>
      <c r="O292" s="170"/>
      <c r="P292" s="170"/>
      <c r="Q292" s="170"/>
      <c r="R292" s="170"/>
      <c r="S292" s="170"/>
      <c r="T292" s="174"/>
      <c r="AT292" s="175" t="s">
        <v>152</v>
      </c>
      <c r="AU292" s="175" t="s">
        <v>80</v>
      </c>
      <c r="AV292" s="175" t="s">
        <v>76</v>
      </c>
      <c r="AW292" s="175" t="s">
        <v>111</v>
      </c>
      <c r="AX292" s="175" t="s">
        <v>72</v>
      </c>
      <c r="AY292" s="175" t="s">
        <v>139</v>
      </c>
    </row>
    <row r="293" spans="2:51" s="6" customFormat="1" ht="15.75" customHeight="1" x14ac:dyDescent="0.3">
      <c r="B293" s="169"/>
      <c r="C293" s="170"/>
      <c r="D293" s="167" t="s">
        <v>152</v>
      </c>
      <c r="E293" s="170"/>
      <c r="F293" s="171" t="s">
        <v>2427</v>
      </c>
      <c r="G293" s="170"/>
      <c r="H293" s="170"/>
      <c r="J293" s="170"/>
      <c r="K293" s="170"/>
      <c r="L293" s="172"/>
      <c r="M293" s="173"/>
      <c r="N293" s="170"/>
      <c r="O293" s="170"/>
      <c r="P293" s="170"/>
      <c r="Q293" s="170"/>
      <c r="R293" s="170"/>
      <c r="S293" s="170"/>
      <c r="T293" s="174"/>
      <c r="AT293" s="175" t="s">
        <v>152</v>
      </c>
      <c r="AU293" s="175" t="s">
        <v>80</v>
      </c>
      <c r="AV293" s="175" t="s">
        <v>76</v>
      </c>
      <c r="AW293" s="175" t="s">
        <v>111</v>
      </c>
      <c r="AX293" s="175" t="s">
        <v>72</v>
      </c>
      <c r="AY293" s="175" t="s">
        <v>139</v>
      </c>
    </row>
    <row r="294" spans="2:51" s="6" customFormat="1" ht="15.75" customHeight="1" x14ac:dyDescent="0.3">
      <c r="B294" s="169"/>
      <c r="C294" s="170"/>
      <c r="D294" s="167" t="s">
        <v>152</v>
      </c>
      <c r="E294" s="170"/>
      <c r="F294" s="171" t="s">
        <v>2428</v>
      </c>
      <c r="G294" s="170"/>
      <c r="H294" s="170"/>
      <c r="J294" s="170"/>
      <c r="K294" s="170"/>
      <c r="L294" s="172"/>
      <c r="M294" s="173"/>
      <c r="N294" s="170"/>
      <c r="O294" s="170"/>
      <c r="P294" s="170"/>
      <c r="Q294" s="170"/>
      <c r="R294" s="170"/>
      <c r="S294" s="170"/>
      <c r="T294" s="174"/>
      <c r="AT294" s="175" t="s">
        <v>152</v>
      </c>
      <c r="AU294" s="175" t="s">
        <v>80</v>
      </c>
      <c r="AV294" s="175" t="s">
        <v>76</v>
      </c>
      <c r="AW294" s="175" t="s">
        <v>111</v>
      </c>
      <c r="AX294" s="175" t="s">
        <v>72</v>
      </c>
      <c r="AY294" s="175" t="s">
        <v>139</v>
      </c>
    </row>
    <row r="295" spans="2:51" s="6" customFormat="1" ht="15.75" customHeight="1" x14ac:dyDescent="0.3">
      <c r="B295" s="169"/>
      <c r="C295" s="170"/>
      <c r="D295" s="167" t="s">
        <v>152</v>
      </c>
      <c r="E295" s="170"/>
      <c r="F295" s="171" t="s">
        <v>2429</v>
      </c>
      <c r="G295" s="170"/>
      <c r="H295" s="170"/>
      <c r="J295" s="170"/>
      <c r="K295" s="170"/>
      <c r="L295" s="172"/>
      <c r="M295" s="173"/>
      <c r="N295" s="170"/>
      <c r="O295" s="170"/>
      <c r="P295" s="170"/>
      <c r="Q295" s="170"/>
      <c r="R295" s="170"/>
      <c r="S295" s="170"/>
      <c r="T295" s="174"/>
      <c r="AT295" s="175" t="s">
        <v>152</v>
      </c>
      <c r="AU295" s="175" t="s">
        <v>80</v>
      </c>
      <c r="AV295" s="175" t="s">
        <v>76</v>
      </c>
      <c r="AW295" s="175" t="s">
        <v>111</v>
      </c>
      <c r="AX295" s="175" t="s">
        <v>72</v>
      </c>
      <c r="AY295" s="175" t="s">
        <v>139</v>
      </c>
    </row>
    <row r="296" spans="2:51" s="6" customFormat="1" ht="15.75" customHeight="1" x14ac:dyDescent="0.3">
      <c r="B296" s="169"/>
      <c r="C296" s="170"/>
      <c r="D296" s="167" t="s">
        <v>152</v>
      </c>
      <c r="E296" s="170"/>
      <c r="F296" s="171" t="s">
        <v>2430</v>
      </c>
      <c r="G296" s="170"/>
      <c r="H296" s="170"/>
      <c r="J296" s="170"/>
      <c r="K296" s="170"/>
      <c r="L296" s="172"/>
      <c r="M296" s="173"/>
      <c r="N296" s="170"/>
      <c r="O296" s="170"/>
      <c r="P296" s="170"/>
      <c r="Q296" s="170"/>
      <c r="R296" s="170"/>
      <c r="S296" s="170"/>
      <c r="T296" s="174"/>
      <c r="AT296" s="175" t="s">
        <v>152</v>
      </c>
      <c r="AU296" s="175" t="s">
        <v>80</v>
      </c>
      <c r="AV296" s="175" t="s">
        <v>76</v>
      </c>
      <c r="AW296" s="175" t="s">
        <v>111</v>
      </c>
      <c r="AX296" s="175" t="s">
        <v>72</v>
      </c>
      <c r="AY296" s="175" t="s">
        <v>139</v>
      </c>
    </row>
    <row r="297" spans="2:51" s="6" customFormat="1" ht="15.75" customHeight="1" x14ac:dyDescent="0.3">
      <c r="B297" s="169"/>
      <c r="C297" s="170"/>
      <c r="D297" s="167" t="s">
        <v>152</v>
      </c>
      <c r="E297" s="170"/>
      <c r="F297" s="171" t="s">
        <v>2431</v>
      </c>
      <c r="G297" s="170"/>
      <c r="H297" s="170"/>
      <c r="J297" s="170"/>
      <c r="K297" s="170"/>
      <c r="L297" s="172"/>
      <c r="M297" s="173"/>
      <c r="N297" s="170"/>
      <c r="O297" s="170"/>
      <c r="P297" s="170"/>
      <c r="Q297" s="170"/>
      <c r="R297" s="170"/>
      <c r="S297" s="170"/>
      <c r="T297" s="174"/>
      <c r="AT297" s="175" t="s">
        <v>152</v>
      </c>
      <c r="AU297" s="175" t="s">
        <v>80</v>
      </c>
      <c r="AV297" s="175" t="s">
        <v>76</v>
      </c>
      <c r="AW297" s="175" t="s">
        <v>111</v>
      </c>
      <c r="AX297" s="175" t="s">
        <v>72</v>
      </c>
      <c r="AY297" s="175" t="s">
        <v>139</v>
      </c>
    </row>
    <row r="298" spans="2:51" s="6" customFormat="1" ht="15.75" customHeight="1" x14ac:dyDescent="0.3">
      <c r="B298" s="169"/>
      <c r="C298" s="170"/>
      <c r="D298" s="167" t="s">
        <v>152</v>
      </c>
      <c r="E298" s="170"/>
      <c r="F298" s="171" t="s">
        <v>2432</v>
      </c>
      <c r="G298" s="170"/>
      <c r="H298" s="170"/>
      <c r="J298" s="170"/>
      <c r="K298" s="170"/>
      <c r="L298" s="172"/>
      <c r="M298" s="173"/>
      <c r="N298" s="170"/>
      <c r="O298" s="170"/>
      <c r="P298" s="170"/>
      <c r="Q298" s="170"/>
      <c r="R298" s="170"/>
      <c r="S298" s="170"/>
      <c r="T298" s="174"/>
      <c r="AT298" s="175" t="s">
        <v>152</v>
      </c>
      <c r="AU298" s="175" t="s">
        <v>80</v>
      </c>
      <c r="AV298" s="175" t="s">
        <v>76</v>
      </c>
      <c r="AW298" s="175" t="s">
        <v>111</v>
      </c>
      <c r="AX298" s="175" t="s">
        <v>72</v>
      </c>
      <c r="AY298" s="175" t="s">
        <v>139</v>
      </c>
    </row>
    <row r="299" spans="2:51" s="6" customFormat="1" ht="15.75" customHeight="1" x14ac:dyDescent="0.3">
      <c r="B299" s="169"/>
      <c r="C299" s="170"/>
      <c r="D299" s="167" t="s">
        <v>152</v>
      </c>
      <c r="E299" s="170"/>
      <c r="F299" s="171" t="s">
        <v>2433</v>
      </c>
      <c r="G299" s="170"/>
      <c r="H299" s="170"/>
      <c r="J299" s="170"/>
      <c r="K299" s="170"/>
      <c r="L299" s="172"/>
      <c r="M299" s="173"/>
      <c r="N299" s="170"/>
      <c r="O299" s="170"/>
      <c r="P299" s="170"/>
      <c r="Q299" s="170"/>
      <c r="R299" s="170"/>
      <c r="S299" s="170"/>
      <c r="T299" s="174"/>
      <c r="AT299" s="175" t="s">
        <v>152</v>
      </c>
      <c r="AU299" s="175" t="s">
        <v>80</v>
      </c>
      <c r="AV299" s="175" t="s">
        <v>76</v>
      </c>
      <c r="AW299" s="175" t="s">
        <v>111</v>
      </c>
      <c r="AX299" s="175" t="s">
        <v>72</v>
      </c>
      <c r="AY299" s="175" t="s">
        <v>139</v>
      </c>
    </row>
    <row r="300" spans="2:51" s="6" customFormat="1" ht="15.75" customHeight="1" x14ac:dyDescent="0.3">
      <c r="B300" s="169"/>
      <c r="C300" s="170"/>
      <c r="D300" s="167" t="s">
        <v>152</v>
      </c>
      <c r="E300" s="170"/>
      <c r="F300" s="171" t="s">
        <v>2434</v>
      </c>
      <c r="G300" s="170"/>
      <c r="H300" s="170"/>
      <c r="J300" s="170"/>
      <c r="K300" s="170"/>
      <c r="L300" s="172"/>
      <c r="M300" s="173"/>
      <c r="N300" s="170"/>
      <c r="O300" s="170"/>
      <c r="P300" s="170"/>
      <c r="Q300" s="170"/>
      <c r="R300" s="170"/>
      <c r="S300" s="170"/>
      <c r="T300" s="174"/>
      <c r="AT300" s="175" t="s">
        <v>152</v>
      </c>
      <c r="AU300" s="175" t="s">
        <v>80</v>
      </c>
      <c r="AV300" s="175" t="s">
        <v>76</v>
      </c>
      <c r="AW300" s="175" t="s">
        <v>111</v>
      </c>
      <c r="AX300" s="175" t="s">
        <v>72</v>
      </c>
      <c r="AY300" s="175" t="s">
        <v>139</v>
      </c>
    </row>
    <row r="301" spans="2:51" s="6" customFormat="1" ht="15.75" customHeight="1" x14ac:dyDescent="0.3">
      <c r="B301" s="169"/>
      <c r="C301" s="170"/>
      <c r="D301" s="167" t="s">
        <v>152</v>
      </c>
      <c r="E301" s="170"/>
      <c r="F301" s="171" t="s">
        <v>2435</v>
      </c>
      <c r="G301" s="170"/>
      <c r="H301" s="170"/>
      <c r="J301" s="170"/>
      <c r="K301" s="170"/>
      <c r="L301" s="172"/>
      <c r="M301" s="173"/>
      <c r="N301" s="170"/>
      <c r="O301" s="170"/>
      <c r="P301" s="170"/>
      <c r="Q301" s="170"/>
      <c r="R301" s="170"/>
      <c r="S301" s="170"/>
      <c r="T301" s="174"/>
      <c r="AT301" s="175" t="s">
        <v>152</v>
      </c>
      <c r="AU301" s="175" t="s">
        <v>80</v>
      </c>
      <c r="AV301" s="175" t="s">
        <v>76</v>
      </c>
      <c r="AW301" s="175" t="s">
        <v>111</v>
      </c>
      <c r="AX301" s="175" t="s">
        <v>72</v>
      </c>
      <c r="AY301" s="175" t="s">
        <v>139</v>
      </c>
    </row>
    <row r="302" spans="2:51" s="6" customFormat="1" ht="15.75" customHeight="1" x14ac:dyDescent="0.3">
      <c r="B302" s="169"/>
      <c r="C302" s="170"/>
      <c r="D302" s="167" t="s">
        <v>152</v>
      </c>
      <c r="E302" s="170"/>
      <c r="F302" s="171" t="s">
        <v>2436</v>
      </c>
      <c r="G302" s="170"/>
      <c r="H302" s="170"/>
      <c r="J302" s="170"/>
      <c r="K302" s="170"/>
      <c r="L302" s="172"/>
      <c r="M302" s="173"/>
      <c r="N302" s="170"/>
      <c r="O302" s="170"/>
      <c r="P302" s="170"/>
      <c r="Q302" s="170"/>
      <c r="R302" s="170"/>
      <c r="S302" s="170"/>
      <c r="T302" s="174"/>
      <c r="AT302" s="175" t="s">
        <v>152</v>
      </c>
      <c r="AU302" s="175" t="s">
        <v>80</v>
      </c>
      <c r="AV302" s="175" t="s">
        <v>76</v>
      </c>
      <c r="AW302" s="175" t="s">
        <v>111</v>
      </c>
      <c r="AX302" s="175" t="s">
        <v>72</v>
      </c>
      <c r="AY302" s="175" t="s">
        <v>139</v>
      </c>
    </row>
    <row r="303" spans="2:51" s="6" customFormat="1" ht="15.75" customHeight="1" x14ac:dyDescent="0.3">
      <c r="B303" s="169"/>
      <c r="C303" s="170"/>
      <c r="D303" s="167" t="s">
        <v>152</v>
      </c>
      <c r="E303" s="170"/>
      <c r="F303" s="171" t="s">
        <v>2437</v>
      </c>
      <c r="G303" s="170"/>
      <c r="H303" s="170"/>
      <c r="J303" s="170"/>
      <c r="K303" s="170"/>
      <c r="L303" s="172"/>
      <c r="M303" s="173"/>
      <c r="N303" s="170"/>
      <c r="O303" s="170"/>
      <c r="P303" s="170"/>
      <c r="Q303" s="170"/>
      <c r="R303" s="170"/>
      <c r="S303" s="170"/>
      <c r="T303" s="174"/>
      <c r="AT303" s="175" t="s">
        <v>152</v>
      </c>
      <c r="AU303" s="175" t="s">
        <v>80</v>
      </c>
      <c r="AV303" s="175" t="s">
        <v>76</v>
      </c>
      <c r="AW303" s="175" t="s">
        <v>111</v>
      </c>
      <c r="AX303" s="175" t="s">
        <v>72</v>
      </c>
      <c r="AY303" s="175" t="s">
        <v>139</v>
      </c>
    </row>
    <row r="304" spans="2:51" s="6" customFormat="1" ht="15.75" customHeight="1" x14ac:dyDescent="0.3">
      <c r="B304" s="169"/>
      <c r="C304" s="170"/>
      <c r="D304" s="167" t="s">
        <v>152</v>
      </c>
      <c r="E304" s="170"/>
      <c r="F304" s="171" t="s">
        <v>2438</v>
      </c>
      <c r="G304" s="170"/>
      <c r="H304" s="170"/>
      <c r="J304" s="170"/>
      <c r="K304" s="170"/>
      <c r="L304" s="172"/>
      <c r="M304" s="173"/>
      <c r="N304" s="170"/>
      <c r="O304" s="170"/>
      <c r="P304" s="170"/>
      <c r="Q304" s="170"/>
      <c r="R304" s="170"/>
      <c r="S304" s="170"/>
      <c r="T304" s="174"/>
      <c r="AT304" s="175" t="s">
        <v>152</v>
      </c>
      <c r="AU304" s="175" t="s">
        <v>80</v>
      </c>
      <c r="AV304" s="175" t="s">
        <v>76</v>
      </c>
      <c r="AW304" s="175" t="s">
        <v>111</v>
      </c>
      <c r="AX304" s="175" t="s">
        <v>72</v>
      </c>
      <c r="AY304" s="175" t="s">
        <v>139</v>
      </c>
    </row>
    <row r="305" spans="2:65" s="6" customFormat="1" ht="15.75" customHeight="1" x14ac:dyDescent="0.3">
      <c r="B305" s="176"/>
      <c r="C305" s="177"/>
      <c r="D305" s="167" t="s">
        <v>152</v>
      </c>
      <c r="E305" s="177"/>
      <c r="F305" s="178" t="s">
        <v>1843</v>
      </c>
      <c r="G305" s="177"/>
      <c r="H305" s="179">
        <v>1</v>
      </c>
      <c r="J305" s="177"/>
      <c r="K305" s="177"/>
      <c r="L305" s="180"/>
      <c r="M305" s="181"/>
      <c r="N305" s="177"/>
      <c r="O305" s="177"/>
      <c r="P305" s="177"/>
      <c r="Q305" s="177"/>
      <c r="R305" s="177"/>
      <c r="S305" s="177"/>
      <c r="T305" s="182"/>
      <c r="AT305" s="183" t="s">
        <v>152</v>
      </c>
      <c r="AU305" s="183" t="s">
        <v>80</v>
      </c>
      <c r="AV305" s="183" t="s">
        <v>80</v>
      </c>
      <c r="AW305" s="183" t="s">
        <v>111</v>
      </c>
      <c r="AX305" s="183" t="s">
        <v>76</v>
      </c>
      <c r="AY305" s="183" t="s">
        <v>139</v>
      </c>
    </row>
    <row r="306" spans="2:65" s="6" customFormat="1" ht="15.75" customHeight="1" x14ac:dyDescent="0.3">
      <c r="B306" s="23"/>
      <c r="C306" s="200" t="s">
        <v>1414</v>
      </c>
      <c r="D306" s="200" t="s">
        <v>1184</v>
      </c>
      <c r="E306" s="201" t="s">
        <v>2439</v>
      </c>
      <c r="F306" s="202" t="s">
        <v>2440</v>
      </c>
      <c r="G306" s="203" t="s">
        <v>144</v>
      </c>
      <c r="H306" s="204">
        <v>2</v>
      </c>
      <c r="I306" s="205">
        <v>2243</v>
      </c>
      <c r="J306" s="206">
        <f>ROUND($I$306*$H$306,2)</f>
        <v>4486</v>
      </c>
      <c r="K306" s="202"/>
      <c r="L306" s="207"/>
      <c r="M306" s="208"/>
      <c r="N306" s="209" t="s">
        <v>43</v>
      </c>
      <c r="O306" s="24"/>
      <c r="P306" s="162">
        <f>$O$306*$H$306</f>
        <v>0</v>
      </c>
      <c r="Q306" s="162">
        <v>0</v>
      </c>
      <c r="R306" s="162">
        <f>$Q$306*$H$306</f>
        <v>0</v>
      </c>
      <c r="S306" s="162">
        <v>0</v>
      </c>
      <c r="T306" s="163">
        <f>$S$306*$H$306</f>
        <v>0</v>
      </c>
      <c r="AR306" s="97" t="s">
        <v>1057</v>
      </c>
      <c r="AT306" s="97" t="s">
        <v>1184</v>
      </c>
      <c r="AU306" s="97" t="s">
        <v>80</v>
      </c>
      <c r="AY306" s="6" t="s">
        <v>139</v>
      </c>
      <c r="BE306" s="164">
        <f>IF($N$306="základní",$J$306,0)</f>
        <v>4486</v>
      </c>
      <c r="BF306" s="164">
        <f>IF($N$306="snížená",$J$306,0)</f>
        <v>0</v>
      </c>
      <c r="BG306" s="164">
        <f>IF($N$306="zákl. přenesená",$J$306,0)</f>
        <v>0</v>
      </c>
      <c r="BH306" s="164">
        <f>IF($N$306="sníž. přenesená",$J$306,0)</f>
        <v>0</v>
      </c>
      <c r="BI306" s="164">
        <f>IF($N$306="nulová",$J$306,0)</f>
        <v>0</v>
      </c>
      <c r="BJ306" s="97" t="s">
        <v>76</v>
      </c>
      <c r="BK306" s="164">
        <f>ROUND($I$306*$H$306,2)</f>
        <v>4486</v>
      </c>
      <c r="BL306" s="97" t="s">
        <v>332</v>
      </c>
      <c r="BM306" s="97" t="s">
        <v>2598</v>
      </c>
    </row>
    <row r="307" spans="2:65" s="6" customFormat="1" ht="16.5" customHeight="1" x14ac:dyDescent="0.3">
      <c r="B307" s="23"/>
      <c r="C307" s="24"/>
      <c r="D307" s="165" t="s">
        <v>148</v>
      </c>
      <c r="E307" s="24"/>
      <c r="F307" s="166" t="s">
        <v>2440</v>
      </c>
      <c r="G307" s="24"/>
      <c r="H307" s="24"/>
      <c r="J307" s="24"/>
      <c r="K307" s="24"/>
      <c r="L307" s="43"/>
      <c r="M307" s="56"/>
      <c r="N307" s="24"/>
      <c r="O307" s="24"/>
      <c r="P307" s="24"/>
      <c r="Q307" s="24"/>
      <c r="R307" s="24"/>
      <c r="S307" s="24"/>
      <c r="T307" s="57"/>
      <c r="AT307" s="6" t="s">
        <v>148</v>
      </c>
      <c r="AU307" s="6" t="s">
        <v>80</v>
      </c>
    </row>
    <row r="308" spans="2:65" s="6" customFormat="1" ht="15.75" customHeight="1" x14ac:dyDescent="0.3">
      <c r="B308" s="169"/>
      <c r="C308" s="170"/>
      <c r="D308" s="167" t="s">
        <v>152</v>
      </c>
      <c r="E308" s="170"/>
      <c r="F308" s="171" t="s">
        <v>2442</v>
      </c>
      <c r="G308" s="170"/>
      <c r="H308" s="170"/>
      <c r="J308" s="170"/>
      <c r="K308" s="170"/>
      <c r="L308" s="172"/>
      <c r="M308" s="173"/>
      <c r="N308" s="170"/>
      <c r="O308" s="170"/>
      <c r="P308" s="170"/>
      <c r="Q308" s="170"/>
      <c r="R308" s="170"/>
      <c r="S308" s="170"/>
      <c r="T308" s="174"/>
      <c r="AT308" s="175" t="s">
        <v>152</v>
      </c>
      <c r="AU308" s="175" t="s">
        <v>80</v>
      </c>
      <c r="AV308" s="175" t="s">
        <v>76</v>
      </c>
      <c r="AW308" s="175" t="s">
        <v>111</v>
      </c>
      <c r="AX308" s="175" t="s">
        <v>72</v>
      </c>
      <c r="AY308" s="175" t="s">
        <v>139</v>
      </c>
    </row>
    <row r="309" spans="2:65" s="6" customFormat="1" ht="15.75" customHeight="1" x14ac:dyDescent="0.3">
      <c r="B309" s="169"/>
      <c r="C309" s="170"/>
      <c r="D309" s="167" t="s">
        <v>152</v>
      </c>
      <c r="E309" s="170"/>
      <c r="F309" s="171" t="s">
        <v>2443</v>
      </c>
      <c r="G309" s="170"/>
      <c r="H309" s="170"/>
      <c r="J309" s="170"/>
      <c r="K309" s="170"/>
      <c r="L309" s="172"/>
      <c r="M309" s="173"/>
      <c r="N309" s="170"/>
      <c r="O309" s="170"/>
      <c r="P309" s="170"/>
      <c r="Q309" s="170"/>
      <c r="R309" s="170"/>
      <c r="S309" s="170"/>
      <c r="T309" s="174"/>
      <c r="AT309" s="175" t="s">
        <v>152</v>
      </c>
      <c r="AU309" s="175" t="s">
        <v>80</v>
      </c>
      <c r="AV309" s="175" t="s">
        <v>76</v>
      </c>
      <c r="AW309" s="175" t="s">
        <v>111</v>
      </c>
      <c r="AX309" s="175" t="s">
        <v>72</v>
      </c>
      <c r="AY309" s="175" t="s">
        <v>139</v>
      </c>
    </row>
    <row r="310" spans="2:65" s="6" customFormat="1" ht="15.75" customHeight="1" x14ac:dyDescent="0.3">
      <c r="B310" s="169"/>
      <c r="C310" s="170"/>
      <c r="D310" s="167" t="s">
        <v>152</v>
      </c>
      <c r="E310" s="170"/>
      <c r="F310" s="171" t="s">
        <v>2444</v>
      </c>
      <c r="G310" s="170"/>
      <c r="H310" s="170"/>
      <c r="J310" s="170"/>
      <c r="K310" s="170"/>
      <c r="L310" s="172"/>
      <c r="M310" s="173"/>
      <c r="N310" s="170"/>
      <c r="O310" s="170"/>
      <c r="P310" s="170"/>
      <c r="Q310" s="170"/>
      <c r="R310" s="170"/>
      <c r="S310" s="170"/>
      <c r="T310" s="174"/>
      <c r="AT310" s="175" t="s">
        <v>152</v>
      </c>
      <c r="AU310" s="175" t="s">
        <v>80</v>
      </c>
      <c r="AV310" s="175" t="s">
        <v>76</v>
      </c>
      <c r="AW310" s="175" t="s">
        <v>111</v>
      </c>
      <c r="AX310" s="175" t="s">
        <v>72</v>
      </c>
      <c r="AY310" s="175" t="s">
        <v>139</v>
      </c>
    </row>
    <row r="311" spans="2:65" s="6" customFormat="1" ht="15.75" customHeight="1" x14ac:dyDescent="0.3">
      <c r="B311" s="169"/>
      <c r="C311" s="170"/>
      <c r="D311" s="167" t="s">
        <v>152</v>
      </c>
      <c r="E311" s="170"/>
      <c r="F311" s="171" t="s">
        <v>2445</v>
      </c>
      <c r="G311" s="170"/>
      <c r="H311" s="170"/>
      <c r="J311" s="170"/>
      <c r="K311" s="170"/>
      <c r="L311" s="172"/>
      <c r="M311" s="173"/>
      <c r="N311" s="170"/>
      <c r="O311" s="170"/>
      <c r="P311" s="170"/>
      <c r="Q311" s="170"/>
      <c r="R311" s="170"/>
      <c r="S311" s="170"/>
      <c r="T311" s="174"/>
      <c r="AT311" s="175" t="s">
        <v>152</v>
      </c>
      <c r="AU311" s="175" t="s">
        <v>80</v>
      </c>
      <c r="AV311" s="175" t="s">
        <v>76</v>
      </c>
      <c r="AW311" s="175" t="s">
        <v>111</v>
      </c>
      <c r="AX311" s="175" t="s">
        <v>72</v>
      </c>
      <c r="AY311" s="175" t="s">
        <v>139</v>
      </c>
    </row>
    <row r="312" spans="2:65" s="6" customFormat="1" ht="15.75" customHeight="1" x14ac:dyDescent="0.3">
      <c r="B312" s="169"/>
      <c r="C312" s="170"/>
      <c r="D312" s="167" t="s">
        <v>152</v>
      </c>
      <c r="E312" s="170"/>
      <c r="F312" s="171" t="s">
        <v>2446</v>
      </c>
      <c r="G312" s="170"/>
      <c r="H312" s="170"/>
      <c r="J312" s="170"/>
      <c r="K312" s="170"/>
      <c r="L312" s="172"/>
      <c r="M312" s="173"/>
      <c r="N312" s="170"/>
      <c r="O312" s="170"/>
      <c r="P312" s="170"/>
      <c r="Q312" s="170"/>
      <c r="R312" s="170"/>
      <c r="S312" s="170"/>
      <c r="T312" s="174"/>
      <c r="AT312" s="175" t="s">
        <v>152</v>
      </c>
      <c r="AU312" s="175" t="s">
        <v>80</v>
      </c>
      <c r="AV312" s="175" t="s">
        <v>76</v>
      </c>
      <c r="AW312" s="175" t="s">
        <v>111</v>
      </c>
      <c r="AX312" s="175" t="s">
        <v>72</v>
      </c>
      <c r="AY312" s="175" t="s">
        <v>139</v>
      </c>
    </row>
    <row r="313" spans="2:65" s="6" customFormat="1" ht="15.75" customHeight="1" x14ac:dyDescent="0.3">
      <c r="B313" s="176"/>
      <c r="C313" s="177"/>
      <c r="D313" s="167" t="s">
        <v>152</v>
      </c>
      <c r="E313" s="177"/>
      <c r="F313" s="178" t="s">
        <v>2127</v>
      </c>
      <c r="G313" s="177"/>
      <c r="H313" s="179">
        <v>2</v>
      </c>
      <c r="J313" s="177"/>
      <c r="K313" s="177"/>
      <c r="L313" s="180"/>
      <c r="M313" s="181"/>
      <c r="N313" s="177"/>
      <c r="O313" s="177"/>
      <c r="P313" s="177"/>
      <c r="Q313" s="177"/>
      <c r="R313" s="177"/>
      <c r="S313" s="177"/>
      <c r="T313" s="182"/>
      <c r="AT313" s="183" t="s">
        <v>152</v>
      </c>
      <c r="AU313" s="183" t="s">
        <v>80</v>
      </c>
      <c r="AV313" s="183" t="s">
        <v>80</v>
      </c>
      <c r="AW313" s="183" t="s">
        <v>111</v>
      </c>
      <c r="AX313" s="183" t="s">
        <v>76</v>
      </c>
      <c r="AY313" s="183" t="s">
        <v>139</v>
      </c>
    </row>
    <row r="314" spans="2:65" s="6" customFormat="1" ht="15.75" customHeight="1" x14ac:dyDescent="0.3">
      <c r="B314" s="23"/>
      <c r="C314" s="200" t="s">
        <v>1420</v>
      </c>
      <c r="D314" s="200" t="s">
        <v>1184</v>
      </c>
      <c r="E314" s="201" t="s">
        <v>2447</v>
      </c>
      <c r="F314" s="202" t="s">
        <v>2448</v>
      </c>
      <c r="G314" s="203" t="s">
        <v>144</v>
      </c>
      <c r="H314" s="204">
        <v>1</v>
      </c>
      <c r="I314" s="205">
        <v>10580</v>
      </c>
      <c r="J314" s="206">
        <f>ROUND($I$314*$H$314,2)</f>
        <v>10580</v>
      </c>
      <c r="K314" s="202"/>
      <c r="L314" s="207"/>
      <c r="M314" s="208"/>
      <c r="N314" s="209" t="s">
        <v>43</v>
      </c>
      <c r="O314" s="24"/>
      <c r="P314" s="162">
        <f>$O$314*$H$314</f>
        <v>0</v>
      </c>
      <c r="Q314" s="162">
        <v>0</v>
      </c>
      <c r="R314" s="162">
        <f>$Q$314*$H$314</f>
        <v>0</v>
      </c>
      <c r="S314" s="162">
        <v>0</v>
      </c>
      <c r="T314" s="163">
        <f>$S$314*$H$314</f>
        <v>0</v>
      </c>
      <c r="AR314" s="97" t="s">
        <v>1057</v>
      </c>
      <c r="AT314" s="97" t="s">
        <v>1184</v>
      </c>
      <c r="AU314" s="97" t="s">
        <v>80</v>
      </c>
      <c r="AY314" s="6" t="s">
        <v>139</v>
      </c>
      <c r="BE314" s="164">
        <f>IF($N$314="základní",$J$314,0)</f>
        <v>10580</v>
      </c>
      <c r="BF314" s="164">
        <f>IF($N$314="snížená",$J$314,0)</f>
        <v>0</v>
      </c>
      <c r="BG314" s="164">
        <f>IF($N$314="zákl. přenesená",$J$314,0)</f>
        <v>0</v>
      </c>
      <c r="BH314" s="164">
        <f>IF($N$314="sníž. přenesená",$J$314,0)</f>
        <v>0</v>
      </c>
      <c r="BI314" s="164">
        <f>IF($N$314="nulová",$J$314,0)</f>
        <v>0</v>
      </c>
      <c r="BJ314" s="97" t="s">
        <v>76</v>
      </c>
      <c r="BK314" s="164">
        <f>ROUND($I$314*$H$314,2)</f>
        <v>10580</v>
      </c>
      <c r="BL314" s="97" t="s">
        <v>332</v>
      </c>
      <c r="BM314" s="97" t="s">
        <v>2599</v>
      </c>
    </row>
    <row r="315" spans="2:65" s="6" customFormat="1" ht="16.5" customHeight="1" x14ac:dyDescent="0.3">
      <c r="B315" s="23"/>
      <c r="C315" s="24"/>
      <c r="D315" s="165" t="s">
        <v>148</v>
      </c>
      <c r="E315" s="24"/>
      <c r="F315" s="166" t="s">
        <v>2448</v>
      </c>
      <c r="G315" s="24"/>
      <c r="H315" s="24"/>
      <c r="J315" s="24"/>
      <c r="K315" s="24"/>
      <c r="L315" s="43"/>
      <c r="M315" s="56"/>
      <c r="N315" s="24"/>
      <c r="O315" s="24"/>
      <c r="P315" s="24"/>
      <c r="Q315" s="24"/>
      <c r="R315" s="24"/>
      <c r="S315" s="24"/>
      <c r="T315" s="57"/>
      <c r="AT315" s="6" t="s">
        <v>148</v>
      </c>
      <c r="AU315" s="6" t="s">
        <v>80</v>
      </c>
    </row>
    <row r="316" spans="2:65" s="6" customFormat="1" ht="15.75" customHeight="1" x14ac:dyDescent="0.3">
      <c r="B316" s="169"/>
      <c r="C316" s="170"/>
      <c r="D316" s="167" t="s">
        <v>152</v>
      </c>
      <c r="E316" s="170"/>
      <c r="F316" s="171" t="s">
        <v>2450</v>
      </c>
      <c r="G316" s="170"/>
      <c r="H316" s="170"/>
      <c r="J316" s="170"/>
      <c r="K316" s="170"/>
      <c r="L316" s="172"/>
      <c r="M316" s="173"/>
      <c r="N316" s="170"/>
      <c r="O316" s="170"/>
      <c r="P316" s="170"/>
      <c r="Q316" s="170"/>
      <c r="R316" s="170"/>
      <c r="S316" s="170"/>
      <c r="T316" s="174"/>
      <c r="AT316" s="175" t="s">
        <v>152</v>
      </c>
      <c r="AU316" s="175" t="s">
        <v>80</v>
      </c>
      <c r="AV316" s="175" t="s">
        <v>76</v>
      </c>
      <c r="AW316" s="175" t="s">
        <v>111</v>
      </c>
      <c r="AX316" s="175" t="s">
        <v>72</v>
      </c>
      <c r="AY316" s="175" t="s">
        <v>139</v>
      </c>
    </row>
    <row r="317" spans="2:65" s="6" customFormat="1" ht="15.75" customHeight="1" x14ac:dyDescent="0.3">
      <c r="B317" s="169"/>
      <c r="C317" s="170"/>
      <c r="D317" s="167" t="s">
        <v>152</v>
      </c>
      <c r="E317" s="170"/>
      <c r="F317" s="171" t="s">
        <v>2451</v>
      </c>
      <c r="G317" s="170"/>
      <c r="H317" s="170"/>
      <c r="J317" s="170"/>
      <c r="K317" s="170"/>
      <c r="L317" s="172"/>
      <c r="M317" s="173"/>
      <c r="N317" s="170"/>
      <c r="O317" s="170"/>
      <c r="P317" s="170"/>
      <c r="Q317" s="170"/>
      <c r="R317" s="170"/>
      <c r="S317" s="170"/>
      <c r="T317" s="174"/>
      <c r="AT317" s="175" t="s">
        <v>152</v>
      </c>
      <c r="AU317" s="175" t="s">
        <v>80</v>
      </c>
      <c r="AV317" s="175" t="s">
        <v>76</v>
      </c>
      <c r="AW317" s="175" t="s">
        <v>111</v>
      </c>
      <c r="AX317" s="175" t="s">
        <v>72</v>
      </c>
      <c r="AY317" s="175" t="s">
        <v>139</v>
      </c>
    </row>
    <row r="318" spans="2:65" s="6" customFormat="1" ht="15.75" customHeight="1" x14ac:dyDescent="0.3">
      <c r="B318" s="169"/>
      <c r="C318" s="170"/>
      <c r="D318" s="167" t="s">
        <v>152</v>
      </c>
      <c r="E318" s="170"/>
      <c r="F318" s="171" t="s">
        <v>2452</v>
      </c>
      <c r="G318" s="170"/>
      <c r="H318" s="170"/>
      <c r="J318" s="170"/>
      <c r="K318" s="170"/>
      <c r="L318" s="172"/>
      <c r="M318" s="173"/>
      <c r="N318" s="170"/>
      <c r="O318" s="170"/>
      <c r="P318" s="170"/>
      <c r="Q318" s="170"/>
      <c r="R318" s="170"/>
      <c r="S318" s="170"/>
      <c r="T318" s="174"/>
      <c r="AT318" s="175" t="s">
        <v>152</v>
      </c>
      <c r="AU318" s="175" t="s">
        <v>80</v>
      </c>
      <c r="AV318" s="175" t="s">
        <v>76</v>
      </c>
      <c r="AW318" s="175" t="s">
        <v>111</v>
      </c>
      <c r="AX318" s="175" t="s">
        <v>72</v>
      </c>
      <c r="AY318" s="175" t="s">
        <v>139</v>
      </c>
    </row>
    <row r="319" spans="2:65" s="6" customFormat="1" ht="15.75" customHeight="1" x14ac:dyDescent="0.3">
      <c r="B319" s="169"/>
      <c r="C319" s="170"/>
      <c r="D319" s="167" t="s">
        <v>152</v>
      </c>
      <c r="E319" s="170"/>
      <c r="F319" s="171" t="s">
        <v>2453</v>
      </c>
      <c r="G319" s="170"/>
      <c r="H319" s="170"/>
      <c r="J319" s="170"/>
      <c r="K319" s="170"/>
      <c r="L319" s="172"/>
      <c r="M319" s="173"/>
      <c r="N319" s="170"/>
      <c r="O319" s="170"/>
      <c r="P319" s="170"/>
      <c r="Q319" s="170"/>
      <c r="R319" s="170"/>
      <c r="S319" s="170"/>
      <c r="T319" s="174"/>
      <c r="AT319" s="175" t="s">
        <v>152</v>
      </c>
      <c r="AU319" s="175" t="s">
        <v>80</v>
      </c>
      <c r="AV319" s="175" t="s">
        <v>76</v>
      </c>
      <c r="AW319" s="175" t="s">
        <v>111</v>
      </c>
      <c r="AX319" s="175" t="s">
        <v>72</v>
      </c>
      <c r="AY319" s="175" t="s">
        <v>139</v>
      </c>
    </row>
    <row r="320" spans="2:65" s="6" customFormat="1" ht="15.75" customHeight="1" x14ac:dyDescent="0.3">
      <c r="B320" s="176"/>
      <c r="C320" s="177"/>
      <c r="D320" s="167" t="s">
        <v>152</v>
      </c>
      <c r="E320" s="177"/>
      <c r="F320" s="178" t="s">
        <v>1843</v>
      </c>
      <c r="G320" s="177"/>
      <c r="H320" s="179">
        <v>1</v>
      </c>
      <c r="J320" s="177"/>
      <c r="K320" s="177"/>
      <c r="L320" s="180"/>
      <c r="M320" s="181"/>
      <c r="N320" s="177"/>
      <c r="O320" s="177"/>
      <c r="P320" s="177"/>
      <c r="Q320" s="177"/>
      <c r="R320" s="177"/>
      <c r="S320" s="177"/>
      <c r="T320" s="182"/>
      <c r="AT320" s="183" t="s">
        <v>152</v>
      </c>
      <c r="AU320" s="183" t="s">
        <v>80</v>
      </c>
      <c r="AV320" s="183" t="s">
        <v>80</v>
      </c>
      <c r="AW320" s="183" t="s">
        <v>111</v>
      </c>
      <c r="AX320" s="183" t="s">
        <v>76</v>
      </c>
      <c r="AY320" s="183" t="s">
        <v>139</v>
      </c>
    </row>
    <row r="321" spans="2:65" s="6" customFormat="1" ht="15.75" customHeight="1" x14ac:dyDescent="0.3">
      <c r="B321" s="23"/>
      <c r="C321" s="200" t="s">
        <v>1429</v>
      </c>
      <c r="D321" s="200" t="s">
        <v>1184</v>
      </c>
      <c r="E321" s="201" t="s">
        <v>2454</v>
      </c>
      <c r="F321" s="202" t="s">
        <v>2455</v>
      </c>
      <c r="G321" s="203" t="s">
        <v>144</v>
      </c>
      <c r="H321" s="204">
        <v>1</v>
      </c>
      <c r="I321" s="205">
        <v>403</v>
      </c>
      <c r="J321" s="206">
        <f>ROUND($I$321*$H$321,2)</f>
        <v>403</v>
      </c>
      <c r="K321" s="202"/>
      <c r="L321" s="207"/>
      <c r="M321" s="208"/>
      <c r="N321" s="209" t="s">
        <v>43</v>
      </c>
      <c r="O321" s="24"/>
      <c r="P321" s="162">
        <f>$O$321*$H$321</f>
        <v>0</v>
      </c>
      <c r="Q321" s="162">
        <v>0</v>
      </c>
      <c r="R321" s="162">
        <f>$Q$321*$H$321</f>
        <v>0</v>
      </c>
      <c r="S321" s="162">
        <v>0</v>
      </c>
      <c r="T321" s="163">
        <f>$S$321*$H$321</f>
        <v>0</v>
      </c>
      <c r="AR321" s="97" t="s">
        <v>1057</v>
      </c>
      <c r="AT321" s="97" t="s">
        <v>1184</v>
      </c>
      <c r="AU321" s="97" t="s">
        <v>80</v>
      </c>
      <c r="AY321" s="6" t="s">
        <v>139</v>
      </c>
      <c r="BE321" s="164">
        <f>IF($N$321="základní",$J$321,0)</f>
        <v>403</v>
      </c>
      <c r="BF321" s="164">
        <f>IF($N$321="snížená",$J$321,0)</f>
        <v>0</v>
      </c>
      <c r="BG321" s="164">
        <f>IF($N$321="zákl. přenesená",$J$321,0)</f>
        <v>0</v>
      </c>
      <c r="BH321" s="164">
        <f>IF($N$321="sníž. přenesená",$J$321,0)</f>
        <v>0</v>
      </c>
      <c r="BI321" s="164">
        <f>IF($N$321="nulová",$J$321,0)</f>
        <v>0</v>
      </c>
      <c r="BJ321" s="97" t="s">
        <v>76</v>
      </c>
      <c r="BK321" s="164">
        <f>ROUND($I$321*$H$321,2)</f>
        <v>403</v>
      </c>
      <c r="BL321" s="97" t="s">
        <v>332</v>
      </c>
      <c r="BM321" s="97" t="s">
        <v>2600</v>
      </c>
    </row>
    <row r="322" spans="2:65" s="6" customFormat="1" ht="16.5" customHeight="1" x14ac:dyDescent="0.3">
      <c r="B322" s="23"/>
      <c r="C322" s="24"/>
      <c r="D322" s="165" t="s">
        <v>148</v>
      </c>
      <c r="E322" s="24"/>
      <c r="F322" s="166" t="s">
        <v>2455</v>
      </c>
      <c r="G322" s="24"/>
      <c r="H322" s="24"/>
      <c r="J322" s="24"/>
      <c r="K322" s="24"/>
      <c r="L322" s="43"/>
      <c r="M322" s="56"/>
      <c r="N322" s="24"/>
      <c r="O322" s="24"/>
      <c r="P322" s="24"/>
      <c r="Q322" s="24"/>
      <c r="R322" s="24"/>
      <c r="S322" s="24"/>
      <c r="T322" s="57"/>
      <c r="AT322" s="6" t="s">
        <v>148</v>
      </c>
      <c r="AU322" s="6" t="s">
        <v>80</v>
      </c>
    </row>
    <row r="323" spans="2:65" s="6" customFormat="1" ht="15.75" customHeight="1" x14ac:dyDescent="0.3">
      <c r="B323" s="169"/>
      <c r="C323" s="170"/>
      <c r="D323" s="167" t="s">
        <v>152</v>
      </c>
      <c r="E323" s="170"/>
      <c r="F323" s="171" t="s">
        <v>2457</v>
      </c>
      <c r="G323" s="170"/>
      <c r="H323" s="170"/>
      <c r="J323" s="170"/>
      <c r="K323" s="170"/>
      <c r="L323" s="172"/>
      <c r="M323" s="173"/>
      <c r="N323" s="170"/>
      <c r="O323" s="170"/>
      <c r="P323" s="170"/>
      <c r="Q323" s="170"/>
      <c r="R323" s="170"/>
      <c r="S323" s="170"/>
      <c r="T323" s="174"/>
      <c r="AT323" s="175" t="s">
        <v>152</v>
      </c>
      <c r="AU323" s="175" t="s">
        <v>80</v>
      </c>
      <c r="AV323" s="175" t="s">
        <v>76</v>
      </c>
      <c r="AW323" s="175" t="s">
        <v>111</v>
      </c>
      <c r="AX323" s="175" t="s">
        <v>72</v>
      </c>
      <c r="AY323" s="175" t="s">
        <v>139</v>
      </c>
    </row>
    <row r="324" spans="2:65" s="6" customFormat="1" ht="15.75" customHeight="1" x14ac:dyDescent="0.3">
      <c r="B324" s="169"/>
      <c r="C324" s="170"/>
      <c r="D324" s="167" t="s">
        <v>152</v>
      </c>
      <c r="E324" s="170"/>
      <c r="F324" s="171" t="s">
        <v>2458</v>
      </c>
      <c r="G324" s="170"/>
      <c r="H324" s="170"/>
      <c r="J324" s="170"/>
      <c r="K324" s="170"/>
      <c r="L324" s="172"/>
      <c r="M324" s="173"/>
      <c r="N324" s="170"/>
      <c r="O324" s="170"/>
      <c r="P324" s="170"/>
      <c r="Q324" s="170"/>
      <c r="R324" s="170"/>
      <c r="S324" s="170"/>
      <c r="T324" s="174"/>
      <c r="AT324" s="175" t="s">
        <v>152</v>
      </c>
      <c r="AU324" s="175" t="s">
        <v>80</v>
      </c>
      <c r="AV324" s="175" t="s">
        <v>76</v>
      </c>
      <c r="AW324" s="175" t="s">
        <v>111</v>
      </c>
      <c r="AX324" s="175" t="s">
        <v>72</v>
      </c>
      <c r="AY324" s="175" t="s">
        <v>139</v>
      </c>
    </row>
    <row r="325" spans="2:65" s="6" customFormat="1" ht="15.75" customHeight="1" x14ac:dyDescent="0.3">
      <c r="B325" s="169"/>
      <c r="C325" s="170"/>
      <c r="D325" s="167" t="s">
        <v>152</v>
      </c>
      <c r="E325" s="170"/>
      <c r="F325" s="171" t="s">
        <v>2459</v>
      </c>
      <c r="G325" s="170"/>
      <c r="H325" s="170"/>
      <c r="J325" s="170"/>
      <c r="K325" s="170"/>
      <c r="L325" s="172"/>
      <c r="M325" s="173"/>
      <c r="N325" s="170"/>
      <c r="O325" s="170"/>
      <c r="P325" s="170"/>
      <c r="Q325" s="170"/>
      <c r="R325" s="170"/>
      <c r="S325" s="170"/>
      <c r="T325" s="174"/>
      <c r="AT325" s="175" t="s">
        <v>152</v>
      </c>
      <c r="AU325" s="175" t="s">
        <v>80</v>
      </c>
      <c r="AV325" s="175" t="s">
        <v>76</v>
      </c>
      <c r="AW325" s="175" t="s">
        <v>111</v>
      </c>
      <c r="AX325" s="175" t="s">
        <v>72</v>
      </c>
      <c r="AY325" s="175" t="s">
        <v>139</v>
      </c>
    </row>
    <row r="326" spans="2:65" s="6" customFormat="1" ht="15.75" customHeight="1" x14ac:dyDescent="0.3">
      <c r="B326" s="169"/>
      <c r="C326" s="170"/>
      <c r="D326" s="167" t="s">
        <v>152</v>
      </c>
      <c r="E326" s="170"/>
      <c r="F326" s="171" t="s">
        <v>2460</v>
      </c>
      <c r="G326" s="170"/>
      <c r="H326" s="170"/>
      <c r="J326" s="170"/>
      <c r="K326" s="170"/>
      <c r="L326" s="172"/>
      <c r="M326" s="173"/>
      <c r="N326" s="170"/>
      <c r="O326" s="170"/>
      <c r="P326" s="170"/>
      <c r="Q326" s="170"/>
      <c r="R326" s="170"/>
      <c r="S326" s="170"/>
      <c r="T326" s="174"/>
      <c r="AT326" s="175" t="s">
        <v>152</v>
      </c>
      <c r="AU326" s="175" t="s">
        <v>80</v>
      </c>
      <c r="AV326" s="175" t="s">
        <v>76</v>
      </c>
      <c r="AW326" s="175" t="s">
        <v>111</v>
      </c>
      <c r="AX326" s="175" t="s">
        <v>72</v>
      </c>
      <c r="AY326" s="175" t="s">
        <v>139</v>
      </c>
    </row>
    <row r="327" spans="2:65" s="6" customFormat="1" ht="15.75" customHeight="1" x14ac:dyDescent="0.3">
      <c r="B327" s="176"/>
      <c r="C327" s="177"/>
      <c r="D327" s="167" t="s">
        <v>152</v>
      </c>
      <c r="E327" s="177"/>
      <c r="F327" s="178" t="s">
        <v>1843</v>
      </c>
      <c r="G327" s="177"/>
      <c r="H327" s="179">
        <v>1</v>
      </c>
      <c r="J327" s="177"/>
      <c r="K327" s="177"/>
      <c r="L327" s="180"/>
      <c r="M327" s="181"/>
      <c r="N327" s="177"/>
      <c r="O327" s="177"/>
      <c r="P327" s="177"/>
      <c r="Q327" s="177"/>
      <c r="R327" s="177"/>
      <c r="S327" s="177"/>
      <c r="T327" s="182"/>
      <c r="AT327" s="183" t="s">
        <v>152</v>
      </c>
      <c r="AU327" s="183" t="s">
        <v>80</v>
      </c>
      <c r="AV327" s="183" t="s">
        <v>80</v>
      </c>
      <c r="AW327" s="183" t="s">
        <v>111</v>
      </c>
      <c r="AX327" s="183" t="s">
        <v>76</v>
      </c>
      <c r="AY327" s="183" t="s">
        <v>139</v>
      </c>
    </row>
    <row r="328" spans="2:65" s="140" customFormat="1" ht="30.75" customHeight="1" x14ac:dyDescent="0.3">
      <c r="B328" s="141"/>
      <c r="C328" s="142"/>
      <c r="D328" s="142" t="s">
        <v>71</v>
      </c>
      <c r="E328" s="151" t="s">
        <v>2310</v>
      </c>
      <c r="F328" s="151" t="s">
        <v>2311</v>
      </c>
      <c r="G328" s="142"/>
      <c r="H328" s="142"/>
      <c r="J328" s="152">
        <f>$BK$328</f>
        <v>3253.8</v>
      </c>
      <c r="K328" s="142"/>
      <c r="L328" s="145"/>
      <c r="M328" s="146"/>
      <c r="N328" s="142"/>
      <c r="O328" s="142"/>
      <c r="P328" s="147">
        <f>SUM($P$329:$P$367)</f>
        <v>0</v>
      </c>
      <c r="Q328" s="142"/>
      <c r="R328" s="147">
        <f>SUM($R$329:$R$367)</f>
        <v>0</v>
      </c>
      <c r="S328" s="142"/>
      <c r="T328" s="148">
        <f>SUM($T$329:$T$367)</f>
        <v>0</v>
      </c>
      <c r="AR328" s="149" t="s">
        <v>80</v>
      </c>
      <c r="AT328" s="149" t="s">
        <v>71</v>
      </c>
      <c r="AU328" s="149" t="s">
        <v>76</v>
      </c>
      <c r="AY328" s="149" t="s">
        <v>139</v>
      </c>
      <c r="BK328" s="150">
        <f>SUM($BK$329:$BK$367)</f>
        <v>3253.8</v>
      </c>
    </row>
    <row r="329" spans="2:65" s="6" customFormat="1" ht="15.75" customHeight="1" x14ac:dyDescent="0.3">
      <c r="B329" s="23"/>
      <c r="C329" s="200" t="s">
        <v>1434</v>
      </c>
      <c r="D329" s="200" t="s">
        <v>1184</v>
      </c>
      <c r="E329" s="201" t="s">
        <v>2312</v>
      </c>
      <c r="F329" s="202" t="s">
        <v>2313</v>
      </c>
      <c r="G329" s="203" t="s">
        <v>294</v>
      </c>
      <c r="H329" s="204">
        <v>15</v>
      </c>
      <c r="I329" s="205">
        <v>11</v>
      </c>
      <c r="J329" s="206">
        <f>ROUND($I$329*$H$329,2)</f>
        <v>165</v>
      </c>
      <c r="K329" s="202"/>
      <c r="L329" s="207"/>
      <c r="M329" s="208"/>
      <c r="N329" s="209" t="s">
        <v>43</v>
      </c>
      <c r="O329" s="24"/>
      <c r="P329" s="162">
        <f>$O$329*$H$329</f>
        <v>0</v>
      </c>
      <c r="Q329" s="162">
        <v>0</v>
      </c>
      <c r="R329" s="162">
        <f>$Q$329*$H$329</f>
        <v>0</v>
      </c>
      <c r="S329" s="162">
        <v>0</v>
      </c>
      <c r="T329" s="163">
        <f>$S$329*$H$329</f>
        <v>0</v>
      </c>
      <c r="AR329" s="97" t="s">
        <v>2280</v>
      </c>
      <c r="AT329" s="97" t="s">
        <v>1184</v>
      </c>
      <c r="AU329" s="97" t="s">
        <v>80</v>
      </c>
      <c r="AY329" s="6" t="s">
        <v>139</v>
      </c>
      <c r="BE329" s="164">
        <f>IF($N$329="základní",$J$329,0)</f>
        <v>165</v>
      </c>
      <c r="BF329" s="164">
        <f>IF($N$329="snížená",$J$329,0)</f>
        <v>0</v>
      </c>
      <c r="BG329" s="164">
        <f>IF($N$329="zákl. přenesená",$J$329,0)</f>
        <v>0</v>
      </c>
      <c r="BH329" s="164">
        <f>IF($N$329="sníž. přenesená",$J$329,0)</f>
        <v>0</v>
      </c>
      <c r="BI329" s="164">
        <f>IF($N$329="nulová",$J$329,0)</f>
        <v>0</v>
      </c>
      <c r="BJ329" s="97" t="s">
        <v>76</v>
      </c>
      <c r="BK329" s="164">
        <f>ROUND($I$329*$H$329,2)</f>
        <v>165</v>
      </c>
      <c r="BL329" s="97" t="s">
        <v>2280</v>
      </c>
      <c r="BM329" s="97" t="s">
        <v>2601</v>
      </c>
    </row>
    <row r="330" spans="2:65" s="6" customFormat="1" ht="16.5" customHeight="1" x14ac:dyDescent="0.3">
      <c r="B330" s="23"/>
      <c r="C330" s="24"/>
      <c r="D330" s="165" t="s">
        <v>148</v>
      </c>
      <c r="E330" s="24"/>
      <c r="F330" s="166" t="s">
        <v>2313</v>
      </c>
      <c r="G330" s="24"/>
      <c r="H330" s="24"/>
      <c r="J330" s="24"/>
      <c r="K330" s="24"/>
      <c r="L330" s="43"/>
      <c r="M330" s="56"/>
      <c r="N330" s="24"/>
      <c r="O330" s="24"/>
      <c r="P330" s="24"/>
      <c r="Q330" s="24"/>
      <c r="R330" s="24"/>
      <c r="S330" s="24"/>
      <c r="T330" s="57"/>
      <c r="AT330" s="6" t="s">
        <v>148</v>
      </c>
      <c r="AU330" s="6" t="s">
        <v>80</v>
      </c>
    </row>
    <row r="331" spans="2:65" s="6" customFormat="1" ht="15.75" customHeight="1" x14ac:dyDescent="0.3">
      <c r="B331" s="176"/>
      <c r="C331" s="177"/>
      <c r="D331" s="167" t="s">
        <v>152</v>
      </c>
      <c r="E331" s="177"/>
      <c r="F331" s="178" t="s">
        <v>2602</v>
      </c>
      <c r="G331" s="177"/>
      <c r="H331" s="179">
        <v>15</v>
      </c>
      <c r="J331" s="177"/>
      <c r="K331" s="177"/>
      <c r="L331" s="180"/>
      <c r="M331" s="181"/>
      <c r="N331" s="177"/>
      <c r="O331" s="177"/>
      <c r="P331" s="177"/>
      <c r="Q331" s="177"/>
      <c r="R331" s="177"/>
      <c r="S331" s="177"/>
      <c r="T331" s="182"/>
      <c r="AT331" s="183" t="s">
        <v>152</v>
      </c>
      <c r="AU331" s="183" t="s">
        <v>80</v>
      </c>
      <c r="AV331" s="183" t="s">
        <v>80</v>
      </c>
      <c r="AW331" s="183" t="s">
        <v>111</v>
      </c>
      <c r="AX331" s="183" t="s">
        <v>76</v>
      </c>
      <c r="AY331" s="183" t="s">
        <v>139</v>
      </c>
    </row>
    <row r="332" spans="2:65" s="6" customFormat="1" ht="15.75" customHeight="1" x14ac:dyDescent="0.3">
      <c r="B332" s="23"/>
      <c r="C332" s="200" t="s">
        <v>1440</v>
      </c>
      <c r="D332" s="200" t="s">
        <v>1184</v>
      </c>
      <c r="E332" s="201" t="s">
        <v>2316</v>
      </c>
      <c r="F332" s="202" t="s">
        <v>2317</v>
      </c>
      <c r="G332" s="203" t="s">
        <v>294</v>
      </c>
      <c r="H332" s="204">
        <v>3</v>
      </c>
      <c r="I332" s="205">
        <v>29</v>
      </c>
      <c r="J332" s="206">
        <f>ROUND($I$332*$H$332,2)</f>
        <v>87</v>
      </c>
      <c r="K332" s="202"/>
      <c r="L332" s="207"/>
      <c r="M332" s="208"/>
      <c r="N332" s="209" t="s">
        <v>43</v>
      </c>
      <c r="O332" s="24"/>
      <c r="P332" s="162">
        <f>$O$332*$H$332</f>
        <v>0</v>
      </c>
      <c r="Q332" s="162">
        <v>0</v>
      </c>
      <c r="R332" s="162">
        <f>$Q$332*$H$332</f>
        <v>0</v>
      </c>
      <c r="S332" s="162">
        <v>0</v>
      </c>
      <c r="T332" s="163">
        <f>$S$332*$H$332</f>
        <v>0</v>
      </c>
      <c r="AR332" s="97" t="s">
        <v>2280</v>
      </c>
      <c r="AT332" s="97" t="s">
        <v>1184</v>
      </c>
      <c r="AU332" s="97" t="s">
        <v>80</v>
      </c>
      <c r="AY332" s="6" t="s">
        <v>139</v>
      </c>
      <c r="BE332" s="164">
        <f>IF($N$332="základní",$J$332,0)</f>
        <v>87</v>
      </c>
      <c r="BF332" s="164">
        <f>IF($N$332="snížená",$J$332,0)</f>
        <v>0</v>
      </c>
      <c r="BG332" s="164">
        <f>IF($N$332="zákl. přenesená",$J$332,0)</f>
        <v>0</v>
      </c>
      <c r="BH332" s="164">
        <f>IF($N$332="sníž. přenesená",$J$332,0)</f>
        <v>0</v>
      </c>
      <c r="BI332" s="164">
        <f>IF($N$332="nulová",$J$332,0)</f>
        <v>0</v>
      </c>
      <c r="BJ332" s="97" t="s">
        <v>76</v>
      </c>
      <c r="BK332" s="164">
        <f>ROUND($I$332*$H$332,2)</f>
        <v>87</v>
      </c>
      <c r="BL332" s="97" t="s">
        <v>2280</v>
      </c>
      <c r="BM332" s="97" t="s">
        <v>2603</v>
      </c>
    </row>
    <row r="333" spans="2:65" s="6" customFormat="1" ht="16.5" customHeight="1" x14ac:dyDescent="0.3">
      <c r="B333" s="23"/>
      <c r="C333" s="24"/>
      <c r="D333" s="165" t="s">
        <v>148</v>
      </c>
      <c r="E333" s="24"/>
      <c r="F333" s="166" t="s">
        <v>2317</v>
      </c>
      <c r="G333" s="24"/>
      <c r="H333" s="24"/>
      <c r="J333" s="24"/>
      <c r="K333" s="24"/>
      <c r="L333" s="43"/>
      <c r="M333" s="56"/>
      <c r="N333" s="24"/>
      <c r="O333" s="24"/>
      <c r="P333" s="24"/>
      <c r="Q333" s="24"/>
      <c r="R333" s="24"/>
      <c r="S333" s="24"/>
      <c r="T333" s="57"/>
      <c r="AT333" s="6" t="s">
        <v>148</v>
      </c>
      <c r="AU333" s="6" t="s">
        <v>80</v>
      </c>
    </row>
    <row r="334" spans="2:65" s="6" customFormat="1" ht="15.75" customHeight="1" x14ac:dyDescent="0.3">
      <c r="B334" s="176"/>
      <c r="C334" s="177"/>
      <c r="D334" s="167" t="s">
        <v>152</v>
      </c>
      <c r="E334" s="177"/>
      <c r="F334" s="178" t="s">
        <v>2604</v>
      </c>
      <c r="G334" s="177"/>
      <c r="H334" s="179">
        <v>3</v>
      </c>
      <c r="J334" s="177"/>
      <c r="K334" s="177"/>
      <c r="L334" s="180"/>
      <c r="M334" s="181"/>
      <c r="N334" s="177"/>
      <c r="O334" s="177"/>
      <c r="P334" s="177"/>
      <c r="Q334" s="177"/>
      <c r="R334" s="177"/>
      <c r="S334" s="177"/>
      <c r="T334" s="182"/>
      <c r="AT334" s="183" t="s">
        <v>152</v>
      </c>
      <c r="AU334" s="183" t="s">
        <v>80</v>
      </c>
      <c r="AV334" s="183" t="s">
        <v>80</v>
      </c>
      <c r="AW334" s="183" t="s">
        <v>111</v>
      </c>
      <c r="AX334" s="183" t="s">
        <v>76</v>
      </c>
      <c r="AY334" s="183" t="s">
        <v>139</v>
      </c>
    </row>
    <row r="335" spans="2:65" s="6" customFormat="1" ht="15.75" customHeight="1" x14ac:dyDescent="0.3">
      <c r="B335" s="23"/>
      <c r="C335" s="200" t="s">
        <v>1446</v>
      </c>
      <c r="D335" s="200" t="s">
        <v>1184</v>
      </c>
      <c r="E335" s="201" t="s">
        <v>2320</v>
      </c>
      <c r="F335" s="202" t="s">
        <v>2286</v>
      </c>
      <c r="G335" s="203" t="s">
        <v>2321</v>
      </c>
      <c r="H335" s="204">
        <v>16</v>
      </c>
      <c r="I335" s="205">
        <v>6.3</v>
      </c>
      <c r="J335" s="206">
        <f>ROUND($I$335*$H$335,2)</f>
        <v>100.8</v>
      </c>
      <c r="K335" s="202"/>
      <c r="L335" s="207"/>
      <c r="M335" s="208"/>
      <c r="N335" s="209" t="s">
        <v>43</v>
      </c>
      <c r="O335" s="24"/>
      <c r="P335" s="162">
        <f>$O$335*$H$335</f>
        <v>0</v>
      </c>
      <c r="Q335" s="162">
        <v>0</v>
      </c>
      <c r="R335" s="162">
        <f>$Q$335*$H$335</f>
        <v>0</v>
      </c>
      <c r="S335" s="162">
        <v>0</v>
      </c>
      <c r="T335" s="163">
        <f>$S$335*$H$335</f>
        <v>0</v>
      </c>
      <c r="AR335" s="97" t="s">
        <v>2280</v>
      </c>
      <c r="AT335" s="97" t="s">
        <v>1184</v>
      </c>
      <c r="AU335" s="97" t="s">
        <v>80</v>
      </c>
      <c r="AY335" s="6" t="s">
        <v>139</v>
      </c>
      <c r="BE335" s="164">
        <f>IF($N$335="základní",$J$335,0)</f>
        <v>100.8</v>
      </c>
      <c r="BF335" s="164">
        <f>IF($N$335="snížená",$J$335,0)</f>
        <v>0</v>
      </c>
      <c r="BG335" s="164">
        <f>IF($N$335="zákl. přenesená",$J$335,0)</f>
        <v>0</v>
      </c>
      <c r="BH335" s="164">
        <f>IF($N$335="sníž. přenesená",$J$335,0)</f>
        <v>0</v>
      </c>
      <c r="BI335" s="164">
        <f>IF($N$335="nulová",$J$335,0)</f>
        <v>0</v>
      </c>
      <c r="BJ335" s="97" t="s">
        <v>76</v>
      </c>
      <c r="BK335" s="164">
        <f>ROUND($I$335*$H$335,2)</f>
        <v>100.8</v>
      </c>
      <c r="BL335" s="97" t="s">
        <v>2280</v>
      </c>
      <c r="BM335" s="97" t="s">
        <v>2605</v>
      </c>
    </row>
    <row r="336" spans="2:65" s="6" customFormat="1" ht="16.5" customHeight="1" x14ac:dyDescent="0.3">
      <c r="B336" s="23"/>
      <c r="C336" s="24"/>
      <c r="D336" s="165" t="s">
        <v>148</v>
      </c>
      <c r="E336" s="24"/>
      <c r="F336" s="166" t="s">
        <v>2286</v>
      </c>
      <c r="G336" s="24"/>
      <c r="H336" s="24"/>
      <c r="J336" s="24"/>
      <c r="K336" s="24"/>
      <c r="L336" s="43"/>
      <c r="M336" s="56"/>
      <c r="N336" s="24"/>
      <c r="O336" s="24"/>
      <c r="P336" s="24"/>
      <c r="Q336" s="24"/>
      <c r="R336" s="24"/>
      <c r="S336" s="24"/>
      <c r="T336" s="57"/>
      <c r="AT336" s="6" t="s">
        <v>148</v>
      </c>
      <c r="AU336" s="6" t="s">
        <v>80</v>
      </c>
    </row>
    <row r="337" spans="2:65" s="6" customFormat="1" ht="15.75" customHeight="1" x14ac:dyDescent="0.3">
      <c r="B337" s="176"/>
      <c r="C337" s="177"/>
      <c r="D337" s="167" t="s">
        <v>152</v>
      </c>
      <c r="E337" s="177"/>
      <c r="F337" s="178" t="s">
        <v>2334</v>
      </c>
      <c r="G337" s="177"/>
      <c r="H337" s="179">
        <v>16</v>
      </c>
      <c r="J337" s="177"/>
      <c r="K337" s="177"/>
      <c r="L337" s="180"/>
      <c r="M337" s="181"/>
      <c r="N337" s="177"/>
      <c r="O337" s="177"/>
      <c r="P337" s="177"/>
      <c r="Q337" s="177"/>
      <c r="R337" s="177"/>
      <c r="S337" s="177"/>
      <c r="T337" s="182"/>
      <c r="AT337" s="183" t="s">
        <v>152</v>
      </c>
      <c r="AU337" s="183" t="s">
        <v>80</v>
      </c>
      <c r="AV337" s="183" t="s">
        <v>80</v>
      </c>
      <c r="AW337" s="183" t="s">
        <v>111</v>
      </c>
      <c r="AX337" s="183" t="s">
        <v>76</v>
      </c>
      <c r="AY337" s="183" t="s">
        <v>139</v>
      </c>
    </row>
    <row r="338" spans="2:65" s="6" customFormat="1" ht="15.75" customHeight="1" x14ac:dyDescent="0.3">
      <c r="B338" s="23"/>
      <c r="C338" s="200" t="s">
        <v>1451</v>
      </c>
      <c r="D338" s="200" t="s">
        <v>1184</v>
      </c>
      <c r="E338" s="201" t="s">
        <v>2324</v>
      </c>
      <c r="F338" s="202" t="s">
        <v>2289</v>
      </c>
      <c r="G338" s="203" t="s">
        <v>2321</v>
      </c>
      <c r="H338" s="204">
        <v>2</v>
      </c>
      <c r="I338" s="205">
        <v>26</v>
      </c>
      <c r="J338" s="206">
        <f>ROUND($I$338*$H$338,2)</f>
        <v>52</v>
      </c>
      <c r="K338" s="202"/>
      <c r="L338" s="207"/>
      <c r="M338" s="208"/>
      <c r="N338" s="209" t="s">
        <v>43</v>
      </c>
      <c r="O338" s="24"/>
      <c r="P338" s="162">
        <f>$O$338*$H$338</f>
        <v>0</v>
      </c>
      <c r="Q338" s="162">
        <v>0</v>
      </c>
      <c r="R338" s="162">
        <f>$Q$338*$H$338</f>
        <v>0</v>
      </c>
      <c r="S338" s="162">
        <v>0</v>
      </c>
      <c r="T338" s="163">
        <f>$S$338*$H$338</f>
        <v>0</v>
      </c>
      <c r="AR338" s="97" t="s">
        <v>2280</v>
      </c>
      <c r="AT338" s="97" t="s">
        <v>1184</v>
      </c>
      <c r="AU338" s="97" t="s">
        <v>80</v>
      </c>
      <c r="AY338" s="6" t="s">
        <v>139</v>
      </c>
      <c r="BE338" s="164">
        <f>IF($N$338="základní",$J$338,0)</f>
        <v>52</v>
      </c>
      <c r="BF338" s="164">
        <f>IF($N$338="snížená",$J$338,0)</f>
        <v>0</v>
      </c>
      <c r="BG338" s="164">
        <f>IF($N$338="zákl. přenesená",$J$338,0)</f>
        <v>0</v>
      </c>
      <c r="BH338" s="164">
        <f>IF($N$338="sníž. přenesená",$J$338,0)</f>
        <v>0</v>
      </c>
      <c r="BI338" s="164">
        <f>IF($N$338="nulová",$J$338,0)</f>
        <v>0</v>
      </c>
      <c r="BJ338" s="97" t="s">
        <v>76</v>
      </c>
      <c r="BK338" s="164">
        <f>ROUND($I$338*$H$338,2)</f>
        <v>52</v>
      </c>
      <c r="BL338" s="97" t="s">
        <v>2280</v>
      </c>
      <c r="BM338" s="97" t="s">
        <v>2606</v>
      </c>
    </row>
    <row r="339" spans="2:65" s="6" customFormat="1" ht="16.5" customHeight="1" x14ac:dyDescent="0.3">
      <c r="B339" s="23"/>
      <c r="C339" s="24"/>
      <c r="D339" s="165" t="s">
        <v>148</v>
      </c>
      <c r="E339" s="24"/>
      <c r="F339" s="166" t="s">
        <v>2289</v>
      </c>
      <c r="G339" s="24"/>
      <c r="H339" s="24"/>
      <c r="J339" s="24"/>
      <c r="K339" s="24"/>
      <c r="L339" s="43"/>
      <c r="M339" s="56"/>
      <c r="N339" s="24"/>
      <c r="O339" s="24"/>
      <c r="P339" s="24"/>
      <c r="Q339" s="24"/>
      <c r="R339" s="24"/>
      <c r="S339" s="24"/>
      <c r="T339" s="57"/>
      <c r="AT339" s="6" t="s">
        <v>148</v>
      </c>
      <c r="AU339" s="6" t="s">
        <v>80</v>
      </c>
    </row>
    <row r="340" spans="2:65" s="6" customFormat="1" ht="15.75" customHeight="1" x14ac:dyDescent="0.3">
      <c r="B340" s="176"/>
      <c r="C340" s="177"/>
      <c r="D340" s="167" t="s">
        <v>152</v>
      </c>
      <c r="E340" s="177"/>
      <c r="F340" s="178" t="s">
        <v>2349</v>
      </c>
      <c r="G340" s="177"/>
      <c r="H340" s="179">
        <v>2</v>
      </c>
      <c r="J340" s="177"/>
      <c r="K340" s="177"/>
      <c r="L340" s="180"/>
      <c r="M340" s="181"/>
      <c r="N340" s="177"/>
      <c r="O340" s="177"/>
      <c r="P340" s="177"/>
      <c r="Q340" s="177"/>
      <c r="R340" s="177"/>
      <c r="S340" s="177"/>
      <c r="T340" s="182"/>
      <c r="AT340" s="183" t="s">
        <v>152</v>
      </c>
      <c r="AU340" s="183" t="s">
        <v>80</v>
      </c>
      <c r="AV340" s="183" t="s">
        <v>80</v>
      </c>
      <c r="AW340" s="183" t="s">
        <v>111</v>
      </c>
      <c r="AX340" s="183" t="s">
        <v>76</v>
      </c>
      <c r="AY340" s="183" t="s">
        <v>139</v>
      </c>
    </row>
    <row r="341" spans="2:65" s="6" customFormat="1" ht="15.75" customHeight="1" x14ac:dyDescent="0.3">
      <c r="B341" s="23"/>
      <c r="C341" s="200" t="s">
        <v>1457</v>
      </c>
      <c r="D341" s="200" t="s">
        <v>1184</v>
      </c>
      <c r="E341" s="201" t="s">
        <v>2327</v>
      </c>
      <c r="F341" s="202" t="s">
        <v>2328</v>
      </c>
      <c r="G341" s="203" t="s">
        <v>294</v>
      </c>
      <c r="H341" s="204">
        <v>30</v>
      </c>
      <c r="I341" s="205">
        <v>19</v>
      </c>
      <c r="J341" s="206">
        <f>ROUND($I$341*$H$341,2)</f>
        <v>570</v>
      </c>
      <c r="K341" s="202"/>
      <c r="L341" s="207"/>
      <c r="M341" s="208"/>
      <c r="N341" s="209" t="s">
        <v>43</v>
      </c>
      <c r="O341" s="24"/>
      <c r="P341" s="162">
        <f>$O$341*$H$341</f>
        <v>0</v>
      </c>
      <c r="Q341" s="162">
        <v>0</v>
      </c>
      <c r="R341" s="162">
        <f>$Q$341*$H$341</f>
        <v>0</v>
      </c>
      <c r="S341" s="162">
        <v>0</v>
      </c>
      <c r="T341" s="163">
        <f>$S$341*$H$341</f>
        <v>0</v>
      </c>
      <c r="AR341" s="97" t="s">
        <v>2280</v>
      </c>
      <c r="AT341" s="97" t="s">
        <v>1184</v>
      </c>
      <c r="AU341" s="97" t="s">
        <v>80</v>
      </c>
      <c r="AY341" s="6" t="s">
        <v>139</v>
      </c>
      <c r="BE341" s="164">
        <f>IF($N$341="základní",$J$341,0)</f>
        <v>570</v>
      </c>
      <c r="BF341" s="164">
        <f>IF($N$341="snížená",$J$341,0)</f>
        <v>0</v>
      </c>
      <c r="BG341" s="164">
        <f>IF($N$341="zákl. přenesená",$J$341,0)</f>
        <v>0</v>
      </c>
      <c r="BH341" s="164">
        <f>IF($N$341="sníž. přenesená",$J$341,0)</f>
        <v>0</v>
      </c>
      <c r="BI341" s="164">
        <f>IF($N$341="nulová",$J$341,0)</f>
        <v>0</v>
      </c>
      <c r="BJ341" s="97" t="s">
        <v>76</v>
      </c>
      <c r="BK341" s="164">
        <f>ROUND($I$341*$H$341,2)</f>
        <v>570</v>
      </c>
      <c r="BL341" s="97" t="s">
        <v>2280</v>
      </c>
      <c r="BM341" s="97" t="s">
        <v>2607</v>
      </c>
    </row>
    <row r="342" spans="2:65" s="6" customFormat="1" ht="16.5" customHeight="1" x14ac:dyDescent="0.3">
      <c r="B342" s="23"/>
      <c r="C342" s="24"/>
      <c r="D342" s="165" t="s">
        <v>148</v>
      </c>
      <c r="E342" s="24"/>
      <c r="F342" s="166" t="s">
        <v>2328</v>
      </c>
      <c r="G342" s="24"/>
      <c r="H342" s="24"/>
      <c r="J342" s="24"/>
      <c r="K342" s="24"/>
      <c r="L342" s="43"/>
      <c r="M342" s="56"/>
      <c r="N342" s="24"/>
      <c r="O342" s="24"/>
      <c r="P342" s="24"/>
      <c r="Q342" s="24"/>
      <c r="R342" s="24"/>
      <c r="S342" s="24"/>
      <c r="T342" s="57"/>
      <c r="AT342" s="6" t="s">
        <v>148</v>
      </c>
      <c r="AU342" s="6" t="s">
        <v>80</v>
      </c>
    </row>
    <row r="343" spans="2:65" s="6" customFormat="1" ht="15.75" customHeight="1" x14ac:dyDescent="0.3">
      <c r="B343" s="176"/>
      <c r="C343" s="177"/>
      <c r="D343" s="167" t="s">
        <v>152</v>
      </c>
      <c r="E343" s="177"/>
      <c r="F343" s="178" t="s">
        <v>2315</v>
      </c>
      <c r="G343" s="177"/>
      <c r="H343" s="179">
        <v>30</v>
      </c>
      <c r="J343" s="177"/>
      <c r="K343" s="177"/>
      <c r="L343" s="180"/>
      <c r="M343" s="181"/>
      <c r="N343" s="177"/>
      <c r="O343" s="177"/>
      <c r="P343" s="177"/>
      <c r="Q343" s="177"/>
      <c r="R343" s="177"/>
      <c r="S343" s="177"/>
      <c r="T343" s="182"/>
      <c r="AT343" s="183" t="s">
        <v>152</v>
      </c>
      <c r="AU343" s="183" t="s">
        <v>80</v>
      </c>
      <c r="AV343" s="183" t="s">
        <v>80</v>
      </c>
      <c r="AW343" s="183" t="s">
        <v>111</v>
      </c>
      <c r="AX343" s="183" t="s">
        <v>76</v>
      </c>
      <c r="AY343" s="183" t="s">
        <v>139</v>
      </c>
    </row>
    <row r="344" spans="2:65" s="6" customFormat="1" ht="15.75" customHeight="1" x14ac:dyDescent="0.3">
      <c r="B344" s="23"/>
      <c r="C344" s="200" t="s">
        <v>1462</v>
      </c>
      <c r="D344" s="200" t="s">
        <v>1184</v>
      </c>
      <c r="E344" s="201" t="s">
        <v>2331</v>
      </c>
      <c r="F344" s="202" t="s">
        <v>2332</v>
      </c>
      <c r="G344" s="203" t="s">
        <v>2321</v>
      </c>
      <c r="H344" s="204">
        <v>8</v>
      </c>
      <c r="I344" s="205">
        <v>86</v>
      </c>
      <c r="J344" s="206">
        <f>ROUND($I$344*$H$344,2)</f>
        <v>688</v>
      </c>
      <c r="K344" s="202"/>
      <c r="L344" s="207"/>
      <c r="M344" s="208"/>
      <c r="N344" s="209" t="s">
        <v>43</v>
      </c>
      <c r="O344" s="24"/>
      <c r="P344" s="162">
        <f>$O$344*$H$344</f>
        <v>0</v>
      </c>
      <c r="Q344" s="162">
        <v>0</v>
      </c>
      <c r="R344" s="162">
        <f>$Q$344*$H$344</f>
        <v>0</v>
      </c>
      <c r="S344" s="162">
        <v>0</v>
      </c>
      <c r="T344" s="163">
        <f>$S$344*$H$344</f>
        <v>0</v>
      </c>
      <c r="AR344" s="97" t="s">
        <v>2280</v>
      </c>
      <c r="AT344" s="97" t="s">
        <v>1184</v>
      </c>
      <c r="AU344" s="97" t="s">
        <v>80</v>
      </c>
      <c r="AY344" s="6" t="s">
        <v>139</v>
      </c>
      <c r="BE344" s="164">
        <f>IF($N$344="základní",$J$344,0)</f>
        <v>688</v>
      </c>
      <c r="BF344" s="164">
        <f>IF($N$344="snížená",$J$344,0)</f>
        <v>0</v>
      </c>
      <c r="BG344" s="164">
        <f>IF($N$344="zákl. přenesená",$J$344,0)</f>
        <v>0</v>
      </c>
      <c r="BH344" s="164">
        <f>IF($N$344="sníž. přenesená",$J$344,0)</f>
        <v>0</v>
      </c>
      <c r="BI344" s="164">
        <f>IF($N$344="nulová",$J$344,0)</f>
        <v>0</v>
      </c>
      <c r="BJ344" s="97" t="s">
        <v>76</v>
      </c>
      <c r="BK344" s="164">
        <f>ROUND($I$344*$H$344,2)</f>
        <v>688</v>
      </c>
      <c r="BL344" s="97" t="s">
        <v>2280</v>
      </c>
      <c r="BM344" s="97" t="s">
        <v>2608</v>
      </c>
    </row>
    <row r="345" spans="2:65" s="6" customFormat="1" ht="16.5" customHeight="1" x14ac:dyDescent="0.3">
      <c r="B345" s="23"/>
      <c r="C345" s="24"/>
      <c r="D345" s="165" t="s">
        <v>148</v>
      </c>
      <c r="E345" s="24"/>
      <c r="F345" s="166" t="s">
        <v>2332</v>
      </c>
      <c r="G345" s="24"/>
      <c r="H345" s="24"/>
      <c r="J345" s="24"/>
      <c r="K345" s="24"/>
      <c r="L345" s="43"/>
      <c r="M345" s="56"/>
      <c r="N345" s="24"/>
      <c r="O345" s="24"/>
      <c r="P345" s="24"/>
      <c r="Q345" s="24"/>
      <c r="R345" s="24"/>
      <c r="S345" s="24"/>
      <c r="T345" s="57"/>
      <c r="AT345" s="6" t="s">
        <v>148</v>
      </c>
      <c r="AU345" s="6" t="s">
        <v>80</v>
      </c>
    </row>
    <row r="346" spans="2:65" s="6" customFormat="1" ht="15.75" customHeight="1" x14ac:dyDescent="0.3">
      <c r="B346" s="176"/>
      <c r="C346" s="177"/>
      <c r="D346" s="167" t="s">
        <v>152</v>
      </c>
      <c r="E346" s="177"/>
      <c r="F346" s="178" t="s">
        <v>2609</v>
      </c>
      <c r="G346" s="177"/>
      <c r="H346" s="179">
        <v>8</v>
      </c>
      <c r="J346" s="177"/>
      <c r="K346" s="177"/>
      <c r="L346" s="180"/>
      <c r="M346" s="181"/>
      <c r="N346" s="177"/>
      <c r="O346" s="177"/>
      <c r="P346" s="177"/>
      <c r="Q346" s="177"/>
      <c r="R346" s="177"/>
      <c r="S346" s="177"/>
      <c r="T346" s="182"/>
      <c r="AT346" s="183" t="s">
        <v>152</v>
      </c>
      <c r="AU346" s="183" t="s">
        <v>80</v>
      </c>
      <c r="AV346" s="183" t="s">
        <v>80</v>
      </c>
      <c r="AW346" s="183" t="s">
        <v>111</v>
      </c>
      <c r="AX346" s="183" t="s">
        <v>76</v>
      </c>
      <c r="AY346" s="183" t="s">
        <v>139</v>
      </c>
    </row>
    <row r="347" spans="2:65" s="6" customFormat="1" ht="15.75" customHeight="1" x14ac:dyDescent="0.3">
      <c r="B347" s="23"/>
      <c r="C347" s="200" t="s">
        <v>1470</v>
      </c>
      <c r="D347" s="200" t="s">
        <v>1184</v>
      </c>
      <c r="E347" s="201" t="s">
        <v>2335</v>
      </c>
      <c r="F347" s="202" t="s">
        <v>2336</v>
      </c>
      <c r="G347" s="203" t="s">
        <v>294</v>
      </c>
      <c r="H347" s="204">
        <v>10</v>
      </c>
      <c r="I347" s="205">
        <v>40</v>
      </c>
      <c r="J347" s="206">
        <f>ROUND($I$347*$H$347,2)</f>
        <v>400</v>
      </c>
      <c r="K347" s="202"/>
      <c r="L347" s="207"/>
      <c r="M347" s="208"/>
      <c r="N347" s="209" t="s">
        <v>43</v>
      </c>
      <c r="O347" s="24"/>
      <c r="P347" s="162">
        <f>$O$347*$H$347</f>
        <v>0</v>
      </c>
      <c r="Q347" s="162">
        <v>0</v>
      </c>
      <c r="R347" s="162">
        <f>$Q$347*$H$347</f>
        <v>0</v>
      </c>
      <c r="S347" s="162">
        <v>0</v>
      </c>
      <c r="T347" s="163">
        <f>$S$347*$H$347</f>
        <v>0</v>
      </c>
      <c r="AR347" s="97" t="s">
        <v>2280</v>
      </c>
      <c r="AT347" s="97" t="s">
        <v>1184</v>
      </c>
      <c r="AU347" s="97" t="s">
        <v>80</v>
      </c>
      <c r="AY347" s="6" t="s">
        <v>139</v>
      </c>
      <c r="BE347" s="164">
        <f>IF($N$347="základní",$J$347,0)</f>
        <v>400</v>
      </c>
      <c r="BF347" s="164">
        <f>IF($N$347="snížená",$J$347,0)</f>
        <v>0</v>
      </c>
      <c r="BG347" s="164">
        <f>IF($N$347="zákl. přenesená",$J$347,0)</f>
        <v>0</v>
      </c>
      <c r="BH347" s="164">
        <f>IF($N$347="sníž. přenesená",$J$347,0)</f>
        <v>0</v>
      </c>
      <c r="BI347" s="164">
        <f>IF($N$347="nulová",$J$347,0)</f>
        <v>0</v>
      </c>
      <c r="BJ347" s="97" t="s">
        <v>76</v>
      </c>
      <c r="BK347" s="164">
        <f>ROUND($I$347*$H$347,2)</f>
        <v>400</v>
      </c>
      <c r="BL347" s="97" t="s">
        <v>2280</v>
      </c>
      <c r="BM347" s="97" t="s">
        <v>2610</v>
      </c>
    </row>
    <row r="348" spans="2:65" s="6" customFormat="1" ht="16.5" customHeight="1" x14ac:dyDescent="0.3">
      <c r="B348" s="23"/>
      <c r="C348" s="24"/>
      <c r="D348" s="165" t="s">
        <v>148</v>
      </c>
      <c r="E348" s="24"/>
      <c r="F348" s="166" t="s">
        <v>2336</v>
      </c>
      <c r="G348" s="24"/>
      <c r="H348" s="24"/>
      <c r="J348" s="24"/>
      <c r="K348" s="24"/>
      <c r="L348" s="43"/>
      <c r="M348" s="56"/>
      <c r="N348" s="24"/>
      <c r="O348" s="24"/>
      <c r="P348" s="24"/>
      <c r="Q348" s="24"/>
      <c r="R348" s="24"/>
      <c r="S348" s="24"/>
      <c r="T348" s="57"/>
      <c r="AT348" s="6" t="s">
        <v>148</v>
      </c>
      <c r="AU348" s="6" t="s">
        <v>80</v>
      </c>
    </row>
    <row r="349" spans="2:65" s="6" customFormat="1" ht="15.75" customHeight="1" x14ac:dyDescent="0.3">
      <c r="B349" s="176"/>
      <c r="C349" s="177"/>
      <c r="D349" s="167" t="s">
        <v>152</v>
      </c>
      <c r="E349" s="177"/>
      <c r="F349" s="178" t="s">
        <v>2611</v>
      </c>
      <c r="G349" s="177"/>
      <c r="H349" s="179">
        <v>10</v>
      </c>
      <c r="J349" s="177"/>
      <c r="K349" s="177"/>
      <c r="L349" s="180"/>
      <c r="M349" s="181"/>
      <c r="N349" s="177"/>
      <c r="O349" s="177"/>
      <c r="P349" s="177"/>
      <c r="Q349" s="177"/>
      <c r="R349" s="177"/>
      <c r="S349" s="177"/>
      <c r="T349" s="182"/>
      <c r="AT349" s="183" t="s">
        <v>152</v>
      </c>
      <c r="AU349" s="183" t="s">
        <v>80</v>
      </c>
      <c r="AV349" s="183" t="s">
        <v>80</v>
      </c>
      <c r="AW349" s="183" t="s">
        <v>111</v>
      </c>
      <c r="AX349" s="183" t="s">
        <v>76</v>
      </c>
      <c r="AY349" s="183" t="s">
        <v>139</v>
      </c>
    </row>
    <row r="350" spans="2:65" s="6" customFormat="1" ht="15.75" customHeight="1" x14ac:dyDescent="0.3">
      <c r="B350" s="23"/>
      <c r="C350" s="200" t="s">
        <v>1476</v>
      </c>
      <c r="D350" s="200" t="s">
        <v>1184</v>
      </c>
      <c r="E350" s="201" t="s">
        <v>2339</v>
      </c>
      <c r="F350" s="202" t="s">
        <v>2340</v>
      </c>
      <c r="G350" s="203" t="s">
        <v>294</v>
      </c>
      <c r="H350" s="204">
        <v>45</v>
      </c>
      <c r="I350" s="205">
        <v>14</v>
      </c>
      <c r="J350" s="206">
        <f>ROUND($I$350*$H$350,2)</f>
        <v>630</v>
      </c>
      <c r="K350" s="202"/>
      <c r="L350" s="207"/>
      <c r="M350" s="208"/>
      <c r="N350" s="209" t="s">
        <v>43</v>
      </c>
      <c r="O350" s="24"/>
      <c r="P350" s="162">
        <f>$O$350*$H$350</f>
        <v>0</v>
      </c>
      <c r="Q350" s="162">
        <v>0</v>
      </c>
      <c r="R350" s="162">
        <f>$Q$350*$H$350</f>
        <v>0</v>
      </c>
      <c r="S350" s="162">
        <v>0</v>
      </c>
      <c r="T350" s="163">
        <f>$S$350*$H$350</f>
        <v>0</v>
      </c>
      <c r="AR350" s="97" t="s">
        <v>2280</v>
      </c>
      <c r="AT350" s="97" t="s">
        <v>1184</v>
      </c>
      <c r="AU350" s="97" t="s">
        <v>80</v>
      </c>
      <c r="AY350" s="6" t="s">
        <v>139</v>
      </c>
      <c r="BE350" s="164">
        <f>IF($N$350="základní",$J$350,0)</f>
        <v>630</v>
      </c>
      <c r="BF350" s="164">
        <f>IF($N$350="snížená",$J$350,0)</f>
        <v>0</v>
      </c>
      <c r="BG350" s="164">
        <f>IF($N$350="zákl. přenesená",$J$350,0)</f>
        <v>0</v>
      </c>
      <c r="BH350" s="164">
        <f>IF($N$350="sníž. přenesená",$J$350,0)</f>
        <v>0</v>
      </c>
      <c r="BI350" s="164">
        <f>IF($N$350="nulová",$J$350,0)</f>
        <v>0</v>
      </c>
      <c r="BJ350" s="97" t="s">
        <v>76</v>
      </c>
      <c r="BK350" s="164">
        <f>ROUND($I$350*$H$350,2)</f>
        <v>630</v>
      </c>
      <c r="BL350" s="97" t="s">
        <v>2280</v>
      </c>
      <c r="BM350" s="97" t="s">
        <v>2612</v>
      </c>
    </row>
    <row r="351" spans="2:65" s="6" customFormat="1" ht="16.5" customHeight="1" x14ac:dyDescent="0.3">
      <c r="B351" s="23"/>
      <c r="C351" s="24"/>
      <c r="D351" s="165" t="s">
        <v>148</v>
      </c>
      <c r="E351" s="24"/>
      <c r="F351" s="166" t="s">
        <v>2340</v>
      </c>
      <c r="G351" s="24"/>
      <c r="H351" s="24"/>
      <c r="J351" s="24"/>
      <c r="K351" s="24"/>
      <c r="L351" s="43"/>
      <c r="M351" s="56"/>
      <c r="N351" s="24"/>
      <c r="O351" s="24"/>
      <c r="P351" s="24"/>
      <c r="Q351" s="24"/>
      <c r="R351" s="24"/>
      <c r="S351" s="24"/>
      <c r="T351" s="57"/>
      <c r="AT351" s="6" t="s">
        <v>148</v>
      </c>
      <c r="AU351" s="6" t="s">
        <v>80</v>
      </c>
    </row>
    <row r="352" spans="2:65" s="6" customFormat="1" ht="15.75" customHeight="1" x14ac:dyDescent="0.3">
      <c r="B352" s="176"/>
      <c r="C352" s="177"/>
      <c r="D352" s="167" t="s">
        <v>152</v>
      </c>
      <c r="E352" s="177"/>
      <c r="F352" s="178" t="s">
        <v>2613</v>
      </c>
      <c r="G352" s="177"/>
      <c r="H352" s="179">
        <v>45</v>
      </c>
      <c r="J352" s="177"/>
      <c r="K352" s="177"/>
      <c r="L352" s="180"/>
      <c r="M352" s="181"/>
      <c r="N352" s="177"/>
      <c r="O352" s="177"/>
      <c r="P352" s="177"/>
      <c r="Q352" s="177"/>
      <c r="R352" s="177"/>
      <c r="S352" s="177"/>
      <c r="T352" s="182"/>
      <c r="AT352" s="183" t="s">
        <v>152</v>
      </c>
      <c r="AU352" s="183" t="s">
        <v>80</v>
      </c>
      <c r="AV352" s="183" t="s">
        <v>80</v>
      </c>
      <c r="AW352" s="183" t="s">
        <v>111</v>
      </c>
      <c r="AX352" s="183" t="s">
        <v>76</v>
      </c>
      <c r="AY352" s="183" t="s">
        <v>139</v>
      </c>
    </row>
    <row r="353" spans="2:65" s="6" customFormat="1" ht="15.75" customHeight="1" x14ac:dyDescent="0.3">
      <c r="B353" s="23"/>
      <c r="C353" s="200" t="s">
        <v>1483</v>
      </c>
      <c r="D353" s="200" t="s">
        <v>1184</v>
      </c>
      <c r="E353" s="201" t="s">
        <v>2343</v>
      </c>
      <c r="F353" s="202" t="s">
        <v>2344</v>
      </c>
      <c r="G353" s="203" t="s">
        <v>2321</v>
      </c>
      <c r="H353" s="204">
        <v>2</v>
      </c>
      <c r="I353" s="205">
        <v>16</v>
      </c>
      <c r="J353" s="206">
        <f>ROUND($I$353*$H$353,2)</f>
        <v>32</v>
      </c>
      <c r="K353" s="202"/>
      <c r="L353" s="207"/>
      <c r="M353" s="208"/>
      <c r="N353" s="209" t="s">
        <v>43</v>
      </c>
      <c r="O353" s="24"/>
      <c r="P353" s="162">
        <f>$O$353*$H$353</f>
        <v>0</v>
      </c>
      <c r="Q353" s="162">
        <v>0</v>
      </c>
      <c r="R353" s="162">
        <f>$Q$353*$H$353</f>
        <v>0</v>
      </c>
      <c r="S353" s="162">
        <v>0</v>
      </c>
      <c r="T353" s="163">
        <f>$S$353*$H$353</f>
        <v>0</v>
      </c>
      <c r="AR353" s="97" t="s">
        <v>2280</v>
      </c>
      <c r="AT353" s="97" t="s">
        <v>1184</v>
      </c>
      <c r="AU353" s="97" t="s">
        <v>80</v>
      </c>
      <c r="AY353" s="6" t="s">
        <v>139</v>
      </c>
      <c r="BE353" s="164">
        <f>IF($N$353="základní",$J$353,0)</f>
        <v>32</v>
      </c>
      <c r="BF353" s="164">
        <f>IF($N$353="snížená",$J$353,0)</f>
        <v>0</v>
      </c>
      <c r="BG353" s="164">
        <f>IF($N$353="zákl. přenesená",$J$353,0)</f>
        <v>0</v>
      </c>
      <c r="BH353" s="164">
        <f>IF($N$353="sníž. přenesená",$J$353,0)</f>
        <v>0</v>
      </c>
      <c r="BI353" s="164">
        <f>IF($N$353="nulová",$J$353,0)</f>
        <v>0</v>
      </c>
      <c r="BJ353" s="97" t="s">
        <v>76</v>
      </c>
      <c r="BK353" s="164">
        <f>ROUND($I$353*$H$353,2)</f>
        <v>32</v>
      </c>
      <c r="BL353" s="97" t="s">
        <v>2280</v>
      </c>
      <c r="BM353" s="97" t="s">
        <v>2614</v>
      </c>
    </row>
    <row r="354" spans="2:65" s="6" customFormat="1" ht="16.5" customHeight="1" x14ac:dyDescent="0.3">
      <c r="B354" s="23"/>
      <c r="C354" s="24"/>
      <c r="D354" s="165" t="s">
        <v>148</v>
      </c>
      <c r="E354" s="24"/>
      <c r="F354" s="166" t="s">
        <v>2344</v>
      </c>
      <c r="G354" s="24"/>
      <c r="H354" s="24"/>
      <c r="J354" s="24"/>
      <c r="K354" s="24"/>
      <c r="L354" s="43"/>
      <c r="M354" s="56"/>
      <c r="N354" s="24"/>
      <c r="O354" s="24"/>
      <c r="P354" s="24"/>
      <c r="Q354" s="24"/>
      <c r="R354" s="24"/>
      <c r="S354" s="24"/>
      <c r="T354" s="57"/>
      <c r="AT354" s="6" t="s">
        <v>148</v>
      </c>
      <c r="AU354" s="6" t="s">
        <v>80</v>
      </c>
    </row>
    <row r="355" spans="2:65" s="6" customFormat="1" ht="15.75" customHeight="1" x14ac:dyDescent="0.3">
      <c r="B355" s="176"/>
      <c r="C355" s="177"/>
      <c r="D355" s="167" t="s">
        <v>152</v>
      </c>
      <c r="E355" s="177"/>
      <c r="F355" s="178" t="s">
        <v>2349</v>
      </c>
      <c r="G355" s="177"/>
      <c r="H355" s="179">
        <v>2</v>
      </c>
      <c r="J355" s="177"/>
      <c r="K355" s="177"/>
      <c r="L355" s="180"/>
      <c r="M355" s="181"/>
      <c r="N355" s="177"/>
      <c r="O355" s="177"/>
      <c r="P355" s="177"/>
      <c r="Q355" s="177"/>
      <c r="R355" s="177"/>
      <c r="S355" s="177"/>
      <c r="T355" s="182"/>
      <c r="AT355" s="183" t="s">
        <v>152</v>
      </c>
      <c r="AU355" s="183" t="s">
        <v>80</v>
      </c>
      <c r="AV355" s="183" t="s">
        <v>80</v>
      </c>
      <c r="AW355" s="183" t="s">
        <v>111</v>
      </c>
      <c r="AX355" s="183" t="s">
        <v>76</v>
      </c>
      <c r="AY355" s="183" t="s">
        <v>139</v>
      </c>
    </row>
    <row r="356" spans="2:65" s="6" customFormat="1" ht="15.75" customHeight="1" x14ac:dyDescent="0.3">
      <c r="B356" s="23"/>
      <c r="C356" s="200" t="s">
        <v>1490</v>
      </c>
      <c r="D356" s="200" t="s">
        <v>1184</v>
      </c>
      <c r="E356" s="201" t="s">
        <v>2346</v>
      </c>
      <c r="F356" s="202" t="s">
        <v>2347</v>
      </c>
      <c r="G356" s="203" t="s">
        <v>1293</v>
      </c>
      <c r="H356" s="204">
        <v>1</v>
      </c>
      <c r="I356" s="205">
        <v>184</v>
      </c>
      <c r="J356" s="206">
        <f>ROUND($I$356*$H$356,2)</f>
        <v>184</v>
      </c>
      <c r="K356" s="202"/>
      <c r="L356" s="207"/>
      <c r="M356" s="208"/>
      <c r="N356" s="209" t="s">
        <v>43</v>
      </c>
      <c r="O356" s="24"/>
      <c r="P356" s="162">
        <f>$O$356*$H$356</f>
        <v>0</v>
      </c>
      <c r="Q356" s="162">
        <v>0</v>
      </c>
      <c r="R356" s="162">
        <f>$Q$356*$H$356</f>
        <v>0</v>
      </c>
      <c r="S356" s="162">
        <v>0</v>
      </c>
      <c r="T356" s="163">
        <f>$S$356*$H$356</f>
        <v>0</v>
      </c>
      <c r="AR356" s="97" t="s">
        <v>2280</v>
      </c>
      <c r="AT356" s="97" t="s">
        <v>1184</v>
      </c>
      <c r="AU356" s="97" t="s">
        <v>80</v>
      </c>
      <c r="AY356" s="6" t="s">
        <v>139</v>
      </c>
      <c r="BE356" s="164">
        <f>IF($N$356="základní",$J$356,0)</f>
        <v>184</v>
      </c>
      <c r="BF356" s="164">
        <f>IF($N$356="snížená",$J$356,0)</f>
        <v>0</v>
      </c>
      <c r="BG356" s="164">
        <f>IF($N$356="zákl. přenesená",$J$356,0)</f>
        <v>0</v>
      </c>
      <c r="BH356" s="164">
        <f>IF($N$356="sníž. přenesená",$J$356,0)</f>
        <v>0</v>
      </c>
      <c r="BI356" s="164">
        <f>IF($N$356="nulová",$J$356,0)</f>
        <v>0</v>
      </c>
      <c r="BJ356" s="97" t="s">
        <v>76</v>
      </c>
      <c r="BK356" s="164">
        <f>ROUND($I$356*$H$356,2)</f>
        <v>184</v>
      </c>
      <c r="BL356" s="97" t="s">
        <v>2280</v>
      </c>
      <c r="BM356" s="97" t="s">
        <v>2615</v>
      </c>
    </row>
    <row r="357" spans="2:65" s="6" customFormat="1" ht="16.5" customHeight="1" x14ac:dyDescent="0.3">
      <c r="B357" s="23"/>
      <c r="C357" s="24"/>
      <c r="D357" s="165" t="s">
        <v>148</v>
      </c>
      <c r="E357" s="24"/>
      <c r="F357" s="166" t="s">
        <v>2347</v>
      </c>
      <c r="G357" s="24"/>
      <c r="H357" s="24"/>
      <c r="J357" s="24"/>
      <c r="K357" s="24"/>
      <c r="L357" s="43"/>
      <c r="M357" s="56"/>
      <c r="N357" s="24"/>
      <c r="O357" s="24"/>
      <c r="P357" s="24"/>
      <c r="Q357" s="24"/>
      <c r="R357" s="24"/>
      <c r="S357" s="24"/>
      <c r="T357" s="57"/>
      <c r="AT357" s="6" t="s">
        <v>148</v>
      </c>
      <c r="AU357" s="6" t="s">
        <v>80</v>
      </c>
    </row>
    <row r="358" spans="2:65" s="6" customFormat="1" ht="15.75" customHeight="1" x14ac:dyDescent="0.3">
      <c r="B358" s="176"/>
      <c r="C358" s="177"/>
      <c r="D358" s="167" t="s">
        <v>152</v>
      </c>
      <c r="E358" s="177"/>
      <c r="F358" s="178" t="s">
        <v>2359</v>
      </c>
      <c r="G358" s="177"/>
      <c r="H358" s="179">
        <v>1</v>
      </c>
      <c r="J358" s="177"/>
      <c r="K358" s="177"/>
      <c r="L358" s="180"/>
      <c r="M358" s="181"/>
      <c r="N358" s="177"/>
      <c r="O358" s="177"/>
      <c r="P358" s="177"/>
      <c r="Q358" s="177"/>
      <c r="R358" s="177"/>
      <c r="S358" s="177"/>
      <c r="T358" s="182"/>
      <c r="AT358" s="183" t="s">
        <v>152</v>
      </c>
      <c r="AU358" s="183" t="s">
        <v>80</v>
      </c>
      <c r="AV358" s="183" t="s">
        <v>80</v>
      </c>
      <c r="AW358" s="183" t="s">
        <v>111</v>
      </c>
      <c r="AX358" s="183" t="s">
        <v>76</v>
      </c>
      <c r="AY358" s="183" t="s">
        <v>139</v>
      </c>
    </row>
    <row r="359" spans="2:65" s="6" customFormat="1" ht="15.75" customHeight="1" x14ac:dyDescent="0.3">
      <c r="B359" s="23"/>
      <c r="C359" s="200" t="s">
        <v>1497</v>
      </c>
      <c r="D359" s="200" t="s">
        <v>1184</v>
      </c>
      <c r="E359" s="201" t="s">
        <v>2350</v>
      </c>
      <c r="F359" s="202" t="s">
        <v>2351</v>
      </c>
      <c r="G359" s="203" t="s">
        <v>1293</v>
      </c>
      <c r="H359" s="204">
        <v>1</v>
      </c>
      <c r="I359" s="205">
        <v>144</v>
      </c>
      <c r="J359" s="206">
        <f>ROUND($I$359*$H$359,2)</f>
        <v>144</v>
      </c>
      <c r="K359" s="202"/>
      <c r="L359" s="207"/>
      <c r="M359" s="208"/>
      <c r="N359" s="209" t="s">
        <v>43</v>
      </c>
      <c r="O359" s="24"/>
      <c r="P359" s="162">
        <f>$O$359*$H$359</f>
        <v>0</v>
      </c>
      <c r="Q359" s="162">
        <v>0</v>
      </c>
      <c r="R359" s="162">
        <f>$Q$359*$H$359</f>
        <v>0</v>
      </c>
      <c r="S359" s="162">
        <v>0</v>
      </c>
      <c r="T359" s="163">
        <f>$S$359*$H$359</f>
        <v>0</v>
      </c>
      <c r="AR359" s="97" t="s">
        <v>2280</v>
      </c>
      <c r="AT359" s="97" t="s">
        <v>1184</v>
      </c>
      <c r="AU359" s="97" t="s">
        <v>80</v>
      </c>
      <c r="AY359" s="6" t="s">
        <v>139</v>
      </c>
      <c r="BE359" s="164">
        <f>IF($N$359="základní",$J$359,0)</f>
        <v>144</v>
      </c>
      <c r="BF359" s="164">
        <f>IF($N$359="snížená",$J$359,0)</f>
        <v>0</v>
      </c>
      <c r="BG359" s="164">
        <f>IF($N$359="zákl. přenesená",$J$359,0)</f>
        <v>0</v>
      </c>
      <c r="BH359" s="164">
        <f>IF($N$359="sníž. přenesená",$J$359,0)</f>
        <v>0</v>
      </c>
      <c r="BI359" s="164">
        <f>IF($N$359="nulová",$J$359,0)</f>
        <v>0</v>
      </c>
      <c r="BJ359" s="97" t="s">
        <v>76</v>
      </c>
      <c r="BK359" s="164">
        <f>ROUND($I$359*$H$359,2)</f>
        <v>144</v>
      </c>
      <c r="BL359" s="97" t="s">
        <v>2280</v>
      </c>
      <c r="BM359" s="97" t="s">
        <v>2616</v>
      </c>
    </row>
    <row r="360" spans="2:65" s="6" customFormat="1" ht="16.5" customHeight="1" x14ac:dyDescent="0.3">
      <c r="B360" s="23"/>
      <c r="C360" s="24"/>
      <c r="D360" s="165" t="s">
        <v>148</v>
      </c>
      <c r="E360" s="24"/>
      <c r="F360" s="166" t="s">
        <v>2351</v>
      </c>
      <c r="G360" s="24"/>
      <c r="H360" s="24"/>
      <c r="J360" s="24"/>
      <c r="K360" s="24"/>
      <c r="L360" s="43"/>
      <c r="M360" s="56"/>
      <c r="N360" s="24"/>
      <c r="O360" s="24"/>
      <c r="P360" s="24"/>
      <c r="Q360" s="24"/>
      <c r="R360" s="24"/>
      <c r="S360" s="24"/>
      <c r="T360" s="57"/>
      <c r="AT360" s="6" t="s">
        <v>148</v>
      </c>
      <c r="AU360" s="6" t="s">
        <v>80</v>
      </c>
    </row>
    <row r="361" spans="2:65" s="6" customFormat="1" ht="15.75" customHeight="1" x14ac:dyDescent="0.3">
      <c r="B361" s="176"/>
      <c r="C361" s="177"/>
      <c r="D361" s="167" t="s">
        <v>152</v>
      </c>
      <c r="E361" s="177"/>
      <c r="F361" s="178" t="s">
        <v>2359</v>
      </c>
      <c r="G361" s="177"/>
      <c r="H361" s="179">
        <v>1</v>
      </c>
      <c r="J361" s="177"/>
      <c r="K361" s="177"/>
      <c r="L361" s="180"/>
      <c r="M361" s="181"/>
      <c r="N361" s="177"/>
      <c r="O361" s="177"/>
      <c r="P361" s="177"/>
      <c r="Q361" s="177"/>
      <c r="R361" s="177"/>
      <c r="S361" s="177"/>
      <c r="T361" s="182"/>
      <c r="AT361" s="183" t="s">
        <v>152</v>
      </c>
      <c r="AU361" s="183" t="s">
        <v>80</v>
      </c>
      <c r="AV361" s="183" t="s">
        <v>80</v>
      </c>
      <c r="AW361" s="183" t="s">
        <v>111</v>
      </c>
      <c r="AX361" s="183" t="s">
        <v>76</v>
      </c>
      <c r="AY361" s="183" t="s">
        <v>139</v>
      </c>
    </row>
    <row r="362" spans="2:65" s="6" customFormat="1" ht="15.75" customHeight="1" x14ac:dyDescent="0.3">
      <c r="B362" s="23"/>
      <c r="C362" s="200" t="s">
        <v>1504</v>
      </c>
      <c r="D362" s="200" t="s">
        <v>1184</v>
      </c>
      <c r="E362" s="201" t="s">
        <v>2353</v>
      </c>
      <c r="F362" s="202" t="s">
        <v>2354</v>
      </c>
      <c r="G362" s="203" t="s">
        <v>1293</v>
      </c>
      <c r="H362" s="204">
        <v>1</v>
      </c>
      <c r="I362" s="205">
        <v>63</v>
      </c>
      <c r="J362" s="206">
        <f>ROUND($I$362*$H$362,2)</f>
        <v>63</v>
      </c>
      <c r="K362" s="202"/>
      <c r="L362" s="207"/>
      <c r="M362" s="208"/>
      <c r="N362" s="209" t="s">
        <v>43</v>
      </c>
      <c r="O362" s="24"/>
      <c r="P362" s="162">
        <f>$O$362*$H$362</f>
        <v>0</v>
      </c>
      <c r="Q362" s="162">
        <v>0</v>
      </c>
      <c r="R362" s="162">
        <f>$Q$362*$H$362</f>
        <v>0</v>
      </c>
      <c r="S362" s="162">
        <v>0</v>
      </c>
      <c r="T362" s="163">
        <f>$S$362*$H$362</f>
        <v>0</v>
      </c>
      <c r="AR362" s="97" t="s">
        <v>2280</v>
      </c>
      <c r="AT362" s="97" t="s">
        <v>1184</v>
      </c>
      <c r="AU362" s="97" t="s">
        <v>80</v>
      </c>
      <c r="AY362" s="6" t="s">
        <v>139</v>
      </c>
      <c r="BE362" s="164">
        <f>IF($N$362="základní",$J$362,0)</f>
        <v>63</v>
      </c>
      <c r="BF362" s="164">
        <f>IF($N$362="snížená",$J$362,0)</f>
        <v>0</v>
      </c>
      <c r="BG362" s="164">
        <f>IF($N$362="zákl. přenesená",$J$362,0)</f>
        <v>0</v>
      </c>
      <c r="BH362" s="164">
        <f>IF($N$362="sníž. přenesená",$J$362,0)</f>
        <v>0</v>
      </c>
      <c r="BI362" s="164">
        <f>IF($N$362="nulová",$J$362,0)</f>
        <v>0</v>
      </c>
      <c r="BJ362" s="97" t="s">
        <v>76</v>
      </c>
      <c r="BK362" s="164">
        <f>ROUND($I$362*$H$362,2)</f>
        <v>63</v>
      </c>
      <c r="BL362" s="97" t="s">
        <v>2280</v>
      </c>
      <c r="BM362" s="97" t="s">
        <v>2617</v>
      </c>
    </row>
    <row r="363" spans="2:65" s="6" customFormat="1" ht="16.5" customHeight="1" x14ac:dyDescent="0.3">
      <c r="B363" s="23"/>
      <c r="C363" s="24"/>
      <c r="D363" s="165" t="s">
        <v>148</v>
      </c>
      <c r="E363" s="24"/>
      <c r="F363" s="166" t="s">
        <v>2354</v>
      </c>
      <c r="G363" s="24"/>
      <c r="H363" s="24"/>
      <c r="J363" s="24"/>
      <c r="K363" s="24"/>
      <c r="L363" s="43"/>
      <c r="M363" s="56"/>
      <c r="N363" s="24"/>
      <c r="O363" s="24"/>
      <c r="P363" s="24"/>
      <c r="Q363" s="24"/>
      <c r="R363" s="24"/>
      <c r="S363" s="24"/>
      <c r="T363" s="57"/>
      <c r="AT363" s="6" t="s">
        <v>148</v>
      </c>
      <c r="AU363" s="6" t="s">
        <v>80</v>
      </c>
    </row>
    <row r="364" spans="2:65" s="6" customFormat="1" ht="15.75" customHeight="1" x14ac:dyDescent="0.3">
      <c r="B364" s="176"/>
      <c r="C364" s="177"/>
      <c r="D364" s="167" t="s">
        <v>152</v>
      </c>
      <c r="E364" s="177"/>
      <c r="F364" s="178" t="s">
        <v>2359</v>
      </c>
      <c r="G364" s="177"/>
      <c r="H364" s="179">
        <v>1</v>
      </c>
      <c r="J364" s="177"/>
      <c r="K364" s="177"/>
      <c r="L364" s="180"/>
      <c r="M364" s="181"/>
      <c r="N364" s="177"/>
      <c r="O364" s="177"/>
      <c r="P364" s="177"/>
      <c r="Q364" s="177"/>
      <c r="R364" s="177"/>
      <c r="S364" s="177"/>
      <c r="T364" s="182"/>
      <c r="AT364" s="183" t="s">
        <v>152</v>
      </c>
      <c r="AU364" s="183" t="s">
        <v>80</v>
      </c>
      <c r="AV364" s="183" t="s">
        <v>80</v>
      </c>
      <c r="AW364" s="183" t="s">
        <v>111</v>
      </c>
      <c r="AX364" s="183" t="s">
        <v>76</v>
      </c>
      <c r="AY364" s="183" t="s">
        <v>139</v>
      </c>
    </row>
    <row r="365" spans="2:65" s="6" customFormat="1" ht="15.75" customHeight="1" x14ac:dyDescent="0.3">
      <c r="B365" s="23"/>
      <c r="C365" s="200" t="s">
        <v>1510</v>
      </c>
      <c r="D365" s="200" t="s">
        <v>1184</v>
      </c>
      <c r="E365" s="201" t="s">
        <v>2356</v>
      </c>
      <c r="F365" s="202" t="s">
        <v>2357</v>
      </c>
      <c r="G365" s="203" t="s">
        <v>1293</v>
      </c>
      <c r="H365" s="204">
        <v>0.5</v>
      </c>
      <c r="I365" s="205">
        <v>276</v>
      </c>
      <c r="J365" s="206">
        <f>ROUND($I$365*$H$365,2)</f>
        <v>138</v>
      </c>
      <c r="K365" s="202"/>
      <c r="L365" s="207"/>
      <c r="M365" s="208"/>
      <c r="N365" s="209" t="s">
        <v>43</v>
      </c>
      <c r="O365" s="24"/>
      <c r="P365" s="162">
        <f>$O$365*$H$365</f>
        <v>0</v>
      </c>
      <c r="Q365" s="162">
        <v>0</v>
      </c>
      <c r="R365" s="162">
        <f>$Q$365*$H$365</f>
        <v>0</v>
      </c>
      <c r="S365" s="162">
        <v>0</v>
      </c>
      <c r="T365" s="163">
        <f>$S$365*$H$365</f>
        <v>0</v>
      </c>
      <c r="AR365" s="97" t="s">
        <v>2280</v>
      </c>
      <c r="AT365" s="97" t="s">
        <v>1184</v>
      </c>
      <c r="AU365" s="97" t="s">
        <v>80</v>
      </c>
      <c r="AY365" s="6" t="s">
        <v>139</v>
      </c>
      <c r="BE365" s="164">
        <f>IF($N$365="základní",$J$365,0)</f>
        <v>138</v>
      </c>
      <c r="BF365" s="164">
        <f>IF($N$365="snížená",$J$365,0)</f>
        <v>0</v>
      </c>
      <c r="BG365" s="164">
        <f>IF($N$365="zákl. přenesená",$J$365,0)</f>
        <v>0</v>
      </c>
      <c r="BH365" s="164">
        <f>IF($N$365="sníž. přenesená",$J$365,0)</f>
        <v>0</v>
      </c>
      <c r="BI365" s="164">
        <f>IF($N$365="nulová",$J$365,0)</f>
        <v>0</v>
      </c>
      <c r="BJ365" s="97" t="s">
        <v>76</v>
      </c>
      <c r="BK365" s="164">
        <f>ROUND($I$365*$H$365,2)</f>
        <v>138</v>
      </c>
      <c r="BL365" s="97" t="s">
        <v>2280</v>
      </c>
      <c r="BM365" s="97" t="s">
        <v>2618</v>
      </c>
    </row>
    <row r="366" spans="2:65" s="6" customFormat="1" ht="16.5" customHeight="1" x14ac:dyDescent="0.3">
      <c r="B366" s="23"/>
      <c r="C366" s="24"/>
      <c r="D366" s="165" t="s">
        <v>148</v>
      </c>
      <c r="E366" s="24"/>
      <c r="F366" s="166" t="s">
        <v>2357</v>
      </c>
      <c r="G366" s="24"/>
      <c r="H366" s="24"/>
      <c r="J366" s="24"/>
      <c r="K366" s="24"/>
      <c r="L366" s="43"/>
      <c r="M366" s="56"/>
      <c r="N366" s="24"/>
      <c r="O366" s="24"/>
      <c r="P366" s="24"/>
      <c r="Q366" s="24"/>
      <c r="R366" s="24"/>
      <c r="S366" s="24"/>
      <c r="T366" s="57"/>
      <c r="AT366" s="6" t="s">
        <v>148</v>
      </c>
      <c r="AU366" s="6" t="s">
        <v>80</v>
      </c>
    </row>
    <row r="367" spans="2:65" s="6" customFormat="1" ht="15.75" customHeight="1" x14ac:dyDescent="0.3">
      <c r="B367" s="176"/>
      <c r="C367" s="177"/>
      <c r="D367" s="167" t="s">
        <v>152</v>
      </c>
      <c r="E367" s="177"/>
      <c r="F367" s="178" t="s">
        <v>2619</v>
      </c>
      <c r="G367" s="177"/>
      <c r="H367" s="179">
        <v>0.5</v>
      </c>
      <c r="J367" s="177"/>
      <c r="K367" s="177"/>
      <c r="L367" s="180"/>
      <c r="M367" s="181"/>
      <c r="N367" s="177"/>
      <c r="O367" s="177"/>
      <c r="P367" s="177"/>
      <c r="Q367" s="177"/>
      <c r="R367" s="177"/>
      <c r="S367" s="177"/>
      <c r="T367" s="182"/>
      <c r="AT367" s="183" t="s">
        <v>152</v>
      </c>
      <c r="AU367" s="183" t="s">
        <v>80</v>
      </c>
      <c r="AV367" s="183" t="s">
        <v>80</v>
      </c>
      <c r="AW367" s="183" t="s">
        <v>111</v>
      </c>
      <c r="AX367" s="183" t="s">
        <v>76</v>
      </c>
      <c r="AY367" s="183" t="s">
        <v>139</v>
      </c>
    </row>
    <row r="368" spans="2:65" s="140" customFormat="1" ht="37.5" customHeight="1" x14ac:dyDescent="0.35">
      <c r="B368" s="141"/>
      <c r="C368" s="142"/>
      <c r="D368" s="142" t="s">
        <v>71</v>
      </c>
      <c r="E368" s="143" t="s">
        <v>1184</v>
      </c>
      <c r="F368" s="143" t="s">
        <v>1918</v>
      </c>
      <c r="G368" s="142"/>
      <c r="H368" s="142"/>
      <c r="J368" s="144">
        <f>$BK$368</f>
        <v>12222.86</v>
      </c>
      <c r="K368" s="142"/>
      <c r="L368" s="145"/>
      <c r="M368" s="146"/>
      <c r="N368" s="142"/>
      <c r="O368" s="142"/>
      <c r="P368" s="147">
        <f>$P$369</f>
        <v>0</v>
      </c>
      <c r="Q368" s="142"/>
      <c r="R368" s="147">
        <f>$R$369</f>
        <v>9.1999024079999998</v>
      </c>
      <c r="S368" s="142"/>
      <c r="T368" s="148">
        <f>$T$369</f>
        <v>0</v>
      </c>
      <c r="AR368" s="149" t="s">
        <v>161</v>
      </c>
      <c r="AT368" s="149" t="s">
        <v>71</v>
      </c>
      <c r="AU368" s="149" t="s">
        <v>72</v>
      </c>
      <c r="AY368" s="149" t="s">
        <v>139</v>
      </c>
      <c r="BK368" s="150">
        <f>$BK$369</f>
        <v>12222.86</v>
      </c>
    </row>
    <row r="369" spans="2:65" s="140" customFormat="1" ht="21" customHeight="1" x14ac:dyDescent="0.3">
      <c r="B369" s="141"/>
      <c r="C369" s="142"/>
      <c r="D369" s="142" t="s">
        <v>71</v>
      </c>
      <c r="E369" s="151" t="s">
        <v>2461</v>
      </c>
      <c r="F369" s="151" t="s">
        <v>2462</v>
      </c>
      <c r="G369" s="142"/>
      <c r="H369" s="142"/>
      <c r="J369" s="152">
        <f>$BK$369</f>
        <v>12222.86</v>
      </c>
      <c r="K369" s="142"/>
      <c r="L369" s="145"/>
      <c r="M369" s="146"/>
      <c r="N369" s="142"/>
      <c r="O369" s="142"/>
      <c r="P369" s="147">
        <f>SUM($P$370:$P$419)</f>
        <v>0</v>
      </c>
      <c r="Q369" s="142"/>
      <c r="R369" s="147">
        <f>SUM($R$370:$R$419)</f>
        <v>9.1999024079999998</v>
      </c>
      <c r="S369" s="142"/>
      <c r="T369" s="148">
        <f>SUM($T$370:$T$419)</f>
        <v>0</v>
      </c>
      <c r="AR369" s="149" t="s">
        <v>161</v>
      </c>
      <c r="AT369" s="149" t="s">
        <v>71</v>
      </c>
      <c r="AU369" s="149" t="s">
        <v>76</v>
      </c>
      <c r="AY369" s="149" t="s">
        <v>139</v>
      </c>
      <c r="BK369" s="150">
        <f>SUM($BK$370:$BK$419)</f>
        <v>12222.86</v>
      </c>
    </row>
    <row r="370" spans="2:65" s="6" customFormat="1" ht="15.75" customHeight="1" x14ac:dyDescent="0.3">
      <c r="B370" s="23"/>
      <c r="C370" s="153" t="s">
        <v>1515</v>
      </c>
      <c r="D370" s="153" t="s">
        <v>141</v>
      </c>
      <c r="E370" s="154" t="s">
        <v>2463</v>
      </c>
      <c r="F370" s="155" t="s">
        <v>2464</v>
      </c>
      <c r="G370" s="156" t="s">
        <v>2465</v>
      </c>
      <c r="H370" s="157">
        <v>0.03</v>
      </c>
      <c r="I370" s="158">
        <v>616</v>
      </c>
      <c r="J370" s="159">
        <f>ROUND($I$370*$H$370,2)</f>
        <v>18.48</v>
      </c>
      <c r="K370" s="155" t="s">
        <v>145</v>
      </c>
      <c r="L370" s="43"/>
      <c r="M370" s="160"/>
      <c r="N370" s="161" t="s">
        <v>43</v>
      </c>
      <c r="O370" s="24"/>
      <c r="P370" s="162">
        <f>$O$370*$H$370</f>
        <v>0</v>
      </c>
      <c r="Q370" s="162">
        <v>8.8000000000000005E-3</v>
      </c>
      <c r="R370" s="162">
        <f>$Q$370*$H$370</f>
        <v>2.6400000000000002E-4</v>
      </c>
      <c r="S370" s="162">
        <v>0</v>
      </c>
      <c r="T370" s="163">
        <f>$S$370*$H$370</f>
        <v>0</v>
      </c>
      <c r="AR370" s="97" t="s">
        <v>1457</v>
      </c>
      <c r="AT370" s="97" t="s">
        <v>141</v>
      </c>
      <c r="AU370" s="97" t="s">
        <v>80</v>
      </c>
      <c r="AY370" s="6" t="s">
        <v>139</v>
      </c>
      <c r="BE370" s="164">
        <f>IF($N$370="základní",$J$370,0)</f>
        <v>18.48</v>
      </c>
      <c r="BF370" s="164">
        <f>IF($N$370="snížená",$J$370,0)</f>
        <v>0</v>
      </c>
      <c r="BG370" s="164">
        <f>IF($N$370="zákl. přenesená",$J$370,0)</f>
        <v>0</v>
      </c>
      <c r="BH370" s="164">
        <f>IF($N$370="sníž. přenesená",$J$370,0)</f>
        <v>0</v>
      </c>
      <c r="BI370" s="164">
        <f>IF($N$370="nulová",$J$370,0)</f>
        <v>0</v>
      </c>
      <c r="BJ370" s="97" t="s">
        <v>76</v>
      </c>
      <c r="BK370" s="164">
        <f>ROUND($I$370*$H$370,2)</f>
        <v>18.48</v>
      </c>
      <c r="BL370" s="97" t="s">
        <v>1457</v>
      </c>
      <c r="BM370" s="97" t="s">
        <v>2620</v>
      </c>
    </row>
    <row r="371" spans="2:65" s="6" customFormat="1" ht="16.5" customHeight="1" x14ac:dyDescent="0.3">
      <c r="B371" s="23"/>
      <c r="C371" s="24"/>
      <c r="D371" s="165" t="s">
        <v>148</v>
      </c>
      <c r="E371" s="24"/>
      <c r="F371" s="166" t="s">
        <v>2467</v>
      </c>
      <c r="G371" s="24"/>
      <c r="H371" s="24"/>
      <c r="J371" s="24"/>
      <c r="K371" s="24"/>
      <c r="L371" s="43"/>
      <c r="M371" s="56"/>
      <c r="N371" s="24"/>
      <c r="O371" s="24"/>
      <c r="P371" s="24"/>
      <c r="Q371" s="24"/>
      <c r="R371" s="24"/>
      <c r="S371" s="24"/>
      <c r="T371" s="57"/>
      <c r="AT371" s="6" t="s">
        <v>148</v>
      </c>
      <c r="AU371" s="6" t="s">
        <v>80</v>
      </c>
    </row>
    <row r="372" spans="2:65" s="6" customFormat="1" ht="44.25" customHeight="1" x14ac:dyDescent="0.3">
      <c r="B372" s="23"/>
      <c r="C372" s="24"/>
      <c r="D372" s="167" t="s">
        <v>150</v>
      </c>
      <c r="E372" s="24"/>
      <c r="F372" s="168" t="s">
        <v>2468</v>
      </c>
      <c r="G372" s="24"/>
      <c r="H372" s="24"/>
      <c r="J372" s="24"/>
      <c r="K372" s="24"/>
      <c r="L372" s="43"/>
      <c r="M372" s="56"/>
      <c r="N372" s="24"/>
      <c r="O372" s="24"/>
      <c r="P372" s="24"/>
      <c r="Q372" s="24"/>
      <c r="R372" s="24"/>
      <c r="S372" s="24"/>
      <c r="T372" s="57"/>
      <c r="AT372" s="6" t="s">
        <v>150</v>
      </c>
      <c r="AU372" s="6" t="s">
        <v>80</v>
      </c>
    </row>
    <row r="373" spans="2:65" s="6" customFormat="1" ht="15.75" customHeight="1" x14ac:dyDescent="0.3">
      <c r="B373" s="169"/>
      <c r="C373" s="170"/>
      <c r="D373" s="167" t="s">
        <v>152</v>
      </c>
      <c r="E373" s="170"/>
      <c r="F373" s="171" t="s">
        <v>2169</v>
      </c>
      <c r="G373" s="170"/>
      <c r="H373" s="170"/>
      <c r="J373" s="170"/>
      <c r="K373" s="170"/>
      <c r="L373" s="172"/>
      <c r="M373" s="173"/>
      <c r="N373" s="170"/>
      <c r="O373" s="170"/>
      <c r="P373" s="170"/>
      <c r="Q373" s="170"/>
      <c r="R373" s="170"/>
      <c r="S373" s="170"/>
      <c r="T373" s="174"/>
      <c r="AT373" s="175" t="s">
        <v>152</v>
      </c>
      <c r="AU373" s="175" t="s">
        <v>80</v>
      </c>
      <c r="AV373" s="175" t="s">
        <v>76</v>
      </c>
      <c r="AW373" s="175" t="s">
        <v>111</v>
      </c>
      <c r="AX373" s="175" t="s">
        <v>72</v>
      </c>
      <c r="AY373" s="175" t="s">
        <v>139</v>
      </c>
    </row>
    <row r="374" spans="2:65" s="6" customFormat="1" ht="15.75" customHeight="1" x14ac:dyDescent="0.3">
      <c r="B374" s="176"/>
      <c r="C374" s="177"/>
      <c r="D374" s="167" t="s">
        <v>152</v>
      </c>
      <c r="E374" s="177"/>
      <c r="F374" s="178" t="s">
        <v>2621</v>
      </c>
      <c r="G374" s="177"/>
      <c r="H374" s="179">
        <v>1.2999999999999999E-2</v>
      </c>
      <c r="J374" s="177"/>
      <c r="K374" s="177"/>
      <c r="L374" s="180"/>
      <c r="M374" s="181"/>
      <c r="N374" s="177"/>
      <c r="O374" s="177"/>
      <c r="P374" s="177"/>
      <c r="Q374" s="177"/>
      <c r="R374" s="177"/>
      <c r="S374" s="177"/>
      <c r="T374" s="182"/>
      <c r="AT374" s="183" t="s">
        <v>152</v>
      </c>
      <c r="AU374" s="183" t="s">
        <v>80</v>
      </c>
      <c r="AV374" s="183" t="s">
        <v>80</v>
      </c>
      <c r="AW374" s="183" t="s">
        <v>111</v>
      </c>
      <c r="AX374" s="183" t="s">
        <v>72</v>
      </c>
      <c r="AY374" s="183" t="s">
        <v>139</v>
      </c>
    </row>
    <row r="375" spans="2:65" s="6" customFormat="1" ht="15.75" customHeight="1" x14ac:dyDescent="0.3">
      <c r="B375" s="176"/>
      <c r="C375" s="177"/>
      <c r="D375" s="167" t="s">
        <v>152</v>
      </c>
      <c r="E375" s="177"/>
      <c r="F375" s="178" t="s">
        <v>2622</v>
      </c>
      <c r="G375" s="177"/>
      <c r="H375" s="179">
        <v>1.7000000000000001E-2</v>
      </c>
      <c r="J375" s="177"/>
      <c r="K375" s="177"/>
      <c r="L375" s="180"/>
      <c r="M375" s="181"/>
      <c r="N375" s="177"/>
      <c r="O375" s="177"/>
      <c r="P375" s="177"/>
      <c r="Q375" s="177"/>
      <c r="R375" s="177"/>
      <c r="S375" s="177"/>
      <c r="T375" s="182"/>
      <c r="AT375" s="183" t="s">
        <v>152</v>
      </c>
      <c r="AU375" s="183" t="s">
        <v>80</v>
      </c>
      <c r="AV375" s="183" t="s">
        <v>80</v>
      </c>
      <c r="AW375" s="183" t="s">
        <v>111</v>
      </c>
      <c r="AX375" s="183" t="s">
        <v>72</v>
      </c>
      <c r="AY375" s="183" t="s">
        <v>139</v>
      </c>
    </row>
    <row r="376" spans="2:65" s="6" customFormat="1" ht="15.75" customHeight="1" x14ac:dyDescent="0.3">
      <c r="B376" s="184"/>
      <c r="C376" s="185"/>
      <c r="D376" s="167" t="s">
        <v>152</v>
      </c>
      <c r="E376" s="185"/>
      <c r="F376" s="186" t="s">
        <v>179</v>
      </c>
      <c r="G376" s="185"/>
      <c r="H376" s="187">
        <v>0.03</v>
      </c>
      <c r="J376" s="185"/>
      <c r="K376" s="185"/>
      <c r="L376" s="188"/>
      <c r="M376" s="189"/>
      <c r="N376" s="185"/>
      <c r="O376" s="185"/>
      <c r="P376" s="185"/>
      <c r="Q376" s="185"/>
      <c r="R376" s="185"/>
      <c r="S376" s="185"/>
      <c r="T376" s="190"/>
      <c r="AT376" s="191" t="s">
        <v>152</v>
      </c>
      <c r="AU376" s="191" t="s">
        <v>80</v>
      </c>
      <c r="AV376" s="191" t="s">
        <v>146</v>
      </c>
      <c r="AW376" s="191" t="s">
        <v>111</v>
      </c>
      <c r="AX376" s="191" t="s">
        <v>76</v>
      </c>
      <c r="AY376" s="191" t="s">
        <v>139</v>
      </c>
    </row>
    <row r="377" spans="2:65" s="6" customFormat="1" ht="15.75" customHeight="1" x14ac:dyDescent="0.3">
      <c r="B377" s="23"/>
      <c r="C377" s="153" t="s">
        <v>1522</v>
      </c>
      <c r="D377" s="153" t="s">
        <v>141</v>
      </c>
      <c r="E377" s="154" t="s">
        <v>2472</v>
      </c>
      <c r="F377" s="155" t="s">
        <v>2473</v>
      </c>
      <c r="G377" s="156" t="s">
        <v>164</v>
      </c>
      <c r="H377" s="157">
        <v>24</v>
      </c>
      <c r="I377" s="158">
        <v>25.3</v>
      </c>
      <c r="J377" s="159">
        <f>ROUND($I$377*$H$377,2)</f>
        <v>607.20000000000005</v>
      </c>
      <c r="K377" s="155" t="s">
        <v>145</v>
      </c>
      <c r="L377" s="43"/>
      <c r="M377" s="160"/>
      <c r="N377" s="161" t="s">
        <v>43</v>
      </c>
      <c r="O377" s="24"/>
      <c r="P377" s="162">
        <f>$O$377*$H$377</f>
        <v>0</v>
      </c>
      <c r="Q377" s="162">
        <v>0</v>
      </c>
      <c r="R377" s="162">
        <f>$Q$377*$H$377</f>
        <v>0</v>
      </c>
      <c r="S377" s="162">
        <v>0</v>
      </c>
      <c r="T377" s="163">
        <f>$S$377*$H$377</f>
        <v>0</v>
      </c>
      <c r="AR377" s="97" t="s">
        <v>1457</v>
      </c>
      <c r="AT377" s="97" t="s">
        <v>141</v>
      </c>
      <c r="AU377" s="97" t="s">
        <v>80</v>
      </c>
      <c r="AY377" s="6" t="s">
        <v>139</v>
      </c>
      <c r="BE377" s="164">
        <f>IF($N$377="základní",$J$377,0)</f>
        <v>607.20000000000005</v>
      </c>
      <c r="BF377" s="164">
        <f>IF($N$377="snížená",$J$377,0)</f>
        <v>0</v>
      </c>
      <c r="BG377" s="164">
        <f>IF($N$377="zákl. přenesená",$J$377,0)</f>
        <v>0</v>
      </c>
      <c r="BH377" s="164">
        <f>IF($N$377="sníž. přenesená",$J$377,0)</f>
        <v>0</v>
      </c>
      <c r="BI377" s="164">
        <f>IF($N$377="nulová",$J$377,0)</f>
        <v>0</v>
      </c>
      <c r="BJ377" s="97" t="s">
        <v>76</v>
      </c>
      <c r="BK377" s="164">
        <f>ROUND($I$377*$H$377,2)</f>
        <v>607.20000000000005</v>
      </c>
      <c r="BL377" s="97" t="s">
        <v>1457</v>
      </c>
      <c r="BM377" s="97" t="s">
        <v>2623</v>
      </c>
    </row>
    <row r="378" spans="2:65" s="6" customFormat="1" ht="27" customHeight="1" x14ac:dyDescent="0.3">
      <c r="B378" s="23"/>
      <c r="C378" s="24"/>
      <c r="D378" s="165" t="s">
        <v>148</v>
      </c>
      <c r="E378" s="24"/>
      <c r="F378" s="166" t="s">
        <v>2475</v>
      </c>
      <c r="G378" s="24"/>
      <c r="H378" s="24"/>
      <c r="J378" s="24"/>
      <c r="K378" s="24"/>
      <c r="L378" s="43"/>
      <c r="M378" s="56"/>
      <c r="N378" s="24"/>
      <c r="O378" s="24"/>
      <c r="P378" s="24"/>
      <c r="Q378" s="24"/>
      <c r="R378" s="24"/>
      <c r="S378" s="24"/>
      <c r="T378" s="57"/>
      <c r="AT378" s="6" t="s">
        <v>148</v>
      </c>
      <c r="AU378" s="6" t="s">
        <v>80</v>
      </c>
    </row>
    <row r="379" spans="2:65" s="6" customFormat="1" ht="57.75" customHeight="1" x14ac:dyDescent="0.3">
      <c r="B379" s="23"/>
      <c r="C379" s="24"/>
      <c r="D379" s="167" t="s">
        <v>150</v>
      </c>
      <c r="E379" s="24"/>
      <c r="F379" s="168" t="s">
        <v>2476</v>
      </c>
      <c r="G379" s="24"/>
      <c r="H379" s="24"/>
      <c r="J379" s="24"/>
      <c r="K379" s="24"/>
      <c r="L379" s="43"/>
      <c r="M379" s="56"/>
      <c r="N379" s="24"/>
      <c r="O379" s="24"/>
      <c r="P379" s="24"/>
      <c r="Q379" s="24"/>
      <c r="R379" s="24"/>
      <c r="S379" s="24"/>
      <c r="T379" s="57"/>
      <c r="AT379" s="6" t="s">
        <v>150</v>
      </c>
      <c r="AU379" s="6" t="s">
        <v>80</v>
      </c>
    </row>
    <row r="380" spans="2:65" s="6" customFormat="1" ht="15.75" customHeight="1" x14ac:dyDescent="0.3">
      <c r="B380" s="169"/>
      <c r="C380" s="170"/>
      <c r="D380" s="167" t="s">
        <v>152</v>
      </c>
      <c r="E380" s="170"/>
      <c r="F380" s="171" t="s">
        <v>2169</v>
      </c>
      <c r="G380" s="170"/>
      <c r="H380" s="170"/>
      <c r="J380" s="170"/>
      <c r="K380" s="170"/>
      <c r="L380" s="172"/>
      <c r="M380" s="173"/>
      <c r="N380" s="170"/>
      <c r="O380" s="170"/>
      <c r="P380" s="170"/>
      <c r="Q380" s="170"/>
      <c r="R380" s="170"/>
      <c r="S380" s="170"/>
      <c r="T380" s="174"/>
      <c r="AT380" s="175" t="s">
        <v>152</v>
      </c>
      <c r="AU380" s="175" t="s">
        <v>80</v>
      </c>
      <c r="AV380" s="175" t="s">
        <v>76</v>
      </c>
      <c r="AW380" s="175" t="s">
        <v>111</v>
      </c>
      <c r="AX380" s="175" t="s">
        <v>72</v>
      </c>
      <c r="AY380" s="175" t="s">
        <v>139</v>
      </c>
    </row>
    <row r="381" spans="2:65" s="6" customFormat="1" ht="15.75" customHeight="1" x14ac:dyDescent="0.3">
      <c r="B381" s="176"/>
      <c r="C381" s="177"/>
      <c r="D381" s="167" t="s">
        <v>152</v>
      </c>
      <c r="E381" s="177"/>
      <c r="F381" s="178" t="s">
        <v>2624</v>
      </c>
      <c r="G381" s="177"/>
      <c r="H381" s="179">
        <v>10.4</v>
      </c>
      <c r="J381" s="177"/>
      <c r="K381" s="177"/>
      <c r="L381" s="180"/>
      <c r="M381" s="181"/>
      <c r="N381" s="177"/>
      <c r="O381" s="177"/>
      <c r="P381" s="177"/>
      <c r="Q381" s="177"/>
      <c r="R381" s="177"/>
      <c r="S381" s="177"/>
      <c r="T381" s="182"/>
      <c r="AT381" s="183" t="s">
        <v>152</v>
      </c>
      <c r="AU381" s="183" t="s">
        <v>80</v>
      </c>
      <c r="AV381" s="183" t="s">
        <v>80</v>
      </c>
      <c r="AW381" s="183" t="s">
        <v>111</v>
      </c>
      <c r="AX381" s="183" t="s">
        <v>72</v>
      </c>
      <c r="AY381" s="183" t="s">
        <v>139</v>
      </c>
    </row>
    <row r="382" spans="2:65" s="6" customFormat="1" ht="15.75" customHeight="1" x14ac:dyDescent="0.3">
      <c r="B382" s="176"/>
      <c r="C382" s="177"/>
      <c r="D382" s="167" t="s">
        <v>152</v>
      </c>
      <c r="E382" s="177"/>
      <c r="F382" s="178" t="s">
        <v>2625</v>
      </c>
      <c r="G382" s="177"/>
      <c r="H382" s="179">
        <v>13.6</v>
      </c>
      <c r="J382" s="177"/>
      <c r="K382" s="177"/>
      <c r="L382" s="180"/>
      <c r="M382" s="181"/>
      <c r="N382" s="177"/>
      <c r="O382" s="177"/>
      <c r="P382" s="177"/>
      <c r="Q382" s="177"/>
      <c r="R382" s="177"/>
      <c r="S382" s="177"/>
      <c r="T382" s="182"/>
      <c r="AT382" s="183" t="s">
        <v>152</v>
      </c>
      <c r="AU382" s="183" t="s">
        <v>80</v>
      </c>
      <c r="AV382" s="183" t="s">
        <v>80</v>
      </c>
      <c r="AW382" s="183" t="s">
        <v>111</v>
      </c>
      <c r="AX382" s="183" t="s">
        <v>72</v>
      </c>
      <c r="AY382" s="183" t="s">
        <v>139</v>
      </c>
    </row>
    <row r="383" spans="2:65" s="6" customFormat="1" ht="15.75" customHeight="1" x14ac:dyDescent="0.3">
      <c r="B383" s="184"/>
      <c r="C383" s="185"/>
      <c r="D383" s="167" t="s">
        <v>152</v>
      </c>
      <c r="E383" s="185"/>
      <c r="F383" s="186" t="s">
        <v>179</v>
      </c>
      <c r="G383" s="185"/>
      <c r="H383" s="187">
        <v>24</v>
      </c>
      <c r="J383" s="185"/>
      <c r="K383" s="185"/>
      <c r="L383" s="188"/>
      <c r="M383" s="189"/>
      <c r="N383" s="185"/>
      <c r="O383" s="185"/>
      <c r="P383" s="185"/>
      <c r="Q383" s="185"/>
      <c r="R383" s="185"/>
      <c r="S383" s="185"/>
      <c r="T383" s="190"/>
      <c r="AT383" s="191" t="s">
        <v>152</v>
      </c>
      <c r="AU383" s="191" t="s">
        <v>80</v>
      </c>
      <c r="AV383" s="191" t="s">
        <v>146</v>
      </c>
      <c r="AW383" s="191" t="s">
        <v>111</v>
      </c>
      <c r="AX383" s="191" t="s">
        <v>76</v>
      </c>
      <c r="AY383" s="191" t="s">
        <v>139</v>
      </c>
    </row>
    <row r="384" spans="2:65" s="6" customFormat="1" ht="15.75" customHeight="1" x14ac:dyDescent="0.3">
      <c r="B384" s="23"/>
      <c r="C384" s="153" t="s">
        <v>1526</v>
      </c>
      <c r="D384" s="153" t="s">
        <v>141</v>
      </c>
      <c r="E384" s="154" t="s">
        <v>2480</v>
      </c>
      <c r="F384" s="155" t="s">
        <v>2481</v>
      </c>
      <c r="G384" s="156" t="s">
        <v>380</v>
      </c>
      <c r="H384" s="157">
        <v>2</v>
      </c>
      <c r="I384" s="158">
        <v>1870</v>
      </c>
      <c r="J384" s="159">
        <f>ROUND($I$384*$H$384,2)</f>
        <v>3740</v>
      </c>
      <c r="K384" s="155" t="s">
        <v>145</v>
      </c>
      <c r="L384" s="43"/>
      <c r="M384" s="160"/>
      <c r="N384" s="161" t="s">
        <v>43</v>
      </c>
      <c r="O384" s="24"/>
      <c r="P384" s="162">
        <f>$O$384*$H$384</f>
        <v>0</v>
      </c>
      <c r="Q384" s="162">
        <v>2.2563422040000001</v>
      </c>
      <c r="R384" s="162">
        <f>$Q$384*$H$384</f>
        <v>4.5126844080000001</v>
      </c>
      <c r="S384" s="162">
        <v>0</v>
      </c>
      <c r="T384" s="163">
        <f>$S$384*$H$384</f>
        <v>0</v>
      </c>
      <c r="AR384" s="97" t="s">
        <v>1457</v>
      </c>
      <c r="AT384" s="97" t="s">
        <v>141</v>
      </c>
      <c r="AU384" s="97" t="s">
        <v>80</v>
      </c>
      <c r="AY384" s="6" t="s">
        <v>139</v>
      </c>
      <c r="BE384" s="164">
        <f>IF($N$384="základní",$J$384,0)</f>
        <v>3740</v>
      </c>
      <c r="BF384" s="164">
        <f>IF($N$384="snížená",$J$384,0)</f>
        <v>0</v>
      </c>
      <c r="BG384" s="164">
        <f>IF($N$384="zákl. přenesená",$J$384,0)</f>
        <v>0</v>
      </c>
      <c r="BH384" s="164">
        <f>IF($N$384="sníž. přenesená",$J$384,0)</f>
        <v>0</v>
      </c>
      <c r="BI384" s="164">
        <f>IF($N$384="nulová",$J$384,0)</f>
        <v>0</v>
      </c>
      <c r="BJ384" s="97" t="s">
        <v>76</v>
      </c>
      <c r="BK384" s="164">
        <f>ROUND($I$384*$H$384,2)</f>
        <v>3740</v>
      </c>
      <c r="BL384" s="97" t="s">
        <v>1457</v>
      </c>
      <c r="BM384" s="97" t="s">
        <v>2626</v>
      </c>
    </row>
    <row r="385" spans="2:65" s="6" customFormat="1" ht="16.5" customHeight="1" x14ac:dyDescent="0.3">
      <c r="B385" s="23"/>
      <c r="C385" s="24"/>
      <c r="D385" s="165" t="s">
        <v>148</v>
      </c>
      <c r="E385" s="24"/>
      <c r="F385" s="166" t="s">
        <v>2483</v>
      </c>
      <c r="G385" s="24"/>
      <c r="H385" s="24"/>
      <c r="J385" s="24"/>
      <c r="K385" s="24"/>
      <c r="L385" s="43"/>
      <c r="M385" s="56"/>
      <c r="N385" s="24"/>
      <c r="O385" s="24"/>
      <c r="P385" s="24"/>
      <c r="Q385" s="24"/>
      <c r="R385" s="24"/>
      <c r="S385" s="24"/>
      <c r="T385" s="57"/>
      <c r="AT385" s="6" t="s">
        <v>148</v>
      </c>
      <c r="AU385" s="6" t="s">
        <v>80</v>
      </c>
    </row>
    <row r="386" spans="2:65" s="6" customFormat="1" ht="15.75" customHeight="1" x14ac:dyDescent="0.3">
      <c r="B386" s="176"/>
      <c r="C386" s="177"/>
      <c r="D386" s="167" t="s">
        <v>152</v>
      </c>
      <c r="E386" s="177"/>
      <c r="F386" s="178" t="s">
        <v>2484</v>
      </c>
      <c r="G386" s="177"/>
      <c r="H386" s="179">
        <v>2</v>
      </c>
      <c r="J386" s="177"/>
      <c r="K386" s="177"/>
      <c r="L386" s="180"/>
      <c r="M386" s="181"/>
      <c r="N386" s="177"/>
      <c r="O386" s="177"/>
      <c r="P386" s="177"/>
      <c r="Q386" s="177"/>
      <c r="R386" s="177"/>
      <c r="S386" s="177"/>
      <c r="T386" s="182"/>
      <c r="AT386" s="183" t="s">
        <v>152</v>
      </c>
      <c r="AU386" s="183" t="s">
        <v>80</v>
      </c>
      <c r="AV386" s="183" t="s">
        <v>80</v>
      </c>
      <c r="AW386" s="183" t="s">
        <v>111</v>
      </c>
      <c r="AX386" s="183" t="s">
        <v>76</v>
      </c>
      <c r="AY386" s="183" t="s">
        <v>139</v>
      </c>
    </row>
    <row r="387" spans="2:65" s="6" customFormat="1" ht="15.75" customHeight="1" x14ac:dyDescent="0.3">
      <c r="B387" s="23"/>
      <c r="C387" s="153" t="s">
        <v>1532</v>
      </c>
      <c r="D387" s="153" t="s">
        <v>141</v>
      </c>
      <c r="E387" s="154" t="s">
        <v>2485</v>
      </c>
      <c r="F387" s="155" t="s">
        <v>2486</v>
      </c>
      <c r="G387" s="156" t="s">
        <v>294</v>
      </c>
      <c r="H387" s="157">
        <v>30</v>
      </c>
      <c r="I387" s="158">
        <v>105</v>
      </c>
      <c r="J387" s="159">
        <f>ROUND($I$387*$H$387,2)</f>
        <v>3150</v>
      </c>
      <c r="K387" s="155" t="s">
        <v>145</v>
      </c>
      <c r="L387" s="43"/>
      <c r="M387" s="160"/>
      <c r="N387" s="161" t="s">
        <v>43</v>
      </c>
      <c r="O387" s="24"/>
      <c r="P387" s="162">
        <f>$O$387*$H$387</f>
        <v>0</v>
      </c>
      <c r="Q387" s="162">
        <v>0</v>
      </c>
      <c r="R387" s="162">
        <f>$Q$387*$H$387</f>
        <v>0</v>
      </c>
      <c r="S387" s="162">
        <v>0</v>
      </c>
      <c r="T387" s="163">
        <f>$S$387*$H$387</f>
        <v>0</v>
      </c>
      <c r="AR387" s="97" t="s">
        <v>1457</v>
      </c>
      <c r="AT387" s="97" t="s">
        <v>141</v>
      </c>
      <c r="AU387" s="97" t="s">
        <v>80</v>
      </c>
      <c r="AY387" s="6" t="s">
        <v>139</v>
      </c>
      <c r="BE387" s="164">
        <f>IF($N$387="základní",$J$387,0)</f>
        <v>3150</v>
      </c>
      <c r="BF387" s="164">
        <f>IF($N$387="snížená",$J$387,0)</f>
        <v>0</v>
      </c>
      <c r="BG387" s="164">
        <f>IF($N$387="zákl. přenesená",$J$387,0)</f>
        <v>0</v>
      </c>
      <c r="BH387" s="164">
        <f>IF($N$387="sníž. přenesená",$J$387,0)</f>
        <v>0</v>
      </c>
      <c r="BI387" s="164">
        <f>IF($N$387="nulová",$J$387,0)</f>
        <v>0</v>
      </c>
      <c r="BJ387" s="97" t="s">
        <v>76</v>
      </c>
      <c r="BK387" s="164">
        <f>ROUND($I$387*$H$387,2)</f>
        <v>3150</v>
      </c>
      <c r="BL387" s="97" t="s">
        <v>1457</v>
      </c>
      <c r="BM387" s="97" t="s">
        <v>2627</v>
      </c>
    </row>
    <row r="388" spans="2:65" s="6" customFormat="1" ht="27" customHeight="1" x14ac:dyDescent="0.3">
      <c r="B388" s="23"/>
      <c r="C388" s="24"/>
      <c r="D388" s="165" t="s">
        <v>148</v>
      </c>
      <c r="E388" s="24"/>
      <c r="F388" s="166" t="s">
        <v>2488</v>
      </c>
      <c r="G388" s="24"/>
      <c r="H388" s="24"/>
      <c r="J388" s="24"/>
      <c r="K388" s="24"/>
      <c r="L388" s="43"/>
      <c r="M388" s="56"/>
      <c r="N388" s="24"/>
      <c r="O388" s="24"/>
      <c r="P388" s="24"/>
      <c r="Q388" s="24"/>
      <c r="R388" s="24"/>
      <c r="S388" s="24"/>
      <c r="T388" s="57"/>
      <c r="AT388" s="6" t="s">
        <v>148</v>
      </c>
      <c r="AU388" s="6" t="s">
        <v>80</v>
      </c>
    </row>
    <row r="389" spans="2:65" s="6" customFormat="1" ht="30.75" customHeight="1" x14ac:dyDescent="0.3">
      <c r="B389" s="23"/>
      <c r="C389" s="24"/>
      <c r="D389" s="167" t="s">
        <v>150</v>
      </c>
      <c r="E389" s="24"/>
      <c r="F389" s="168" t="s">
        <v>2489</v>
      </c>
      <c r="G389" s="24"/>
      <c r="H389" s="24"/>
      <c r="J389" s="24"/>
      <c r="K389" s="24"/>
      <c r="L389" s="43"/>
      <c r="M389" s="56"/>
      <c r="N389" s="24"/>
      <c r="O389" s="24"/>
      <c r="P389" s="24"/>
      <c r="Q389" s="24"/>
      <c r="R389" s="24"/>
      <c r="S389" s="24"/>
      <c r="T389" s="57"/>
      <c r="AT389" s="6" t="s">
        <v>150</v>
      </c>
      <c r="AU389" s="6" t="s">
        <v>80</v>
      </c>
    </row>
    <row r="390" spans="2:65" s="6" customFormat="1" ht="15.75" customHeight="1" x14ac:dyDescent="0.3">
      <c r="B390" s="169"/>
      <c r="C390" s="170"/>
      <c r="D390" s="167" t="s">
        <v>152</v>
      </c>
      <c r="E390" s="170"/>
      <c r="F390" s="171" t="s">
        <v>2169</v>
      </c>
      <c r="G390" s="170"/>
      <c r="H390" s="170"/>
      <c r="J390" s="170"/>
      <c r="K390" s="170"/>
      <c r="L390" s="172"/>
      <c r="M390" s="173"/>
      <c r="N390" s="170"/>
      <c r="O390" s="170"/>
      <c r="P390" s="170"/>
      <c r="Q390" s="170"/>
      <c r="R390" s="170"/>
      <c r="S390" s="170"/>
      <c r="T390" s="174"/>
      <c r="AT390" s="175" t="s">
        <v>152</v>
      </c>
      <c r="AU390" s="175" t="s">
        <v>80</v>
      </c>
      <c r="AV390" s="175" t="s">
        <v>76</v>
      </c>
      <c r="AW390" s="175" t="s">
        <v>111</v>
      </c>
      <c r="AX390" s="175" t="s">
        <v>72</v>
      </c>
      <c r="AY390" s="175" t="s">
        <v>139</v>
      </c>
    </row>
    <row r="391" spans="2:65" s="6" customFormat="1" ht="15.75" customHeight="1" x14ac:dyDescent="0.3">
      <c r="B391" s="176"/>
      <c r="C391" s="177"/>
      <c r="D391" s="167" t="s">
        <v>152</v>
      </c>
      <c r="E391" s="177"/>
      <c r="F391" s="178" t="s">
        <v>2565</v>
      </c>
      <c r="G391" s="177"/>
      <c r="H391" s="179">
        <v>13</v>
      </c>
      <c r="J391" s="177"/>
      <c r="K391" s="177"/>
      <c r="L391" s="180"/>
      <c r="M391" s="181"/>
      <c r="N391" s="177"/>
      <c r="O391" s="177"/>
      <c r="P391" s="177"/>
      <c r="Q391" s="177"/>
      <c r="R391" s="177"/>
      <c r="S391" s="177"/>
      <c r="T391" s="182"/>
      <c r="AT391" s="183" t="s">
        <v>152</v>
      </c>
      <c r="AU391" s="183" t="s">
        <v>80</v>
      </c>
      <c r="AV391" s="183" t="s">
        <v>80</v>
      </c>
      <c r="AW391" s="183" t="s">
        <v>111</v>
      </c>
      <c r="AX391" s="183" t="s">
        <v>72</v>
      </c>
      <c r="AY391" s="183" t="s">
        <v>139</v>
      </c>
    </row>
    <row r="392" spans="2:65" s="6" customFormat="1" ht="15.75" customHeight="1" x14ac:dyDescent="0.3">
      <c r="B392" s="176"/>
      <c r="C392" s="177"/>
      <c r="D392" s="167" t="s">
        <v>152</v>
      </c>
      <c r="E392" s="177"/>
      <c r="F392" s="178" t="s">
        <v>2628</v>
      </c>
      <c r="G392" s="177"/>
      <c r="H392" s="179">
        <v>17</v>
      </c>
      <c r="J392" s="177"/>
      <c r="K392" s="177"/>
      <c r="L392" s="180"/>
      <c r="M392" s="181"/>
      <c r="N392" s="177"/>
      <c r="O392" s="177"/>
      <c r="P392" s="177"/>
      <c r="Q392" s="177"/>
      <c r="R392" s="177"/>
      <c r="S392" s="177"/>
      <c r="T392" s="182"/>
      <c r="AT392" s="183" t="s">
        <v>152</v>
      </c>
      <c r="AU392" s="183" t="s">
        <v>80</v>
      </c>
      <c r="AV392" s="183" t="s">
        <v>80</v>
      </c>
      <c r="AW392" s="183" t="s">
        <v>111</v>
      </c>
      <c r="AX392" s="183" t="s">
        <v>72</v>
      </c>
      <c r="AY392" s="183" t="s">
        <v>139</v>
      </c>
    </row>
    <row r="393" spans="2:65" s="6" customFormat="1" ht="15.75" customHeight="1" x14ac:dyDescent="0.3">
      <c r="B393" s="184"/>
      <c r="C393" s="185"/>
      <c r="D393" s="167" t="s">
        <v>152</v>
      </c>
      <c r="E393" s="185"/>
      <c r="F393" s="186" t="s">
        <v>179</v>
      </c>
      <c r="G393" s="185"/>
      <c r="H393" s="187">
        <v>30</v>
      </c>
      <c r="J393" s="185"/>
      <c r="K393" s="185"/>
      <c r="L393" s="188"/>
      <c r="M393" s="189"/>
      <c r="N393" s="185"/>
      <c r="O393" s="185"/>
      <c r="P393" s="185"/>
      <c r="Q393" s="185"/>
      <c r="R393" s="185"/>
      <c r="S393" s="185"/>
      <c r="T393" s="190"/>
      <c r="AT393" s="191" t="s">
        <v>152</v>
      </c>
      <c r="AU393" s="191" t="s">
        <v>80</v>
      </c>
      <c r="AV393" s="191" t="s">
        <v>146</v>
      </c>
      <c r="AW393" s="191" t="s">
        <v>111</v>
      </c>
      <c r="AX393" s="191" t="s">
        <v>76</v>
      </c>
      <c r="AY393" s="191" t="s">
        <v>139</v>
      </c>
    </row>
    <row r="394" spans="2:65" s="6" customFormat="1" ht="15.75" customHeight="1" x14ac:dyDescent="0.3">
      <c r="B394" s="23"/>
      <c r="C394" s="153" t="s">
        <v>1537</v>
      </c>
      <c r="D394" s="153" t="s">
        <v>141</v>
      </c>
      <c r="E394" s="154" t="s">
        <v>2491</v>
      </c>
      <c r="F394" s="155" t="s">
        <v>2492</v>
      </c>
      <c r="G394" s="156" t="s">
        <v>294</v>
      </c>
      <c r="H394" s="157">
        <v>30</v>
      </c>
      <c r="I394" s="158">
        <v>61.2</v>
      </c>
      <c r="J394" s="159">
        <f>ROUND($I$394*$H$394,2)</f>
        <v>1836</v>
      </c>
      <c r="K394" s="155" t="s">
        <v>145</v>
      </c>
      <c r="L394" s="43"/>
      <c r="M394" s="160"/>
      <c r="N394" s="161" t="s">
        <v>43</v>
      </c>
      <c r="O394" s="24"/>
      <c r="P394" s="162">
        <f>$O$394*$H$394</f>
        <v>0</v>
      </c>
      <c r="Q394" s="162">
        <v>0.15614</v>
      </c>
      <c r="R394" s="162">
        <f>$Q$394*$H$394</f>
        <v>4.6841999999999997</v>
      </c>
      <c r="S394" s="162">
        <v>0</v>
      </c>
      <c r="T394" s="163">
        <f>$S$394*$H$394</f>
        <v>0</v>
      </c>
      <c r="AR394" s="97" t="s">
        <v>1457</v>
      </c>
      <c r="AT394" s="97" t="s">
        <v>141</v>
      </c>
      <c r="AU394" s="97" t="s">
        <v>80</v>
      </c>
      <c r="AY394" s="6" t="s">
        <v>139</v>
      </c>
      <c r="BE394" s="164">
        <f>IF($N$394="základní",$J$394,0)</f>
        <v>1836</v>
      </c>
      <c r="BF394" s="164">
        <f>IF($N$394="snížená",$J$394,0)</f>
        <v>0</v>
      </c>
      <c r="BG394" s="164">
        <f>IF($N$394="zákl. přenesená",$J$394,0)</f>
        <v>0</v>
      </c>
      <c r="BH394" s="164">
        <f>IF($N$394="sníž. přenesená",$J$394,0)</f>
        <v>0</v>
      </c>
      <c r="BI394" s="164">
        <f>IF($N$394="nulová",$J$394,0)</f>
        <v>0</v>
      </c>
      <c r="BJ394" s="97" t="s">
        <v>76</v>
      </c>
      <c r="BK394" s="164">
        <f>ROUND($I$394*$H$394,2)</f>
        <v>1836</v>
      </c>
      <c r="BL394" s="97" t="s">
        <v>1457</v>
      </c>
      <c r="BM394" s="97" t="s">
        <v>2629</v>
      </c>
    </row>
    <row r="395" spans="2:65" s="6" customFormat="1" ht="27" customHeight="1" x14ac:dyDescent="0.3">
      <c r="B395" s="23"/>
      <c r="C395" s="24"/>
      <c r="D395" s="165" t="s">
        <v>148</v>
      </c>
      <c r="E395" s="24"/>
      <c r="F395" s="166" t="s">
        <v>2494</v>
      </c>
      <c r="G395" s="24"/>
      <c r="H395" s="24"/>
      <c r="J395" s="24"/>
      <c r="K395" s="24"/>
      <c r="L395" s="43"/>
      <c r="M395" s="56"/>
      <c r="N395" s="24"/>
      <c r="O395" s="24"/>
      <c r="P395" s="24"/>
      <c r="Q395" s="24"/>
      <c r="R395" s="24"/>
      <c r="S395" s="24"/>
      <c r="T395" s="57"/>
      <c r="AT395" s="6" t="s">
        <v>148</v>
      </c>
      <c r="AU395" s="6" t="s">
        <v>80</v>
      </c>
    </row>
    <row r="396" spans="2:65" s="6" customFormat="1" ht="44.25" customHeight="1" x14ac:dyDescent="0.3">
      <c r="B396" s="23"/>
      <c r="C396" s="24"/>
      <c r="D396" s="167" t="s">
        <v>150</v>
      </c>
      <c r="E396" s="24"/>
      <c r="F396" s="168" t="s">
        <v>2495</v>
      </c>
      <c r="G396" s="24"/>
      <c r="H396" s="24"/>
      <c r="J396" s="24"/>
      <c r="K396" s="24"/>
      <c r="L396" s="43"/>
      <c r="M396" s="56"/>
      <c r="N396" s="24"/>
      <c r="O396" s="24"/>
      <c r="P396" s="24"/>
      <c r="Q396" s="24"/>
      <c r="R396" s="24"/>
      <c r="S396" s="24"/>
      <c r="T396" s="57"/>
      <c r="AT396" s="6" t="s">
        <v>150</v>
      </c>
      <c r="AU396" s="6" t="s">
        <v>80</v>
      </c>
    </row>
    <row r="397" spans="2:65" s="6" customFormat="1" ht="15.75" customHeight="1" x14ac:dyDescent="0.3">
      <c r="B397" s="169"/>
      <c r="C397" s="170"/>
      <c r="D397" s="167" t="s">
        <v>152</v>
      </c>
      <c r="E397" s="170"/>
      <c r="F397" s="171" t="s">
        <v>2169</v>
      </c>
      <c r="G397" s="170"/>
      <c r="H397" s="170"/>
      <c r="J397" s="170"/>
      <c r="K397" s="170"/>
      <c r="L397" s="172"/>
      <c r="M397" s="173"/>
      <c r="N397" s="170"/>
      <c r="O397" s="170"/>
      <c r="P397" s="170"/>
      <c r="Q397" s="170"/>
      <c r="R397" s="170"/>
      <c r="S397" s="170"/>
      <c r="T397" s="174"/>
      <c r="AT397" s="175" t="s">
        <v>152</v>
      </c>
      <c r="AU397" s="175" t="s">
        <v>80</v>
      </c>
      <c r="AV397" s="175" t="s">
        <v>76</v>
      </c>
      <c r="AW397" s="175" t="s">
        <v>111</v>
      </c>
      <c r="AX397" s="175" t="s">
        <v>72</v>
      </c>
      <c r="AY397" s="175" t="s">
        <v>139</v>
      </c>
    </row>
    <row r="398" spans="2:65" s="6" customFormat="1" ht="15.75" customHeight="1" x14ac:dyDescent="0.3">
      <c r="B398" s="176"/>
      <c r="C398" s="177"/>
      <c r="D398" s="167" t="s">
        <v>152</v>
      </c>
      <c r="E398" s="177"/>
      <c r="F398" s="178" t="s">
        <v>2565</v>
      </c>
      <c r="G398" s="177"/>
      <c r="H398" s="179">
        <v>13</v>
      </c>
      <c r="J398" s="177"/>
      <c r="K398" s="177"/>
      <c r="L398" s="180"/>
      <c r="M398" s="181"/>
      <c r="N398" s="177"/>
      <c r="O398" s="177"/>
      <c r="P398" s="177"/>
      <c r="Q398" s="177"/>
      <c r="R398" s="177"/>
      <c r="S398" s="177"/>
      <c r="T398" s="182"/>
      <c r="AT398" s="183" t="s">
        <v>152</v>
      </c>
      <c r="AU398" s="183" t="s">
        <v>80</v>
      </c>
      <c r="AV398" s="183" t="s">
        <v>80</v>
      </c>
      <c r="AW398" s="183" t="s">
        <v>111</v>
      </c>
      <c r="AX398" s="183" t="s">
        <v>72</v>
      </c>
      <c r="AY398" s="183" t="s">
        <v>139</v>
      </c>
    </row>
    <row r="399" spans="2:65" s="6" customFormat="1" ht="15.75" customHeight="1" x14ac:dyDescent="0.3">
      <c r="B399" s="176"/>
      <c r="C399" s="177"/>
      <c r="D399" s="167" t="s">
        <v>152</v>
      </c>
      <c r="E399" s="177"/>
      <c r="F399" s="178" t="s">
        <v>2628</v>
      </c>
      <c r="G399" s="177"/>
      <c r="H399" s="179">
        <v>17</v>
      </c>
      <c r="J399" s="177"/>
      <c r="K399" s="177"/>
      <c r="L399" s="180"/>
      <c r="M399" s="181"/>
      <c r="N399" s="177"/>
      <c r="O399" s="177"/>
      <c r="P399" s="177"/>
      <c r="Q399" s="177"/>
      <c r="R399" s="177"/>
      <c r="S399" s="177"/>
      <c r="T399" s="182"/>
      <c r="AT399" s="183" t="s">
        <v>152</v>
      </c>
      <c r="AU399" s="183" t="s">
        <v>80</v>
      </c>
      <c r="AV399" s="183" t="s">
        <v>80</v>
      </c>
      <c r="AW399" s="183" t="s">
        <v>111</v>
      </c>
      <c r="AX399" s="183" t="s">
        <v>72</v>
      </c>
      <c r="AY399" s="183" t="s">
        <v>139</v>
      </c>
    </row>
    <row r="400" spans="2:65" s="6" customFormat="1" ht="15.75" customHeight="1" x14ac:dyDescent="0.3">
      <c r="B400" s="184"/>
      <c r="C400" s="185"/>
      <c r="D400" s="167" t="s">
        <v>152</v>
      </c>
      <c r="E400" s="185"/>
      <c r="F400" s="186" t="s">
        <v>179</v>
      </c>
      <c r="G400" s="185"/>
      <c r="H400" s="187">
        <v>30</v>
      </c>
      <c r="J400" s="185"/>
      <c r="K400" s="185"/>
      <c r="L400" s="188"/>
      <c r="M400" s="189"/>
      <c r="N400" s="185"/>
      <c r="O400" s="185"/>
      <c r="P400" s="185"/>
      <c r="Q400" s="185"/>
      <c r="R400" s="185"/>
      <c r="S400" s="185"/>
      <c r="T400" s="190"/>
      <c r="AT400" s="191" t="s">
        <v>152</v>
      </c>
      <c r="AU400" s="191" t="s">
        <v>80</v>
      </c>
      <c r="AV400" s="191" t="s">
        <v>146</v>
      </c>
      <c r="AW400" s="191" t="s">
        <v>111</v>
      </c>
      <c r="AX400" s="191" t="s">
        <v>76</v>
      </c>
      <c r="AY400" s="191" t="s">
        <v>139</v>
      </c>
    </row>
    <row r="401" spans="2:65" s="6" customFormat="1" ht="15.75" customHeight="1" x14ac:dyDescent="0.3">
      <c r="B401" s="23"/>
      <c r="C401" s="153" t="s">
        <v>1543</v>
      </c>
      <c r="D401" s="153" t="s">
        <v>141</v>
      </c>
      <c r="E401" s="154" t="s">
        <v>2496</v>
      </c>
      <c r="F401" s="155" t="s">
        <v>2497</v>
      </c>
      <c r="G401" s="156" t="s">
        <v>294</v>
      </c>
      <c r="H401" s="157">
        <v>30</v>
      </c>
      <c r="I401" s="158">
        <v>8.99</v>
      </c>
      <c r="J401" s="159">
        <f>ROUND($I$401*$H$401,2)</f>
        <v>269.7</v>
      </c>
      <c r="K401" s="155" t="s">
        <v>145</v>
      </c>
      <c r="L401" s="43"/>
      <c r="M401" s="160"/>
      <c r="N401" s="161" t="s">
        <v>43</v>
      </c>
      <c r="O401" s="24"/>
      <c r="P401" s="162">
        <f>$O$401*$H$401</f>
        <v>0</v>
      </c>
      <c r="Q401" s="162">
        <v>9.1799999999999995E-5</v>
      </c>
      <c r="R401" s="162">
        <f>$Q$401*$H$401</f>
        <v>2.7539999999999999E-3</v>
      </c>
      <c r="S401" s="162">
        <v>0</v>
      </c>
      <c r="T401" s="163">
        <f>$S$401*$H$401</f>
        <v>0</v>
      </c>
      <c r="AR401" s="97" t="s">
        <v>1457</v>
      </c>
      <c r="AT401" s="97" t="s">
        <v>141</v>
      </c>
      <c r="AU401" s="97" t="s">
        <v>80</v>
      </c>
      <c r="AY401" s="6" t="s">
        <v>139</v>
      </c>
      <c r="BE401" s="164">
        <f>IF($N$401="základní",$J$401,0)</f>
        <v>269.7</v>
      </c>
      <c r="BF401" s="164">
        <f>IF($N$401="snížená",$J$401,0)</f>
        <v>0</v>
      </c>
      <c r="BG401" s="164">
        <f>IF($N$401="zákl. přenesená",$J$401,0)</f>
        <v>0</v>
      </c>
      <c r="BH401" s="164">
        <f>IF($N$401="sníž. přenesená",$J$401,0)</f>
        <v>0</v>
      </c>
      <c r="BI401" s="164">
        <f>IF($N$401="nulová",$J$401,0)</f>
        <v>0</v>
      </c>
      <c r="BJ401" s="97" t="s">
        <v>76</v>
      </c>
      <c r="BK401" s="164">
        <f>ROUND($I$401*$H$401,2)</f>
        <v>269.7</v>
      </c>
      <c r="BL401" s="97" t="s">
        <v>1457</v>
      </c>
      <c r="BM401" s="97" t="s">
        <v>2630</v>
      </c>
    </row>
    <row r="402" spans="2:65" s="6" customFormat="1" ht="27" customHeight="1" x14ac:dyDescent="0.3">
      <c r="B402" s="23"/>
      <c r="C402" s="24"/>
      <c r="D402" s="165" t="s">
        <v>148</v>
      </c>
      <c r="E402" s="24"/>
      <c r="F402" s="166" t="s">
        <v>2499</v>
      </c>
      <c r="G402" s="24"/>
      <c r="H402" s="24"/>
      <c r="J402" s="24"/>
      <c r="K402" s="24"/>
      <c r="L402" s="43"/>
      <c r="M402" s="56"/>
      <c r="N402" s="24"/>
      <c r="O402" s="24"/>
      <c r="P402" s="24"/>
      <c r="Q402" s="24"/>
      <c r="R402" s="24"/>
      <c r="S402" s="24"/>
      <c r="T402" s="57"/>
      <c r="AT402" s="6" t="s">
        <v>148</v>
      </c>
      <c r="AU402" s="6" t="s">
        <v>80</v>
      </c>
    </row>
    <row r="403" spans="2:65" s="6" customFormat="1" ht="15.75" customHeight="1" x14ac:dyDescent="0.3">
      <c r="B403" s="169"/>
      <c r="C403" s="170"/>
      <c r="D403" s="167" t="s">
        <v>152</v>
      </c>
      <c r="E403" s="170"/>
      <c r="F403" s="171" t="s">
        <v>2169</v>
      </c>
      <c r="G403" s="170"/>
      <c r="H403" s="170"/>
      <c r="J403" s="170"/>
      <c r="K403" s="170"/>
      <c r="L403" s="172"/>
      <c r="M403" s="173"/>
      <c r="N403" s="170"/>
      <c r="O403" s="170"/>
      <c r="P403" s="170"/>
      <c r="Q403" s="170"/>
      <c r="R403" s="170"/>
      <c r="S403" s="170"/>
      <c r="T403" s="174"/>
      <c r="AT403" s="175" t="s">
        <v>152</v>
      </c>
      <c r="AU403" s="175" t="s">
        <v>80</v>
      </c>
      <c r="AV403" s="175" t="s">
        <v>76</v>
      </c>
      <c r="AW403" s="175" t="s">
        <v>111</v>
      </c>
      <c r="AX403" s="175" t="s">
        <v>72</v>
      </c>
      <c r="AY403" s="175" t="s">
        <v>139</v>
      </c>
    </row>
    <row r="404" spans="2:65" s="6" customFormat="1" ht="15.75" customHeight="1" x14ac:dyDescent="0.3">
      <c r="B404" s="176"/>
      <c r="C404" s="177"/>
      <c r="D404" s="167" t="s">
        <v>152</v>
      </c>
      <c r="E404" s="177"/>
      <c r="F404" s="178" t="s">
        <v>2565</v>
      </c>
      <c r="G404" s="177"/>
      <c r="H404" s="179">
        <v>13</v>
      </c>
      <c r="J404" s="177"/>
      <c r="K404" s="177"/>
      <c r="L404" s="180"/>
      <c r="M404" s="181"/>
      <c r="N404" s="177"/>
      <c r="O404" s="177"/>
      <c r="P404" s="177"/>
      <c r="Q404" s="177"/>
      <c r="R404" s="177"/>
      <c r="S404" s="177"/>
      <c r="T404" s="182"/>
      <c r="AT404" s="183" t="s">
        <v>152</v>
      </c>
      <c r="AU404" s="183" t="s">
        <v>80</v>
      </c>
      <c r="AV404" s="183" t="s">
        <v>80</v>
      </c>
      <c r="AW404" s="183" t="s">
        <v>111</v>
      </c>
      <c r="AX404" s="183" t="s">
        <v>72</v>
      </c>
      <c r="AY404" s="183" t="s">
        <v>139</v>
      </c>
    </row>
    <row r="405" spans="2:65" s="6" customFormat="1" ht="15.75" customHeight="1" x14ac:dyDescent="0.3">
      <c r="B405" s="176"/>
      <c r="C405" s="177"/>
      <c r="D405" s="167" t="s">
        <v>152</v>
      </c>
      <c r="E405" s="177"/>
      <c r="F405" s="178" t="s">
        <v>2628</v>
      </c>
      <c r="G405" s="177"/>
      <c r="H405" s="179">
        <v>17</v>
      </c>
      <c r="J405" s="177"/>
      <c r="K405" s="177"/>
      <c r="L405" s="180"/>
      <c r="M405" s="181"/>
      <c r="N405" s="177"/>
      <c r="O405" s="177"/>
      <c r="P405" s="177"/>
      <c r="Q405" s="177"/>
      <c r="R405" s="177"/>
      <c r="S405" s="177"/>
      <c r="T405" s="182"/>
      <c r="AT405" s="183" t="s">
        <v>152</v>
      </c>
      <c r="AU405" s="183" t="s">
        <v>80</v>
      </c>
      <c r="AV405" s="183" t="s">
        <v>80</v>
      </c>
      <c r="AW405" s="183" t="s">
        <v>111</v>
      </c>
      <c r="AX405" s="183" t="s">
        <v>72</v>
      </c>
      <c r="AY405" s="183" t="s">
        <v>139</v>
      </c>
    </row>
    <row r="406" spans="2:65" s="6" customFormat="1" ht="15.75" customHeight="1" x14ac:dyDescent="0.3">
      <c r="B406" s="184"/>
      <c r="C406" s="185"/>
      <c r="D406" s="167" t="s">
        <v>152</v>
      </c>
      <c r="E406" s="185"/>
      <c r="F406" s="186" t="s">
        <v>179</v>
      </c>
      <c r="G406" s="185"/>
      <c r="H406" s="187">
        <v>30</v>
      </c>
      <c r="J406" s="185"/>
      <c r="K406" s="185"/>
      <c r="L406" s="188"/>
      <c r="M406" s="189"/>
      <c r="N406" s="185"/>
      <c r="O406" s="185"/>
      <c r="P406" s="185"/>
      <c r="Q406" s="185"/>
      <c r="R406" s="185"/>
      <c r="S406" s="185"/>
      <c r="T406" s="190"/>
      <c r="AT406" s="191" t="s">
        <v>152</v>
      </c>
      <c r="AU406" s="191" t="s">
        <v>80</v>
      </c>
      <c r="AV406" s="191" t="s">
        <v>146</v>
      </c>
      <c r="AW406" s="191" t="s">
        <v>111</v>
      </c>
      <c r="AX406" s="191" t="s">
        <v>76</v>
      </c>
      <c r="AY406" s="191" t="s">
        <v>139</v>
      </c>
    </row>
    <row r="407" spans="2:65" s="6" customFormat="1" ht="15.75" customHeight="1" x14ac:dyDescent="0.3">
      <c r="B407" s="23"/>
      <c r="C407" s="153" t="s">
        <v>1547</v>
      </c>
      <c r="D407" s="153" t="s">
        <v>141</v>
      </c>
      <c r="E407" s="154" t="s">
        <v>2500</v>
      </c>
      <c r="F407" s="155" t="s">
        <v>2501</v>
      </c>
      <c r="G407" s="156" t="s">
        <v>294</v>
      </c>
      <c r="H407" s="157">
        <v>30</v>
      </c>
      <c r="I407" s="158">
        <v>80.099999999999994</v>
      </c>
      <c r="J407" s="159">
        <f>ROUND($I$407*$H$407,2)</f>
        <v>2403</v>
      </c>
      <c r="K407" s="155" t="s">
        <v>145</v>
      </c>
      <c r="L407" s="43"/>
      <c r="M407" s="160"/>
      <c r="N407" s="161" t="s">
        <v>43</v>
      </c>
      <c r="O407" s="24"/>
      <c r="P407" s="162">
        <f>$O$407*$H$407</f>
        <v>0</v>
      </c>
      <c r="Q407" s="162">
        <v>0</v>
      </c>
      <c r="R407" s="162">
        <f>$Q$407*$H$407</f>
        <v>0</v>
      </c>
      <c r="S407" s="162">
        <v>0</v>
      </c>
      <c r="T407" s="163">
        <f>$S$407*$H$407</f>
        <v>0</v>
      </c>
      <c r="AR407" s="97" t="s">
        <v>1457</v>
      </c>
      <c r="AT407" s="97" t="s">
        <v>141</v>
      </c>
      <c r="AU407" s="97" t="s">
        <v>80</v>
      </c>
      <c r="AY407" s="6" t="s">
        <v>139</v>
      </c>
      <c r="BE407" s="164">
        <f>IF($N$407="základní",$J$407,0)</f>
        <v>2403</v>
      </c>
      <c r="BF407" s="164">
        <f>IF($N$407="snížená",$J$407,0)</f>
        <v>0</v>
      </c>
      <c r="BG407" s="164">
        <f>IF($N$407="zákl. přenesená",$J$407,0)</f>
        <v>0</v>
      </c>
      <c r="BH407" s="164">
        <f>IF($N$407="sníž. přenesená",$J$407,0)</f>
        <v>0</v>
      </c>
      <c r="BI407" s="164">
        <f>IF($N$407="nulová",$J$407,0)</f>
        <v>0</v>
      </c>
      <c r="BJ407" s="97" t="s">
        <v>76</v>
      </c>
      <c r="BK407" s="164">
        <f>ROUND($I$407*$H$407,2)</f>
        <v>2403</v>
      </c>
      <c r="BL407" s="97" t="s">
        <v>1457</v>
      </c>
      <c r="BM407" s="97" t="s">
        <v>2631</v>
      </c>
    </row>
    <row r="408" spans="2:65" s="6" customFormat="1" ht="16.5" customHeight="1" x14ac:dyDescent="0.3">
      <c r="B408" s="23"/>
      <c r="C408" s="24"/>
      <c r="D408" s="165" t="s">
        <v>148</v>
      </c>
      <c r="E408" s="24"/>
      <c r="F408" s="166" t="s">
        <v>2503</v>
      </c>
      <c r="G408" s="24"/>
      <c r="H408" s="24"/>
      <c r="J408" s="24"/>
      <c r="K408" s="24"/>
      <c r="L408" s="43"/>
      <c r="M408" s="56"/>
      <c r="N408" s="24"/>
      <c r="O408" s="24"/>
      <c r="P408" s="24"/>
      <c r="Q408" s="24"/>
      <c r="R408" s="24"/>
      <c r="S408" s="24"/>
      <c r="T408" s="57"/>
      <c r="AT408" s="6" t="s">
        <v>148</v>
      </c>
      <c r="AU408" s="6" t="s">
        <v>80</v>
      </c>
    </row>
    <row r="409" spans="2:65" s="6" customFormat="1" ht="15.75" customHeight="1" x14ac:dyDescent="0.3">
      <c r="B409" s="169"/>
      <c r="C409" s="170"/>
      <c r="D409" s="167" t="s">
        <v>152</v>
      </c>
      <c r="E409" s="170"/>
      <c r="F409" s="171" t="s">
        <v>2169</v>
      </c>
      <c r="G409" s="170"/>
      <c r="H409" s="170"/>
      <c r="J409" s="170"/>
      <c r="K409" s="170"/>
      <c r="L409" s="172"/>
      <c r="M409" s="173"/>
      <c r="N409" s="170"/>
      <c r="O409" s="170"/>
      <c r="P409" s="170"/>
      <c r="Q409" s="170"/>
      <c r="R409" s="170"/>
      <c r="S409" s="170"/>
      <c r="T409" s="174"/>
      <c r="AT409" s="175" t="s">
        <v>152</v>
      </c>
      <c r="AU409" s="175" t="s">
        <v>80</v>
      </c>
      <c r="AV409" s="175" t="s">
        <v>76</v>
      </c>
      <c r="AW409" s="175" t="s">
        <v>111</v>
      </c>
      <c r="AX409" s="175" t="s">
        <v>72</v>
      </c>
      <c r="AY409" s="175" t="s">
        <v>139</v>
      </c>
    </row>
    <row r="410" spans="2:65" s="6" customFormat="1" ht="15.75" customHeight="1" x14ac:dyDescent="0.3">
      <c r="B410" s="176"/>
      <c r="C410" s="177"/>
      <c r="D410" s="167" t="s">
        <v>152</v>
      </c>
      <c r="E410" s="177"/>
      <c r="F410" s="178" t="s">
        <v>2565</v>
      </c>
      <c r="G410" s="177"/>
      <c r="H410" s="179">
        <v>13</v>
      </c>
      <c r="J410" s="177"/>
      <c r="K410" s="177"/>
      <c r="L410" s="180"/>
      <c r="M410" s="181"/>
      <c r="N410" s="177"/>
      <c r="O410" s="177"/>
      <c r="P410" s="177"/>
      <c r="Q410" s="177"/>
      <c r="R410" s="177"/>
      <c r="S410" s="177"/>
      <c r="T410" s="182"/>
      <c r="AT410" s="183" t="s">
        <v>152</v>
      </c>
      <c r="AU410" s="183" t="s">
        <v>80</v>
      </c>
      <c r="AV410" s="183" t="s">
        <v>80</v>
      </c>
      <c r="AW410" s="183" t="s">
        <v>111</v>
      </c>
      <c r="AX410" s="183" t="s">
        <v>72</v>
      </c>
      <c r="AY410" s="183" t="s">
        <v>139</v>
      </c>
    </row>
    <row r="411" spans="2:65" s="6" customFormat="1" ht="15.75" customHeight="1" x14ac:dyDescent="0.3">
      <c r="B411" s="176"/>
      <c r="C411" s="177"/>
      <c r="D411" s="167" t="s">
        <v>152</v>
      </c>
      <c r="E411" s="177"/>
      <c r="F411" s="178" t="s">
        <v>2628</v>
      </c>
      <c r="G411" s="177"/>
      <c r="H411" s="179">
        <v>17</v>
      </c>
      <c r="J411" s="177"/>
      <c r="K411" s="177"/>
      <c r="L411" s="180"/>
      <c r="M411" s="181"/>
      <c r="N411" s="177"/>
      <c r="O411" s="177"/>
      <c r="P411" s="177"/>
      <c r="Q411" s="177"/>
      <c r="R411" s="177"/>
      <c r="S411" s="177"/>
      <c r="T411" s="182"/>
      <c r="AT411" s="183" t="s">
        <v>152</v>
      </c>
      <c r="AU411" s="183" t="s">
        <v>80</v>
      </c>
      <c r="AV411" s="183" t="s">
        <v>80</v>
      </c>
      <c r="AW411" s="183" t="s">
        <v>111</v>
      </c>
      <c r="AX411" s="183" t="s">
        <v>72</v>
      </c>
      <c r="AY411" s="183" t="s">
        <v>139</v>
      </c>
    </row>
    <row r="412" spans="2:65" s="6" customFormat="1" ht="15.75" customHeight="1" x14ac:dyDescent="0.3">
      <c r="B412" s="184"/>
      <c r="C412" s="185"/>
      <c r="D412" s="167" t="s">
        <v>152</v>
      </c>
      <c r="E412" s="185"/>
      <c r="F412" s="186" t="s">
        <v>179</v>
      </c>
      <c r="G412" s="185"/>
      <c r="H412" s="187">
        <v>30</v>
      </c>
      <c r="J412" s="185"/>
      <c r="K412" s="185"/>
      <c r="L412" s="188"/>
      <c r="M412" s="189"/>
      <c r="N412" s="185"/>
      <c r="O412" s="185"/>
      <c r="P412" s="185"/>
      <c r="Q412" s="185"/>
      <c r="R412" s="185"/>
      <c r="S412" s="185"/>
      <c r="T412" s="190"/>
      <c r="AT412" s="191" t="s">
        <v>152</v>
      </c>
      <c r="AU412" s="191" t="s">
        <v>80</v>
      </c>
      <c r="AV412" s="191" t="s">
        <v>146</v>
      </c>
      <c r="AW412" s="191" t="s">
        <v>111</v>
      </c>
      <c r="AX412" s="191" t="s">
        <v>76</v>
      </c>
      <c r="AY412" s="191" t="s">
        <v>139</v>
      </c>
    </row>
    <row r="413" spans="2:65" s="6" customFormat="1" ht="15.75" customHeight="1" x14ac:dyDescent="0.3">
      <c r="B413" s="23"/>
      <c r="C413" s="153" t="s">
        <v>1553</v>
      </c>
      <c r="D413" s="153" t="s">
        <v>141</v>
      </c>
      <c r="E413" s="154" t="s">
        <v>2504</v>
      </c>
      <c r="F413" s="155" t="s">
        <v>2505</v>
      </c>
      <c r="G413" s="156" t="s">
        <v>164</v>
      </c>
      <c r="H413" s="157">
        <v>24</v>
      </c>
      <c r="I413" s="158">
        <v>8.27</v>
      </c>
      <c r="J413" s="159">
        <f>ROUND($I$413*$H$413,2)</f>
        <v>198.48</v>
      </c>
      <c r="K413" s="155" t="s">
        <v>145</v>
      </c>
      <c r="L413" s="43"/>
      <c r="M413" s="160"/>
      <c r="N413" s="161" t="s">
        <v>43</v>
      </c>
      <c r="O413" s="24"/>
      <c r="P413" s="162">
        <f>$O$413*$H$413</f>
        <v>0</v>
      </c>
      <c r="Q413" s="162">
        <v>0</v>
      </c>
      <c r="R413" s="162">
        <f>$Q$413*$H$413</f>
        <v>0</v>
      </c>
      <c r="S413" s="162">
        <v>0</v>
      </c>
      <c r="T413" s="163">
        <f>$S$413*$H$413</f>
        <v>0</v>
      </c>
      <c r="AR413" s="97" t="s">
        <v>1457</v>
      </c>
      <c r="AT413" s="97" t="s">
        <v>141</v>
      </c>
      <c r="AU413" s="97" t="s">
        <v>80</v>
      </c>
      <c r="AY413" s="6" t="s">
        <v>139</v>
      </c>
      <c r="BE413" s="164">
        <f>IF($N$413="základní",$J$413,0)</f>
        <v>198.48</v>
      </c>
      <c r="BF413" s="164">
        <f>IF($N$413="snížená",$J$413,0)</f>
        <v>0</v>
      </c>
      <c r="BG413" s="164">
        <f>IF($N$413="zákl. přenesená",$J$413,0)</f>
        <v>0</v>
      </c>
      <c r="BH413" s="164">
        <f>IF($N$413="sníž. přenesená",$J$413,0)</f>
        <v>0</v>
      </c>
      <c r="BI413" s="164">
        <f>IF($N$413="nulová",$J$413,0)</f>
        <v>0</v>
      </c>
      <c r="BJ413" s="97" t="s">
        <v>76</v>
      </c>
      <c r="BK413" s="164">
        <f>ROUND($I$413*$H$413,2)</f>
        <v>198.48</v>
      </c>
      <c r="BL413" s="97" t="s">
        <v>1457</v>
      </c>
      <c r="BM413" s="97" t="s">
        <v>2632</v>
      </c>
    </row>
    <row r="414" spans="2:65" s="6" customFormat="1" ht="16.5" customHeight="1" x14ac:dyDescent="0.3">
      <c r="B414" s="23"/>
      <c r="C414" s="24"/>
      <c r="D414" s="165" t="s">
        <v>148</v>
      </c>
      <c r="E414" s="24"/>
      <c r="F414" s="166" t="s">
        <v>2507</v>
      </c>
      <c r="G414" s="24"/>
      <c r="H414" s="24"/>
      <c r="J414" s="24"/>
      <c r="K414" s="24"/>
      <c r="L414" s="43"/>
      <c r="M414" s="56"/>
      <c r="N414" s="24"/>
      <c r="O414" s="24"/>
      <c r="P414" s="24"/>
      <c r="Q414" s="24"/>
      <c r="R414" s="24"/>
      <c r="S414" s="24"/>
      <c r="T414" s="57"/>
      <c r="AT414" s="6" t="s">
        <v>148</v>
      </c>
      <c r="AU414" s="6" t="s">
        <v>80</v>
      </c>
    </row>
    <row r="415" spans="2:65" s="6" customFormat="1" ht="44.25" customHeight="1" x14ac:dyDescent="0.3">
      <c r="B415" s="23"/>
      <c r="C415" s="24"/>
      <c r="D415" s="167" t="s">
        <v>150</v>
      </c>
      <c r="E415" s="24"/>
      <c r="F415" s="168" t="s">
        <v>2508</v>
      </c>
      <c r="G415" s="24"/>
      <c r="H415" s="24"/>
      <c r="J415" s="24"/>
      <c r="K415" s="24"/>
      <c r="L415" s="43"/>
      <c r="M415" s="56"/>
      <c r="N415" s="24"/>
      <c r="O415" s="24"/>
      <c r="P415" s="24"/>
      <c r="Q415" s="24"/>
      <c r="R415" s="24"/>
      <c r="S415" s="24"/>
      <c r="T415" s="57"/>
      <c r="AT415" s="6" t="s">
        <v>150</v>
      </c>
      <c r="AU415" s="6" t="s">
        <v>80</v>
      </c>
    </row>
    <row r="416" spans="2:65" s="6" customFormat="1" ht="15.75" customHeight="1" x14ac:dyDescent="0.3">
      <c r="B416" s="169"/>
      <c r="C416" s="170"/>
      <c r="D416" s="167" t="s">
        <v>152</v>
      </c>
      <c r="E416" s="170"/>
      <c r="F416" s="171" t="s">
        <v>2169</v>
      </c>
      <c r="G416" s="170"/>
      <c r="H416" s="170"/>
      <c r="J416" s="170"/>
      <c r="K416" s="170"/>
      <c r="L416" s="172"/>
      <c r="M416" s="173"/>
      <c r="N416" s="170"/>
      <c r="O416" s="170"/>
      <c r="P416" s="170"/>
      <c r="Q416" s="170"/>
      <c r="R416" s="170"/>
      <c r="S416" s="170"/>
      <c r="T416" s="174"/>
      <c r="AT416" s="175" t="s">
        <v>152</v>
      </c>
      <c r="AU416" s="175" t="s">
        <v>80</v>
      </c>
      <c r="AV416" s="175" t="s">
        <v>76</v>
      </c>
      <c r="AW416" s="175" t="s">
        <v>111</v>
      </c>
      <c r="AX416" s="175" t="s">
        <v>72</v>
      </c>
      <c r="AY416" s="175" t="s">
        <v>139</v>
      </c>
    </row>
    <row r="417" spans="2:65" s="6" customFormat="1" ht="15.75" customHeight="1" x14ac:dyDescent="0.3">
      <c r="B417" s="176"/>
      <c r="C417" s="177"/>
      <c r="D417" s="167" t="s">
        <v>152</v>
      </c>
      <c r="E417" s="177"/>
      <c r="F417" s="178" t="s">
        <v>2624</v>
      </c>
      <c r="G417" s="177"/>
      <c r="H417" s="179">
        <v>10.4</v>
      </c>
      <c r="J417" s="177"/>
      <c r="K417" s="177"/>
      <c r="L417" s="180"/>
      <c r="M417" s="181"/>
      <c r="N417" s="177"/>
      <c r="O417" s="177"/>
      <c r="P417" s="177"/>
      <c r="Q417" s="177"/>
      <c r="R417" s="177"/>
      <c r="S417" s="177"/>
      <c r="T417" s="182"/>
      <c r="AT417" s="183" t="s">
        <v>152</v>
      </c>
      <c r="AU417" s="183" t="s">
        <v>80</v>
      </c>
      <c r="AV417" s="183" t="s">
        <v>80</v>
      </c>
      <c r="AW417" s="183" t="s">
        <v>111</v>
      </c>
      <c r="AX417" s="183" t="s">
        <v>72</v>
      </c>
      <c r="AY417" s="183" t="s">
        <v>139</v>
      </c>
    </row>
    <row r="418" spans="2:65" s="6" customFormat="1" ht="15.75" customHeight="1" x14ac:dyDescent="0.3">
      <c r="B418" s="176"/>
      <c r="C418" s="177"/>
      <c r="D418" s="167" t="s">
        <v>152</v>
      </c>
      <c r="E418" s="177"/>
      <c r="F418" s="178" t="s">
        <v>2625</v>
      </c>
      <c r="G418" s="177"/>
      <c r="H418" s="179">
        <v>13.6</v>
      </c>
      <c r="J418" s="177"/>
      <c r="K418" s="177"/>
      <c r="L418" s="180"/>
      <c r="M418" s="181"/>
      <c r="N418" s="177"/>
      <c r="O418" s="177"/>
      <c r="P418" s="177"/>
      <c r="Q418" s="177"/>
      <c r="R418" s="177"/>
      <c r="S418" s="177"/>
      <c r="T418" s="182"/>
      <c r="AT418" s="183" t="s">
        <v>152</v>
      </c>
      <c r="AU418" s="183" t="s">
        <v>80</v>
      </c>
      <c r="AV418" s="183" t="s">
        <v>80</v>
      </c>
      <c r="AW418" s="183" t="s">
        <v>111</v>
      </c>
      <c r="AX418" s="183" t="s">
        <v>72</v>
      </c>
      <c r="AY418" s="183" t="s">
        <v>139</v>
      </c>
    </row>
    <row r="419" spans="2:65" s="6" customFormat="1" ht="15.75" customHeight="1" x14ac:dyDescent="0.3">
      <c r="B419" s="184"/>
      <c r="C419" s="185"/>
      <c r="D419" s="167" t="s">
        <v>152</v>
      </c>
      <c r="E419" s="185"/>
      <c r="F419" s="186" t="s">
        <v>179</v>
      </c>
      <c r="G419" s="185"/>
      <c r="H419" s="187">
        <v>24</v>
      </c>
      <c r="J419" s="185"/>
      <c r="K419" s="185"/>
      <c r="L419" s="188"/>
      <c r="M419" s="189"/>
      <c r="N419" s="185"/>
      <c r="O419" s="185"/>
      <c r="P419" s="185"/>
      <c r="Q419" s="185"/>
      <c r="R419" s="185"/>
      <c r="S419" s="185"/>
      <c r="T419" s="190"/>
      <c r="AT419" s="191" t="s">
        <v>152</v>
      </c>
      <c r="AU419" s="191" t="s">
        <v>80</v>
      </c>
      <c r="AV419" s="191" t="s">
        <v>146</v>
      </c>
      <c r="AW419" s="191" t="s">
        <v>111</v>
      </c>
      <c r="AX419" s="191" t="s">
        <v>76</v>
      </c>
      <c r="AY419" s="191" t="s">
        <v>139</v>
      </c>
    </row>
    <row r="420" spans="2:65" s="140" customFormat="1" ht="37.5" customHeight="1" x14ac:dyDescent="0.35">
      <c r="B420" s="141"/>
      <c r="C420" s="142"/>
      <c r="D420" s="142" t="s">
        <v>71</v>
      </c>
      <c r="E420" s="143" t="s">
        <v>2509</v>
      </c>
      <c r="F420" s="143" t="s">
        <v>2510</v>
      </c>
      <c r="G420" s="142"/>
      <c r="H420" s="142"/>
      <c r="J420" s="144">
        <f>$BK$420</f>
        <v>24926</v>
      </c>
      <c r="K420" s="142"/>
      <c r="L420" s="145"/>
      <c r="M420" s="146"/>
      <c r="N420" s="142"/>
      <c r="O420" s="142"/>
      <c r="P420" s="147">
        <f>SUM($P$421:$P$429)</f>
        <v>0</v>
      </c>
      <c r="Q420" s="142"/>
      <c r="R420" s="147">
        <f>SUM($R$421:$R$429)</f>
        <v>0</v>
      </c>
      <c r="S420" s="142"/>
      <c r="T420" s="148">
        <f>SUM($T$421:$T$429)</f>
        <v>0</v>
      </c>
      <c r="AR420" s="149" t="s">
        <v>146</v>
      </c>
      <c r="AT420" s="149" t="s">
        <v>71</v>
      </c>
      <c r="AU420" s="149" t="s">
        <v>72</v>
      </c>
      <c r="AY420" s="149" t="s">
        <v>139</v>
      </c>
      <c r="BK420" s="150">
        <f>SUM($BK$421:$BK$429)</f>
        <v>24926</v>
      </c>
    </row>
    <row r="421" spans="2:65" s="6" customFormat="1" ht="15.75" customHeight="1" x14ac:dyDescent="0.3">
      <c r="B421" s="23"/>
      <c r="C421" s="153" t="s">
        <v>1557</v>
      </c>
      <c r="D421" s="153" t="s">
        <v>141</v>
      </c>
      <c r="E421" s="154" t="s">
        <v>2511</v>
      </c>
      <c r="F421" s="155" t="s">
        <v>2512</v>
      </c>
      <c r="G421" s="156" t="s">
        <v>302</v>
      </c>
      <c r="H421" s="157">
        <v>18</v>
      </c>
      <c r="I421" s="158">
        <v>495</v>
      </c>
      <c r="J421" s="159">
        <f>ROUND($I$421*$H$421,2)</f>
        <v>8910</v>
      </c>
      <c r="K421" s="155"/>
      <c r="L421" s="43"/>
      <c r="M421" s="160"/>
      <c r="N421" s="161" t="s">
        <v>43</v>
      </c>
      <c r="O421" s="24"/>
      <c r="P421" s="162">
        <f>$O$421*$H$421</f>
        <v>0</v>
      </c>
      <c r="Q421" s="162">
        <v>0</v>
      </c>
      <c r="R421" s="162">
        <f>$Q$421*$H$421</f>
        <v>0</v>
      </c>
      <c r="S421" s="162">
        <v>0</v>
      </c>
      <c r="T421" s="163">
        <f>$S$421*$H$421</f>
        <v>0</v>
      </c>
      <c r="AR421" s="97" t="s">
        <v>2513</v>
      </c>
      <c r="AT421" s="97" t="s">
        <v>141</v>
      </c>
      <c r="AU421" s="97" t="s">
        <v>76</v>
      </c>
      <c r="AY421" s="6" t="s">
        <v>139</v>
      </c>
      <c r="BE421" s="164">
        <f>IF($N$421="základní",$J$421,0)</f>
        <v>8910</v>
      </c>
      <c r="BF421" s="164">
        <f>IF($N$421="snížená",$J$421,0)</f>
        <v>0</v>
      </c>
      <c r="BG421" s="164">
        <f>IF($N$421="zákl. přenesená",$J$421,0)</f>
        <v>0</v>
      </c>
      <c r="BH421" s="164">
        <f>IF($N$421="sníž. přenesená",$J$421,0)</f>
        <v>0</v>
      </c>
      <c r="BI421" s="164">
        <f>IF($N$421="nulová",$J$421,0)</f>
        <v>0</v>
      </c>
      <c r="BJ421" s="97" t="s">
        <v>76</v>
      </c>
      <c r="BK421" s="164">
        <f>ROUND($I$421*$H$421,2)</f>
        <v>8910</v>
      </c>
      <c r="BL421" s="97" t="s">
        <v>2513</v>
      </c>
      <c r="BM421" s="97" t="s">
        <v>2633</v>
      </c>
    </row>
    <row r="422" spans="2:65" s="6" customFormat="1" ht="16.5" customHeight="1" x14ac:dyDescent="0.3">
      <c r="B422" s="23"/>
      <c r="C422" s="24"/>
      <c r="D422" s="165" t="s">
        <v>148</v>
      </c>
      <c r="E422" s="24"/>
      <c r="F422" s="166" t="s">
        <v>2512</v>
      </c>
      <c r="G422" s="24"/>
      <c r="H422" s="24"/>
      <c r="J422" s="24"/>
      <c r="K422" s="24"/>
      <c r="L422" s="43"/>
      <c r="M422" s="56"/>
      <c r="N422" s="24"/>
      <c r="O422" s="24"/>
      <c r="P422" s="24"/>
      <c r="Q422" s="24"/>
      <c r="R422" s="24"/>
      <c r="S422" s="24"/>
      <c r="T422" s="57"/>
      <c r="AT422" s="6" t="s">
        <v>148</v>
      </c>
      <c r="AU422" s="6" t="s">
        <v>76</v>
      </c>
    </row>
    <row r="423" spans="2:65" s="6" customFormat="1" ht="15.75" customHeight="1" x14ac:dyDescent="0.3">
      <c r="B423" s="176"/>
      <c r="C423" s="177"/>
      <c r="D423" s="167" t="s">
        <v>152</v>
      </c>
      <c r="E423" s="177"/>
      <c r="F423" s="178" t="s">
        <v>2515</v>
      </c>
      <c r="G423" s="177"/>
      <c r="H423" s="179">
        <v>18</v>
      </c>
      <c r="J423" s="177"/>
      <c r="K423" s="177"/>
      <c r="L423" s="180"/>
      <c r="M423" s="181"/>
      <c r="N423" s="177"/>
      <c r="O423" s="177"/>
      <c r="P423" s="177"/>
      <c r="Q423" s="177"/>
      <c r="R423" s="177"/>
      <c r="S423" s="177"/>
      <c r="T423" s="182"/>
      <c r="AT423" s="183" t="s">
        <v>152</v>
      </c>
      <c r="AU423" s="183" t="s">
        <v>76</v>
      </c>
      <c r="AV423" s="183" t="s">
        <v>80</v>
      </c>
      <c r="AW423" s="183" t="s">
        <v>111</v>
      </c>
      <c r="AX423" s="183" t="s">
        <v>76</v>
      </c>
      <c r="AY423" s="183" t="s">
        <v>139</v>
      </c>
    </row>
    <row r="424" spans="2:65" s="6" customFormat="1" ht="15.75" customHeight="1" x14ac:dyDescent="0.3">
      <c r="B424" s="23"/>
      <c r="C424" s="153" t="s">
        <v>1563</v>
      </c>
      <c r="D424" s="153" t="s">
        <v>141</v>
      </c>
      <c r="E424" s="154" t="s">
        <v>2516</v>
      </c>
      <c r="F424" s="155" t="s">
        <v>2517</v>
      </c>
      <c r="G424" s="156" t="s">
        <v>302</v>
      </c>
      <c r="H424" s="157">
        <v>40</v>
      </c>
      <c r="I424" s="158">
        <v>330</v>
      </c>
      <c r="J424" s="159">
        <f>ROUND($I$424*$H$424,2)</f>
        <v>13200</v>
      </c>
      <c r="K424" s="155"/>
      <c r="L424" s="43"/>
      <c r="M424" s="160"/>
      <c r="N424" s="161" t="s">
        <v>43</v>
      </c>
      <c r="O424" s="24"/>
      <c r="P424" s="162">
        <f>$O$424*$H$424</f>
        <v>0</v>
      </c>
      <c r="Q424" s="162">
        <v>0</v>
      </c>
      <c r="R424" s="162">
        <f>$Q$424*$H$424</f>
        <v>0</v>
      </c>
      <c r="S424" s="162">
        <v>0</v>
      </c>
      <c r="T424" s="163">
        <f>$S$424*$H$424</f>
        <v>0</v>
      </c>
      <c r="AR424" s="97" t="s">
        <v>2513</v>
      </c>
      <c r="AT424" s="97" t="s">
        <v>141</v>
      </c>
      <c r="AU424" s="97" t="s">
        <v>76</v>
      </c>
      <c r="AY424" s="6" t="s">
        <v>139</v>
      </c>
      <c r="BE424" s="164">
        <f>IF($N$424="základní",$J$424,0)</f>
        <v>13200</v>
      </c>
      <c r="BF424" s="164">
        <f>IF($N$424="snížená",$J$424,0)</f>
        <v>0</v>
      </c>
      <c r="BG424" s="164">
        <f>IF($N$424="zákl. přenesená",$J$424,0)</f>
        <v>0</v>
      </c>
      <c r="BH424" s="164">
        <f>IF($N$424="sníž. přenesená",$J$424,0)</f>
        <v>0</v>
      </c>
      <c r="BI424" s="164">
        <f>IF($N$424="nulová",$J$424,0)</f>
        <v>0</v>
      </c>
      <c r="BJ424" s="97" t="s">
        <v>76</v>
      </c>
      <c r="BK424" s="164">
        <f>ROUND($I$424*$H$424,2)</f>
        <v>13200</v>
      </c>
      <c r="BL424" s="97" t="s">
        <v>2513</v>
      </c>
      <c r="BM424" s="97" t="s">
        <v>2634</v>
      </c>
    </row>
    <row r="425" spans="2:65" s="6" customFormat="1" ht="16.5" customHeight="1" x14ac:dyDescent="0.3">
      <c r="B425" s="23"/>
      <c r="C425" s="24"/>
      <c r="D425" s="165" t="s">
        <v>148</v>
      </c>
      <c r="E425" s="24"/>
      <c r="F425" s="166" t="s">
        <v>2517</v>
      </c>
      <c r="G425" s="24"/>
      <c r="H425" s="24"/>
      <c r="J425" s="24"/>
      <c r="K425" s="24"/>
      <c r="L425" s="43"/>
      <c r="M425" s="56"/>
      <c r="N425" s="24"/>
      <c r="O425" s="24"/>
      <c r="P425" s="24"/>
      <c r="Q425" s="24"/>
      <c r="R425" s="24"/>
      <c r="S425" s="24"/>
      <c r="T425" s="57"/>
      <c r="AT425" s="6" t="s">
        <v>148</v>
      </c>
      <c r="AU425" s="6" t="s">
        <v>76</v>
      </c>
    </row>
    <row r="426" spans="2:65" s="6" customFormat="1" ht="15.75" customHeight="1" x14ac:dyDescent="0.3">
      <c r="B426" s="176"/>
      <c r="C426" s="177"/>
      <c r="D426" s="167" t="s">
        <v>152</v>
      </c>
      <c r="E426" s="177"/>
      <c r="F426" s="178" t="s">
        <v>2519</v>
      </c>
      <c r="G426" s="177"/>
      <c r="H426" s="179">
        <v>40</v>
      </c>
      <c r="J426" s="177"/>
      <c r="K426" s="177"/>
      <c r="L426" s="180"/>
      <c r="M426" s="181"/>
      <c r="N426" s="177"/>
      <c r="O426" s="177"/>
      <c r="P426" s="177"/>
      <c r="Q426" s="177"/>
      <c r="R426" s="177"/>
      <c r="S426" s="177"/>
      <c r="T426" s="182"/>
      <c r="AT426" s="183" t="s">
        <v>152</v>
      </c>
      <c r="AU426" s="183" t="s">
        <v>76</v>
      </c>
      <c r="AV426" s="183" t="s">
        <v>80</v>
      </c>
      <c r="AW426" s="183" t="s">
        <v>111</v>
      </c>
      <c r="AX426" s="183" t="s">
        <v>76</v>
      </c>
      <c r="AY426" s="183" t="s">
        <v>139</v>
      </c>
    </row>
    <row r="427" spans="2:65" s="6" customFormat="1" ht="15.75" customHeight="1" x14ac:dyDescent="0.3">
      <c r="B427" s="23"/>
      <c r="C427" s="153" t="s">
        <v>1574</v>
      </c>
      <c r="D427" s="153" t="s">
        <v>141</v>
      </c>
      <c r="E427" s="154" t="s">
        <v>2520</v>
      </c>
      <c r="F427" s="155" t="s">
        <v>2521</v>
      </c>
      <c r="G427" s="156" t="s">
        <v>302</v>
      </c>
      <c r="H427" s="157">
        <v>8</v>
      </c>
      <c r="I427" s="158">
        <v>352</v>
      </c>
      <c r="J427" s="159">
        <f>ROUND($I$427*$H$427,2)</f>
        <v>2816</v>
      </c>
      <c r="K427" s="155"/>
      <c r="L427" s="43"/>
      <c r="M427" s="160"/>
      <c r="N427" s="161" t="s">
        <v>43</v>
      </c>
      <c r="O427" s="24"/>
      <c r="P427" s="162">
        <f>$O$427*$H$427</f>
        <v>0</v>
      </c>
      <c r="Q427" s="162">
        <v>0</v>
      </c>
      <c r="R427" s="162">
        <f>$Q$427*$H$427</f>
        <v>0</v>
      </c>
      <c r="S427" s="162">
        <v>0</v>
      </c>
      <c r="T427" s="163">
        <f>$S$427*$H$427</f>
        <v>0</v>
      </c>
      <c r="AR427" s="97" t="s">
        <v>2513</v>
      </c>
      <c r="AT427" s="97" t="s">
        <v>141</v>
      </c>
      <c r="AU427" s="97" t="s">
        <v>76</v>
      </c>
      <c r="AY427" s="6" t="s">
        <v>139</v>
      </c>
      <c r="BE427" s="164">
        <f>IF($N$427="základní",$J$427,0)</f>
        <v>2816</v>
      </c>
      <c r="BF427" s="164">
        <f>IF($N$427="snížená",$J$427,0)</f>
        <v>0</v>
      </c>
      <c r="BG427" s="164">
        <f>IF($N$427="zákl. přenesená",$J$427,0)</f>
        <v>0</v>
      </c>
      <c r="BH427" s="164">
        <f>IF($N$427="sníž. přenesená",$J$427,0)</f>
        <v>0</v>
      </c>
      <c r="BI427" s="164">
        <f>IF($N$427="nulová",$J$427,0)</f>
        <v>0</v>
      </c>
      <c r="BJ427" s="97" t="s">
        <v>76</v>
      </c>
      <c r="BK427" s="164">
        <f>ROUND($I$427*$H$427,2)</f>
        <v>2816</v>
      </c>
      <c r="BL427" s="97" t="s">
        <v>2513</v>
      </c>
      <c r="BM427" s="97" t="s">
        <v>2635</v>
      </c>
    </row>
    <row r="428" spans="2:65" s="6" customFormat="1" ht="16.5" customHeight="1" x14ac:dyDescent="0.3">
      <c r="B428" s="23"/>
      <c r="C428" s="24"/>
      <c r="D428" s="165" t="s">
        <v>148</v>
      </c>
      <c r="E428" s="24"/>
      <c r="F428" s="166" t="s">
        <v>2521</v>
      </c>
      <c r="G428" s="24"/>
      <c r="H428" s="24"/>
      <c r="J428" s="24"/>
      <c r="K428" s="24"/>
      <c r="L428" s="43"/>
      <c r="M428" s="56"/>
      <c r="N428" s="24"/>
      <c r="O428" s="24"/>
      <c r="P428" s="24"/>
      <c r="Q428" s="24"/>
      <c r="R428" s="24"/>
      <c r="S428" s="24"/>
      <c r="T428" s="57"/>
      <c r="AT428" s="6" t="s">
        <v>148</v>
      </c>
      <c r="AU428" s="6" t="s">
        <v>76</v>
      </c>
    </row>
    <row r="429" spans="2:65" s="6" customFormat="1" ht="15.75" customHeight="1" x14ac:dyDescent="0.3">
      <c r="B429" s="176"/>
      <c r="C429" s="177"/>
      <c r="D429" s="167" t="s">
        <v>152</v>
      </c>
      <c r="E429" s="177"/>
      <c r="F429" s="178" t="s">
        <v>2176</v>
      </c>
      <c r="G429" s="177"/>
      <c r="H429" s="179">
        <v>8</v>
      </c>
      <c r="J429" s="177"/>
      <c r="K429" s="177"/>
      <c r="L429" s="180"/>
      <c r="M429" s="210"/>
      <c r="N429" s="211"/>
      <c r="O429" s="211"/>
      <c r="P429" s="211"/>
      <c r="Q429" s="211"/>
      <c r="R429" s="211"/>
      <c r="S429" s="211"/>
      <c r="T429" s="212"/>
      <c r="AT429" s="183" t="s">
        <v>152</v>
      </c>
      <c r="AU429" s="183" t="s">
        <v>76</v>
      </c>
      <c r="AV429" s="183" t="s">
        <v>80</v>
      </c>
      <c r="AW429" s="183" t="s">
        <v>111</v>
      </c>
      <c r="AX429" s="183" t="s">
        <v>76</v>
      </c>
      <c r="AY429" s="183" t="s">
        <v>139</v>
      </c>
    </row>
    <row r="430" spans="2:65" s="6" customFormat="1" ht="7.5" customHeight="1" x14ac:dyDescent="0.3">
      <c r="B430" s="38"/>
      <c r="C430" s="39"/>
      <c r="D430" s="39"/>
      <c r="E430" s="39"/>
      <c r="F430" s="39"/>
      <c r="G430" s="39"/>
      <c r="H430" s="39"/>
      <c r="I430" s="110"/>
      <c r="J430" s="39"/>
      <c r="K430" s="39"/>
      <c r="L430" s="43"/>
    </row>
    <row r="2393" s="2" customFormat="1" ht="14.25" customHeight="1" x14ac:dyDescent="0.3"/>
  </sheetData>
  <sheetProtection password="CC35" sheet="1" objects="1" scenarios="1" formatColumns="0" formatRows="0" sort="0" autoFilter="0"/>
  <autoFilter ref="C92:K92"/>
  <mergeCells count="12">
    <mergeCell ref="E85:H85"/>
    <mergeCell ref="G1:H1"/>
    <mergeCell ref="L2:V2"/>
    <mergeCell ref="E7:H7"/>
    <mergeCell ref="E9:H9"/>
    <mergeCell ref="E11:H11"/>
    <mergeCell ref="E26:H26"/>
    <mergeCell ref="E47:H47"/>
    <mergeCell ref="E49:H49"/>
    <mergeCell ref="E51:H51"/>
    <mergeCell ref="E81:H81"/>
    <mergeCell ref="E83:H83"/>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 activePane="bottomLeft" state="frozenSplit"/>
      <selection pane="bottomLeft" activeCell="F10" sqref="F10"/>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96</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2" customFormat="1" ht="15.75" customHeight="1" x14ac:dyDescent="0.3">
      <c r="B8" s="10"/>
      <c r="C8" s="11"/>
      <c r="D8" s="19" t="s">
        <v>102</v>
      </c>
      <c r="E8" s="11"/>
      <c r="F8" s="11"/>
      <c r="G8" s="11"/>
      <c r="H8" s="11"/>
      <c r="J8" s="11"/>
      <c r="K8" s="13"/>
    </row>
    <row r="9" spans="1:256" s="97" customFormat="1" ht="16.5" customHeight="1" x14ac:dyDescent="0.3">
      <c r="B9" s="98"/>
      <c r="C9" s="99"/>
      <c r="D9" s="99"/>
      <c r="E9" s="344" t="s">
        <v>103</v>
      </c>
      <c r="F9" s="345"/>
      <c r="G9" s="345"/>
      <c r="H9" s="345"/>
      <c r="J9" s="99"/>
      <c r="K9" s="100"/>
    </row>
    <row r="10" spans="1:256" s="6" customFormat="1" ht="15.75" customHeight="1" x14ac:dyDescent="0.3">
      <c r="B10" s="23"/>
      <c r="C10" s="24"/>
      <c r="D10" s="19" t="s">
        <v>104</v>
      </c>
      <c r="E10" s="24"/>
      <c r="F10" s="24"/>
      <c r="G10" s="24"/>
      <c r="H10" s="24"/>
      <c r="J10" s="24"/>
      <c r="K10" s="27"/>
    </row>
    <row r="11" spans="1:256" s="6" customFormat="1" ht="37.5" customHeight="1" x14ac:dyDescent="0.3">
      <c r="B11" s="23"/>
      <c r="C11" s="24"/>
      <c r="D11" s="24"/>
      <c r="E11" s="314" t="s">
        <v>2636</v>
      </c>
      <c r="F11" s="317"/>
      <c r="G11" s="317"/>
      <c r="H11" s="317"/>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22</v>
      </c>
      <c r="E14" s="24"/>
      <c r="F14" s="17" t="s">
        <v>23</v>
      </c>
      <c r="G14" s="24"/>
      <c r="H14" s="24"/>
      <c r="I14" s="101" t="s">
        <v>24</v>
      </c>
      <c r="J14" s="52" t="str">
        <f>'Rekapitulace stavby'!$AN$8</f>
        <v>08.06.2015</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26</v>
      </c>
      <c r="E16" s="24"/>
      <c r="F16" s="24"/>
      <c r="G16" s="24"/>
      <c r="H16" s="24"/>
      <c r="I16" s="101" t="s">
        <v>27</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30</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32</v>
      </c>
      <c r="E19" s="24"/>
      <c r="F19" s="24"/>
      <c r="G19" s="24"/>
      <c r="H19" s="24"/>
      <c r="I19" s="101" t="s">
        <v>27</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30</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34</v>
      </c>
      <c r="E22" s="24"/>
      <c r="F22" s="24"/>
      <c r="G22" s="24"/>
      <c r="H22" s="24"/>
      <c r="I22" s="101" t="s">
        <v>27</v>
      </c>
      <c r="J22" s="17"/>
      <c r="K22" s="27"/>
    </row>
    <row r="23" spans="2:11" s="6" customFormat="1" ht="18.75" customHeight="1" x14ac:dyDescent="0.3">
      <c r="B23" s="23"/>
      <c r="C23" s="24"/>
      <c r="D23" s="24"/>
      <c r="E23" s="17" t="s">
        <v>106</v>
      </c>
      <c r="F23" s="24"/>
      <c r="G23" s="24"/>
      <c r="H23" s="24"/>
      <c r="I23" s="101" t="s">
        <v>30</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37</v>
      </c>
      <c r="E25" s="24"/>
      <c r="F25" s="24"/>
      <c r="G25" s="24"/>
      <c r="H25" s="24"/>
      <c r="J25" s="24"/>
      <c r="K25" s="27"/>
    </row>
    <row r="26" spans="2:11" s="97" customFormat="1" ht="15.75" customHeight="1" x14ac:dyDescent="0.3">
      <c r="B26" s="98"/>
      <c r="C26" s="99"/>
      <c r="D26" s="99"/>
      <c r="E26" s="339"/>
      <c r="F26" s="345"/>
      <c r="G26" s="345"/>
      <c r="H26" s="345"/>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38</v>
      </c>
      <c r="E29" s="24"/>
      <c r="F29" s="24"/>
      <c r="G29" s="24"/>
      <c r="H29" s="24"/>
      <c r="J29" s="67">
        <f>ROUND($J$97,2)</f>
        <v>3253247.83</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40</v>
      </c>
      <c r="G31" s="24"/>
      <c r="H31" s="24"/>
      <c r="I31" s="104" t="s">
        <v>39</v>
      </c>
      <c r="J31" s="28" t="s">
        <v>41</v>
      </c>
      <c r="K31" s="27"/>
    </row>
    <row r="32" spans="2:11" s="6" customFormat="1" ht="15" customHeight="1" x14ac:dyDescent="0.3">
      <c r="B32" s="23"/>
      <c r="C32" s="24"/>
      <c r="D32" s="30" t="s">
        <v>42</v>
      </c>
      <c r="E32" s="30" t="s">
        <v>43</v>
      </c>
      <c r="F32" s="105">
        <f>ROUND(SUM($BE$97:$BE$473),2)</f>
        <v>3253247.83</v>
      </c>
      <c r="G32" s="24"/>
      <c r="H32" s="24"/>
      <c r="I32" s="106">
        <v>0.21</v>
      </c>
      <c r="J32" s="105">
        <f>ROUND(ROUND((SUM($BE$97:$BE$473)),2)*$I$32,2)</f>
        <v>683182.04</v>
      </c>
      <c r="K32" s="27"/>
    </row>
    <row r="33" spans="2:11" s="6" customFormat="1" ht="15" customHeight="1" x14ac:dyDescent="0.3">
      <c r="B33" s="23"/>
      <c r="C33" s="24"/>
      <c r="D33" s="24"/>
      <c r="E33" s="30" t="s">
        <v>44</v>
      </c>
      <c r="F33" s="105">
        <f>ROUND(SUM($BF$97:$BF$473),2)</f>
        <v>0</v>
      </c>
      <c r="G33" s="24"/>
      <c r="H33" s="24"/>
      <c r="I33" s="106">
        <v>0.15</v>
      </c>
      <c r="J33" s="105">
        <f>ROUND(ROUND((SUM($BF$97:$BF$473)),2)*$I$33,2)</f>
        <v>0</v>
      </c>
      <c r="K33" s="27"/>
    </row>
    <row r="34" spans="2:11" s="6" customFormat="1" ht="15" hidden="1" customHeight="1" x14ac:dyDescent="0.3">
      <c r="B34" s="23"/>
      <c r="C34" s="24"/>
      <c r="D34" s="24"/>
      <c r="E34" s="30" t="s">
        <v>45</v>
      </c>
      <c r="F34" s="105">
        <f>ROUND(SUM($BG$97:$BG$473),2)</f>
        <v>0</v>
      </c>
      <c r="G34" s="24"/>
      <c r="H34" s="24"/>
      <c r="I34" s="106">
        <v>0.21</v>
      </c>
      <c r="J34" s="105">
        <v>0</v>
      </c>
      <c r="K34" s="27"/>
    </row>
    <row r="35" spans="2:11" s="6" customFormat="1" ht="15" hidden="1" customHeight="1" x14ac:dyDescent="0.3">
      <c r="B35" s="23"/>
      <c r="C35" s="24"/>
      <c r="D35" s="24"/>
      <c r="E35" s="30" t="s">
        <v>46</v>
      </c>
      <c r="F35" s="105">
        <f>ROUND(SUM($BH$97:$BH$473),2)</f>
        <v>0</v>
      </c>
      <c r="G35" s="24"/>
      <c r="H35" s="24"/>
      <c r="I35" s="106">
        <v>0.15</v>
      </c>
      <c r="J35" s="105">
        <v>0</v>
      </c>
      <c r="K35" s="27"/>
    </row>
    <row r="36" spans="2:11" s="6" customFormat="1" ht="15" hidden="1" customHeight="1" x14ac:dyDescent="0.3">
      <c r="B36" s="23"/>
      <c r="C36" s="24"/>
      <c r="D36" s="24"/>
      <c r="E36" s="30" t="s">
        <v>47</v>
      </c>
      <c r="F36" s="105">
        <f>ROUND(SUM($BI$97:$BI$473),2)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48</v>
      </c>
      <c r="E38" s="34"/>
      <c r="F38" s="34"/>
      <c r="G38" s="107" t="s">
        <v>49</v>
      </c>
      <c r="H38" s="35" t="s">
        <v>50</v>
      </c>
      <c r="I38" s="108"/>
      <c r="J38" s="36">
        <f>SUM($J$29:$J$36)</f>
        <v>3936429.87</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107</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4" t="str">
        <f>$E$7</f>
        <v>Kanalizace v obci Město Libavá</v>
      </c>
      <c r="F47" s="317"/>
      <c r="G47" s="317"/>
      <c r="H47" s="317"/>
      <c r="J47" s="24"/>
      <c r="K47" s="27"/>
    </row>
    <row r="48" spans="2:11" s="2" customFormat="1" ht="15.75" customHeight="1" x14ac:dyDescent="0.3">
      <c r="B48" s="10"/>
      <c r="C48" s="19" t="s">
        <v>102</v>
      </c>
      <c r="D48" s="11"/>
      <c r="E48" s="11"/>
      <c r="F48" s="11"/>
      <c r="G48" s="11"/>
      <c r="H48" s="11"/>
      <c r="J48" s="11"/>
      <c r="K48" s="13"/>
    </row>
    <row r="49" spans="2:47" s="6" customFormat="1" ht="16.5" customHeight="1" x14ac:dyDescent="0.3">
      <c r="B49" s="23"/>
      <c r="C49" s="24"/>
      <c r="D49" s="24"/>
      <c r="E49" s="344" t="s">
        <v>103</v>
      </c>
      <c r="F49" s="317"/>
      <c r="G49" s="317"/>
      <c r="H49" s="317"/>
      <c r="J49" s="24"/>
      <c r="K49" s="27"/>
    </row>
    <row r="50" spans="2:47" s="6" customFormat="1" ht="15" customHeight="1" x14ac:dyDescent="0.3">
      <c r="B50" s="23"/>
      <c r="C50" s="19" t="s">
        <v>104</v>
      </c>
      <c r="D50" s="24"/>
      <c r="E50" s="24"/>
      <c r="F50" s="24"/>
      <c r="G50" s="24"/>
      <c r="H50" s="24"/>
      <c r="J50" s="24"/>
      <c r="K50" s="27"/>
    </row>
    <row r="51" spans="2:47" s="6" customFormat="1" ht="19.5" customHeight="1" x14ac:dyDescent="0.3">
      <c r="B51" s="23"/>
      <c r="C51" s="24"/>
      <c r="D51" s="24"/>
      <c r="E51" s="314" t="str">
        <f>$E$11</f>
        <v>1-5 - Úpravy ČOV, včetně bouracích a demontážních prací, odvoz suti na skládku a uložení</v>
      </c>
      <c r="F51" s="317"/>
      <c r="G51" s="317"/>
      <c r="H51" s="317"/>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22</v>
      </c>
      <c r="D53" s="24"/>
      <c r="E53" s="24"/>
      <c r="F53" s="17" t="str">
        <f>$F$14</f>
        <v>Město Libavá</v>
      </c>
      <c r="G53" s="24"/>
      <c r="H53" s="24"/>
      <c r="I53" s="101" t="s">
        <v>24</v>
      </c>
      <c r="J53" s="52" t="str">
        <f>IF($J$14="","",$J$14)</f>
        <v>08.06.2015</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26</v>
      </c>
      <c r="D55" s="24"/>
      <c r="E55" s="24"/>
      <c r="F55" s="17" t="str">
        <f>$E$17</f>
        <v>Armádní Servisní, příspěvková organizace</v>
      </c>
      <c r="G55" s="24"/>
      <c r="H55" s="24"/>
      <c r="I55" s="101" t="s">
        <v>34</v>
      </c>
      <c r="J55" s="17" t="str">
        <f>$E$23</f>
        <v>IDOP Olomouc a.s.</v>
      </c>
      <c r="K55" s="27"/>
    </row>
    <row r="56" spans="2:47" s="6" customFormat="1" ht="15" customHeight="1" x14ac:dyDescent="0.3">
      <c r="B56" s="23"/>
      <c r="C56" s="19" t="s">
        <v>32</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108</v>
      </c>
      <c r="D58" s="32"/>
      <c r="E58" s="32"/>
      <c r="F58" s="32"/>
      <c r="G58" s="32"/>
      <c r="H58" s="32"/>
      <c r="I58" s="115"/>
      <c r="J58" s="116" t="s">
        <v>109</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110</v>
      </c>
      <c r="D60" s="24"/>
      <c r="E60" s="24"/>
      <c r="F60" s="24"/>
      <c r="G60" s="24"/>
      <c r="H60" s="24"/>
      <c r="J60" s="67">
        <f>$J$97</f>
        <v>3253247.83</v>
      </c>
      <c r="K60" s="27"/>
      <c r="AU60" s="6" t="s">
        <v>111</v>
      </c>
    </row>
    <row r="61" spans="2:47" s="73" customFormat="1" ht="25.5" customHeight="1" x14ac:dyDescent="0.3">
      <c r="B61" s="117"/>
      <c r="C61" s="118"/>
      <c r="D61" s="119" t="s">
        <v>112</v>
      </c>
      <c r="E61" s="119"/>
      <c r="F61" s="119"/>
      <c r="G61" s="119"/>
      <c r="H61" s="119"/>
      <c r="I61" s="120"/>
      <c r="J61" s="121">
        <f>$J$98</f>
        <v>103959.83</v>
      </c>
      <c r="K61" s="122"/>
    </row>
    <row r="62" spans="2:47" s="83" customFormat="1" ht="21" customHeight="1" x14ac:dyDescent="0.3">
      <c r="B62" s="123"/>
      <c r="C62" s="85"/>
      <c r="D62" s="124" t="s">
        <v>113</v>
      </c>
      <c r="E62" s="124"/>
      <c r="F62" s="124"/>
      <c r="G62" s="124"/>
      <c r="H62" s="124"/>
      <c r="I62" s="125"/>
      <c r="J62" s="126">
        <f>$J$99</f>
        <v>47171.229999999996</v>
      </c>
      <c r="K62" s="127"/>
    </row>
    <row r="63" spans="2:47" s="83" customFormat="1" ht="21" customHeight="1" x14ac:dyDescent="0.3">
      <c r="B63" s="123"/>
      <c r="C63" s="85"/>
      <c r="D63" s="124" t="s">
        <v>114</v>
      </c>
      <c r="E63" s="124"/>
      <c r="F63" s="124"/>
      <c r="G63" s="124"/>
      <c r="H63" s="124"/>
      <c r="I63" s="125"/>
      <c r="J63" s="126">
        <f>$J$215</f>
        <v>21900</v>
      </c>
      <c r="K63" s="127"/>
    </row>
    <row r="64" spans="2:47" s="83" customFormat="1" ht="21" customHeight="1" x14ac:dyDescent="0.3">
      <c r="B64" s="123"/>
      <c r="C64" s="85"/>
      <c r="D64" s="124" t="s">
        <v>115</v>
      </c>
      <c r="E64" s="124"/>
      <c r="F64" s="124"/>
      <c r="G64" s="124"/>
      <c r="H64" s="124"/>
      <c r="I64" s="125"/>
      <c r="J64" s="126">
        <f>$J$226</f>
        <v>29752.469999999998</v>
      </c>
      <c r="K64" s="127"/>
    </row>
    <row r="65" spans="2:11" s="83" customFormat="1" ht="21" customHeight="1" x14ac:dyDescent="0.3">
      <c r="B65" s="123"/>
      <c r="C65" s="85"/>
      <c r="D65" s="124" t="s">
        <v>117</v>
      </c>
      <c r="E65" s="124"/>
      <c r="F65" s="124"/>
      <c r="G65" s="124"/>
      <c r="H65" s="124"/>
      <c r="I65" s="125"/>
      <c r="J65" s="126">
        <f>$J$259</f>
        <v>2914.56</v>
      </c>
      <c r="K65" s="127"/>
    </row>
    <row r="66" spans="2:11" s="83" customFormat="1" ht="21" customHeight="1" x14ac:dyDescent="0.3">
      <c r="B66" s="123"/>
      <c r="C66" s="85"/>
      <c r="D66" s="124" t="s">
        <v>118</v>
      </c>
      <c r="E66" s="124"/>
      <c r="F66" s="124"/>
      <c r="G66" s="124"/>
      <c r="H66" s="124"/>
      <c r="I66" s="125"/>
      <c r="J66" s="126">
        <f>$J$264</f>
        <v>1788</v>
      </c>
      <c r="K66" s="127"/>
    </row>
    <row r="67" spans="2:11" s="83" customFormat="1" ht="21" customHeight="1" x14ac:dyDescent="0.3">
      <c r="B67" s="123"/>
      <c r="C67" s="85"/>
      <c r="D67" s="124" t="s">
        <v>119</v>
      </c>
      <c r="E67" s="124"/>
      <c r="F67" s="124"/>
      <c r="G67" s="124"/>
      <c r="H67" s="124"/>
      <c r="I67" s="125"/>
      <c r="J67" s="126">
        <f>$J$273</f>
        <v>433.57</v>
      </c>
      <c r="K67" s="127"/>
    </row>
    <row r="68" spans="2:11" s="73" customFormat="1" ht="25.5" customHeight="1" x14ac:dyDescent="0.3">
      <c r="B68" s="117"/>
      <c r="C68" s="118"/>
      <c r="D68" s="119" t="s">
        <v>2637</v>
      </c>
      <c r="E68" s="119"/>
      <c r="F68" s="119"/>
      <c r="G68" s="119"/>
      <c r="H68" s="119"/>
      <c r="I68" s="120"/>
      <c r="J68" s="121">
        <f>$J$284</f>
        <v>3149288</v>
      </c>
      <c r="K68" s="122"/>
    </row>
    <row r="69" spans="2:11" s="83" customFormat="1" ht="21" customHeight="1" x14ac:dyDescent="0.3">
      <c r="B69" s="123"/>
      <c r="C69" s="85"/>
      <c r="D69" s="124" t="s">
        <v>2638</v>
      </c>
      <c r="E69" s="124"/>
      <c r="F69" s="124"/>
      <c r="G69" s="124"/>
      <c r="H69" s="124"/>
      <c r="I69" s="125"/>
      <c r="J69" s="126">
        <f>$J$285</f>
        <v>2013998</v>
      </c>
      <c r="K69" s="127"/>
    </row>
    <row r="70" spans="2:11" s="83" customFormat="1" ht="21" customHeight="1" x14ac:dyDescent="0.3">
      <c r="B70" s="123"/>
      <c r="C70" s="85"/>
      <c r="D70" s="124" t="s">
        <v>2639</v>
      </c>
      <c r="E70" s="124"/>
      <c r="F70" s="124"/>
      <c r="G70" s="124"/>
      <c r="H70" s="124"/>
      <c r="I70" s="125"/>
      <c r="J70" s="126">
        <f>$J$361</f>
        <v>293990</v>
      </c>
      <c r="K70" s="127"/>
    </row>
    <row r="71" spans="2:11" s="83" customFormat="1" ht="21" customHeight="1" x14ac:dyDescent="0.3">
      <c r="B71" s="123"/>
      <c r="C71" s="85"/>
      <c r="D71" s="124" t="s">
        <v>2640</v>
      </c>
      <c r="E71" s="124"/>
      <c r="F71" s="124"/>
      <c r="G71" s="124"/>
      <c r="H71" s="124"/>
      <c r="I71" s="125"/>
      <c r="J71" s="126">
        <f>$J$402</f>
        <v>439300</v>
      </c>
      <c r="K71" s="127"/>
    </row>
    <row r="72" spans="2:11" s="83" customFormat="1" ht="21" customHeight="1" x14ac:dyDescent="0.3">
      <c r="B72" s="123"/>
      <c r="C72" s="85"/>
      <c r="D72" s="124" t="s">
        <v>2641</v>
      </c>
      <c r="E72" s="124"/>
      <c r="F72" s="124"/>
      <c r="G72" s="124"/>
      <c r="H72" s="124"/>
      <c r="I72" s="125"/>
      <c r="J72" s="126">
        <f>$J$434</f>
        <v>98850</v>
      </c>
      <c r="K72" s="127"/>
    </row>
    <row r="73" spans="2:11" s="83" customFormat="1" ht="21" customHeight="1" x14ac:dyDescent="0.3">
      <c r="B73" s="123"/>
      <c r="C73" s="85"/>
      <c r="D73" s="124" t="s">
        <v>2642</v>
      </c>
      <c r="E73" s="124"/>
      <c r="F73" s="124"/>
      <c r="G73" s="124"/>
      <c r="H73" s="124"/>
      <c r="I73" s="125"/>
      <c r="J73" s="126">
        <f>$J$444</f>
        <v>21350</v>
      </c>
      <c r="K73" s="127"/>
    </row>
    <row r="74" spans="2:11" s="83" customFormat="1" ht="21" customHeight="1" x14ac:dyDescent="0.3">
      <c r="B74" s="123"/>
      <c r="C74" s="85"/>
      <c r="D74" s="124" t="s">
        <v>2643</v>
      </c>
      <c r="E74" s="124"/>
      <c r="F74" s="124"/>
      <c r="G74" s="124"/>
      <c r="H74" s="124"/>
      <c r="I74" s="125"/>
      <c r="J74" s="126">
        <f>$J$448</f>
        <v>31500</v>
      </c>
      <c r="K74" s="127"/>
    </row>
    <row r="75" spans="2:11" s="83" customFormat="1" ht="21" customHeight="1" x14ac:dyDescent="0.3">
      <c r="B75" s="123"/>
      <c r="C75" s="85"/>
      <c r="D75" s="124" t="s">
        <v>2644</v>
      </c>
      <c r="E75" s="124"/>
      <c r="F75" s="124"/>
      <c r="G75" s="124"/>
      <c r="H75" s="124"/>
      <c r="I75" s="125"/>
      <c r="J75" s="126">
        <f>$J$450</f>
        <v>250300</v>
      </c>
      <c r="K75" s="127"/>
    </row>
    <row r="76" spans="2:11" s="6" customFormat="1" ht="22.5" customHeight="1" x14ac:dyDescent="0.3">
      <c r="B76" s="23"/>
      <c r="C76" s="24"/>
      <c r="D76" s="24"/>
      <c r="E76" s="24"/>
      <c r="F76" s="24"/>
      <c r="G76" s="24"/>
      <c r="H76" s="24"/>
      <c r="J76" s="24"/>
      <c r="K76" s="27"/>
    </row>
    <row r="77" spans="2:11" s="6" customFormat="1" ht="7.5" customHeight="1" x14ac:dyDescent="0.3">
      <c r="B77" s="38"/>
      <c r="C77" s="39"/>
      <c r="D77" s="39"/>
      <c r="E77" s="39"/>
      <c r="F77" s="39"/>
      <c r="G77" s="39"/>
      <c r="H77" s="39"/>
      <c r="I77" s="110"/>
      <c r="J77" s="39"/>
      <c r="K77" s="40"/>
    </row>
    <row r="81" spans="2:20" s="6" customFormat="1" ht="7.5" customHeight="1" x14ac:dyDescent="0.3">
      <c r="B81" s="41"/>
      <c r="C81" s="42"/>
      <c r="D81" s="42"/>
      <c r="E81" s="42"/>
      <c r="F81" s="42"/>
      <c r="G81" s="42"/>
      <c r="H81" s="42"/>
      <c r="I81" s="112"/>
      <c r="J81" s="42"/>
      <c r="K81" s="42"/>
      <c r="L81" s="43"/>
    </row>
    <row r="82" spans="2:20" s="6" customFormat="1" ht="37.5" customHeight="1" x14ac:dyDescent="0.3">
      <c r="B82" s="23"/>
      <c r="C82" s="12" t="s">
        <v>122</v>
      </c>
      <c r="D82" s="24"/>
      <c r="E82" s="24"/>
      <c r="F82" s="24"/>
      <c r="G82" s="24"/>
      <c r="H82" s="24"/>
      <c r="J82" s="24"/>
      <c r="K82" s="24"/>
      <c r="L82" s="43"/>
    </row>
    <row r="83" spans="2:20" s="6" customFormat="1" ht="7.5" customHeight="1" x14ac:dyDescent="0.3">
      <c r="B83" s="23"/>
      <c r="C83" s="24"/>
      <c r="D83" s="24"/>
      <c r="E83" s="24"/>
      <c r="F83" s="24"/>
      <c r="G83" s="24"/>
      <c r="H83" s="24"/>
      <c r="J83" s="24"/>
      <c r="K83" s="24"/>
      <c r="L83" s="43"/>
    </row>
    <row r="84" spans="2:20" s="6" customFormat="1" ht="15" customHeight="1" x14ac:dyDescent="0.3">
      <c r="B84" s="23"/>
      <c r="C84" s="19" t="s">
        <v>16</v>
      </c>
      <c r="D84" s="24"/>
      <c r="E84" s="24"/>
      <c r="F84" s="24"/>
      <c r="G84" s="24"/>
      <c r="H84" s="24"/>
      <c r="J84" s="24"/>
      <c r="K84" s="24"/>
      <c r="L84" s="43"/>
    </row>
    <row r="85" spans="2:20" s="6" customFormat="1" ht="16.5" customHeight="1" x14ac:dyDescent="0.3">
      <c r="B85" s="23"/>
      <c r="C85" s="24"/>
      <c r="D85" s="24"/>
      <c r="E85" s="344" t="str">
        <f>$E$7</f>
        <v>Kanalizace v obci Město Libavá</v>
      </c>
      <c r="F85" s="317"/>
      <c r="G85" s="317"/>
      <c r="H85" s="317"/>
      <c r="J85" s="24"/>
      <c r="K85" s="24"/>
      <c r="L85" s="43"/>
    </row>
    <row r="86" spans="2:20" s="2" customFormat="1" ht="15.75" customHeight="1" x14ac:dyDescent="0.3">
      <c r="B86" s="10"/>
      <c r="C86" s="19" t="s">
        <v>102</v>
      </c>
      <c r="D86" s="11"/>
      <c r="E86" s="11"/>
      <c r="F86" s="11"/>
      <c r="G86" s="11"/>
      <c r="H86" s="11"/>
      <c r="J86" s="11"/>
      <c r="K86" s="11"/>
      <c r="L86" s="128"/>
    </row>
    <row r="87" spans="2:20" s="6" customFormat="1" ht="16.5" customHeight="1" x14ac:dyDescent="0.3">
      <c r="B87" s="23"/>
      <c r="C87" s="24"/>
      <c r="D87" s="24"/>
      <c r="E87" s="344" t="s">
        <v>103</v>
      </c>
      <c r="F87" s="317"/>
      <c r="G87" s="317"/>
      <c r="H87" s="317"/>
      <c r="J87" s="24"/>
      <c r="K87" s="24"/>
      <c r="L87" s="43"/>
    </row>
    <row r="88" spans="2:20" s="6" customFormat="1" ht="15" customHeight="1" x14ac:dyDescent="0.3">
      <c r="B88" s="23"/>
      <c r="C88" s="19" t="s">
        <v>104</v>
      </c>
      <c r="D88" s="24"/>
      <c r="E88" s="24"/>
      <c r="F88" s="24"/>
      <c r="G88" s="24"/>
      <c r="H88" s="24"/>
      <c r="J88" s="24"/>
      <c r="K88" s="24"/>
      <c r="L88" s="43"/>
    </row>
    <row r="89" spans="2:20" s="6" customFormat="1" ht="19.5" customHeight="1" x14ac:dyDescent="0.3">
      <c r="B89" s="23"/>
      <c r="C89" s="24"/>
      <c r="D89" s="24"/>
      <c r="E89" s="314" t="str">
        <f>$E$11</f>
        <v>1-5 - Úpravy ČOV, včetně bouracích a demontážních prací, odvoz suti na skládku a uložení</v>
      </c>
      <c r="F89" s="317"/>
      <c r="G89" s="317"/>
      <c r="H89" s="317"/>
      <c r="J89" s="24"/>
      <c r="K89" s="24"/>
      <c r="L89" s="43"/>
    </row>
    <row r="90" spans="2:20" s="6" customFormat="1" ht="7.5" customHeight="1" x14ac:dyDescent="0.3">
      <c r="B90" s="23"/>
      <c r="C90" s="24"/>
      <c r="D90" s="24"/>
      <c r="E90" s="24"/>
      <c r="F90" s="24"/>
      <c r="G90" s="24"/>
      <c r="H90" s="24"/>
      <c r="J90" s="24"/>
      <c r="K90" s="24"/>
      <c r="L90" s="43"/>
    </row>
    <row r="91" spans="2:20" s="6" customFormat="1" ht="18.75" customHeight="1" x14ac:dyDescent="0.3">
      <c r="B91" s="23"/>
      <c r="C91" s="19" t="s">
        <v>22</v>
      </c>
      <c r="D91" s="24"/>
      <c r="E91" s="24"/>
      <c r="F91" s="17" t="str">
        <f>$F$14</f>
        <v>Město Libavá</v>
      </c>
      <c r="G91" s="24"/>
      <c r="H91" s="24"/>
      <c r="I91" s="101" t="s">
        <v>24</v>
      </c>
      <c r="J91" s="52" t="str">
        <f>IF($J$14="","",$J$14)</f>
        <v>08.06.2015</v>
      </c>
      <c r="K91" s="24"/>
      <c r="L91" s="43"/>
    </row>
    <row r="92" spans="2:20" s="6" customFormat="1" ht="7.5" customHeight="1" x14ac:dyDescent="0.3">
      <c r="B92" s="23"/>
      <c r="C92" s="24"/>
      <c r="D92" s="24"/>
      <c r="E92" s="24"/>
      <c r="F92" s="24"/>
      <c r="G92" s="24"/>
      <c r="H92" s="24"/>
      <c r="J92" s="24"/>
      <c r="K92" s="24"/>
      <c r="L92" s="43"/>
    </row>
    <row r="93" spans="2:20" s="6" customFormat="1" ht="15.75" customHeight="1" x14ac:dyDescent="0.3">
      <c r="B93" s="23"/>
      <c r="C93" s="19" t="s">
        <v>26</v>
      </c>
      <c r="D93" s="24"/>
      <c r="E93" s="24"/>
      <c r="F93" s="17" t="str">
        <f>$E$17</f>
        <v>Armádní Servisní, příspěvková organizace</v>
      </c>
      <c r="G93" s="24"/>
      <c r="H93" s="24"/>
      <c r="I93" s="101" t="s">
        <v>34</v>
      </c>
      <c r="J93" s="17" t="str">
        <f>$E$23</f>
        <v>IDOP Olomouc a.s.</v>
      </c>
      <c r="K93" s="24"/>
      <c r="L93" s="43"/>
    </row>
    <row r="94" spans="2:20" s="6" customFormat="1" ht="15" customHeight="1" x14ac:dyDescent="0.3">
      <c r="B94" s="23"/>
      <c r="C94" s="19" t="s">
        <v>32</v>
      </c>
      <c r="D94" s="24"/>
      <c r="E94" s="24"/>
      <c r="F94" s="17" t="str">
        <f>IF($E$20="","",$E$20)</f>
        <v/>
      </c>
      <c r="G94" s="24"/>
      <c r="H94" s="24"/>
      <c r="J94" s="24"/>
      <c r="K94" s="24"/>
      <c r="L94" s="43"/>
    </row>
    <row r="95" spans="2:20" s="6" customFormat="1" ht="11.25" customHeight="1" x14ac:dyDescent="0.3">
      <c r="B95" s="23"/>
      <c r="C95" s="24"/>
      <c r="D95" s="24"/>
      <c r="E95" s="24"/>
      <c r="F95" s="24"/>
      <c r="G95" s="24"/>
      <c r="H95" s="24"/>
      <c r="J95" s="24"/>
      <c r="K95" s="24"/>
      <c r="L95" s="43"/>
    </row>
    <row r="96" spans="2:20" s="129" customFormat="1" ht="30" customHeight="1" x14ac:dyDescent="0.3">
      <c r="B96" s="130"/>
      <c r="C96" s="131" t="s">
        <v>123</v>
      </c>
      <c r="D96" s="132" t="s">
        <v>57</v>
      </c>
      <c r="E96" s="132" t="s">
        <v>53</v>
      </c>
      <c r="F96" s="132" t="s">
        <v>124</v>
      </c>
      <c r="G96" s="132" t="s">
        <v>125</v>
      </c>
      <c r="H96" s="132" t="s">
        <v>126</v>
      </c>
      <c r="I96" s="133" t="s">
        <v>127</v>
      </c>
      <c r="J96" s="132" t="s">
        <v>128</v>
      </c>
      <c r="K96" s="134" t="s">
        <v>129</v>
      </c>
      <c r="L96" s="135"/>
      <c r="M96" s="59" t="s">
        <v>130</v>
      </c>
      <c r="N96" s="60" t="s">
        <v>42</v>
      </c>
      <c r="O96" s="60" t="s">
        <v>131</v>
      </c>
      <c r="P96" s="60" t="s">
        <v>132</v>
      </c>
      <c r="Q96" s="60" t="s">
        <v>133</v>
      </c>
      <c r="R96" s="60" t="s">
        <v>134</v>
      </c>
      <c r="S96" s="60" t="s">
        <v>135</v>
      </c>
      <c r="T96" s="61" t="s">
        <v>136</v>
      </c>
    </row>
    <row r="97" spans="2:65" s="6" customFormat="1" ht="30" customHeight="1" x14ac:dyDescent="0.35">
      <c r="B97" s="23"/>
      <c r="C97" s="66" t="s">
        <v>110</v>
      </c>
      <c r="D97" s="24"/>
      <c r="E97" s="24"/>
      <c r="F97" s="24"/>
      <c r="G97" s="24"/>
      <c r="H97" s="24"/>
      <c r="J97" s="136">
        <f>$BK$97</f>
        <v>3253247.83</v>
      </c>
      <c r="K97" s="24"/>
      <c r="L97" s="43"/>
      <c r="M97" s="63"/>
      <c r="N97" s="64"/>
      <c r="O97" s="64"/>
      <c r="P97" s="137">
        <f>$P$98+$P$284</f>
        <v>0</v>
      </c>
      <c r="Q97" s="64"/>
      <c r="R97" s="137">
        <f>$R$98+$R$284</f>
        <v>18.662264356399998</v>
      </c>
      <c r="S97" s="64"/>
      <c r="T97" s="138">
        <f>$T$98+$T$284</f>
        <v>1.26E-2</v>
      </c>
      <c r="AT97" s="6" t="s">
        <v>71</v>
      </c>
      <c r="AU97" s="6" t="s">
        <v>111</v>
      </c>
      <c r="BK97" s="139">
        <f>$BK$98+$BK$284</f>
        <v>3253247.83</v>
      </c>
    </row>
    <row r="98" spans="2:65" s="140" customFormat="1" ht="37.5" customHeight="1" x14ac:dyDescent="0.35">
      <c r="B98" s="141"/>
      <c r="C98" s="142"/>
      <c r="D98" s="142" t="s">
        <v>71</v>
      </c>
      <c r="E98" s="143" t="s">
        <v>137</v>
      </c>
      <c r="F98" s="143" t="s">
        <v>138</v>
      </c>
      <c r="G98" s="142"/>
      <c r="H98" s="142"/>
      <c r="J98" s="144">
        <f>$BK$98</f>
        <v>103959.83</v>
      </c>
      <c r="K98" s="142"/>
      <c r="L98" s="145"/>
      <c r="M98" s="146"/>
      <c r="N98" s="142"/>
      <c r="O98" s="142"/>
      <c r="P98" s="147">
        <f>$P$99+$P$215+$P$226+$P$259+$P$264+$P$273</f>
        <v>0</v>
      </c>
      <c r="Q98" s="142"/>
      <c r="R98" s="147">
        <f>$R$99+$R$215+$R$226+$R$259+$R$264+$R$273</f>
        <v>18.662264356399998</v>
      </c>
      <c r="S98" s="142"/>
      <c r="T98" s="148">
        <f>$T$99+$T$215+$T$226+$T$259+$T$264+$T$273</f>
        <v>1.26E-2</v>
      </c>
      <c r="AR98" s="149" t="s">
        <v>76</v>
      </c>
      <c r="AT98" s="149" t="s">
        <v>71</v>
      </c>
      <c r="AU98" s="149" t="s">
        <v>72</v>
      </c>
      <c r="AY98" s="149" t="s">
        <v>139</v>
      </c>
      <c r="BK98" s="150">
        <f>$BK$99+$BK$215+$BK$226+$BK$259+$BK$264+$BK$273</f>
        <v>103959.83</v>
      </c>
    </row>
    <row r="99" spans="2:65" s="140" customFormat="1" ht="21" customHeight="1" x14ac:dyDescent="0.3">
      <c r="B99" s="141"/>
      <c r="C99" s="142"/>
      <c r="D99" s="142" t="s">
        <v>71</v>
      </c>
      <c r="E99" s="151" t="s">
        <v>76</v>
      </c>
      <c r="F99" s="151" t="s">
        <v>140</v>
      </c>
      <c r="G99" s="142"/>
      <c r="H99" s="142"/>
      <c r="J99" s="152">
        <f>$BK$99</f>
        <v>47171.229999999996</v>
      </c>
      <c r="K99" s="142"/>
      <c r="L99" s="145"/>
      <c r="M99" s="146"/>
      <c r="N99" s="142"/>
      <c r="O99" s="142"/>
      <c r="P99" s="147">
        <f>SUM($P$100:$P$214)</f>
        <v>0</v>
      </c>
      <c r="Q99" s="142"/>
      <c r="R99" s="147">
        <f>SUM($R$100:$R$214)</f>
        <v>18.004253396399999</v>
      </c>
      <c r="S99" s="142"/>
      <c r="T99" s="148">
        <f>SUM($T$100:$T$214)</f>
        <v>0</v>
      </c>
      <c r="AR99" s="149" t="s">
        <v>76</v>
      </c>
      <c r="AT99" s="149" t="s">
        <v>71</v>
      </c>
      <c r="AU99" s="149" t="s">
        <v>76</v>
      </c>
      <c r="AY99" s="149" t="s">
        <v>139</v>
      </c>
      <c r="BK99" s="150">
        <f>SUM($BK$100:$BK$214)</f>
        <v>47171.229999999996</v>
      </c>
    </row>
    <row r="100" spans="2:65" s="6" customFormat="1" ht="15.75" customHeight="1" x14ac:dyDescent="0.3">
      <c r="B100" s="23"/>
      <c r="C100" s="153" t="s">
        <v>76</v>
      </c>
      <c r="D100" s="153" t="s">
        <v>141</v>
      </c>
      <c r="E100" s="154" t="s">
        <v>300</v>
      </c>
      <c r="F100" s="155" t="s">
        <v>301</v>
      </c>
      <c r="G100" s="156" t="s">
        <v>302</v>
      </c>
      <c r="H100" s="157">
        <v>20</v>
      </c>
      <c r="I100" s="158">
        <v>40</v>
      </c>
      <c r="J100" s="159">
        <f>ROUND($I$100*$H$100,2)</f>
        <v>800</v>
      </c>
      <c r="K100" s="155" t="s">
        <v>145</v>
      </c>
      <c r="L100" s="43"/>
      <c r="M100" s="160"/>
      <c r="N100" s="161" t="s">
        <v>43</v>
      </c>
      <c r="O100" s="24"/>
      <c r="P100" s="162">
        <f>$O$100*$H$100</f>
        <v>0</v>
      </c>
      <c r="Q100" s="162">
        <v>0</v>
      </c>
      <c r="R100" s="162">
        <f>$Q$100*$H$100</f>
        <v>0</v>
      </c>
      <c r="S100" s="162">
        <v>0</v>
      </c>
      <c r="T100" s="163">
        <f>$S$100*$H$100</f>
        <v>0</v>
      </c>
      <c r="AR100" s="97" t="s">
        <v>146</v>
      </c>
      <c r="AT100" s="97" t="s">
        <v>141</v>
      </c>
      <c r="AU100" s="97" t="s">
        <v>80</v>
      </c>
      <c r="AY100" s="6" t="s">
        <v>139</v>
      </c>
      <c r="BE100" s="164">
        <f>IF($N$100="základní",$J$100,0)</f>
        <v>800</v>
      </c>
      <c r="BF100" s="164">
        <f>IF($N$100="snížená",$J$100,0)</f>
        <v>0</v>
      </c>
      <c r="BG100" s="164">
        <f>IF($N$100="zákl. přenesená",$J$100,0)</f>
        <v>0</v>
      </c>
      <c r="BH100" s="164">
        <f>IF($N$100="sníž. přenesená",$J$100,0)</f>
        <v>0</v>
      </c>
      <c r="BI100" s="164">
        <f>IF($N$100="nulová",$J$100,0)</f>
        <v>0</v>
      </c>
      <c r="BJ100" s="97" t="s">
        <v>76</v>
      </c>
      <c r="BK100" s="164">
        <f>ROUND($I$100*$H$100,2)</f>
        <v>800</v>
      </c>
      <c r="BL100" s="97" t="s">
        <v>146</v>
      </c>
      <c r="BM100" s="97" t="s">
        <v>2645</v>
      </c>
    </row>
    <row r="101" spans="2:65" s="6" customFormat="1" ht="16.5" customHeight="1" x14ac:dyDescent="0.3">
      <c r="B101" s="23"/>
      <c r="C101" s="24"/>
      <c r="D101" s="165" t="s">
        <v>148</v>
      </c>
      <c r="E101" s="24"/>
      <c r="F101" s="166" t="s">
        <v>304</v>
      </c>
      <c r="G101" s="24"/>
      <c r="H101" s="24"/>
      <c r="J101" s="24"/>
      <c r="K101" s="24"/>
      <c r="L101" s="43"/>
      <c r="M101" s="56"/>
      <c r="N101" s="24"/>
      <c r="O101" s="24"/>
      <c r="P101" s="24"/>
      <c r="Q101" s="24"/>
      <c r="R101" s="24"/>
      <c r="S101" s="24"/>
      <c r="T101" s="57"/>
      <c r="AT101" s="6" t="s">
        <v>148</v>
      </c>
      <c r="AU101" s="6" t="s">
        <v>80</v>
      </c>
    </row>
    <row r="102" spans="2:65" s="6" customFormat="1" ht="15.75" customHeight="1" x14ac:dyDescent="0.3">
      <c r="B102" s="169"/>
      <c r="C102" s="170"/>
      <c r="D102" s="167" t="s">
        <v>152</v>
      </c>
      <c r="E102" s="170"/>
      <c r="F102" s="171" t="s">
        <v>2646</v>
      </c>
      <c r="G102" s="170"/>
      <c r="H102" s="170"/>
      <c r="J102" s="170"/>
      <c r="K102" s="170"/>
      <c r="L102" s="172"/>
      <c r="M102" s="173"/>
      <c r="N102" s="170"/>
      <c r="O102" s="170"/>
      <c r="P102" s="170"/>
      <c r="Q102" s="170"/>
      <c r="R102" s="170"/>
      <c r="S102" s="170"/>
      <c r="T102" s="174"/>
      <c r="AT102" s="175" t="s">
        <v>152</v>
      </c>
      <c r="AU102" s="175" t="s">
        <v>80</v>
      </c>
      <c r="AV102" s="175" t="s">
        <v>76</v>
      </c>
      <c r="AW102" s="175" t="s">
        <v>111</v>
      </c>
      <c r="AX102" s="175" t="s">
        <v>72</v>
      </c>
      <c r="AY102" s="175" t="s">
        <v>139</v>
      </c>
    </row>
    <row r="103" spans="2:65" s="6" customFormat="1" ht="15.75" customHeight="1" x14ac:dyDescent="0.3">
      <c r="B103" s="176"/>
      <c r="C103" s="177"/>
      <c r="D103" s="167" t="s">
        <v>152</v>
      </c>
      <c r="E103" s="177"/>
      <c r="F103" s="178" t="s">
        <v>2647</v>
      </c>
      <c r="G103" s="177"/>
      <c r="H103" s="179">
        <v>20</v>
      </c>
      <c r="J103" s="177"/>
      <c r="K103" s="177"/>
      <c r="L103" s="180"/>
      <c r="M103" s="181"/>
      <c r="N103" s="177"/>
      <c r="O103" s="177"/>
      <c r="P103" s="177"/>
      <c r="Q103" s="177"/>
      <c r="R103" s="177"/>
      <c r="S103" s="177"/>
      <c r="T103" s="182"/>
      <c r="AT103" s="183" t="s">
        <v>152</v>
      </c>
      <c r="AU103" s="183" t="s">
        <v>80</v>
      </c>
      <c r="AV103" s="183" t="s">
        <v>80</v>
      </c>
      <c r="AW103" s="183" t="s">
        <v>111</v>
      </c>
      <c r="AX103" s="183" t="s">
        <v>76</v>
      </c>
      <c r="AY103" s="183" t="s">
        <v>139</v>
      </c>
    </row>
    <row r="104" spans="2:65" s="6" customFormat="1" ht="15.75" customHeight="1" x14ac:dyDescent="0.3">
      <c r="B104" s="23"/>
      <c r="C104" s="153" t="s">
        <v>80</v>
      </c>
      <c r="D104" s="153" t="s">
        <v>141</v>
      </c>
      <c r="E104" s="154" t="s">
        <v>309</v>
      </c>
      <c r="F104" s="155" t="s">
        <v>310</v>
      </c>
      <c r="G104" s="156" t="s">
        <v>311</v>
      </c>
      <c r="H104" s="157">
        <v>2</v>
      </c>
      <c r="I104" s="158">
        <v>30</v>
      </c>
      <c r="J104" s="159">
        <f>ROUND($I$104*$H$104,2)</f>
        <v>60</v>
      </c>
      <c r="K104" s="155" t="s">
        <v>145</v>
      </c>
      <c r="L104" s="43"/>
      <c r="M104" s="160"/>
      <c r="N104" s="161" t="s">
        <v>43</v>
      </c>
      <c r="O104" s="24"/>
      <c r="P104" s="162">
        <f>$O$104*$H$104</f>
        <v>0</v>
      </c>
      <c r="Q104" s="162">
        <v>0</v>
      </c>
      <c r="R104" s="162">
        <f>$Q$104*$H$104</f>
        <v>0</v>
      </c>
      <c r="S104" s="162">
        <v>0</v>
      </c>
      <c r="T104" s="163">
        <f>$S$104*$H$104</f>
        <v>0</v>
      </c>
      <c r="AR104" s="97" t="s">
        <v>146</v>
      </c>
      <c r="AT104" s="97" t="s">
        <v>141</v>
      </c>
      <c r="AU104" s="97" t="s">
        <v>80</v>
      </c>
      <c r="AY104" s="6" t="s">
        <v>139</v>
      </c>
      <c r="BE104" s="164">
        <f>IF($N$104="základní",$J$104,0)</f>
        <v>60</v>
      </c>
      <c r="BF104" s="164">
        <f>IF($N$104="snížená",$J$104,0)</f>
        <v>0</v>
      </c>
      <c r="BG104" s="164">
        <f>IF($N$104="zákl. přenesená",$J$104,0)</f>
        <v>0</v>
      </c>
      <c r="BH104" s="164">
        <f>IF($N$104="sníž. přenesená",$J$104,0)</f>
        <v>0</v>
      </c>
      <c r="BI104" s="164">
        <f>IF($N$104="nulová",$J$104,0)</f>
        <v>0</v>
      </c>
      <c r="BJ104" s="97" t="s">
        <v>76</v>
      </c>
      <c r="BK104" s="164">
        <f>ROUND($I$104*$H$104,2)</f>
        <v>60</v>
      </c>
      <c r="BL104" s="97" t="s">
        <v>146</v>
      </c>
      <c r="BM104" s="97" t="s">
        <v>2648</v>
      </c>
    </row>
    <row r="105" spans="2:65" s="6" customFormat="1" ht="16.5" customHeight="1" x14ac:dyDescent="0.3">
      <c r="B105" s="23"/>
      <c r="C105" s="24"/>
      <c r="D105" s="165" t="s">
        <v>148</v>
      </c>
      <c r="E105" s="24"/>
      <c r="F105" s="166" t="s">
        <v>313</v>
      </c>
      <c r="G105" s="24"/>
      <c r="H105" s="24"/>
      <c r="J105" s="24"/>
      <c r="K105" s="24"/>
      <c r="L105" s="43"/>
      <c r="M105" s="56"/>
      <c r="N105" s="24"/>
      <c r="O105" s="24"/>
      <c r="P105" s="24"/>
      <c r="Q105" s="24"/>
      <c r="R105" s="24"/>
      <c r="S105" s="24"/>
      <c r="T105" s="57"/>
      <c r="AT105" s="6" t="s">
        <v>148</v>
      </c>
      <c r="AU105" s="6" t="s">
        <v>80</v>
      </c>
    </row>
    <row r="106" spans="2:65" s="6" customFormat="1" ht="15.75" customHeight="1" x14ac:dyDescent="0.3">
      <c r="B106" s="169"/>
      <c r="C106" s="170"/>
      <c r="D106" s="167" t="s">
        <v>152</v>
      </c>
      <c r="E106" s="170"/>
      <c r="F106" s="171" t="s">
        <v>2646</v>
      </c>
      <c r="G106" s="170"/>
      <c r="H106" s="170"/>
      <c r="J106" s="170"/>
      <c r="K106" s="170"/>
      <c r="L106" s="172"/>
      <c r="M106" s="173"/>
      <c r="N106" s="170"/>
      <c r="O106" s="170"/>
      <c r="P106" s="170"/>
      <c r="Q106" s="170"/>
      <c r="R106" s="170"/>
      <c r="S106" s="170"/>
      <c r="T106" s="174"/>
      <c r="AT106" s="175" t="s">
        <v>152</v>
      </c>
      <c r="AU106" s="175" t="s">
        <v>80</v>
      </c>
      <c r="AV106" s="175" t="s">
        <v>76</v>
      </c>
      <c r="AW106" s="175" t="s">
        <v>111</v>
      </c>
      <c r="AX106" s="175" t="s">
        <v>72</v>
      </c>
      <c r="AY106" s="175" t="s">
        <v>139</v>
      </c>
    </row>
    <row r="107" spans="2:65" s="6" customFormat="1" ht="15.75" customHeight="1" x14ac:dyDescent="0.3">
      <c r="B107" s="176"/>
      <c r="C107" s="177"/>
      <c r="D107" s="167" t="s">
        <v>152</v>
      </c>
      <c r="E107" s="177"/>
      <c r="F107" s="178" t="s">
        <v>2127</v>
      </c>
      <c r="G107" s="177"/>
      <c r="H107" s="179">
        <v>2</v>
      </c>
      <c r="J107" s="177"/>
      <c r="K107" s="177"/>
      <c r="L107" s="180"/>
      <c r="M107" s="181"/>
      <c r="N107" s="177"/>
      <c r="O107" s="177"/>
      <c r="P107" s="177"/>
      <c r="Q107" s="177"/>
      <c r="R107" s="177"/>
      <c r="S107" s="177"/>
      <c r="T107" s="182"/>
      <c r="AT107" s="183" t="s">
        <v>152</v>
      </c>
      <c r="AU107" s="183" t="s">
        <v>80</v>
      </c>
      <c r="AV107" s="183" t="s">
        <v>80</v>
      </c>
      <c r="AW107" s="183" t="s">
        <v>111</v>
      </c>
      <c r="AX107" s="183" t="s">
        <v>76</v>
      </c>
      <c r="AY107" s="183" t="s">
        <v>139</v>
      </c>
    </row>
    <row r="108" spans="2:65" s="6" customFormat="1" ht="15.75" customHeight="1" x14ac:dyDescent="0.3">
      <c r="B108" s="23"/>
      <c r="C108" s="153" t="s">
        <v>161</v>
      </c>
      <c r="D108" s="153" t="s">
        <v>141</v>
      </c>
      <c r="E108" s="154" t="s">
        <v>378</v>
      </c>
      <c r="F108" s="155" t="s">
        <v>379</v>
      </c>
      <c r="G108" s="156" t="s">
        <v>380</v>
      </c>
      <c r="H108" s="157">
        <v>40</v>
      </c>
      <c r="I108" s="158">
        <v>20</v>
      </c>
      <c r="J108" s="159">
        <f>ROUND($I$108*$H$108,2)</f>
        <v>800</v>
      </c>
      <c r="K108" s="155" t="s">
        <v>145</v>
      </c>
      <c r="L108" s="43"/>
      <c r="M108" s="160"/>
      <c r="N108" s="161" t="s">
        <v>43</v>
      </c>
      <c r="O108" s="24"/>
      <c r="P108" s="162">
        <f>$O$108*$H$108</f>
        <v>0</v>
      </c>
      <c r="Q108" s="162">
        <v>0</v>
      </c>
      <c r="R108" s="162">
        <f>$Q$108*$H$108</f>
        <v>0</v>
      </c>
      <c r="S108" s="162">
        <v>0</v>
      </c>
      <c r="T108" s="163">
        <f>$S$108*$H$108</f>
        <v>0</v>
      </c>
      <c r="AR108" s="97" t="s">
        <v>146</v>
      </c>
      <c r="AT108" s="97" t="s">
        <v>141</v>
      </c>
      <c r="AU108" s="97" t="s">
        <v>80</v>
      </c>
      <c r="AY108" s="6" t="s">
        <v>139</v>
      </c>
      <c r="BE108" s="164">
        <f>IF($N$108="základní",$J$108,0)</f>
        <v>800</v>
      </c>
      <c r="BF108" s="164">
        <f>IF($N$108="snížená",$J$108,0)</f>
        <v>0</v>
      </c>
      <c r="BG108" s="164">
        <f>IF($N$108="zákl. přenesená",$J$108,0)</f>
        <v>0</v>
      </c>
      <c r="BH108" s="164">
        <f>IF($N$108="sníž. přenesená",$J$108,0)</f>
        <v>0</v>
      </c>
      <c r="BI108" s="164">
        <f>IF($N$108="nulová",$J$108,0)</f>
        <v>0</v>
      </c>
      <c r="BJ108" s="97" t="s">
        <v>76</v>
      </c>
      <c r="BK108" s="164">
        <f>ROUND($I$108*$H$108,2)</f>
        <v>800</v>
      </c>
      <c r="BL108" s="97" t="s">
        <v>146</v>
      </c>
      <c r="BM108" s="97" t="s">
        <v>2649</v>
      </c>
    </row>
    <row r="109" spans="2:65" s="6" customFormat="1" ht="27" customHeight="1" x14ac:dyDescent="0.3">
      <c r="B109" s="23"/>
      <c r="C109" s="24"/>
      <c r="D109" s="165" t="s">
        <v>148</v>
      </c>
      <c r="E109" s="24"/>
      <c r="F109" s="166" t="s">
        <v>382</v>
      </c>
      <c r="G109" s="24"/>
      <c r="H109" s="24"/>
      <c r="J109" s="24"/>
      <c r="K109" s="24"/>
      <c r="L109" s="43"/>
      <c r="M109" s="56"/>
      <c r="N109" s="24"/>
      <c r="O109" s="24"/>
      <c r="P109" s="24"/>
      <c r="Q109" s="24"/>
      <c r="R109" s="24"/>
      <c r="S109" s="24"/>
      <c r="T109" s="57"/>
      <c r="AT109" s="6" t="s">
        <v>148</v>
      </c>
      <c r="AU109" s="6" t="s">
        <v>80</v>
      </c>
    </row>
    <row r="110" spans="2:65" s="6" customFormat="1" ht="15.75" customHeight="1" x14ac:dyDescent="0.3">
      <c r="B110" s="169"/>
      <c r="C110" s="170"/>
      <c r="D110" s="167" t="s">
        <v>152</v>
      </c>
      <c r="E110" s="170"/>
      <c r="F110" s="171" t="s">
        <v>2646</v>
      </c>
      <c r="G110" s="170"/>
      <c r="H110" s="170"/>
      <c r="J110" s="170"/>
      <c r="K110" s="170"/>
      <c r="L110" s="172"/>
      <c r="M110" s="173"/>
      <c r="N110" s="170"/>
      <c r="O110" s="170"/>
      <c r="P110" s="170"/>
      <c r="Q110" s="170"/>
      <c r="R110" s="170"/>
      <c r="S110" s="170"/>
      <c r="T110" s="174"/>
      <c r="AT110" s="175" t="s">
        <v>152</v>
      </c>
      <c r="AU110" s="175" t="s">
        <v>80</v>
      </c>
      <c r="AV110" s="175" t="s">
        <v>76</v>
      </c>
      <c r="AW110" s="175" t="s">
        <v>111</v>
      </c>
      <c r="AX110" s="175" t="s">
        <v>72</v>
      </c>
      <c r="AY110" s="175" t="s">
        <v>139</v>
      </c>
    </row>
    <row r="111" spans="2:65" s="6" customFormat="1" ht="15.75" customHeight="1" x14ac:dyDescent="0.3">
      <c r="B111" s="176"/>
      <c r="C111" s="177"/>
      <c r="D111" s="167" t="s">
        <v>152</v>
      </c>
      <c r="E111" s="177"/>
      <c r="F111" s="178" t="s">
        <v>2650</v>
      </c>
      <c r="G111" s="177"/>
      <c r="H111" s="179">
        <v>40</v>
      </c>
      <c r="J111" s="177"/>
      <c r="K111" s="177"/>
      <c r="L111" s="180"/>
      <c r="M111" s="181"/>
      <c r="N111" s="177"/>
      <c r="O111" s="177"/>
      <c r="P111" s="177"/>
      <c r="Q111" s="177"/>
      <c r="R111" s="177"/>
      <c r="S111" s="177"/>
      <c r="T111" s="182"/>
      <c r="AT111" s="183" t="s">
        <v>152</v>
      </c>
      <c r="AU111" s="183" t="s">
        <v>80</v>
      </c>
      <c r="AV111" s="183" t="s">
        <v>80</v>
      </c>
      <c r="AW111" s="183" t="s">
        <v>111</v>
      </c>
      <c r="AX111" s="183" t="s">
        <v>76</v>
      </c>
      <c r="AY111" s="183" t="s">
        <v>139</v>
      </c>
    </row>
    <row r="112" spans="2:65" s="6" customFormat="1" ht="15.75" customHeight="1" x14ac:dyDescent="0.3">
      <c r="B112" s="23"/>
      <c r="C112" s="153" t="s">
        <v>146</v>
      </c>
      <c r="D112" s="153" t="s">
        <v>141</v>
      </c>
      <c r="E112" s="154" t="s">
        <v>420</v>
      </c>
      <c r="F112" s="155" t="s">
        <v>421</v>
      </c>
      <c r="G112" s="156" t="s">
        <v>380</v>
      </c>
      <c r="H112" s="157">
        <v>25</v>
      </c>
      <c r="I112" s="158">
        <v>35</v>
      </c>
      <c r="J112" s="159">
        <f>ROUND($I$112*$H$112,2)</f>
        <v>875</v>
      </c>
      <c r="K112" s="155" t="s">
        <v>145</v>
      </c>
      <c r="L112" s="43"/>
      <c r="M112" s="160"/>
      <c r="N112" s="161" t="s">
        <v>43</v>
      </c>
      <c r="O112" s="24"/>
      <c r="P112" s="162">
        <f>$O$112*$H$112</f>
        <v>0</v>
      </c>
      <c r="Q112" s="162">
        <v>0</v>
      </c>
      <c r="R112" s="162">
        <f>$Q$112*$H$112</f>
        <v>0</v>
      </c>
      <c r="S112" s="162">
        <v>0</v>
      </c>
      <c r="T112" s="163">
        <f>$S$112*$H$112</f>
        <v>0</v>
      </c>
      <c r="AR112" s="97" t="s">
        <v>146</v>
      </c>
      <c r="AT112" s="97" t="s">
        <v>141</v>
      </c>
      <c r="AU112" s="97" t="s">
        <v>80</v>
      </c>
      <c r="AY112" s="6" t="s">
        <v>139</v>
      </c>
      <c r="BE112" s="164">
        <f>IF($N$112="základní",$J$112,0)</f>
        <v>875</v>
      </c>
      <c r="BF112" s="164">
        <f>IF($N$112="snížená",$J$112,0)</f>
        <v>0</v>
      </c>
      <c r="BG112" s="164">
        <f>IF($N$112="zákl. přenesená",$J$112,0)</f>
        <v>0</v>
      </c>
      <c r="BH112" s="164">
        <f>IF($N$112="sníž. přenesená",$J$112,0)</f>
        <v>0</v>
      </c>
      <c r="BI112" s="164">
        <f>IF($N$112="nulová",$J$112,0)</f>
        <v>0</v>
      </c>
      <c r="BJ112" s="97" t="s">
        <v>76</v>
      </c>
      <c r="BK112" s="164">
        <f>ROUND($I$112*$H$112,2)</f>
        <v>875</v>
      </c>
      <c r="BL112" s="97" t="s">
        <v>146</v>
      </c>
      <c r="BM112" s="97" t="s">
        <v>2651</v>
      </c>
    </row>
    <row r="113" spans="2:65" s="6" customFormat="1" ht="27" customHeight="1" x14ac:dyDescent="0.3">
      <c r="B113" s="23"/>
      <c r="C113" s="24"/>
      <c r="D113" s="165" t="s">
        <v>148</v>
      </c>
      <c r="E113" s="24"/>
      <c r="F113" s="166" t="s">
        <v>423</v>
      </c>
      <c r="G113" s="24"/>
      <c r="H113" s="24"/>
      <c r="J113" s="24"/>
      <c r="K113" s="24"/>
      <c r="L113" s="43"/>
      <c r="M113" s="56"/>
      <c r="N113" s="24"/>
      <c r="O113" s="24"/>
      <c r="P113" s="24"/>
      <c r="Q113" s="24"/>
      <c r="R113" s="24"/>
      <c r="S113" s="24"/>
      <c r="T113" s="57"/>
      <c r="AT113" s="6" t="s">
        <v>148</v>
      </c>
      <c r="AU113" s="6" t="s">
        <v>80</v>
      </c>
    </row>
    <row r="114" spans="2:65" s="6" customFormat="1" ht="15.75" customHeight="1" x14ac:dyDescent="0.3">
      <c r="B114" s="169"/>
      <c r="C114" s="170"/>
      <c r="D114" s="167" t="s">
        <v>152</v>
      </c>
      <c r="E114" s="170"/>
      <c r="F114" s="171" t="s">
        <v>425</v>
      </c>
      <c r="G114" s="170"/>
      <c r="H114" s="170"/>
      <c r="J114" s="170"/>
      <c r="K114" s="170"/>
      <c r="L114" s="172"/>
      <c r="M114" s="173"/>
      <c r="N114" s="170"/>
      <c r="O114" s="170"/>
      <c r="P114" s="170"/>
      <c r="Q114" s="170"/>
      <c r="R114" s="170"/>
      <c r="S114" s="170"/>
      <c r="T114" s="174"/>
      <c r="AT114" s="175" t="s">
        <v>152</v>
      </c>
      <c r="AU114" s="175" t="s">
        <v>80</v>
      </c>
      <c r="AV114" s="175" t="s">
        <v>76</v>
      </c>
      <c r="AW114" s="175" t="s">
        <v>111</v>
      </c>
      <c r="AX114" s="175" t="s">
        <v>72</v>
      </c>
      <c r="AY114" s="175" t="s">
        <v>139</v>
      </c>
    </row>
    <row r="115" spans="2:65" s="6" customFormat="1" ht="15.75" customHeight="1" x14ac:dyDescent="0.3">
      <c r="B115" s="169"/>
      <c r="C115" s="170"/>
      <c r="D115" s="167" t="s">
        <v>152</v>
      </c>
      <c r="E115" s="170"/>
      <c r="F115" s="171" t="s">
        <v>426</v>
      </c>
      <c r="G115" s="170"/>
      <c r="H115" s="170"/>
      <c r="J115" s="170"/>
      <c r="K115" s="170"/>
      <c r="L115" s="172"/>
      <c r="M115" s="173"/>
      <c r="N115" s="170"/>
      <c r="O115" s="170"/>
      <c r="P115" s="170"/>
      <c r="Q115" s="170"/>
      <c r="R115" s="170"/>
      <c r="S115" s="170"/>
      <c r="T115" s="174"/>
      <c r="AT115" s="175" t="s">
        <v>152</v>
      </c>
      <c r="AU115" s="175" t="s">
        <v>80</v>
      </c>
      <c r="AV115" s="175" t="s">
        <v>76</v>
      </c>
      <c r="AW115" s="175" t="s">
        <v>111</v>
      </c>
      <c r="AX115" s="175" t="s">
        <v>72</v>
      </c>
      <c r="AY115" s="175" t="s">
        <v>139</v>
      </c>
    </row>
    <row r="116" spans="2:65" s="6" customFormat="1" ht="15.75" customHeight="1" x14ac:dyDescent="0.3">
      <c r="B116" s="176"/>
      <c r="C116" s="177"/>
      <c r="D116" s="167" t="s">
        <v>152</v>
      </c>
      <c r="E116" s="177"/>
      <c r="F116" s="178" t="s">
        <v>2652</v>
      </c>
      <c r="G116" s="177"/>
      <c r="H116" s="179">
        <v>25</v>
      </c>
      <c r="J116" s="177"/>
      <c r="K116" s="177"/>
      <c r="L116" s="180"/>
      <c r="M116" s="181"/>
      <c r="N116" s="177"/>
      <c r="O116" s="177"/>
      <c r="P116" s="177"/>
      <c r="Q116" s="177"/>
      <c r="R116" s="177"/>
      <c r="S116" s="177"/>
      <c r="T116" s="182"/>
      <c r="AT116" s="183" t="s">
        <v>152</v>
      </c>
      <c r="AU116" s="183" t="s">
        <v>80</v>
      </c>
      <c r="AV116" s="183" t="s">
        <v>80</v>
      </c>
      <c r="AW116" s="183" t="s">
        <v>111</v>
      </c>
      <c r="AX116" s="183" t="s">
        <v>76</v>
      </c>
      <c r="AY116" s="183" t="s">
        <v>139</v>
      </c>
    </row>
    <row r="117" spans="2:65" s="6" customFormat="1" ht="15.75" customHeight="1" x14ac:dyDescent="0.3">
      <c r="B117" s="23"/>
      <c r="C117" s="153" t="s">
        <v>180</v>
      </c>
      <c r="D117" s="153" t="s">
        <v>141</v>
      </c>
      <c r="E117" s="154" t="s">
        <v>429</v>
      </c>
      <c r="F117" s="155" t="s">
        <v>430</v>
      </c>
      <c r="G117" s="156" t="s">
        <v>380</v>
      </c>
      <c r="H117" s="157">
        <v>11.342000000000001</v>
      </c>
      <c r="I117" s="158">
        <v>50</v>
      </c>
      <c r="J117" s="159">
        <f>ROUND($I$117*$H$117,2)</f>
        <v>567.1</v>
      </c>
      <c r="K117" s="155" t="s">
        <v>145</v>
      </c>
      <c r="L117" s="43"/>
      <c r="M117" s="160"/>
      <c r="N117" s="161" t="s">
        <v>43</v>
      </c>
      <c r="O117" s="24"/>
      <c r="P117" s="162">
        <f>$O$117*$H$117</f>
        <v>0</v>
      </c>
      <c r="Q117" s="162">
        <v>0</v>
      </c>
      <c r="R117" s="162">
        <f>$Q$117*$H$117</f>
        <v>0</v>
      </c>
      <c r="S117" s="162">
        <v>0</v>
      </c>
      <c r="T117" s="163">
        <f>$S$117*$H$117</f>
        <v>0</v>
      </c>
      <c r="AR117" s="97" t="s">
        <v>146</v>
      </c>
      <c r="AT117" s="97" t="s">
        <v>141</v>
      </c>
      <c r="AU117" s="97" t="s">
        <v>80</v>
      </c>
      <c r="AY117" s="6" t="s">
        <v>139</v>
      </c>
      <c r="BE117" s="164">
        <f>IF($N$117="základní",$J$117,0)</f>
        <v>567.1</v>
      </c>
      <c r="BF117" s="164">
        <f>IF($N$117="snížená",$J$117,0)</f>
        <v>0</v>
      </c>
      <c r="BG117" s="164">
        <f>IF($N$117="zákl. přenesená",$J$117,0)</f>
        <v>0</v>
      </c>
      <c r="BH117" s="164">
        <f>IF($N$117="sníž. přenesená",$J$117,0)</f>
        <v>0</v>
      </c>
      <c r="BI117" s="164">
        <f>IF($N$117="nulová",$J$117,0)</f>
        <v>0</v>
      </c>
      <c r="BJ117" s="97" t="s">
        <v>76</v>
      </c>
      <c r="BK117" s="164">
        <f>ROUND($I$117*$H$117,2)</f>
        <v>567.1</v>
      </c>
      <c r="BL117" s="97" t="s">
        <v>146</v>
      </c>
      <c r="BM117" s="97" t="s">
        <v>2653</v>
      </c>
    </row>
    <row r="118" spans="2:65" s="6" customFormat="1" ht="27" customHeight="1" x14ac:dyDescent="0.3">
      <c r="B118" s="23"/>
      <c r="C118" s="24"/>
      <c r="D118" s="165" t="s">
        <v>148</v>
      </c>
      <c r="E118" s="24"/>
      <c r="F118" s="166" t="s">
        <v>432</v>
      </c>
      <c r="G118" s="24"/>
      <c r="H118" s="24"/>
      <c r="J118" s="24"/>
      <c r="K118" s="24"/>
      <c r="L118" s="43"/>
      <c r="M118" s="56"/>
      <c r="N118" s="24"/>
      <c r="O118" s="24"/>
      <c r="P118" s="24"/>
      <c r="Q118" s="24"/>
      <c r="R118" s="24"/>
      <c r="S118" s="24"/>
      <c r="T118" s="57"/>
      <c r="AT118" s="6" t="s">
        <v>148</v>
      </c>
      <c r="AU118" s="6" t="s">
        <v>80</v>
      </c>
    </row>
    <row r="119" spans="2:65" s="6" customFormat="1" ht="15.75" customHeight="1" x14ac:dyDescent="0.3">
      <c r="B119" s="169"/>
      <c r="C119" s="170"/>
      <c r="D119" s="167" t="s">
        <v>152</v>
      </c>
      <c r="E119" s="170"/>
      <c r="F119" s="171" t="s">
        <v>434</v>
      </c>
      <c r="G119" s="170"/>
      <c r="H119" s="170"/>
      <c r="J119" s="170"/>
      <c r="K119" s="170"/>
      <c r="L119" s="172"/>
      <c r="M119" s="173"/>
      <c r="N119" s="170"/>
      <c r="O119" s="170"/>
      <c r="P119" s="170"/>
      <c r="Q119" s="170"/>
      <c r="R119" s="170"/>
      <c r="S119" s="170"/>
      <c r="T119" s="174"/>
      <c r="AT119" s="175" t="s">
        <v>152</v>
      </c>
      <c r="AU119" s="175" t="s">
        <v>80</v>
      </c>
      <c r="AV119" s="175" t="s">
        <v>76</v>
      </c>
      <c r="AW119" s="175" t="s">
        <v>111</v>
      </c>
      <c r="AX119" s="175" t="s">
        <v>72</v>
      </c>
      <c r="AY119" s="175" t="s">
        <v>139</v>
      </c>
    </row>
    <row r="120" spans="2:65" s="6" customFormat="1" ht="15.75" customHeight="1" x14ac:dyDescent="0.3">
      <c r="B120" s="176"/>
      <c r="C120" s="177"/>
      <c r="D120" s="167" t="s">
        <v>152</v>
      </c>
      <c r="E120" s="177"/>
      <c r="F120" s="178" t="s">
        <v>2654</v>
      </c>
      <c r="G120" s="177"/>
      <c r="H120" s="179">
        <v>11.342000000000001</v>
      </c>
      <c r="J120" s="177"/>
      <c r="K120" s="177"/>
      <c r="L120" s="180"/>
      <c r="M120" s="181"/>
      <c r="N120" s="177"/>
      <c r="O120" s="177"/>
      <c r="P120" s="177"/>
      <c r="Q120" s="177"/>
      <c r="R120" s="177"/>
      <c r="S120" s="177"/>
      <c r="T120" s="182"/>
      <c r="AT120" s="183" t="s">
        <v>152</v>
      </c>
      <c r="AU120" s="183" t="s">
        <v>80</v>
      </c>
      <c r="AV120" s="183" t="s">
        <v>80</v>
      </c>
      <c r="AW120" s="183" t="s">
        <v>111</v>
      </c>
      <c r="AX120" s="183" t="s">
        <v>76</v>
      </c>
      <c r="AY120" s="183" t="s">
        <v>139</v>
      </c>
    </row>
    <row r="121" spans="2:65" s="6" customFormat="1" ht="15.75" customHeight="1" x14ac:dyDescent="0.3">
      <c r="B121" s="23"/>
      <c r="C121" s="153" t="s">
        <v>187</v>
      </c>
      <c r="D121" s="153" t="s">
        <v>141</v>
      </c>
      <c r="E121" s="154" t="s">
        <v>493</v>
      </c>
      <c r="F121" s="155" t="s">
        <v>494</v>
      </c>
      <c r="G121" s="156" t="s">
        <v>380</v>
      </c>
      <c r="H121" s="157">
        <v>12.933</v>
      </c>
      <c r="I121" s="158">
        <v>70</v>
      </c>
      <c r="J121" s="159">
        <f>ROUND($I$121*$H$121,2)</f>
        <v>905.31</v>
      </c>
      <c r="K121" s="155" t="s">
        <v>145</v>
      </c>
      <c r="L121" s="43"/>
      <c r="M121" s="160"/>
      <c r="N121" s="161" t="s">
        <v>43</v>
      </c>
      <c r="O121" s="24"/>
      <c r="P121" s="162">
        <f>$O$121*$H$121</f>
        <v>0</v>
      </c>
      <c r="Q121" s="162">
        <v>0</v>
      </c>
      <c r="R121" s="162">
        <f>$Q$121*$H$121</f>
        <v>0</v>
      </c>
      <c r="S121" s="162">
        <v>0</v>
      </c>
      <c r="T121" s="163">
        <f>$S$121*$H$121</f>
        <v>0</v>
      </c>
      <c r="AR121" s="97" t="s">
        <v>146</v>
      </c>
      <c r="AT121" s="97" t="s">
        <v>141</v>
      </c>
      <c r="AU121" s="97" t="s">
        <v>80</v>
      </c>
      <c r="AY121" s="6" t="s">
        <v>139</v>
      </c>
      <c r="BE121" s="164">
        <f>IF($N$121="základní",$J$121,0)</f>
        <v>905.31</v>
      </c>
      <c r="BF121" s="164">
        <f>IF($N$121="snížená",$J$121,0)</f>
        <v>0</v>
      </c>
      <c r="BG121" s="164">
        <f>IF($N$121="zákl. přenesená",$J$121,0)</f>
        <v>0</v>
      </c>
      <c r="BH121" s="164">
        <f>IF($N$121="sníž. přenesená",$J$121,0)</f>
        <v>0</v>
      </c>
      <c r="BI121" s="164">
        <f>IF($N$121="nulová",$J$121,0)</f>
        <v>0</v>
      </c>
      <c r="BJ121" s="97" t="s">
        <v>76</v>
      </c>
      <c r="BK121" s="164">
        <f>ROUND($I$121*$H$121,2)</f>
        <v>905.31</v>
      </c>
      <c r="BL121" s="97" t="s">
        <v>146</v>
      </c>
      <c r="BM121" s="97" t="s">
        <v>2655</v>
      </c>
    </row>
    <row r="122" spans="2:65" s="6" customFormat="1" ht="27" customHeight="1" x14ac:dyDescent="0.3">
      <c r="B122" s="23"/>
      <c r="C122" s="24"/>
      <c r="D122" s="165" t="s">
        <v>148</v>
      </c>
      <c r="E122" s="24"/>
      <c r="F122" s="166" t="s">
        <v>496</v>
      </c>
      <c r="G122" s="24"/>
      <c r="H122" s="24"/>
      <c r="J122" s="24"/>
      <c r="K122" s="24"/>
      <c r="L122" s="43"/>
      <c r="M122" s="56"/>
      <c r="N122" s="24"/>
      <c r="O122" s="24"/>
      <c r="P122" s="24"/>
      <c r="Q122" s="24"/>
      <c r="R122" s="24"/>
      <c r="S122" s="24"/>
      <c r="T122" s="57"/>
      <c r="AT122" s="6" t="s">
        <v>148</v>
      </c>
      <c r="AU122" s="6" t="s">
        <v>80</v>
      </c>
    </row>
    <row r="123" spans="2:65" s="6" customFormat="1" ht="15.75" customHeight="1" x14ac:dyDescent="0.3">
      <c r="B123" s="169"/>
      <c r="C123" s="170"/>
      <c r="D123" s="167" t="s">
        <v>152</v>
      </c>
      <c r="E123" s="170"/>
      <c r="F123" s="171" t="s">
        <v>2646</v>
      </c>
      <c r="G123" s="170"/>
      <c r="H123" s="170"/>
      <c r="J123" s="170"/>
      <c r="K123" s="170"/>
      <c r="L123" s="172"/>
      <c r="M123" s="173"/>
      <c r="N123" s="170"/>
      <c r="O123" s="170"/>
      <c r="P123" s="170"/>
      <c r="Q123" s="170"/>
      <c r="R123" s="170"/>
      <c r="S123" s="170"/>
      <c r="T123" s="174"/>
      <c r="AT123" s="175" t="s">
        <v>152</v>
      </c>
      <c r="AU123" s="175" t="s">
        <v>80</v>
      </c>
      <c r="AV123" s="175" t="s">
        <v>76</v>
      </c>
      <c r="AW123" s="175" t="s">
        <v>111</v>
      </c>
      <c r="AX123" s="175" t="s">
        <v>72</v>
      </c>
      <c r="AY123" s="175" t="s">
        <v>139</v>
      </c>
    </row>
    <row r="124" spans="2:65" s="6" customFormat="1" ht="15.75" customHeight="1" x14ac:dyDescent="0.3">
      <c r="B124" s="176"/>
      <c r="C124" s="177"/>
      <c r="D124" s="167" t="s">
        <v>152</v>
      </c>
      <c r="E124" s="177"/>
      <c r="F124" s="178" t="s">
        <v>2656</v>
      </c>
      <c r="G124" s="177"/>
      <c r="H124" s="179">
        <v>10.125</v>
      </c>
      <c r="J124" s="177"/>
      <c r="K124" s="177"/>
      <c r="L124" s="180"/>
      <c r="M124" s="181"/>
      <c r="N124" s="177"/>
      <c r="O124" s="177"/>
      <c r="P124" s="177"/>
      <c r="Q124" s="177"/>
      <c r="R124" s="177"/>
      <c r="S124" s="177"/>
      <c r="T124" s="182"/>
      <c r="AT124" s="183" t="s">
        <v>152</v>
      </c>
      <c r="AU124" s="183" t="s">
        <v>80</v>
      </c>
      <c r="AV124" s="183" t="s">
        <v>80</v>
      </c>
      <c r="AW124" s="183" t="s">
        <v>111</v>
      </c>
      <c r="AX124" s="183" t="s">
        <v>72</v>
      </c>
      <c r="AY124" s="183" t="s">
        <v>139</v>
      </c>
    </row>
    <row r="125" spans="2:65" s="6" customFormat="1" ht="15.75" customHeight="1" x14ac:dyDescent="0.3">
      <c r="B125" s="176"/>
      <c r="C125" s="177"/>
      <c r="D125" s="167" t="s">
        <v>152</v>
      </c>
      <c r="E125" s="177"/>
      <c r="F125" s="178" t="s">
        <v>2657</v>
      </c>
      <c r="G125" s="177"/>
      <c r="H125" s="179">
        <v>7.2</v>
      </c>
      <c r="J125" s="177"/>
      <c r="K125" s="177"/>
      <c r="L125" s="180"/>
      <c r="M125" s="181"/>
      <c r="N125" s="177"/>
      <c r="O125" s="177"/>
      <c r="P125" s="177"/>
      <c r="Q125" s="177"/>
      <c r="R125" s="177"/>
      <c r="S125" s="177"/>
      <c r="T125" s="182"/>
      <c r="AT125" s="183" t="s">
        <v>152</v>
      </c>
      <c r="AU125" s="183" t="s">
        <v>80</v>
      </c>
      <c r="AV125" s="183" t="s">
        <v>80</v>
      </c>
      <c r="AW125" s="183" t="s">
        <v>111</v>
      </c>
      <c r="AX125" s="183" t="s">
        <v>72</v>
      </c>
      <c r="AY125" s="183" t="s">
        <v>139</v>
      </c>
    </row>
    <row r="126" spans="2:65" s="6" customFormat="1" ht="15.75" customHeight="1" x14ac:dyDescent="0.3">
      <c r="B126" s="176"/>
      <c r="C126" s="177"/>
      <c r="D126" s="167" t="s">
        <v>152</v>
      </c>
      <c r="E126" s="177"/>
      <c r="F126" s="178" t="s">
        <v>2658</v>
      </c>
      <c r="G126" s="177"/>
      <c r="H126" s="179">
        <v>8.5399999999999991</v>
      </c>
      <c r="J126" s="177"/>
      <c r="K126" s="177"/>
      <c r="L126" s="180"/>
      <c r="M126" s="181"/>
      <c r="N126" s="177"/>
      <c r="O126" s="177"/>
      <c r="P126" s="177"/>
      <c r="Q126" s="177"/>
      <c r="R126" s="177"/>
      <c r="S126" s="177"/>
      <c r="T126" s="182"/>
      <c r="AT126" s="183" t="s">
        <v>152</v>
      </c>
      <c r="AU126" s="183" t="s">
        <v>80</v>
      </c>
      <c r="AV126" s="183" t="s">
        <v>80</v>
      </c>
      <c r="AW126" s="183" t="s">
        <v>111</v>
      </c>
      <c r="AX126" s="183" t="s">
        <v>72</v>
      </c>
      <c r="AY126" s="183" t="s">
        <v>139</v>
      </c>
    </row>
    <row r="127" spans="2:65" s="6" customFormat="1" ht="15.75" customHeight="1" x14ac:dyDescent="0.3">
      <c r="B127" s="184"/>
      <c r="C127" s="185"/>
      <c r="D127" s="167" t="s">
        <v>152</v>
      </c>
      <c r="E127" s="185"/>
      <c r="F127" s="186" t="s">
        <v>179</v>
      </c>
      <c r="G127" s="185"/>
      <c r="H127" s="187">
        <v>25.864999999999998</v>
      </c>
      <c r="J127" s="185"/>
      <c r="K127" s="185"/>
      <c r="L127" s="188"/>
      <c r="M127" s="189"/>
      <c r="N127" s="185"/>
      <c r="O127" s="185"/>
      <c r="P127" s="185"/>
      <c r="Q127" s="185"/>
      <c r="R127" s="185"/>
      <c r="S127" s="185"/>
      <c r="T127" s="190"/>
      <c r="AT127" s="191" t="s">
        <v>152</v>
      </c>
      <c r="AU127" s="191" t="s">
        <v>80</v>
      </c>
      <c r="AV127" s="191" t="s">
        <v>146</v>
      </c>
      <c r="AW127" s="191" t="s">
        <v>111</v>
      </c>
      <c r="AX127" s="191" t="s">
        <v>72</v>
      </c>
      <c r="AY127" s="191" t="s">
        <v>139</v>
      </c>
    </row>
    <row r="128" spans="2:65" s="6" customFormat="1" ht="15.75" customHeight="1" x14ac:dyDescent="0.3">
      <c r="B128" s="176"/>
      <c r="C128" s="177"/>
      <c r="D128" s="167" t="s">
        <v>152</v>
      </c>
      <c r="E128" s="177"/>
      <c r="F128" s="178" t="s">
        <v>2659</v>
      </c>
      <c r="G128" s="177"/>
      <c r="H128" s="179">
        <v>12.933</v>
      </c>
      <c r="J128" s="177"/>
      <c r="K128" s="177"/>
      <c r="L128" s="180"/>
      <c r="M128" s="181"/>
      <c r="N128" s="177"/>
      <c r="O128" s="177"/>
      <c r="P128" s="177"/>
      <c r="Q128" s="177"/>
      <c r="R128" s="177"/>
      <c r="S128" s="177"/>
      <c r="T128" s="182"/>
      <c r="AT128" s="183" t="s">
        <v>152</v>
      </c>
      <c r="AU128" s="183" t="s">
        <v>80</v>
      </c>
      <c r="AV128" s="183" t="s">
        <v>80</v>
      </c>
      <c r="AW128" s="183" t="s">
        <v>111</v>
      </c>
      <c r="AX128" s="183" t="s">
        <v>76</v>
      </c>
      <c r="AY128" s="183" t="s">
        <v>139</v>
      </c>
    </row>
    <row r="129" spans="2:65" s="6" customFormat="1" ht="15.75" customHeight="1" x14ac:dyDescent="0.3">
      <c r="B129" s="23"/>
      <c r="C129" s="153" t="s">
        <v>199</v>
      </c>
      <c r="D129" s="153" t="s">
        <v>141</v>
      </c>
      <c r="E129" s="154" t="s">
        <v>794</v>
      </c>
      <c r="F129" s="155" t="s">
        <v>795</v>
      </c>
      <c r="G129" s="156" t="s">
        <v>380</v>
      </c>
      <c r="H129" s="157">
        <v>6.4660000000000002</v>
      </c>
      <c r="I129" s="158">
        <v>70</v>
      </c>
      <c r="J129" s="159">
        <f>ROUND($I$129*$H$129,2)</f>
        <v>452.62</v>
      </c>
      <c r="K129" s="155" t="s">
        <v>145</v>
      </c>
      <c r="L129" s="43"/>
      <c r="M129" s="160"/>
      <c r="N129" s="161" t="s">
        <v>43</v>
      </c>
      <c r="O129" s="24"/>
      <c r="P129" s="162">
        <f>$O$129*$H$129</f>
        <v>0</v>
      </c>
      <c r="Q129" s="162">
        <v>0</v>
      </c>
      <c r="R129" s="162">
        <f>$Q$129*$H$129</f>
        <v>0</v>
      </c>
      <c r="S129" s="162">
        <v>0</v>
      </c>
      <c r="T129" s="163">
        <f>$S$129*$H$129</f>
        <v>0</v>
      </c>
      <c r="AR129" s="97" t="s">
        <v>146</v>
      </c>
      <c r="AT129" s="97" t="s">
        <v>141</v>
      </c>
      <c r="AU129" s="97" t="s">
        <v>80</v>
      </c>
      <c r="AY129" s="6" t="s">
        <v>139</v>
      </c>
      <c r="BE129" s="164">
        <f>IF($N$129="základní",$J$129,0)</f>
        <v>452.62</v>
      </c>
      <c r="BF129" s="164">
        <f>IF($N$129="snížená",$J$129,0)</f>
        <v>0</v>
      </c>
      <c r="BG129" s="164">
        <f>IF($N$129="zákl. přenesená",$J$129,0)</f>
        <v>0</v>
      </c>
      <c r="BH129" s="164">
        <f>IF($N$129="sníž. přenesená",$J$129,0)</f>
        <v>0</v>
      </c>
      <c r="BI129" s="164">
        <f>IF($N$129="nulová",$J$129,0)</f>
        <v>0</v>
      </c>
      <c r="BJ129" s="97" t="s">
        <v>76</v>
      </c>
      <c r="BK129" s="164">
        <f>ROUND($I$129*$H$129,2)</f>
        <v>452.62</v>
      </c>
      <c r="BL129" s="97" t="s">
        <v>146</v>
      </c>
      <c r="BM129" s="97" t="s">
        <v>2660</v>
      </c>
    </row>
    <row r="130" spans="2:65" s="6" customFormat="1" ht="27" customHeight="1" x14ac:dyDescent="0.3">
      <c r="B130" s="23"/>
      <c r="C130" s="24"/>
      <c r="D130" s="165" t="s">
        <v>148</v>
      </c>
      <c r="E130" s="24"/>
      <c r="F130" s="166" t="s">
        <v>797</v>
      </c>
      <c r="G130" s="24"/>
      <c r="H130" s="24"/>
      <c r="J130" s="24"/>
      <c r="K130" s="24"/>
      <c r="L130" s="43"/>
      <c r="M130" s="56"/>
      <c r="N130" s="24"/>
      <c r="O130" s="24"/>
      <c r="P130" s="24"/>
      <c r="Q130" s="24"/>
      <c r="R130" s="24"/>
      <c r="S130" s="24"/>
      <c r="T130" s="57"/>
      <c r="AT130" s="6" t="s">
        <v>148</v>
      </c>
      <c r="AU130" s="6" t="s">
        <v>80</v>
      </c>
    </row>
    <row r="131" spans="2:65" s="6" customFormat="1" ht="15.75" customHeight="1" x14ac:dyDescent="0.3">
      <c r="B131" s="169"/>
      <c r="C131" s="170"/>
      <c r="D131" s="167" t="s">
        <v>152</v>
      </c>
      <c r="E131" s="170"/>
      <c r="F131" s="171" t="s">
        <v>798</v>
      </c>
      <c r="G131" s="170"/>
      <c r="H131" s="170"/>
      <c r="J131" s="170"/>
      <c r="K131" s="170"/>
      <c r="L131" s="172"/>
      <c r="M131" s="173"/>
      <c r="N131" s="170"/>
      <c r="O131" s="170"/>
      <c r="P131" s="170"/>
      <c r="Q131" s="170"/>
      <c r="R131" s="170"/>
      <c r="S131" s="170"/>
      <c r="T131" s="174"/>
      <c r="AT131" s="175" t="s">
        <v>152</v>
      </c>
      <c r="AU131" s="175" t="s">
        <v>80</v>
      </c>
      <c r="AV131" s="175" t="s">
        <v>76</v>
      </c>
      <c r="AW131" s="175" t="s">
        <v>111</v>
      </c>
      <c r="AX131" s="175" t="s">
        <v>72</v>
      </c>
      <c r="AY131" s="175" t="s">
        <v>139</v>
      </c>
    </row>
    <row r="132" spans="2:65" s="6" customFormat="1" ht="15.75" customHeight="1" x14ac:dyDescent="0.3">
      <c r="B132" s="176"/>
      <c r="C132" s="177"/>
      <c r="D132" s="167" t="s">
        <v>152</v>
      </c>
      <c r="E132" s="177"/>
      <c r="F132" s="178" t="s">
        <v>2661</v>
      </c>
      <c r="G132" s="177"/>
      <c r="H132" s="179">
        <v>6.4660000000000002</v>
      </c>
      <c r="J132" s="177"/>
      <c r="K132" s="177"/>
      <c r="L132" s="180"/>
      <c r="M132" s="181"/>
      <c r="N132" s="177"/>
      <c r="O132" s="177"/>
      <c r="P132" s="177"/>
      <c r="Q132" s="177"/>
      <c r="R132" s="177"/>
      <c r="S132" s="177"/>
      <c r="T132" s="182"/>
      <c r="AT132" s="183" t="s">
        <v>152</v>
      </c>
      <c r="AU132" s="183" t="s">
        <v>80</v>
      </c>
      <c r="AV132" s="183" t="s">
        <v>80</v>
      </c>
      <c r="AW132" s="183" t="s">
        <v>111</v>
      </c>
      <c r="AX132" s="183" t="s">
        <v>76</v>
      </c>
      <c r="AY132" s="183" t="s">
        <v>139</v>
      </c>
    </row>
    <row r="133" spans="2:65" s="6" customFormat="1" ht="15.75" customHeight="1" x14ac:dyDescent="0.3">
      <c r="B133" s="23"/>
      <c r="C133" s="153" t="s">
        <v>214</v>
      </c>
      <c r="D133" s="153" t="s">
        <v>141</v>
      </c>
      <c r="E133" s="154" t="s">
        <v>801</v>
      </c>
      <c r="F133" s="155" t="s">
        <v>802</v>
      </c>
      <c r="G133" s="156" t="s">
        <v>380</v>
      </c>
      <c r="H133" s="157">
        <v>3.88</v>
      </c>
      <c r="I133" s="158">
        <v>300</v>
      </c>
      <c r="J133" s="159">
        <f>ROUND($I$133*$H$133,2)</f>
        <v>1164</v>
      </c>
      <c r="K133" s="155" t="s">
        <v>145</v>
      </c>
      <c r="L133" s="43"/>
      <c r="M133" s="160"/>
      <c r="N133" s="161" t="s">
        <v>43</v>
      </c>
      <c r="O133" s="24"/>
      <c r="P133" s="162">
        <f>$O$133*$H$133</f>
        <v>0</v>
      </c>
      <c r="Q133" s="162">
        <v>1.046445E-2</v>
      </c>
      <c r="R133" s="162">
        <f>$Q$133*$H$133</f>
        <v>4.0602065999999999E-2</v>
      </c>
      <c r="S133" s="162">
        <v>0</v>
      </c>
      <c r="T133" s="163">
        <f>$S$133*$H$133</f>
        <v>0</v>
      </c>
      <c r="AR133" s="97" t="s">
        <v>146</v>
      </c>
      <c r="AT133" s="97" t="s">
        <v>141</v>
      </c>
      <c r="AU133" s="97" t="s">
        <v>80</v>
      </c>
      <c r="AY133" s="6" t="s">
        <v>139</v>
      </c>
      <c r="BE133" s="164">
        <f>IF($N$133="základní",$J$133,0)</f>
        <v>1164</v>
      </c>
      <c r="BF133" s="164">
        <f>IF($N$133="snížená",$J$133,0)</f>
        <v>0</v>
      </c>
      <c r="BG133" s="164">
        <f>IF($N$133="zákl. přenesená",$J$133,0)</f>
        <v>0</v>
      </c>
      <c r="BH133" s="164">
        <f>IF($N$133="sníž. přenesená",$J$133,0)</f>
        <v>0</v>
      </c>
      <c r="BI133" s="164">
        <f>IF($N$133="nulová",$J$133,0)</f>
        <v>0</v>
      </c>
      <c r="BJ133" s="97" t="s">
        <v>76</v>
      </c>
      <c r="BK133" s="164">
        <f>ROUND($I$133*$H$133,2)</f>
        <v>1164</v>
      </c>
      <c r="BL133" s="97" t="s">
        <v>146</v>
      </c>
      <c r="BM133" s="97" t="s">
        <v>2662</v>
      </c>
    </row>
    <row r="134" spans="2:65" s="6" customFormat="1" ht="27" customHeight="1" x14ac:dyDescent="0.3">
      <c r="B134" s="23"/>
      <c r="C134" s="24"/>
      <c r="D134" s="165" t="s">
        <v>148</v>
      </c>
      <c r="E134" s="24"/>
      <c r="F134" s="166" t="s">
        <v>804</v>
      </c>
      <c r="G134" s="24"/>
      <c r="H134" s="24"/>
      <c r="J134" s="24"/>
      <c r="K134" s="24"/>
      <c r="L134" s="43"/>
      <c r="M134" s="56"/>
      <c r="N134" s="24"/>
      <c r="O134" s="24"/>
      <c r="P134" s="24"/>
      <c r="Q134" s="24"/>
      <c r="R134" s="24"/>
      <c r="S134" s="24"/>
      <c r="T134" s="57"/>
      <c r="AT134" s="6" t="s">
        <v>148</v>
      </c>
      <c r="AU134" s="6" t="s">
        <v>80</v>
      </c>
    </row>
    <row r="135" spans="2:65" s="6" customFormat="1" ht="15.75" customHeight="1" x14ac:dyDescent="0.3">
      <c r="B135" s="169"/>
      <c r="C135" s="170"/>
      <c r="D135" s="167" t="s">
        <v>152</v>
      </c>
      <c r="E135" s="170"/>
      <c r="F135" s="171" t="s">
        <v>798</v>
      </c>
      <c r="G135" s="170"/>
      <c r="H135" s="170"/>
      <c r="J135" s="170"/>
      <c r="K135" s="170"/>
      <c r="L135" s="172"/>
      <c r="M135" s="173"/>
      <c r="N135" s="170"/>
      <c r="O135" s="170"/>
      <c r="P135" s="170"/>
      <c r="Q135" s="170"/>
      <c r="R135" s="170"/>
      <c r="S135" s="170"/>
      <c r="T135" s="174"/>
      <c r="AT135" s="175" t="s">
        <v>152</v>
      </c>
      <c r="AU135" s="175" t="s">
        <v>80</v>
      </c>
      <c r="AV135" s="175" t="s">
        <v>76</v>
      </c>
      <c r="AW135" s="175" t="s">
        <v>111</v>
      </c>
      <c r="AX135" s="175" t="s">
        <v>72</v>
      </c>
      <c r="AY135" s="175" t="s">
        <v>139</v>
      </c>
    </row>
    <row r="136" spans="2:65" s="6" customFormat="1" ht="15.75" customHeight="1" x14ac:dyDescent="0.3">
      <c r="B136" s="176"/>
      <c r="C136" s="177"/>
      <c r="D136" s="167" t="s">
        <v>152</v>
      </c>
      <c r="E136" s="177"/>
      <c r="F136" s="178" t="s">
        <v>2663</v>
      </c>
      <c r="G136" s="177"/>
      <c r="H136" s="179">
        <v>3.88</v>
      </c>
      <c r="J136" s="177"/>
      <c r="K136" s="177"/>
      <c r="L136" s="180"/>
      <c r="M136" s="181"/>
      <c r="N136" s="177"/>
      <c r="O136" s="177"/>
      <c r="P136" s="177"/>
      <c r="Q136" s="177"/>
      <c r="R136" s="177"/>
      <c r="S136" s="177"/>
      <c r="T136" s="182"/>
      <c r="AT136" s="183" t="s">
        <v>152</v>
      </c>
      <c r="AU136" s="183" t="s">
        <v>80</v>
      </c>
      <c r="AV136" s="183" t="s">
        <v>80</v>
      </c>
      <c r="AW136" s="183" t="s">
        <v>111</v>
      </c>
      <c r="AX136" s="183" t="s">
        <v>76</v>
      </c>
      <c r="AY136" s="183" t="s">
        <v>139</v>
      </c>
    </row>
    <row r="137" spans="2:65" s="6" customFormat="1" ht="15.75" customHeight="1" x14ac:dyDescent="0.3">
      <c r="B137" s="23"/>
      <c r="C137" s="153" t="s">
        <v>222</v>
      </c>
      <c r="D137" s="153" t="s">
        <v>141</v>
      </c>
      <c r="E137" s="154" t="s">
        <v>807</v>
      </c>
      <c r="F137" s="155" t="s">
        <v>808</v>
      </c>
      <c r="G137" s="156" t="s">
        <v>380</v>
      </c>
      <c r="H137" s="157">
        <v>2.5870000000000002</v>
      </c>
      <c r="I137" s="158">
        <v>380</v>
      </c>
      <c r="J137" s="159">
        <f>ROUND($I$137*$H$137,2)</f>
        <v>983.06</v>
      </c>
      <c r="K137" s="155" t="s">
        <v>145</v>
      </c>
      <c r="L137" s="43"/>
      <c r="M137" s="160"/>
      <c r="N137" s="161" t="s">
        <v>43</v>
      </c>
      <c r="O137" s="24"/>
      <c r="P137" s="162">
        <f>$O$137*$H$137</f>
        <v>0</v>
      </c>
      <c r="Q137" s="162">
        <v>1.705106E-2</v>
      </c>
      <c r="R137" s="162">
        <f>$Q$137*$H$137</f>
        <v>4.4111092220000002E-2</v>
      </c>
      <c r="S137" s="162">
        <v>0</v>
      </c>
      <c r="T137" s="163">
        <f>$S$137*$H$137</f>
        <v>0</v>
      </c>
      <c r="AR137" s="97" t="s">
        <v>146</v>
      </c>
      <c r="AT137" s="97" t="s">
        <v>141</v>
      </c>
      <c r="AU137" s="97" t="s">
        <v>80</v>
      </c>
      <c r="AY137" s="6" t="s">
        <v>139</v>
      </c>
      <c r="BE137" s="164">
        <f>IF($N$137="základní",$J$137,0)</f>
        <v>983.06</v>
      </c>
      <c r="BF137" s="164">
        <f>IF($N$137="snížená",$J$137,0)</f>
        <v>0</v>
      </c>
      <c r="BG137" s="164">
        <f>IF($N$137="zákl. přenesená",$J$137,0)</f>
        <v>0</v>
      </c>
      <c r="BH137" s="164">
        <f>IF($N$137="sníž. přenesená",$J$137,0)</f>
        <v>0</v>
      </c>
      <c r="BI137" s="164">
        <f>IF($N$137="nulová",$J$137,0)</f>
        <v>0</v>
      </c>
      <c r="BJ137" s="97" t="s">
        <v>76</v>
      </c>
      <c r="BK137" s="164">
        <f>ROUND($I$137*$H$137,2)</f>
        <v>983.06</v>
      </c>
      <c r="BL137" s="97" t="s">
        <v>146</v>
      </c>
      <c r="BM137" s="97" t="s">
        <v>2664</v>
      </c>
    </row>
    <row r="138" spans="2:65" s="6" customFormat="1" ht="27" customHeight="1" x14ac:dyDescent="0.3">
      <c r="B138" s="23"/>
      <c r="C138" s="24"/>
      <c r="D138" s="165" t="s">
        <v>148</v>
      </c>
      <c r="E138" s="24"/>
      <c r="F138" s="166" t="s">
        <v>810</v>
      </c>
      <c r="G138" s="24"/>
      <c r="H138" s="24"/>
      <c r="J138" s="24"/>
      <c r="K138" s="24"/>
      <c r="L138" s="43"/>
      <c r="M138" s="56"/>
      <c r="N138" s="24"/>
      <c r="O138" s="24"/>
      <c r="P138" s="24"/>
      <c r="Q138" s="24"/>
      <c r="R138" s="24"/>
      <c r="S138" s="24"/>
      <c r="T138" s="57"/>
      <c r="AT138" s="6" t="s">
        <v>148</v>
      </c>
      <c r="AU138" s="6" t="s">
        <v>80</v>
      </c>
    </row>
    <row r="139" spans="2:65" s="6" customFormat="1" ht="15.75" customHeight="1" x14ac:dyDescent="0.3">
      <c r="B139" s="169"/>
      <c r="C139" s="170"/>
      <c r="D139" s="167" t="s">
        <v>152</v>
      </c>
      <c r="E139" s="170"/>
      <c r="F139" s="171" t="s">
        <v>798</v>
      </c>
      <c r="G139" s="170"/>
      <c r="H139" s="170"/>
      <c r="J139" s="170"/>
      <c r="K139" s="170"/>
      <c r="L139" s="172"/>
      <c r="M139" s="173"/>
      <c r="N139" s="170"/>
      <c r="O139" s="170"/>
      <c r="P139" s="170"/>
      <c r="Q139" s="170"/>
      <c r="R139" s="170"/>
      <c r="S139" s="170"/>
      <c r="T139" s="174"/>
      <c r="AT139" s="175" t="s">
        <v>152</v>
      </c>
      <c r="AU139" s="175" t="s">
        <v>80</v>
      </c>
      <c r="AV139" s="175" t="s">
        <v>76</v>
      </c>
      <c r="AW139" s="175" t="s">
        <v>111</v>
      </c>
      <c r="AX139" s="175" t="s">
        <v>72</v>
      </c>
      <c r="AY139" s="175" t="s">
        <v>139</v>
      </c>
    </row>
    <row r="140" spans="2:65" s="6" customFormat="1" ht="15.75" customHeight="1" x14ac:dyDescent="0.3">
      <c r="B140" s="176"/>
      <c r="C140" s="177"/>
      <c r="D140" s="167" t="s">
        <v>152</v>
      </c>
      <c r="E140" s="177"/>
      <c r="F140" s="178" t="s">
        <v>2665</v>
      </c>
      <c r="G140" s="177"/>
      <c r="H140" s="179">
        <v>2.5870000000000002</v>
      </c>
      <c r="J140" s="177"/>
      <c r="K140" s="177"/>
      <c r="L140" s="180"/>
      <c r="M140" s="181"/>
      <c r="N140" s="177"/>
      <c r="O140" s="177"/>
      <c r="P140" s="177"/>
      <c r="Q140" s="177"/>
      <c r="R140" s="177"/>
      <c r="S140" s="177"/>
      <c r="T140" s="182"/>
      <c r="AT140" s="183" t="s">
        <v>152</v>
      </c>
      <c r="AU140" s="183" t="s">
        <v>80</v>
      </c>
      <c r="AV140" s="183" t="s">
        <v>80</v>
      </c>
      <c r="AW140" s="183" t="s">
        <v>111</v>
      </c>
      <c r="AX140" s="183" t="s">
        <v>76</v>
      </c>
      <c r="AY140" s="183" t="s">
        <v>139</v>
      </c>
    </row>
    <row r="141" spans="2:65" s="6" customFormat="1" ht="15.75" customHeight="1" x14ac:dyDescent="0.3">
      <c r="B141" s="23"/>
      <c r="C141" s="153" t="s">
        <v>232</v>
      </c>
      <c r="D141" s="153" t="s">
        <v>141</v>
      </c>
      <c r="E141" s="154" t="s">
        <v>813</v>
      </c>
      <c r="F141" s="155" t="s">
        <v>814</v>
      </c>
      <c r="G141" s="156" t="s">
        <v>380</v>
      </c>
      <c r="H141" s="157">
        <v>4.6150000000000002</v>
      </c>
      <c r="I141" s="158">
        <v>70</v>
      </c>
      <c r="J141" s="159">
        <f>ROUND($I$141*$H$141,2)</f>
        <v>323.05</v>
      </c>
      <c r="K141" s="155" t="s">
        <v>145</v>
      </c>
      <c r="L141" s="43"/>
      <c r="M141" s="160"/>
      <c r="N141" s="161" t="s">
        <v>43</v>
      </c>
      <c r="O141" s="24"/>
      <c r="P141" s="162">
        <f>$O$141*$H$141</f>
        <v>0</v>
      </c>
      <c r="Q141" s="162">
        <v>0</v>
      </c>
      <c r="R141" s="162">
        <f>$Q$141*$H$141</f>
        <v>0</v>
      </c>
      <c r="S141" s="162">
        <v>0</v>
      </c>
      <c r="T141" s="163">
        <f>$S$141*$H$141</f>
        <v>0</v>
      </c>
      <c r="AR141" s="97" t="s">
        <v>146</v>
      </c>
      <c r="AT141" s="97" t="s">
        <v>141</v>
      </c>
      <c r="AU141" s="97" t="s">
        <v>80</v>
      </c>
      <c r="AY141" s="6" t="s">
        <v>139</v>
      </c>
      <c r="BE141" s="164">
        <f>IF($N$141="základní",$J$141,0)</f>
        <v>323.05</v>
      </c>
      <c r="BF141" s="164">
        <f>IF($N$141="snížená",$J$141,0)</f>
        <v>0</v>
      </c>
      <c r="BG141" s="164">
        <f>IF($N$141="zákl. přenesená",$J$141,0)</f>
        <v>0</v>
      </c>
      <c r="BH141" s="164">
        <f>IF($N$141="sníž. přenesená",$J$141,0)</f>
        <v>0</v>
      </c>
      <c r="BI141" s="164">
        <f>IF($N$141="nulová",$J$141,0)</f>
        <v>0</v>
      </c>
      <c r="BJ141" s="97" t="s">
        <v>76</v>
      </c>
      <c r="BK141" s="164">
        <f>ROUND($I$141*$H$141,2)</f>
        <v>323.05</v>
      </c>
      <c r="BL141" s="97" t="s">
        <v>146</v>
      </c>
      <c r="BM141" s="97" t="s">
        <v>2666</v>
      </c>
    </row>
    <row r="142" spans="2:65" s="6" customFormat="1" ht="27" customHeight="1" x14ac:dyDescent="0.3">
      <c r="B142" s="23"/>
      <c r="C142" s="24"/>
      <c r="D142" s="165" t="s">
        <v>148</v>
      </c>
      <c r="E142" s="24"/>
      <c r="F142" s="166" t="s">
        <v>816</v>
      </c>
      <c r="G142" s="24"/>
      <c r="H142" s="24"/>
      <c r="J142" s="24"/>
      <c r="K142" s="24"/>
      <c r="L142" s="43"/>
      <c r="M142" s="56"/>
      <c r="N142" s="24"/>
      <c r="O142" s="24"/>
      <c r="P142" s="24"/>
      <c r="Q142" s="24"/>
      <c r="R142" s="24"/>
      <c r="S142" s="24"/>
      <c r="T142" s="57"/>
      <c r="AT142" s="6" t="s">
        <v>148</v>
      </c>
      <c r="AU142" s="6" t="s">
        <v>80</v>
      </c>
    </row>
    <row r="143" spans="2:65" s="6" customFormat="1" ht="15.75" customHeight="1" x14ac:dyDescent="0.3">
      <c r="B143" s="169"/>
      <c r="C143" s="170"/>
      <c r="D143" s="167" t="s">
        <v>152</v>
      </c>
      <c r="E143" s="170"/>
      <c r="F143" s="171" t="s">
        <v>2646</v>
      </c>
      <c r="G143" s="170"/>
      <c r="H143" s="170"/>
      <c r="J143" s="170"/>
      <c r="K143" s="170"/>
      <c r="L143" s="172"/>
      <c r="M143" s="173"/>
      <c r="N143" s="170"/>
      <c r="O143" s="170"/>
      <c r="P143" s="170"/>
      <c r="Q143" s="170"/>
      <c r="R143" s="170"/>
      <c r="S143" s="170"/>
      <c r="T143" s="174"/>
      <c r="AT143" s="175" t="s">
        <v>152</v>
      </c>
      <c r="AU143" s="175" t="s">
        <v>80</v>
      </c>
      <c r="AV143" s="175" t="s">
        <v>76</v>
      </c>
      <c r="AW143" s="175" t="s">
        <v>111</v>
      </c>
      <c r="AX143" s="175" t="s">
        <v>72</v>
      </c>
      <c r="AY143" s="175" t="s">
        <v>139</v>
      </c>
    </row>
    <row r="144" spans="2:65" s="6" customFormat="1" ht="15.75" customHeight="1" x14ac:dyDescent="0.3">
      <c r="B144" s="176"/>
      <c r="C144" s="177"/>
      <c r="D144" s="167" t="s">
        <v>152</v>
      </c>
      <c r="E144" s="177"/>
      <c r="F144" s="178" t="s">
        <v>2667</v>
      </c>
      <c r="G144" s="177"/>
      <c r="H144" s="179">
        <v>6.5839999999999996</v>
      </c>
      <c r="J144" s="177"/>
      <c r="K144" s="177"/>
      <c r="L144" s="180"/>
      <c r="M144" s="181"/>
      <c r="N144" s="177"/>
      <c r="O144" s="177"/>
      <c r="P144" s="177"/>
      <c r="Q144" s="177"/>
      <c r="R144" s="177"/>
      <c r="S144" s="177"/>
      <c r="T144" s="182"/>
      <c r="AT144" s="183" t="s">
        <v>152</v>
      </c>
      <c r="AU144" s="183" t="s">
        <v>80</v>
      </c>
      <c r="AV144" s="183" t="s">
        <v>80</v>
      </c>
      <c r="AW144" s="183" t="s">
        <v>111</v>
      </c>
      <c r="AX144" s="183" t="s">
        <v>72</v>
      </c>
      <c r="AY144" s="183" t="s">
        <v>139</v>
      </c>
    </row>
    <row r="145" spans="2:65" s="6" customFormat="1" ht="15.75" customHeight="1" x14ac:dyDescent="0.3">
      <c r="B145" s="176"/>
      <c r="C145" s="177"/>
      <c r="D145" s="167" t="s">
        <v>152</v>
      </c>
      <c r="E145" s="177"/>
      <c r="F145" s="178" t="s">
        <v>2668</v>
      </c>
      <c r="G145" s="177"/>
      <c r="H145" s="179">
        <v>2.645</v>
      </c>
      <c r="J145" s="177"/>
      <c r="K145" s="177"/>
      <c r="L145" s="180"/>
      <c r="M145" s="181"/>
      <c r="N145" s="177"/>
      <c r="O145" s="177"/>
      <c r="P145" s="177"/>
      <c r="Q145" s="177"/>
      <c r="R145" s="177"/>
      <c r="S145" s="177"/>
      <c r="T145" s="182"/>
      <c r="AT145" s="183" t="s">
        <v>152</v>
      </c>
      <c r="AU145" s="183" t="s">
        <v>80</v>
      </c>
      <c r="AV145" s="183" t="s">
        <v>80</v>
      </c>
      <c r="AW145" s="183" t="s">
        <v>111</v>
      </c>
      <c r="AX145" s="183" t="s">
        <v>72</v>
      </c>
      <c r="AY145" s="183" t="s">
        <v>139</v>
      </c>
    </row>
    <row r="146" spans="2:65" s="6" customFormat="1" ht="15.75" customHeight="1" x14ac:dyDescent="0.3">
      <c r="B146" s="184"/>
      <c r="C146" s="185"/>
      <c r="D146" s="167" t="s">
        <v>152</v>
      </c>
      <c r="E146" s="185"/>
      <c r="F146" s="186" t="s">
        <v>179</v>
      </c>
      <c r="G146" s="185"/>
      <c r="H146" s="187">
        <v>9.2289999999999992</v>
      </c>
      <c r="J146" s="185"/>
      <c r="K146" s="185"/>
      <c r="L146" s="188"/>
      <c r="M146" s="189"/>
      <c r="N146" s="185"/>
      <c r="O146" s="185"/>
      <c r="P146" s="185"/>
      <c r="Q146" s="185"/>
      <c r="R146" s="185"/>
      <c r="S146" s="185"/>
      <c r="T146" s="190"/>
      <c r="AT146" s="191" t="s">
        <v>152</v>
      </c>
      <c r="AU146" s="191" t="s">
        <v>80</v>
      </c>
      <c r="AV146" s="191" t="s">
        <v>146</v>
      </c>
      <c r="AW146" s="191" t="s">
        <v>111</v>
      </c>
      <c r="AX146" s="191" t="s">
        <v>72</v>
      </c>
      <c r="AY146" s="191" t="s">
        <v>139</v>
      </c>
    </row>
    <row r="147" spans="2:65" s="6" customFormat="1" ht="15.75" customHeight="1" x14ac:dyDescent="0.3">
      <c r="B147" s="176"/>
      <c r="C147" s="177"/>
      <c r="D147" s="167" t="s">
        <v>152</v>
      </c>
      <c r="E147" s="177"/>
      <c r="F147" s="178" t="s">
        <v>2669</v>
      </c>
      <c r="G147" s="177"/>
      <c r="H147" s="179">
        <v>4.6150000000000002</v>
      </c>
      <c r="J147" s="177"/>
      <c r="K147" s="177"/>
      <c r="L147" s="180"/>
      <c r="M147" s="181"/>
      <c r="N147" s="177"/>
      <c r="O147" s="177"/>
      <c r="P147" s="177"/>
      <c r="Q147" s="177"/>
      <c r="R147" s="177"/>
      <c r="S147" s="177"/>
      <c r="T147" s="182"/>
      <c r="AT147" s="183" t="s">
        <v>152</v>
      </c>
      <c r="AU147" s="183" t="s">
        <v>80</v>
      </c>
      <c r="AV147" s="183" t="s">
        <v>80</v>
      </c>
      <c r="AW147" s="183" t="s">
        <v>111</v>
      </c>
      <c r="AX147" s="183" t="s">
        <v>76</v>
      </c>
      <c r="AY147" s="183" t="s">
        <v>139</v>
      </c>
    </row>
    <row r="148" spans="2:65" s="6" customFormat="1" ht="15.75" customHeight="1" x14ac:dyDescent="0.3">
      <c r="B148" s="23"/>
      <c r="C148" s="153" t="s">
        <v>280</v>
      </c>
      <c r="D148" s="153" t="s">
        <v>141</v>
      </c>
      <c r="E148" s="154" t="s">
        <v>823</v>
      </c>
      <c r="F148" s="155" t="s">
        <v>824</v>
      </c>
      <c r="G148" s="156" t="s">
        <v>380</v>
      </c>
      <c r="H148" s="157">
        <v>2.3069999999999999</v>
      </c>
      <c r="I148" s="158">
        <v>70</v>
      </c>
      <c r="J148" s="159">
        <f>ROUND($I$148*$H$148,2)</f>
        <v>161.49</v>
      </c>
      <c r="K148" s="155" t="s">
        <v>145</v>
      </c>
      <c r="L148" s="43"/>
      <c r="M148" s="160"/>
      <c r="N148" s="161" t="s">
        <v>43</v>
      </c>
      <c r="O148" s="24"/>
      <c r="P148" s="162">
        <f>$O$148*$H$148</f>
        <v>0</v>
      </c>
      <c r="Q148" s="162">
        <v>0</v>
      </c>
      <c r="R148" s="162">
        <f>$Q$148*$H$148</f>
        <v>0</v>
      </c>
      <c r="S148" s="162">
        <v>0</v>
      </c>
      <c r="T148" s="163">
        <f>$S$148*$H$148</f>
        <v>0</v>
      </c>
      <c r="AR148" s="97" t="s">
        <v>146</v>
      </c>
      <c r="AT148" s="97" t="s">
        <v>141</v>
      </c>
      <c r="AU148" s="97" t="s">
        <v>80</v>
      </c>
      <c r="AY148" s="6" t="s">
        <v>139</v>
      </c>
      <c r="BE148" s="164">
        <f>IF($N$148="základní",$J$148,0)</f>
        <v>161.49</v>
      </c>
      <c r="BF148" s="164">
        <f>IF($N$148="snížená",$J$148,0)</f>
        <v>0</v>
      </c>
      <c r="BG148" s="164">
        <f>IF($N$148="zákl. přenesená",$J$148,0)</f>
        <v>0</v>
      </c>
      <c r="BH148" s="164">
        <f>IF($N$148="sníž. přenesená",$J$148,0)</f>
        <v>0</v>
      </c>
      <c r="BI148" s="164">
        <f>IF($N$148="nulová",$J$148,0)</f>
        <v>0</v>
      </c>
      <c r="BJ148" s="97" t="s">
        <v>76</v>
      </c>
      <c r="BK148" s="164">
        <f>ROUND($I$148*$H$148,2)</f>
        <v>161.49</v>
      </c>
      <c r="BL148" s="97" t="s">
        <v>146</v>
      </c>
      <c r="BM148" s="97" t="s">
        <v>2670</v>
      </c>
    </row>
    <row r="149" spans="2:65" s="6" customFormat="1" ht="27" customHeight="1" x14ac:dyDescent="0.3">
      <c r="B149" s="23"/>
      <c r="C149" s="24"/>
      <c r="D149" s="165" t="s">
        <v>148</v>
      </c>
      <c r="E149" s="24"/>
      <c r="F149" s="166" t="s">
        <v>826</v>
      </c>
      <c r="G149" s="24"/>
      <c r="H149" s="24"/>
      <c r="J149" s="24"/>
      <c r="K149" s="24"/>
      <c r="L149" s="43"/>
      <c r="M149" s="56"/>
      <c r="N149" s="24"/>
      <c r="O149" s="24"/>
      <c r="P149" s="24"/>
      <c r="Q149" s="24"/>
      <c r="R149" s="24"/>
      <c r="S149" s="24"/>
      <c r="T149" s="57"/>
      <c r="AT149" s="6" t="s">
        <v>148</v>
      </c>
      <c r="AU149" s="6" t="s">
        <v>80</v>
      </c>
    </row>
    <row r="150" spans="2:65" s="6" customFormat="1" ht="15.75" customHeight="1" x14ac:dyDescent="0.3">
      <c r="B150" s="169"/>
      <c r="C150" s="170"/>
      <c r="D150" s="167" t="s">
        <v>152</v>
      </c>
      <c r="E150" s="170"/>
      <c r="F150" s="171" t="s">
        <v>827</v>
      </c>
      <c r="G150" s="170"/>
      <c r="H150" s="170"/>
      <c r="J150" s="170"/>
      <c r="K150" s="170"/>
      <c r="L150" s="172"/>
      <c r="M150" s="173"/>
      <c r="N150" s="170"/>
      <c r="O150" s="170"/>
      <c r="P150" s="170"/>
      <c r="Q150" s="170"/>
      <c r="R150" s="170"/>
      <c r="S150" s="170"/>
      <c r="T150" s="174"/>
      <c r="AT150" s="175" t="s">
        <v>152</v>
      </c>
      <c r="AU150" s="175" t="s">
        <v>80</v>
      </c>
      <c r="AV150" s="175" t="s">
        <v>76</v>
      </c>
      <c r="AW150" s="175" t="s">
        <v>111</v>
      </c>
      <c r="AX150" s="175" t="s">
        <v>72</v>
      </c>
      <c r="AY150" s="175" t="s">
        <v>139</v>
      </c>
    </row>
    <row r="151" spans="2:65" s="6" customFormat="1" ht="15.75" customHeight="1" x14ac:dyDescent="0.3">
      <c r="B151" s="176"/>
      <c r="C151" s="177"/>
      <c r="D151" s="167" t="s">
        <v>152</v>
      </c>
      <c r="E151" s="177"/>
      <c r="F151" s="178" t="s">
        <v>2671</v>
      </c>
      <c r="G151" s="177"/>
      <c r="H151" s="179">
        <v>2.3069999999999999</v>
      </c>
      <c r="J151" s="177"/>
      <c r="K151" s="177"/>
      <c r="L151" s="180"/>
      <c r="M151" s="181"/>
      <c r="N151" s="177"/>
      <c r="O151" s="177"/>
      <c r="P151" s="177"/>
      <c r="Q151" s="177"/>
      <c r="R151" s="177"/>
      <c r="S151" s="177"/>
      <c r="T151" s="182"/>
      <c r="AT151" s="183" t="s">
        <v>152</v>
      </c>
      <c r="AU151" s="183" t="s">
        <v>80</v>
      </c>
      <c r="AV151" s="183" t="s">
        <v>80</v>
      </c>
      <c r="AW151" s="183" t="s">
        <v>111</v>
      </c>
      <c r="AX151" s="183" t="s">
        <v>76</v>
      </c>
      <c r="AY151" s="183" t="s">
        <v>139</v>
      </c>
    </row>
    <row r="152" spans="2:65" s="6" customFormat="1" ht="15.75" customHeight="1" x14ac:dyDescent="0.3">
      <c r="B152" s="23"/>
      <c r="C152" s="153" t="s">
        <v>291</v>
      </c>
      <c r="D152" s="153" t="s">
        <v>141</v>
      </c>
      <c r="E152" s="154" t="s">
        <v>830</v>
      </c>
      <c r="F152" s="155" t="s">
        <v>831</v>
      </c>
      <c r="G152" s="156" t="s">
        <v>380</v>
      </c>
      <c r="H152" s="157">
        <v>1.3839999999999999</v>
      </c>
      <c r="I152" s="158">
        <v>250</v>
      </c>
      <c r="J152" s="159">
        <f>ROUND($I$152*$H$152,2)</f>
        <v>346</v>
      </c>
      <c r="K152" s="155" t="s">
        <v>145</v>
      </c>
      <c r="L152" s="43"/>
      <c r="M152" s="160"/>
      <c r="N152" s="161" t="s">
        <v>43</v>
      </c>
      <c r="O152" s="24"/>
      <c r="P152" s="162">
        <f>$O$152*$H$152</f>
        <v>0</v>
      </c>
      <c r="Q152" s="162">
        <v>3.5495750000000001E-3</v>
      </c>
      <c r="R152" s="162">
        <f>$Q$152*$H$152</f>
        <v>4.9126118000000002E-3</v>
      </c>
      <c r="S152" s="162">
        <v>0</v>
      </c>
      <c r="T152" s="163">
        <f>$S$152*$H$152</f>
        <v>0</v>
      </c>
      <c r="AR152" s="97" t="s">
        <v>146</v>
      </c>
      <c r="AT152" s="97" t="s">
        <v>141</v>
      </c>
      <c r="AU152" s="97" t="s">
        <v>80</v>
      </c>
      <c r="AY152" s="6" t="s">
        <v>139</v>
      </c>
      <c r="BE152" s="164">
        <f>IF($N$152="základní",$J$152,0)</f>
        <v>346</v>
      </c>
      <c r="BF152" s="164">
        <f>IF($N$152="snížená",$J$152,0)</f>
        <v>0</v>
      </c>
      <c r="BG152" s="164">
        <f>IF($N$152="zákl. přenesená",$J$152,0)</f>
        <v>0</v>
      </c>
      <c r="BH152" s="164">
        <f>IF($N$152="sníž. přenesená",$J$152,0)</f>
        <v>0</v>
      </c>
      <c r="BI152" s="164">
        <f>IF($N$152="nulová",$J$152,0)</f>
        <v>0</v>
      </c>
      <c r="BJ152" s="97" t="s">
        <v>76</v>
      </c>
      <c r="BK152" s="164">
        <f>ROUND($I$152*$H$152,2)</f>
        <v>346</v>
      </c>
      <c r="BL152" s="97" t="s">
        <v>146</v>
      </c>
      <c r="BM152" s="97" t="s">
        <v>2672</v>
      </c>
    </row>
    <row r="153" spans="2:65" s="6" customFormat="1" ht="27" customHeight="1" x14ac:dyDescent="0.3">
      <c r="B153" s="23"/>
      <c r="C153" s="24"/>
      <c r="D153" s="165" t="s">
        <v>148</v>
      </c>
      <c r="E153" s="24"/>
      <c r="F153" s="166" t="s">
        <v>833</v>
      </c>
      <c r="G153" s="24"/>
      <c r="H153" s="24"/>
      <c r="J153" s="24"/>
      <c r="K153" s="24"/>
      <c r="L153" s="43"/>
      <c r="M153" s="56"/>
      <c r="N153" s="24"/>
      <c r="O153" s="24"/>
      <c r="P153" s="24"/>
      <c r="Q153" s="24"/>
      <c r="R153" s="24"/>
      <c r="S153" s="24"/>
      <c r="T153" s="57"/>
      <c r="AT153" s="6" t="s">
        <v>148</v>
      </c>
      <c r="AU153" s="6" t="s">
        <v>80</v>
      </c>
    </row>
    <row r="154" spans="2:65" s="6" customFormat="1" ht="15.75" customHeight="1" x14ac:dyDescent="0.3">
      <c r="B154" s="169"/>
      <c r="C154" s="170"/>
      <c r="D154" s="167" t="s">
        <v>152</v>
      </c>
      <c r="E154" s="170"/>
      <c r="F154" s="171" t="s">
        <v>827</v>
      </c>
      <c r="G154" s="170"/>
      <c r="H154" s="170"/>
      <c r="J154" s="170"/>
      <c r="K154" s="170"/>
      <c r="L154" s="172"/>
      <c r="M154" s="173"/>
      <c r="N154" s="170"/>
      <c r="O154" s="170"/>
      <c r="P154" s="170"/>
      <c r="Q154" s="170"/>
      <c r="R154" s="170"/>
      <c r="S154" s="170"/>
      <c r="T154" s="174"/>
      <c r="AT154" s="175" t="s">
        <v>152</v>
      </c>
      <c r="AU154" s="175" t="s">
        <v>80</v>
      </c>
      <c r="AV154" s="175" t="s">
        <v>76</v>
      </c>
      <c r="AW154" s="175" t="s">
        <v>111</v>
      </c>
      <c r="AX154" s="175" t="s">
        <v>72</v>
      </c>
      <c r="AY154" s="175" t="s">
        <v>139</v>
      </c>
    </row>
    <row r="155" spans="2:65" s="6" customFormat="1" ht="15.75" customHeight="1" x14ac:dyDescent="0.3">
      <c r="B155" s="176"/>
      <c r="C155" s="177"/>
      <c r="D155" s="167" t="s">
        <v>152</v>
      </c>
      <c r="E155" s="177"/>
      <c r="F155" s="178" t="s">
        <v>2673</v>
      </c>
      <c r="G155" s="177"/>
      <c r="H155" s="179">
        <v>1.3839999999999999</v>
      </c>
      <c r="J155" s="177"/>
      <c r="K155" s="177"/>
      <c r="L155" s="180"/>
      <c r="M155" s="181"/>
      <c r="N155" s="177"/>
      <c r="O155" s="177"/>
      <c r="P155" s="177"/>
      <c r="Q155" s="177"/>
      <c r="R155" s="177"/>
      <c r="S155" s="177"/>
      <c r="T155" s="182"/>
      <c r="AT155" s="183" t="s">
        <v>152</v>
      </c>
      <c r="AU155" s="183" t="s">
        <v>80</v>
      </c>
      <c r="AV155" s="183" t="s">
        <v>80</v>
      </c>
      <c r="AW155" s="183" t="s">
        <v>111</v>
      </c>
      <c r="AX155" s="183" t="s">
        <v>76</v>
      </c>
      <c r="AY155" s="183" t="s">
        <v>139</v>
      </c>
    </row>
    <row r="156" spans="2:65" s="6" customFormat="1" ht="15.75" customHeight="1" x14ac:dyDescent="0.3">
      <c r="B156" s="23"/>
      <c r="C156" s="153" t="s">
        <v>299</v>
      </c>
      <c r="D156" s="153" t="s">
        <v>141</v>
      </c>
      <c r="E156" s="154" t="s">
        <v>836</v>
      </c>
      <c r="F156" s="155" t="s">
        <v>837</v>
      </c>
      <c r="G156" s="156" t="s">
        <v>380</v>
      </c>
      <c r="H156" s="157">
        <v>0.92300000000000004</v>
      </c>
      <c r="I156" s="158">
        <v>330</v>
      </c>
      <c r="J156" s="159">
        <f>ROUND($I$156*$H$156,2)</f>
        <v>304.58999999999997</v>
      </c>
      <c r="K156" s="155" t="s">
        <v>145</v>
      </c>
      <c r="L156" s="43"/>
      <c r="M156" s="160"/>
      <c r="N156" s="161" t="s">
        <v>43</v>
      </c>
      <c r="O156" s="24"/>
      <c r="P156" s="162">
        <f>$O$156*$H$156</f>
        <v>0</v>
      </c>
      <c r="Q156" s="162">
        <v>1.557706E-2</v>
      </c>
      <c r="R156" s="162">
        <f>$Q$156*$H$156</f>
        <v>1.4377626380000001E-2</v>
      </c>
      <c r="S156" s="162">
        <v>0</v>
      </c>
      <c r="T156" s="163">
        <f>$S$156*$H$156</f>
        <v>0</v>
      </c>
      <c r="AR156" s="97" t="s">
        <v>146</v>
      </c>
      <c r="AT156" s="97" t="s">
        <v>141</v>
      </c>
      <c r="AU156" s="97" t="s">
        <v>80</v>
      </c>
      <c r="AY156" s="6" t="s">
        <v>139</v>
      </c>
      <c r="BE156" s="164">
        <f>IF($N$156="základní",$J$156,0)</f>
        <v>304.58999999999997</v>
      </c>
      <c r="BF156" s="164">
        <f>IF($N$156="snížená",$J$156,0)</f>
        <v>0</v>
      </c>
      <c r="BG156" s="164">
        <f>IF($N$156="zákl. přenesená",$J$156,0)</f>
        <v>0</v>
      </c>
      <c r="BH156" s="164">
        <f>IF($N$156="sníž. přenesená",$J$156,0)</f>
        <v>0</v>
      </c>
      <c r="BI156" s="164">
        <f>IF($N$156="nulová",$J$156,0)</f>
        <v>0</v>
      </c>
      <c r="BJ156" s="97" t="s">
        <v>76</v>
      </c>
      <c r="BK156" s="164">
        <f>ROUND($I$156*$H$156,2)</f>
        <v>304.58999999999997</v>
      </c>
      <c r="BL156" s="97" t="s">
        <v>146</v>
      </c>
      <c r="BM156" s="97" t="s">
        <v>2674</v>
      </c>
    </row>
    <row r="157" spans="2:65" s="6" customFormat="1" ht="27" customHeight="1" x14ac:dyDescent="0.3">
      <c r="B157" s="23"/>
      <c r="C157" s="24"/>
      <c r="D157" s="165" t="s">
        <v>148</v>
      </c>
      <c r="E157" s="24"/>
      <c r="F157" s="166" t="s">
        <v>839</v>
      </c>
      <c r="G157" s="24"/>
      <c r="H157" s="24"/>
      <c r="J157" s="24"/>
      <c r="K157" s="24"/>
      <c r="L157" s="43"/>
      <c r="M157" s="56"/>
      <c r="N157" s="24"/>
      <c r="O157" s="24"/>
      <c r="P157" s="24"/>
      <c r="Q157" s="24"/>
      <c r="R157" s="24"/>
      <c r="S157" s="24"/>
      <c r="T157" s="57"/>
      <c r="AT157" s="6" t="s">
        <v>148</v>
      </c>
      <c r="AU157" s="6" t="s">
        <v>80</v>
      </c>
    </row>
    <row r="158" spans="2:65" s="6" customFormat="1" ht="15.75" customHeight="1" x14ac:dyDescent="0.3">
      <c r="B158" s="169"/>
      <c r="C158" s="170"/>
      <c r="D158" s="167" t="s">
        <v>152</v>
      </c>
      <c r="E158" s="170"/>
      <c r="F158" s="171" t="s">
        <v>827</v>
      </c>
      <c r="G158" s="170"/>
      <c r="H158" s="170"/>
      <c r="J158" s="170"/>
      <c r="K158" s="170"/>
      <c r="L158" s="172"/>
      <c r="M158" s="173"/>
      <c r="N158" s="170"/>
      <c r="O158" s="170"/>
      <c r="P158" s="170"/>
      <c r="Q158" s="170"/>
      <c r="R158" s="170"/>
      <c r="S158" s="170"/>
      <c r="T158" s="174"/>
      <c r="AT158" s="175" t="s">
        <v>152</v>
      </c>
      <c r="AU158" s="175" t="s">
        <v>80</v>
      </c>
      <c r="AV158" s="175" t="s">
        <v>76</v>
      </c>
      <c r="AW158" s="175" t="s">
        <v>111</v>
      </c>
      <c r="AX158" s="175" t="s">
        <v>72</v>
      </c>
      <c r="AY158" s="175" t="s">
        <v>139</v>
      </c>
    </row>
    <row r="159" spans="2:65" s="6" customFormat="1" ht="15.75" customHeight="1" x14ac:dyDescent="0.3">
      <c r="B159" s="176"/>
      <c r="C159" s="177"/>
      <c r="D159" s="167" t="s">
        <v>152</v>
      </c>
      <c r="E159" s="177"/>
      <c r="F159" s="178" t="s">
        <v>2675</v>
      </c>
      <c r="G159" s="177"/>
      <c r="H159" s="179">
        <v>0.92300000000000004</v>
      </c>
      <c r="J159" s="177"/>
      <c r="K159" s="177"/>
      <c r="L159" s="180"/>
      <c r="M159" s="181"/>
      <c r="N159" s="177"/>
      <c r="O159" s="177"/>
      <c r="P159" s="177"/>
      <c r="Q159" s="177"/>
      <c r="R159" s="177"/>
      <c r="S159" s="177"/>
      <c r="T159" s="182"/>
      <c r="AT159" s="183" t="s">
        <v>152</v>
      </c>
      <c r="AU159" s="183" t="s">
        <v>80</v>
      </c>
      <c r="AV159" s="183" t="s">
        <v>80</v>
      </c>
      <c r="AW159" s="183" t="s">
        <v>111</v>
      </c>
      <c r="AX159" s="183" t="s">
        <v>76</v>
      </c>
      <c r="AY159" s="183" t="s">
        <v>139</v>
      </c>
    </row>
    <row r="160" spans="2:65" s="6" customFormat="1" ht="15.75" customHeight="1" x14ac:dyDescent="0.3">
      <c r="B160" s="23"/>
      <c r="C160" s="153" t="s">
        <v>308</v>
      </c>
      <c r="D160" s="153" t="s">
        <v>141</v>
      </c>
      <c r="E160" s="154" t="s">
        <v>1084</v>
      </c>
      <c r="F160" s="155" t="s">
        <v>1085</v>
      </c>
      <c r="G160" s="156" t="s">
        <v>380</v>
      </c>
      <c r="H160" s="157">
        <v>457.83199999999999</v>
      </c>
      <c r="I160" s="158">
        <v>20</v>
      </c>
      <c r="J160" s="159">
        <f>ROUND($I$160*$H$160,2)</f>
        <v>9156.64</v>
      </c>
      <c r="K160" s="155" t="s">
        <v>145</v>
      </c>
      <c r="L160" s="43"/>
      <c r="M160" s="160"/>
      <c r="N160" s="161" t="s">
        <v>43</v>
      </c>
      <c r="O160" s="24"/>
      <c r="P160" s="162">
        <f>$O$160*$H$160</f>
        <v>0</v>
      </c>
      <c r="Q160" s="162">
        <v>0</v>
      </c>
      <c r="R160" s="162">
        <f>$Q$160*$H$160</f>
        <v>0</v>
      </c>
      <c r="S160" s="162">
        <v>0</v>
      </c>
      <c r="T160" s="163">
        <f>$S$160*$H$160</f>
        <v>0</v>
      </c>
      <c r="AR160" s="97" t="s">
        <v>146</v>
      </c>
      <c r="AT160" s="97" t="s">
        <v>141</v>
      </c>
      <c r="AU160" s="97" t="s">
        <v>80</v>
      </c>
      <c r="AY160" s="6" t="s">
        <v>139</v>
      </c>
      <c r="BE160" s="164">
        <f>IF($N$160="základní",$J$160,0)</f>
        <v>9156.64</v>
      </c>
      <c r="BF160" s="164">
        <f>IF($N$160="snížená",$J$160,0)</f>
        <v>0</v>
      </c>
      <c r="BG160" s="164">
        <f>IF($N$160="zákl. přenesená",$J$160,0)</f>
        <v>0</v>
      </c>
      <c r="BH160" s="164">
        <f>IF($N$160="sníž. přenesená",$J$160,0)</f>
        <v>0</v>
      </c>
      <c r="BI160" s="164">
        <f>IF($N$160="nulová",$J$160,0)</f>
        <v>0</v>
      </c>
      <c r="BJ160" s="97" t="s">
        <v>76</v>
      </c>
      <c r="BK160" s="164">
        <f>ROUND($I$160*$H$160,2)</f>
        <v>9156.64</v>
      </c>
      <c r="BL160" s="97" t="s">
        <v>146</v>
      </c>
      <c r="BM160" s="97" t="s">
        <v>2676</v>
      </c>
    </row>
    <row r="161" spans="2:65" s="6" customFormat="1" ht="27" customHeight="1" x14ac:dyDescent="0.3">
      <c r="B161" s="23"/>
      <c r="C161" s="24"/>
      <c r="D161" s="165" t="s">
        <v>148</v>
      </c>
      <c r="E161" s="24"/>
      <c r="F161" s="166" t="s">
        <v>1087</v>
      </c>
      <c r="G161" s="24"/>
      <c r="H161" s="24"/>
      <c r="J161" s="24"/>
      <c r="K161" s="24"/>
      <c r="L161" s="43"/>
      <c r="M161" s="56"/>
      <c r="N161" s="24"/>
      <c r="O161" s="24"/>
      <c r="P161" s="24"/>
      <c r="Q161" s="24"/>
      <c r="R161" s="24"/>
      <c r="S161" s="24"/>
      <c r="T161" s="57"/>
      <c r="AT161" s="6" t="s">
        <v>148</v>
      </c>
      <c r="AU161" s="6" t="s">
        <v>80</v>
      </c>
    </row>
    <row r="162" spans="2:65" s="6" customFormat="1" ht="15.75" customHeight="1" x14ac:dyDescent="0.3">
      <c r="B162" s="169"/>
      <c r="C162" s="170"/>
      <c r="D162" s="167" t="s">
        <v>152</v>
      </c>
      <c r="E162" s="170"/>
      <c r="F162" s="171" t="s">
        <v>1089</v>
      </c>
      <c r="G162" s="170"/>
      <c r="H162" s="170"/>
      <c r="J162" s="170"/>
      <c r="K162" s="170"/>
      <c r="L162" s="172"/>
      <c r="M162" s="173"/>
      <c r="N162" s="170"/>
      <c r="O162" s="170"/>
      <c r="P162" s="170"/>
      <c r="Q162" s="170"/>
      <c r="R162" s="170"/>
      <c r="S162" s="170"/>
      <c r="T162" s="174"/>
      <c r="AT162" s="175" t="s">
        <v>152</v>
      </c>
      <c r="AU162" s="175" t="s">
        <v>80</v>
      </c>
      <c r="AV162" s="175" t="s">
        <v>76</v>
      </c>
      <c r="AW162" s="175" t="s">
        <v>111</v>
      </c>
      <c r="AX162" s="175" t="s">
        <v>72</v>
      </c>
      <c r="AY162" s="175" t="s">
        <v>139</v>
      </c>
    </row>
    <row r="163" spans="2:65" s="6" customFormat="1" ht="15.75" customHeight="1" x14ac:dyDescent="0.3">
      <c r="B163" s="176"/>
      <c r="C163" s="177"/>
      <c r="D163" s="167" t="s">
        <v>152</v>
      </c>
      <c r="E163" s="177"/>
      <c r="F163" s="178" t="s">
        <v>2677</v>
      </c>
      <c r="G163" s="177"/>
      <c r="H163" s="179">
        <v>11.342000000000001</v>
      </c>
      <c r="J163" s="177"/>
      <c r="K163" s="177"/>
      <c r="L163" s="180"/>
      <c r="M163" s="181"/>
      <c r="N163" s="177"/>
      <c r="O163" s="177"/>
      <c r="P163" s="177"/>
      <c r="Q163" s="177"/>
      <c r="R163" s="177"/>
      <c r="S163" s="177"/>
      <c r="T163" s="182"/>
      <c r="AT163" s="183" t="s">
        <v>152</v>
      </c>
      <c r="AU163" s="183" t="s">
        <v>80</v>
      </c>
      <c r="AV163" s="183" t="s">
        <v>80</v>
      </c>
      <c r="AW163" s="183" t="s">
        <v>111</v>
      </c>
      <c r="AX163" s="183" t="s">
        <v>72</v>
      </c>
      <c r="AY163" s="183" t="s">
        <v>139</v>
      </c>
    </row>
    <row r="164" spans="2:65" s="6" customFormat="1" ht="15.75" customHeight="1" x14ac:dyDescent="0.3">
      <c r="B164" s="176"/>
      <c r="C164" s="177"/>
      <c r="D164" s="167" t="s">
        <v>152</v>
      </c>
      <c r="E164" s="177"/>
      <c r="F164" s="178" t="s">
        <v>2678</v>
      </c>
      <c r="G164" s="177"/>
      <c r="H164" s="179">
        <v>11.342000000000001</v>
      </c>
      <c r="J164" s="177"/>
      <c r="K164" s="177"/>
      <c r="L164" s="180"/>
      <c r="M164" s="181"/>
      <c r="N164" s="177"/>
      <c r="O164" s="177"/>
      <c r="P164" s="177"/>
      <c r="Q164" s="177"/>
      <c r="R164" s="177"/>
      <c r="S164" s="177"/>
      <c r="T164" s="182"/>
      <c r="AT164" s="183" t="s">
        <v>152</v>
      </c>
      <c r="AU164" s="183" t="s">
        <v>80</v>
      </c>
      <c r="AV164" s="183" t="s">
        <v>80</v>
      </c>
      <c r="AW164" s="183" t="s">
        <v>111</v>
      </c>
      <c r="AX164" s="183" t="s">
        <v>72</v>
      </c>
      <c r="AY164" s="183" t="s">
        <v>139</v>
      </c>
    </row>
    <row r="165" spans="2:65" s="6" customFormat="1" ht="15.75" customHeight="1" x14ac:dyDescent="0.3">
      <c r="B165" s="176"/>
      <c r="C165" s="177"/>
      <c r="D165" s="167" t="s">
        <v>152</v>
      </c>
      <c r="E165" s="177"/>
      <c r="F165" s="178" t="s">
        <v>2679</v>
      </c>
      <c r="G165" s="177"/>
      <c r="H165" s="179">
        <v>435.14800000000002</v>
      </c>
      <c r="J165" s="177"/>
      <c r="K165" s="177"/>
      <c r="L165" s="180"/>
      <c r="M165" s="181"/>
      <c r="N165" s="177"/>
      <c r="O165" s="177"/>
      <c r="P165" s="177"/>
      <c r="Q165" s="177"/>
      <c r="R165" s="177"/>
      <c r="S165" s="177"/>
      <c r="T165" s="182"/>
      <c r="AT165" s="183" t="s">
        <v>152</v>
      </c>
      <c r="AU165" s="183" t="s">
        <v>80</v>
      </c>
      <c r="AV165" s="183" t="s">
        <v>80</v>
      </c>
      <c r="AW165" s="183" t="s">
        <v>111</v>
      </c>
      <c r="AX165" s="183" t="s">
        <v>72</v>
      </c>
      <c r="AY165" s="183" t="s">
        <v>139</v>
      </c>
    </row>
    <row r="166" spans="2:65" s="6" customFormat="1" ht="15.75" customHeight="1" x14ac:dyDescent="0.3">
      <c r="B166" s="184"/>
      <c r="C166" s="185"/>
      <c r="D166" s="167" t="s">
        <v>152</v>
      </c>
      <c r="E166" s="185"/>
      <c r="F166" s="186" t="s">
        <v>179</v>
      </c>
      <c r="G166" s="185"/>
      <c r="H166" s="187">
        <v>457.83199999999999</v>
      </c>
      <c r="J166" s="185"/>
      <c r="K166" s="185"/>
      <c r="L166" s="188"/>
      <c r="M166" s="189"/>
      <c r="N166" s="185"/>
      <c r="O166" s="185"/>
      <c r="P166" s="185"/>
      <c r="Q166" s="185"/>
      <c r="R166" s="185"/>
      <c r="S166" s="185"/>
      <c r="T166" s="190"/>
      <c r="AT166" s="191" t="s">
        <v>152</v>
      </c>
      <c r="AU166" s="191" t="s">
        <v>80</v>
      </c>
      <c r="AV166" s="191" t="s">
        <v>146</v>
      </c>
      <c r="AW166" s="191" t="s">
        <v>111</v>
      </c>
      <c r="AX166" s="191" t="s">
        <v>76</v>
      </c>
      <c r="AY166" s="191" t="s">
        <v>139</v>
      </c>
    </row>
    <row r="167" spans="2:65" s="6" customFormat="1" ht="15.75" customHeight="1" x14ac:dyDescent="0.3">
      <c r="B167" s="23"/>
      <c r="C167" s="153" t="s">
        <v>8</v>
      </c>
      <c r="D167" s="153" t="s">
        <v>141</v>
      </c>
      <c r="E167" s="154" t="s">
        <v>2680</v>
      </c>
      <c r="F167" s="155" t="s">
        <v>2681</v>
      </c>
      <c r="G167" s="156" t="s">
        <v>380</v>
      </c>
      <c r="H167" s="157">
        <v>446.49</v>
      </c>
      <c r="I167" s="158">
        <v>25.5</v>
      </c>
      <c r="J167" s="159">
        <f>ROUND($I$167*$H$167,2)</f>
        <v>11385.5</v>
      </c>
      <c r="K167" s="155" t="s">
        <v>145</v>
      </c>
      <c r="L167" s="43"/>
      <c r="M167" s="160"/>
      <c r="N167" s="161" t="s">
        <v>43</v>
      </c>
      <c r="O167" s="24"/>
      <c r="P167" s="162">
        <f>$O$167*$H$167</f>
        <v>0</v>
      </c>
      <c r="Q167" s="162">
        <v>0</v>
      </c>
      <c r="R167" s="162">
        <f>$Q$167*$H$167</f>
        <v>0</v>
      </c>
      <c r="S167" s="162">
        <v>0</v>
      </c>
      <c r="T167" s="163">
        <f>$S$167*$H$167</f>
        <v>0</v>
      </c>
      <c r="AR167" s="97" t="s">
        <v>146</v>
      </c>
      <c r="AT167" s="97" t="s">
        <v>141</v>
      </c>
      <c r="AU167" s="97" t="s">
        <v>80</v>
      </c>
      <c r="AY167" s="6" t="s">
        <v>139</v>
      </c>
      <c r="BE167" s="164">
        <f>IF($N$167="základní",$J$167,0)</f>
        <v>11385.5</v>
      </c>
      <c r="BF167" s="164">
        <f>IF($N$167="snížená",$J$167,0)</f>
        <v>0</v>
      </c>
      <c r="BG167" s="164">
        <f>IF($N$167="zákl. přenesená",$J$167,0)</f>
        <v>0</v>
      </c>
      <c r="BH167" s="164">
        <f>IF($N$167="sníž. přenesená",$J$167,0)</f>
        <v>0</v>
      </c>
      <c r="BI167" s="164">
        <f>IF($N$167="nulová",$J$167,0)</f>
        <v>0</v>
      </c>
      <c r="BJ167" s="97" t="s">
        <v>76</v>
      </c>
      <c r="BK167" s="164">
        <f>ROUND($I$167*$H$167,2)</f>
        <v>11385.5</v>
      </c>
      <c r="BL167" s="97" t="s">
        <v>146</v>
      </c>
      <c r="BM167" s="97" t="s">
        <v>2682</v>
      </c>
    </row>
    <row r="168" spans="2:65" s="6" customFormat="1" ht="16.5" customHeight="1" x14ac:dyDescent="0.3">
      <c r="B168" s="23"/>
      <c r="C168" s="24"/>
      <c r="D168" s="165" t="s">
        <v>148</v>
      </c>
      <c r="E168" s="24"/>
      <c r="F168" s="166" t="s">
        <v>2681</v>
      </c>
      <c r="G168" s="24"/>
      <c r="H168" s="24"/>
      <c r="J168" s="24"/>
      <c r="K168" s="24"/>
      <c r="L168" s="43"/>
      <c r="M168" s="56"/>
      <c r="N168" s="24"/>
      <c r="O168" s="24"/>
      <c r="P168" s="24"/>
      <c r="Q168" s="24"/>
      <c r="R168" s="24"/>
      <c r="S168" s="24"/>
      <c r="T168" s="57"/>
      <c r="AT168" s="6" t="s">
        <v>148</v>
      </c>
      <c r="AU168" s="6" t="s">
        <v>80</v>
      </c>
    </row>
    <row r="169" spans="2:65" s="6" customFormat="1" ht="15.75" customHeight="1" x14ac:dyDescent="0.3">
      <c r="B169" s="169"/>
      <c r="C169" s="170"/>
      <c r="D169" s="167" t="s">
        <v>152</v>
      </c>
      <c r="E169" s="170"/>
      <c r="F169" s="171" t="s">
        <v>2646</v>
      </c>
      <c r="G169" s="170"/>
      <c r="H169" s="170"/>
      <c r="J169" s="170"/>
      <c r="K169" s="170"/>
      <c r="L169" s="172"/>
      <c r="M169" s="173"/>
      <c r="N169" s="170"/>
      <c r="O169" s="170"/>
      <c r="P169" s="170"/>
      <c r="Q169" s="170"/>
      <c r="R169" s="170"/>
      <c r="S169" s="170"/>
      <c r="T169" s="174"/>
      <c r="AT169" s="175" t="s">
        <v>152</v>
      </c>
      <c r="AU169" s="175" t="s">
        <v>80</v>
      </c>
      <c r="AV169" s="175" t="s">
        <v>76</v>
      </c>
      <c r="AW169" s="175" t="s">
        <v>111</v>
      </c>
      <c r="AX169" s="175" t="s">
        <v>72</v>
      </c>
      <c r="AY169" s="175" t="s">
        <v>139</v>
      </c>
    </row>
    <row r="170" spans="2:65" s="6" customFormat="1" ht="15.75" customHeight="1" x14ac:dyDescent="0.3">
      <c r="B170" s="176"/>
      <c r="C170" s="177"/>
      <c r="D170" s="167" t="s">
        <v>152</v>
      </c>
      <c r="E170" s="177"/>
      <c r="F170" s="178" t="s">
        <v>2683</v>
      </c>
      <c r="G170" s="177"/>
      <c r="H170" s="179">
        <v>446.49</v>
      </c>
      <c r="J170" s="177"/>
      <c r="K170" s="177"/>
      <c r="L170" s="180"/>
      <c r="M170" s="181"/>
      <c r="N170" s="177"/>
      <c r="O170" s="177"/>
      <c r="P170" s="177"/>
      <c r="Q170" s="177"/>
      <c r="R170" s="177"/>
      <c r="S170" s="177"/>
      <c r="T170" s="182"/>
      <c r="AT170" s="183" t="s">
        <v>152</v>
      </c>
      <c r="AU170" s="183" t="s">
        <v>80</v>
      </c>
      <c r="AV170" s="183" t="s">
        <v>80</v>
      </c>
      <c r="AW170" s="183" t="s">
        <v>111</v>
      </c>
      <c r="AX170" s="183" t="s">
        <v>76</v>
      </c>
      <c r="AY170" s="183" t="s">
        <v>139</v>
      </c>
    </row>
    <row r="171" spans="2:65" s="6" customFormat="1" ht="15.75" customHeight="1" x14ac:dyDescent="0.3">
      <c r="B171" s="23"/>
      <c r="C171" s="153" t="s">
        <v>332</v>
      </c>
      <c r="D171" s="153" t="s">
        <v>141</v>
      </c>
      <c r="E171" s="154" t="s">
        <v>1108</v>
      </c>
      <c r="F171" s="155" t="s">
        <v>1109</v>
      </c>
      <c r="G171" s="156" t="s">
        <v>380</v>
      </c>
      <c r="H171" s="157">
        <v>11.342000000000001</v>
      </c>
      <c r="I171" s="158">
        <v>50</v>
      </c>
      <c r="J171" s="159">
        <f>ROUND($I$171*$H$171,2)</f>
        <v>567.1</v>
      </c>
      <c r="K171" s="155" t="s">
        <v>145</v>
      </c>
      <c r="L171" s="43"/>
      <c r="M171" s="160"/>
      <c r="N171" s="161" t="s">
        <v>43</v>
      </c>
      <c r="O171" s="24"/>
      <c r="P171" s="162">
        <f>$O$171*$H$171</f>
        <v>0</v>
      </c>
      <c r="Q171" s="162">
        <v>0</v>
      </c>
      <c r="R171" s="162">
        <f>$Q$171*$H$171</f>
        <v>0</v>
      </c>
      <c r="S171" s="162">
        <v>0</v>
      </c>
      <c r="T171" s="163">
        <f>$S$171*$H$171</f>
        <v>0</v>
      </c>
      <c r="AR171" s="97" t="s">
        <v>146</v>
      </c>
      <c r="AT171" s="97" t="s">
        <v>141</v>
      </c>
      <c r="AU171" s="97" t="s">
        <v>80</v>
      </c>
      <c r="AY171" s="6" t="s">
        <v>139</v>
      </c>
      <c r="BE171" s="164">
        <f>IF($N$171="základní",$J$171,0)</f>
        <v>567.1</v>
      </c>
      <c r="BF171" s="164">
        <f>IF($N$171="snížená",$J$171,0)</f>
        <v>0</v>
      </c>
      <c r="BG171" s="164">
        <f>IF($N$171="zákl. přenesená",$J$171,0)</f>
        <v>0</v>
      </c>
      <c r="BH171" s="164">
        <f>IF($N$171="sníž. přenesená",$J$171,0)</f>
        <v>0</v>
      </c>
      <c r="BI171" s="164">
        <f>IF($N$171="nulová",$J$171,0)</f>
        <v>0</v>
      </c>
      <c r="BJ171" s="97" t="s">
        <v>76</v>
      </c>
      <c r="BK171" s="164">
        <f>ROUND($I$171*$H$171,2)</f>
        <v>567.1</v>
      </c>
      <c r="BL171" s="97" t="s">
        <v>146</v>
      </c>
      <c r="BM171" s="97" t="s">
        <v>2684</v>
      </c>
    </row>
    <row r="172" spans="2:65" s="6" customFormat="1" ht="27" customHeight="1" x14ac:dyDescent="0.3">
      <c r="B172" s="23"/>
      <c r="C172" s="24"/>
      <c r="D172" s="165" t="s">
        <v>148</v>
      </c>
      <c r="E172" s="24"/>
      <c r="F172" s="166" t="s">
        <v>1111</v>
      </c>
      <c r="G172" s="24"/>
      <c r="H172" s="24"/>
      <c r="J172" s="24"/>
      <c r="K172" s="24"/>
      <c r="L172" s="43"/>
      <c r="M172" s="56"/>
      <c r="N172" s="24"/>
      <c r="O172" s="24"/>
      <c r="P172" s="24"/>
      <c r="Q172" s="24"/>
      <c r="R172" s="24"/>
      <c r="S172" s="24"/>
      <c r="T172" s="57"/>
      <c r="AT172" s="6" t="s">
        <v>148</v>
      </c>
      <c r="AU172" s="6" t="s">
        <v>80</v>
      </c>
    </row>
    <row r="173" spans="2:65" s="6" customFormat="1" ht="15.75" customHeight="1" x14ac:dyDescent="0.3">
      <c r="B173" s="169"/>
      <c r="C173" s="170"/>
      <c r="D173" s="167" t="s">
        <v>152</v>
      </c>
      <c r="E173" s="170"/>
      <c r="F173" s="171" t="s">
        <v>2646</v>
      </c>
      <c r="G173" s="170"/>
      <c r="H173" s="170"/>
      <c r="J173" s="170"/>
      <c r="K173" s="170"/>
      <c r="L173" s="172"/>
      <c r="M173" s="173"/>
      <c r="N173" s="170"/>
      <c r="O173" s="170"/>
      <c r="P173" s="170"/>
      <c r="Q173" s="170"/>
      <c r="R173" s="170"/>
      <c r="S173" s="170"/>
      <c r="T173" s="174"/>
      <c r="AT173" s="175" t="s">
        <v>152</v>
      </c>
      <c r="AU173" s="175" t="s">
        <v>80</v>
      </c>
      <c r="AV173" s="175" t="s">
        <v>76</v>
      </c>
      <c r="AW173" s="175" t="s">
        <v>111</v>
      </c>
      <c r="AX173" s="175" t="s">
        <v>72</v>
      </c>
      <c r="AY173" s="175" t="s">
        <v>139</v>
      </c>
    </row>
    <row r="174" spans="2:65" s="6" customFormat="1" ht="15.75" customHeight="1" x14ac:dyDescent="0.3">
      <c r="B174" s="176"/>
      <c r="C174" s="177"/>
      <c r="D174" s="167" t="s">
        <v>152</v>
      </c>
      <c r="E174" s="177"/>
      <c r="F174" s="178" t="s">
        <v>2654</v>
      </c>
      <c r="G174" s="177"/>
      <c r="H174" s="179">
        <v>11.342000000000001</v>
      </c>
      <c r="J174" s="177"/>
      <c r="K174" s="177"/>
      <c r="L174" s="180"/>
      <c r="M174" s="181"/>
      <c r="N174" s="177"/>
      <c r="O174" s="177"/>
      <c r="P174" s="177"/>
      <c r="Q174" s="177"/>
      <c r="R174" s="177"/>
      <c r="S174" s="177"/>
      <c r="T174" s="182"/>
      <c r="AT174" s="183" t="s">
        <v>152</v>
      </c>
      <c r="AU174" s="183" t="s">
        <v>80</v>
      </c>
      <c r="AV174" s="183" t="s">
        <v>80</v>
      </c>
      <c r="AW174" s="183" t="s">
        <v>111</v>
      </c>
      <c r="AX174" s="183" t="s">
        <v>76</v>
      </c>
      <c r="AY174" s="183" t="s">
        <v>139</v>
      </c>
    </row>
    <row r="175" spans="2:65" s="6" customFormat="1" ht="15.75" customHeight="1" x14ac:dyDescent="0.3">
      <c r="B175" s="23"/>
      <c r="C175" s="153" t="s">
        <v>360</v>
      </c>
      <c r="D175" s="153" t="s">
        <v>141</v>
      </c>
      <c r="E175" s="154" t="s">
        <v>1193</v>
      </c>
      <c r="F175" s="155" t="s">
        <v>1194</v>
      </c>
      <c r="G175" s="156" t="s">
        <v>380</v>
      </c>
      <c r="H175" s="157">
        <v>9.9410000000000007</v>
      </c>
      <c r="I175" s="158">
        <v>120</v>
      </c>
      <c r="J175" s="159">
        <f>ROUND($I$175*$H$175,2)</f>
        <v>1192.92</v>
      </c>
      <c r="K175" s="155" t="s">
        <v>145</v>
      </c>
      <c r="L175" s="43"/>
      <c r="M175" s="160"/>
      <c r="N175" s="161" t="s">
        <v>43</v>
      </c>
      <c r="O175" s="24"/>
      <c r="P175" s="162">
        <f>$O$175*$H$175</f>
        <v>0</v>
      </c>
      <c r="Q175" s="162">
        <v>0</v>
      </c>
      <c r="R175" s="162">
        <f>$Q$175*$H$175</f>
        <v>0</v>
      </c>
      <c r="S175" s="162">
        <v>0</v>
      </c>
      <c r="T175" s="163">
        <f>$S$175*$H$175</f>
        <v>0</v>
      </c>
      <c r="AR175" s="97" t="s">
        <v>146</v>
      </c>
      <c r="AT175" s="97" t="s">
        <v>141</v>
      </c>
      <c r="AU175" s="97" t="s">
        <v>80</v>
      </c>
      <c r="AY175" s="6" t="s">
        <v>139</v>
      </c>
      <c r="BE175" s="164">
        <f>IF($N$175="základní",$J$175,0)</f>
        <v>1192.92</v>
      </c>
      <c r="BF175" s="164">
        <f>IF($N$175="snížená",$J$175,0)</f>
        <v>0</v>
      </c>
      <c r="BG175" s="164">
        <f>IF($N$175="zákl. přenesená",$J$175,0)</f>
        <v>0</v>
      </c>
      <c r="BH175" s="164">
        <f>IF($N$175="sníž. přenesená",$J$175,0)</f>
        <v>0</v>
      </c>
      <c r="BI175" s="164">
        <f>IF($N$175="nulová",$J$175,0)</f>
        <v>0</v>
      </c>
      <c r="BJ175" s="97" t="s">
        <v>76</v>
      </c>
      <c r="BK175" s="164">
        <f>ROUND($I$175*$H$175,2)</f>
        <v>1192.92</v>
      </c>
      <c r="BL175" s="97" t="s">
        <v>146</v>
      </c>
      <c r="BM175" s="97" t="s">
        <v>2685</v>
      </c>
    </row>
    <row r="176" spans="2:65" s="6" customFormat="1" ht="27" customHeight="1" x14ac:dyDescent="0.3">
      <c r="B176" s="23"/>
      <c r="C176" s="24"/>
      <c r="D176" s="165" t="s">
        <v>148</v>
      </c>
      <c r="E176" s="24"/>
      <c r="F176" s="166" t="s">
        <v>1196</v>
      </c>
      <c r="G176" s="24"/>
      <c r="H176" s="24"/>
      <c r="J176" s="24"/>
      <c r="K176" s="24"/>
      <c r="L176" s="43"/>
      <c r="M176" s="56"/>
      <c r="N176" s="24"/>
      <c r="O176" s="24"/>
      <c r="P176" s="24"/>
      <c r="Q176" s="24"/>
      <c r="R176" s="24"/>
      <c r="S176" s="24"/>
      <c r="T176" s="57"/>
      <c r="AT176" s="6" t="s">
        <v>148</v>
      </c>
      <c r="AU176" s="6" t="s">
        <v>80</v>
      </c>
    </row>
    <row r="177" spans="2:65" s="6" customFormat="1" ht="15.75" customHeight="1" x14ac:dyDescent="0.3">
      <c r="B177" s="169"/>
      <c r="C177" s="170"/>
      <c r="D177" s="167" t="s">
        <v>152</v>
      </c>
      <c r="E177" s="170"/>
      <c r="F177" s="171" t="s">
        <v>2646</v>
      </c>
      <c r="G177" s="170"/>
      <c r="H177" s="170"/>
      <c r="J177" s="170"/>
      <c r="K177" s="170"/>
      <c r="L177" s="172"/>
      <c r="M177" s="173"/>
      <c r="N177" s="170"/>
      <c r="O177" s="170"/>
      <c r="P177" s="170"/>
      <c r="Q177" s="170"/>
      <c r="R177" s="170"/>
      <c r="S177" s="170"/>
      <c r="T177" s="174"/>
      <c r="AT177" s="175" t="s">
        <v>152</v>
      </c>
      <c r="AU177" s="175" t="s">
        <v>80</v>
      </c>
      <c r="AV177" s="175" t="s">
        <v>76</v>
      </c>
      <c r="AW177" s="175" t="s">
        <v>111</v>
      </c>
      <c r="AX177" s="175" t="s">
        <v>72</v>
      </c>
      <c r="AY177" s="175" t="s">
        <v>139</v>
      </c>
    </row>
    <row r="178" spans="2:65" s="6" customFormat="1" ht="27" customHeight="1" x14ac:dyDescent="0.3">
      <c r="B178" s="169"/>
      <c r="C178" s="170"/>
      <c r="D178" s="167" t="s">
        <v>152</v>
      </c>
      <c r="E178" s="170"/>
      <c r="F178" s="171" t="s">
        <v>2686</v>
      </c>
      <c r="G178" s="170"/>
      <c r="H178" s="170"/>
      <c r="J178" s="170"/>
      <c r="K178" s="170"/>
      <c r="L178" s="172"/>
      <c r="M178" s="173"/>
      <c r="N178" s="170"/>
      <c r="O178" s="170"/>
      <c r="P178" s="170"/>
      <c r="Q178" s="170"/>
      <c r="R178" s="170"/>
      <c r="S178" s="170"/>
      <c r="T178" s="174"/>
      <c r="AT178" s="175" t="s">
        <v>152</v>
      </c>
      <c r="AU178" s="175" t="s">
        <v>80</v>
      </c>
      <c r="AV178" s="175" t="s">
        <v>76</v>
      </c>
      <c r="AW178" s="175" t="s">
        <v>111</v>
      </c>
      <c r="AX178" s="175" t="s">
        <v>72</v>
      </c>
      <c r="AY178" s="175" t="s">
        <v>139</v>
      </c>
    </row>
    <row r="179" spans="2:65" s="6" customFormat="1" ht="15.75" customHeight="1" x14ac:dyDescent="0.3">
      <c r="B179" s="169"/>
      <c r="C179" s="170"/>
      <c r="D179" s="167" t="s">
        <v>152</v>
      </c>
      <c r="E179" s="170"/>
      <c r="F179" s="171" t="s">
        <v>2687</v>
      </c>
      <c r="G179" s="170"/>
      <c r="H179" s="170"/>
      <c r="J179" s="170"/>
      <c r="K179" s="170"/>
      <c r="L179" s="172"/>
      <c r="M179" s="173"/>
      <c r="N179" s="170"/>
      <c r="O179" s="170"/>
      <c r="P179" s="170"/>
      <c r="Q179" s="170"/>
      <c r="R179" s="170"/>
      <c r="S179" s="170"/>
      <c r="T179" s="174"/>
      <c r="AT179" s="175" t="s">
        <v>152</v>
      </c>
      <c r="AU179" s="175" t="s">
        <v>80</v>
      </c>
      <c r="AV179" s="175" t="s">
        <v>76</v>
      </c>
      <c r="AW179" s="175" t="s">
        <v>111</v>
      </c>
      <c r="AX179" s="175" t="s">
        <v>72</v>
      </c>
      <c r="AY179" s="175" t="s">
        <v>139</v>
      </c>
    </row>
    <row r="180" spans="2:65" s="6" customFormat="1" ht="15.75" customHeight="1" x14ac:dyDescent="0.3">
      <c r="B180" s="176"/>
      <c r="C180" s="177"/>
      <c r="D180" s="167" t="s">
        <v>152</v>
      </c>
      <c r="E180" s="177"/>
      <c r="F180" s="178" t="s">
        <v>2688</v>
      </c>
      <c r="G180" s="177"/>
      <c r="H180" s="179">
        <v>2.1</v>
      </c>
      <c r="J180" s="177"/>
      <c r="K180" s="177"/>
      <c r="L180" s="180"/>
      <c r="M180" s="181"/>
      <c r="N180" s="177"/>
      <c r="O180" s="177"/>
      <c r="P180" s="177"/>
      <c r="Q180" s="177"/>
      <c r="R180" s="177"/>
      <c r="S180" s="177"/>
      <c r="T180" s="182"/>
      <c r="AT180" s="183" t="s">
        <v>152</v>
      </c>
      <c r="AU180" s="183" t="s">
        <v>80</v>
      </c>
      <c r="AV180" s="183" t="s">
        <v>80</v>
      </c>
      <c r="AW180" s="183" t="s">
        <v>111</v>
      </c>
      <c r="AX180" s="183" t="s">
        <v>72</v>
      </c>
      <c r="AY180" s="183" t="s">
        <v>139</v>
      </c>
    </row>
    <row r="181" spans="2:65" s="6" customFormat="1" ht="15.75" customHeight="1" x14ac:dyDescent="0.3">
      <c r="B181" s="176"/>
      <c r="C181" s="177"/>
      <c r="D181" s="167" t="s">
        <v>152</v>
      </c>
      <c r="E181" s="177"/>
      <c r="F181" s="178" t="s">
        <v>2689</v>
      </c>
      <c r="G181" s="177"/>
      <c r="H181" s="179">
        <v>2.9609999999999999</v>
      </c>
      <c r="J181" s="177"/>
      <c r="K181" s="177"/>
      <c r="L181" s="180"/>
      <c r="M181" s="181"/>
      <c r="N181" s="177"/>
      <c r="O181" s="177"/>
      <c r="P181" s="177"/>
      <c r="Q181" s="177"/>
      <c r="R181" s="177"/>
      <c r="S181" s="177"/>
      <c r="T181" s="182"/>
      <c r="AT181" s="183" t="s">
        <v>152</v>
      </c>
      <c r="AU181" s="183" t="s">
        <v>80</v>
      </c>
      <c r="AV181" s="183" t="s">
        <v>80</v>
      </c>
      <c r="AW181" s="183" t="s">
        <v>111</v>
      </c>
      <c r="AX181" s="183" t="s">
        <v>72</v>
      </c>
      <c r="AY181" s="183" t="s">
        <v>139</v>
      </c>
    </row>
    <row r="182" spans="2:65" s="6" customFormat="1" ht="15.75" customHeight="1" x14ac:dyDescent="0.3">
      <c r="B182" s="176"/>
      <c r="C182" s="177"/>
      <c r="D182" s="167" t="s">
        <v>152</v>
      </c>
      <c r="E182" s="177"/>
      <c r="F182" s="178" t="s">
        <v>2690</v>
      </c>
      <c r="G182" s="177"/>
      <c r="H182" s="179">
        <v>4.88</v>
      </c>
      <c r="J182" s="177"/>
      <c r="K182" s="177"/>
      <c r="L182" s="180"/>
      <c r="M182" s="181"/>
      <c r="N182" s="177"/>
      <c r="O182" s="177"/>
      <c r="P182" s="177"/>
      <c r="Q182" s="177"/>
      <c r="R182" s="177"/>
      <c r="S182" s="177"/>
      <c r="T182" s="182"/>
      <c r="AT182" s="183" t="s">
        <v>152</v>
      </c>
      <c r="AU182" s="183" t="s">
        <v>80</v>
      </c>
      <c r="AV182" s="183" t="s">
        <v>80</v>
      </c>
      <c r="AW182" s="183" t="s">
        <v>111</v>
      </c>
      <c r="AX182" s="183" t="s">
        <v>72</v>
      </c>
      <c r="AY182" s="183" t="s">
        <v>139</v>
      </c>
    </row>
    <row r="183" spans="2:65" s="6" customFormat="1" ht="15.75" customHeight="1" x14ac:dyDescent="0.3">
      <c r="B183" s="184"/>
      <c r="C183" s="185"/>
      <c r="D183" s="167" t="s">
        <v>152</v>
      </c>
      <c r="E183" s="185"/>
      <c r="F183" s="186" t="s">
        <v>179</v>
      </c>
      <c r="G183" s="185"/>
      <c r="H183" s="187">
        <v>9.9410000000000007</v>
      </c>
      <c r="J183" s="185"/>
      <c r="K183" s="185"/>
      <c r="L183" s="188"/>
      <c r="M183" s="189"/>
      <c r="N183" s="185"/>
      <c r="O183" s="185"/>
      <c r="P183" s="185"/>
      <c r="Q183" s="185"/>
      <c r="R183" s="185"/>
      <c r="S183" s="185"/>
      <c r="T183" s="190"/>
      <c r="AT183" s="191" t="s">
        <v>152</v>
      </c>
      <c r="AU183" s="191" t="s">
        <v>80</v>
      </c>
      <c r="AV183" s="191" t="s">
        <v>146</v>
      </c>
      <c r="AW183" s="191" t="s">
        <v>111</v>
      </c>
      <c r="AX183" s="191" t="s">
        <v>76</v>
      </c>
      <c r="AY183" s="191" t="s">
        <v>139</v>
      </c>
    </row>
    <row r="184" spans="2:65" s="6" customFormat="1" ht="15.75" customHeight="1" x14ac:dyDescent="0.3">
      <c r="B184" s="23"/>
      <c r="C184" s="200" t="s">
        <v>377</v>
      </c>
      <c r="D184" s="200" t="s">
        <v>1184</v>
      </c>
      <c r="E184" s="201" t="s">
        <v>1234</v>
      </c>
      <c r="F184" s="202" t="s">
        <v>1235</v>
      </c>
      <c r="G184" s="203" t="s">
        <v>1187</v>
      </c>
      <c r="H184" s="204">
        <v>17.893999999999998</v>
      </c>
      <c r="I184" s="205">
        <v>275</v>
      </c>
      <c r="J184" s="206">
        <f>ROUND($I$184*$H$184,2)</f>
        <v>4920.8500000000004</v>
      </c>
      <c r="K184" s="202" t="s">
        <v>145</v>
      </c>
      <c r="L184" s="207"/>
      <c r="M184" s="208"/>
      <c r="N184" s="209" t="s">
        <v>43</v>
      </c>
      <c r="O184" s="24"/>
      <c r="P184" s="162">
        <f>$O$184*$H$184</f>
        <v>0</v>
      </c>
      <c r="Q184" s="162">
        <v>1</v>
      </c>
      <c r="R184" s="162">
        <f>$Q$184*$H$184</f>
        <v>17.893999999999998</v>
      </c>
      <c r="S184" s="162">
        <v>0</v>
      </c>
      <c r="T184" s="163">
        <f>$S$184*$H$184</f>
        <v>0</v>
      </c>
      <c r="AR184" s="97" t="s">
        <v>214</v>
      </c>
      <c r="AT184" s="97" t="s">
        <v>1184</v>
      </c>
      <c r="AU184" s="97" t="s">
        <v>80</v>
      </c>
      <c r="AY184" s="6" t="s">
        <v>139</v>
      </c>
      <c r="BE184" s="164">
        <f>IF($N$184="základní",$J$184,0)</f>
        <v>4920.8500000000004</v>
      </c>
      <c r="BF184" s="164">
        <f>IF($N$184="snížená",$J$184,0)</f>
        <v>0</v>
      </c>
      <c r="BG184" s="164">
        <f>IF($N$184="zákl. přenesená",$J$184,0)</f>
        <v>0</v>
      </c>
      <c r="BH184" s="164">
        <f>IF($N$184="sníž. přenesená",$J$184,0)</f>
        <v>0</v>
      </c>
      <c r="BI184" s="164">
        <f>IF($N$184="nulová",$J$184,0)</f>
        <v>0</v>
      </c>
      <c r="BJ184" s="97" t="s">
        <v>76</v>
      </c>
      <c r="BK184" s="164">
        <f>ROUND($I$184*$H$184,2)</f>
        <v>4920.8500000000004</v>
      </c>
      <c r="BL184" s="97" t="s">
        <v>146</v>
      </c>
      <c r="BM184" s="97" t="s">
        <v>2691</v>
      </c>
    </row>
    <row r="185" spans="2:65" s="6" customFormat="1" ht="16.5" customHeight="1" x14ac:dyDescent="0.3">
      <c r="B185" s="23"/>
      <c r="C185" s="24"/>
      <c r="D185" s="165" t="s">
        <v>148</v>
      </c>
      <c r="E185" s="24"/>
      <c r="F185" s="166" t="s">
        <v>1237</v>
      </c>
      <c r="G185" s="24"/>
      <c r="H185" s="24"/>
      <c r="J185" s="24"/>
      <c r="K185" s="24"/>
      <c r="L185" s="43"/>
      <c r="M185" s="56"/>
      <c r="N185" s="24"/>
      <c r="O185" s="24"/>
      <c r="P185" s="24"/>
      <c r="Q185" s="24"/>
      <c r="R185" s="24"/>
      <c r="S185" s="24"/>
      <c r="T185" s="57"/>
      <c r="AT185" s="6" t="s">
        <v>148</v>
      </c>
      <c r="AU185" s="6" t="s">
        <v>80</v>
      </c>
    </row>
    <row r="186" spans="2:65" s="6" customFormat="1" ht="15.75" customHeight="1" x14ac:dyDescent="0.3">
      <c r="B186" s="169"/>
      <c r="C186" s="170"/>
      <c r="D186" s="167" t="s">
        <v>152</v>
      </c>
      <c r="E186" s="170"/>
      <c r="F186" s="171" t="s">
        <v>1238</v>
      </c>
      <c r="G186" s="170"/>
      <c r="H186" s="170"/>
      <c r="J186" s="170"/>
      <c r="K186" s="170"/>
      <c r="L186" s="172"/>
      <c r="M186" s="173"/>
      <c r="N186" s="170"/>
      <c r="O186" s="170"/>
      <c r="P186" s="170"/>
      <c r="Q186" s="170"/>
      <c r="R186" s="170"/>
      <c r="S186" s="170"/>
      <c r="T186" s="174"/>
      <c r="AT186" s="175" t="s">
        <v>152</v>
      </c>
      <c r="AU186" s="175" t="s">
        <v>80</v>
      </c>
      <c r="AV186" s="175" t="s">
        <v>76</v>
      </c>
      <c r="AW186" s="175" t="s">
        <v>111</v>
      </c>
      <c r="AX186" s="175" t="s">
        <v>72</v>
      </c>
      <c r="AY186" s="175" t="s">
        <v>139</v>
      </c>
    </row>
    <row r="187" spans="2:65" s="6" customFormat="1" ht="27" customHeight="1" x14ac:dyDescent="0.3">
      <c r="B187" s="169"/>
      <c r="C187" s="170"/>
      <c r="D187" s="167" t="s">
        <v>152</v>
      </c>
      <c r="E187" s="170"/>
      <c r="F187" s="171" t="s">
        <v>2686</v>
      </c>
      <c r="G187" s="170"/>
      <c r="H187" s="170"/>
      <c r="J187" s="170"/>
      <c r="K187" s="170"/>
      <c r="L187" s="172"/>
      <c r="M187" s="173"/>
      <c r="N187" s="170"/>
      <c r="O187" s="170"/>
      <c r="P187" s="170"/>
      <c r="Q187" s="170"/>
      <c r="R187" s="170"/>
      <c r="S187" s="170"/>
      <c r="T187" s="174"/>
      <c r="AT187" s="175" t="s">
        <v>152</v>
      </c>
      <c r="AU187" s="175" t="s">
        <v>80</v>
      </c>
      <c r="AV187" s="175" t="s">
        <v>76</v>
      </c>
      <c r="AW187" s="175" t="s">
        <v>111</v>
      </c>
      <c r="AX187" s="175" t="s">
        <v>72</v>
      </c>
      <c r="AY187" s="175" t="s">
        <v>139</v>
      </c>
    </row>
    <row r="188" spans="2:65" s="6" customFormat="1" ht="15.75" customHeight="1" x14ac:dyDescent="0.3">
      <c r="B188" s="176"/>
      <c r="C188" s="177"/>
      <c r="D188" s="167" t="s">
        <v>152</v>
      </c>
      <c r="E188" s="177"/>
      <c r="F188" s="178" t="s">
        <v>2692</v>
      </c>
      <c r="G188" s="177"/>
      <c r="H188" s="179">
        <v>17.893999999999998</v>
      </c>
      <c r="J188" s="177"/>
      <c r="K188" s="177"/>
      <c r="L188" s="180"/>
      <c r="M188" s="181"/>
      <c r="N188" s="177"/>
      <c r="O188" s="177"/>
      <c r="P188" s="177"/>
      <c r="Q188" s="177"/>
      <c r="R188" s="177"/>
      <c r="S188" s="177"/>
      <c r="T188" s="182"/>
      <c r="AT188" s="183" t="s">
        <v>152</v>
      </c>
      <c r="AU188" s="183" t="s">
        <v>80</v>
      </c>
      <c r="AV188" s="183" t="s">
        <v>80</v>
      </c>
      <c r="AW188" s="183" t="s">
        <v>111</v>
      </c>
      <c r="AX188" s="183" t="s">
        <v>76</v>
      </c>
      <c r="AY188" s="183" t="s">
        <v>139</v>
      </c>
    </row>
    <row r="189" spans="2:65" s="6" customFormat="1" ht="15.75" customHeight="1" x14ac:dyDescent="0.3">
      <c r="B189" s="23"/>
      <c r="C189" s="153" t="s">
        <v>419</v>
      </c>
      <c r="D189" s="153" t="s">
        <v>141</v>
      </c>
      <c r="E189" s="154" t="s">
        <v>2693</v>
      </c>
      <c r="F189" s="155" t="s">
        <v>2694</v>
      </c>
      <c r="G189" s="156" t="s">
        <v>164</v>
      </c>
      <c r="H189" s="157">
        <v>250</v>
      </c>
      <c r="I189" s="158">
        <v>9.5</v>
      </c>
      <c r="J189" s="159">
        <f>ROUND($I$189*$H$189,2)</f>
        <v>2375</v>
      </c>
      <c r="K189" s="155" t="s">
        <v>145</v>
      </c>
      <c r="L189" s="43"/>
      <c r="M189" s="160"/>
      <c r="N189" s="161" t="s">
        <v>43</v>
      </c>
      <c r="O189" s="24"/>
      <c r="P189" s="162">
        <f>$O$189*$H$189</f>
        <v>0</v>
      </c>
      <c r="Q189" s="162">
        <v>0</v>
      </c>
      <c r="R189" s="162">
        <f>$Q$189*$H$189</f>
        <v>0</v>
      </c>
      <c r="S189" s="162">
        <v>0</v>
      </c>
      <c r="T189" s="163">
        <f>$S$189*$H$189</f>
        <v>0</v>
      </c>
      <c r="AR189" s="97" t="s">
        <v>146</v>
      </c>
      <c r="AT189" s="97" t="s">
        <v>141</v>
      </c>
      <c r="AU189" s="97" t="s">
        <v>80</v>
      </c>
      <c r="AY189" s="6" t="s">
        <v>139</v>
      </c>
      <c r="BE189" s="164">
        <f>IF($N$189="základní",$J$189,0)</f>
        <v>2375</v>
      </c>
      <c r="BF189" s="164">
        <f>IF($N$189="snížená",$J$189,0)</f>
        <v>0</v>
      </c>
      <c r="BG189" s="164">
        <f>IF($N$189="zákl. přenesená",$J$189,0)</f>
        <v>0</v>
      </c>
      <c r="BH189" s="164">
        <f>IF($N$189="sníž. přenesená",$J$189,0)</f>
        <v>0</v>
      </c>
      <c r="BI189" s="164">
        <f>IF($N$189="nulová",$J$189,0)</f>
        <v>0</v>
      </c>
      <c r="BJ189" s="97" t="s">
        <v>76</v>
      </c>
      <c r="BK189" s="164">
        <f>ROUND($I$189*$H$189,2)</f>
        <v>2375</v>
      </c>
      <c r="BL189" s="97" t="s">
        <v>146</v>
      </c>
      <c r="BM189" s="97" t="s">
        <v>2695</v>
      </c>
    </row>
    <row r="190" spans="2:65" s="6" customFormat="1" ht="16.5" customHeight="1" x14ac:dyDescent="0.3">
      <c r="B190" s="23"/>
      <c r="C190" s="24"/>
      <c r="D190" s="165" t="s">
        <v>148</v>
      </c>
      <c r="E190" s="24"/>
      <c r="F190" s="166" t="s">
        <v>2694</v>
      </c>
      <c r="G190" s="24"/>
      <c r="H190" s="24"/>
      <c r="J190" s="24"/>
      <c r="K190" s="24"/>
      <c r="L190" s="43"/>
      <c r="M190" s="56"/>
      <c r="N190" s="24"/>
      <c r="O190" s="24"/>
      <c r="P190" s="24"/>
      <c r="Q190" s="24"/>
      <c r="R190" s="24"/>
      <c r="S190" s="24"/>
      <c r="T190" s="57"/>
      <c r="AT190" s="6" t="s">
        <v>148</v>
      </c>
      <c r="AU190" s="6" t="s">
        <v>80</v>
      </c>
    </row>
    <row r="191" spans="2:65" s="6" customFormat="1" ht="15.75" customHeight="1" x14ac:dyDescent="0.3">
      <c r="B191" s="176"/>
      <c r="C191" s="177"/>
      <c r="D191" s="167" t="s">
        <v>152</v>
      </c>
      <c r="E191" s="177"/>
      <c r="F191" s="178" t="s">
        <v>2696</v>
      </c>
      <c r="G191" s="177"/>
      <c r="H191" s="179">
        <v>250</v>
      </c>
      <c r="J191" s="177"/>
      <c r="K191" s="177"/>
      <c r="L191" s="180"/>
      <c r="M191" s="181"/>
      <c r="N191" s="177"/>
      <c r="O191" s="177"/>
      <c r="P191" s="177"/>
      <c r="Q191" s="177"/>
      <c r="R191" s="177"/>
      <c r="S191" s="177"/>
      <c r="T191" s="182"/>
      <c r="AT191" s="183" t="s">
        <v>152</v>
      </c>
      <c r="AU191" s="183" t="s">
        <v>80</v>
      </c>
      <c r="AV191" s="183" t="s">
        <v>80</v>
      </c>
      <c r="AW191" s="183" t="s">
        <v>111</v>
      </c>
      <c r="AX191" s="183" t="s">
        <v>76</v>
      </c>
      <c r="AY191" s="183" t="s">
        <v>139</v>
      </c>
    </row>
    <row r="192" spans="2:65" s="6" customFormat="1" ht="15.75" customHeight="1" x14ac:dyDescent="0.3">
      <c r="B192" s="23"/>
      <c r="C192" s="200" t="s">
        <v>428</v>
      </c>
      <c r="D192" s="200" t="s">
        <v>1184</v>
      </c>
      <c r="E192" s="201" t="s">
        <v>1291</v>
      </c>
      <c r="F192" s="202" t="s">
        <v>1292</v>
      </c>
      <c r="G192" s="203" t="s">
        <v>1293</v>
      </c>
      <c r="H192" s="204">
        <v>6.25</v>
      </c>
      <c r="I192" s="205">
        <v>91</v>
      </c>
      <c r="J192" s="206">
        <f>ROUND($I$192*$H$192,2)</f>
        <v>568.75</v>
      </c>
      <c r="K192" s="202" t="s">
        <v>145</v>
      </c>
      <c r="L192" s="207"/>
      <c r="M192" s="208"/>
      <c r="N192" s="209" t="s">
        <v>43</v>
      </c>
      <c r="O192" s="24"/>
      <c r="P192" s="162">
        <f>$O$192*$H$192</f>
        <v>0</v>
      </c>
      <c r="Q192" s="162">
        <v>1E-3</v>
      </c>
      <c r="R192" s="162">
        <f>$Q$192*$H$192</f>
        <v>6.2500000000000003E-3</v>
      </c>
      <c r="S192" s="162">
        <v>0</v>
      </c>
      <c r="T192" s="163">
        <f>$S$192*$H$192</f>
        <v>0</v>
      </c>
      <c r="AR192" s="97" t="s">
        <v>214</v>
      </c>
      <c r="AT192" s="97" t="s">
        <v>1184</v>
      </c>
      <c r="AU192" s="97" t="s">
        <v>80</v>
      </c>
      <c r="AY192" s="6" t="s">
        <v>139</v>
      </c>
      <c r="BE192" s="164">
        <f>IF($N$192="základní",$J$192,0)</f>
        <v>568.75</v>
      </c>
      <c r="BF192" s="164">
        <f>IF($N$192="snížená",$J$192,0)</f>
        <v>0</v>
      </c>
      <c r="BG192" s="164">
        <f>IF($N$192="zákl. přenesená",$J$192,0)</f>
        <v>0</v>
      </c>
      <c r="BH192" s="164">
        <f>IF($N$192="sníž. přenesená",$J$192,0)</f>
        <v>0</v>
      </c>
      <c r="BI192" s="164">
        <f>IF($N$192="nulová",$J$192,0)</f>
        <v>0</v>
      </c>
      <c r="BJ192" s="97" t="s">
        <v>76</v>
      </c>
      <c r="BK192" s="164">
        <f>ROUND($I$192*$H$192,2)</f>
        <v>568.75</v>
      </c>
      <c r="BL192" s="97" t="s">
        <v>146</v>
      </c>
      <c r="BM192" s="97" t="s">
        <v>2697</v>
      </c>
    </row>
    <row r="193" spans="2:65" s="6" customFormat="1" ht="16.5" customHeight="1" x14ac:dyDescent="0.3">
      <c r="B193" s="23"/>
      <c r="C193" s="24"/>
      <c r="D193" s="165" t="s">
        <v>148</v>
      </c>
      <c r="E193" s="24"/>
      <c r="F193" s="166" t="s">
        <v>1295</v>
      </c>
      <c r="G193" s="24"/>
      <c r="H193" s="24"/>
      <c r="J193" s="24"/>
      <c r="K193" s="24"/>
      <c r="L193" s="43"/>
      <c r="M193" s="56"/>
      <c r="N193" s="24"/>
      <c r="O193" s="24"/>
      <c r="P193" s="24"/>
      <c r="Q193" s="24"/>
      <c r="R193" s="24"/>
      <c r="S193" s="24"/>
      <c r="T193" s="57"/>
      <c r="AT193" s="6" t="s">
        <v>148</v>
      </c>
      <c r="AU193" s="6" t="s">
        <v>80</v>
      </c>
    </row>
    <row r="194" spans="2:65" s="6" customFormat="1" ht="15.75" customHeight="1" x14ac:dyDescent="0.3">
      <c r="B194" s="169"/>
      <c r="C194" s="170"/>
      <c r="D194" s="167" t="s">
        <v>152</v>
      </c>
      <c r="E194" s="170"/>
      <c r="F194" s="171" t="s">
        <v>2698</v>
      </c>
      <c r="G194" s="170"/>
      <c r="H194" s="170"/>
      <c r="J194" s="170"/>
      <c r="K194" s="170"/>
      <c r="L194" s="172"/>
      <c r="M194" s="173"/>
      <c r="N194" s="170"/>
      <c r="O194" s="170"/>
      <c r="P194" s="170"/>
      <c r="Q194" s="170"/>
      <c r="R194" s="170"/>
      <c r="S194" s="170"/>
      <c r="T194" s="174"/>
      <c r="AT194" s="175" t="s">
        <v>152</v>
      </c>
      <c r="AU194" s="175" t="s">
        <v>80</v>
      </c>
      <c r="AV194" s="175" t="s">
        <v>76</v>
      </c>
      <c r="AW194" s="175" t="s">
        <v>111</v>
      </c>
      <c r="AX194" s="175" t="s">
        <v>72</v>
      </c>
      <c r="AY194" s="175" t="s">
        <v>139</v>
      </c>
    </row>
    <row r="195" spans="2:65" s="6" customFormat="1" ht="15.75" customHeight="1" x14ac:dyDescent="0.3">
      <c r="B195" s="169"/>
      <c r="C195" s="170"/>
      <c r="D195" s="167" t="s">
        <v>152</v>
      </c>
      <c r="E195" s="170"/>
      <c r="F195" s="171" t="s">
        <v>1297</v>
      </c>
      <c r="G195" s="170"/>
      <c r="H195" s="170"/>
      <c r="J195" s="170"/>
      <c r="K195" s="170"/>
      <c r="L195" s="172"/>
      <c r="M195" s="173"/>
      <c r="N195" s="170"/>
      <c r="O195" s="170"/>
      <c r="P195" s="170"/>
      <c r="Q195" s="170"/>
      <c r="R195" s="170"/>
      <c r="S195" s="170"/>
      <c r="T195" s="174"/>
      <c r="AT195" s="175" t="s">
        <v>152</v>
      </c>
      <c r="AU195" s="175" t="s">
        <v>80</v>
      </c>
      <c r="AV195" s="175" t="s">
        <v>76</v>
      </c>
      <c r="AW195" s="175" t="s">
        <v>111</v>
      </c>
      <c r="AX195" s="175" t="s">
        <v>72</v>
      </c>
      <c r="AY195" s="175" t="s">
        <v>139</v>
      </c>
    </row>
    <row r="196" spans="2:65" s="6" customFormat="1" ht="15.75" customHeight="1" x14ac:dyDescent="0.3">
      <c r="B196" s="176"/>
      <c r="C196" s="177"/>
      <c r="D196" s="167" t="s">
        <v>152</v>
      </c>
      <c r="E196" s="177"/>
      <c r="F196" s="178" t="s">
        <v>2699</v>
      </c>
      <c r="G196" s="177"/>
      <c r="H196" s="179">
        <v>6.25</v>
      </c>
      <c r="J196" s="177"/>
      <c r="K196" s="177"/>
      <c r="L196" s="180"/>
      <c r="M196" s="181"/>
      <c r="N196" s="177"/>
      <c r="O196" s="177"/>
      <c r="P196" s="177"/>
      <c r="Q196" s="177"/>
      <c r="R196" s="177"/>
      <c r="S196" s="177"/>
      <c r="T196" s="182"/>
      <c r="AT196" s="183" t="s">
        <v>152</v>
      </c>
      <c r="AU196" s="183" t="s">
        <v>80</v>
      </c>
      <c r="AV196" s="183" t="s">
        <v>80</v>
      </c>
      <c r="AW196" s="183" t="s">
        <v>111</v>
      </c>
      <c r="AX196" s="183" t="s">
        <v>76</v>
      </c>
      <c r="AY196" s="183" t="s">
        <v>139</v>
      </c>
    </row>
    <row r="197" spans="2:65" s="6" customFormat="1" ht="15.75" customHeight="1" x14ac:dyDescent="0.3">
      <c r="B197" s="23"/>
      <c r="C197" s="153" t="s">
        <v>7</v>
      </c>
      <c r="D197" s="153" t="s">
        <v>141</v>
      </c>
      <c r="E197" s="154" t="s">
        <v>1300</v>
      </c>
      <c r="F197" s="155" t="s">
        <v>1301</v>
      </c>
      <c r="G197" s="156" t="s">
        <v>164</v>
      </c>
      <c r="H197" s="157">
        <v>250</v>
      </c>
      <c r="I197" s="158">
        <v>20</v>
      </c>
      <c r="J197" s="159">
        <f>ROUND($I$197*$H$197,2)</f>
        <v>5000</v>
      </c>
      <c r="K197" s="155" t="s">
        <v>145</v>
      </c>
      <c r="L197" s="43"/>
      <c r="M197" s="160"/>
      <c r="N197" s="161" t="s">
        <v>43</v>
      </c>
      <c r="O197" s="24"/>
      <c r="P197" s="162">
        <f>$O$197*$H$197</f>
        <v>0</v>
      </c>
      <c r="Q197" s="162">
        <v>0</v>
      </c>
      <c r="R197" s="162">
        <f>$Q$197*$H$197</f>
        <v>0</v>
      </c>
      <c r="S197" s="162">
        <v>0</v>
      </c>
      <c r="T197" s="163">
        <f>$S$197*$H$197</f>
        <v>0</v>
      </c>
      <c r="AR197" s="97" t="s">
        <v>146</v>
      </c>
      <c r="AT197" s="97" t="s">
        <v>141</v>
      </c>
      <c r="AU197" s="97" t="s">
        <v>80</v>
      </c>
      <c r="AY197" s="6" t="s">
        <v>139</v>
      </c>
      <c r="BE197" s="164">
        <f>IF($N$197="základní",$J$197,0)</f>
        <v>5000</v>
      </c>
      <c r="BF197" s="164">
        <f>IF($N$197="snížená",$J$197,0)</f>
        <v>0</v>
      </c>
      <c r="BG197" s="164">
        <f>IF($N$197="zákl. přenesená",$J$197,0)</f>
        <v>0</v>
      </c>
      <c r="BH197" s="164">
        <f>IF($N$197="sníž. přenesená",$J$197,0)</f>
        <v>0</v>
      </c>
      <c r="BI197" s="164">
        <f>IF($N$197="nulová",$J$197,0)</f>
        <v>0</v>
      </c>
      <c r="BJ197" s="97" t="s">
        <v>76</v>
      </c>
      <c r="BK197" s="164">
        <f>ROUND($I$197*$H$197,2)</f>
        <v>5000</v>
      </c>
      <c r="BL197" s="97" t="s">
        <v>146</v>
      </c>
      <c r="BM197" s="97" t="s">
        <v>2700</v>
      </c>
    </row>
    <row r="198" spans="2:65" s="6" customFormat="1" ht="27" customHeight="1" x14ac:dyDescent="0.3">
      <c r="B198" s="23"/>
      <c r="C198" s="24"/>
      <c r="D198" s="165" t="s">
        <v>148</v>
      </c>
      <c r="E198" s="24"/>
      <c r="F198" s="166" t="s">
        <v>1303</v>
      </c>
      <c r="G198" s="24"/>
      <c r="H198" s="24"/>
      <c r="J198" s="24"/>
      <c r="K198" s="24"/>
      <c r="L198" s="43"/>
      <c r="M198" s="56"/>
      <c r="N198" s="24"/>
      <c r="O198" s="24"/>
      <c r="P198" s="24"/>
      <c r="Q198" s="24"/>
      <c r="R198" s="24"/>
      <c r="S198" s="24"/>
      <c r="T198" s="57"/>
      <c r="AT198" s="6" t="s">
        <v>148</v>
      </c>
      <c r="AU198" s="6" t="s">
        <v>80</v>
      </c>
    </row>
    <row r="199" spans="2:65" s="6" customFormat="1" ht="15.75" customHeight="1" x14ac:dyDescent="0.3">
      <c r="B199" s="176"/>
      <c r="C199" s="177"/>
      <c r="D199" s="167" t="s">
        <v>152</v>
      </c>
      <c r="E199" s="177"/>
      <c r="F199" s="178" t="s">
        <v>2701</v>
      </c>
      <c r="G199" s="177"/>
      <c r="H199" s="179">
        <v>250</v>
      </c>
      <c r="J199" s="177"/>
      <c r="K199" s="177"/>
      <c r="L199" s="180"/>
      <c r="M199" s="181"/>
      <c r="N199" s="177"/>
      <c r="O199" s="177"/>
      <c r="P199" s="177"/>
      <c r="Q199" s="177"/>
      <c r="R199" s="177"/>
      <c r="S199" s="177"/>
      <c r="T199" s="182"/>
      <c r="AT199" s="183" t="s">
        <v>152</v>
      </c>
      <c r="AU199" s="183" t="s">
        <v>80</v>
      </c>
      <c r="AV199" s="183" t="s">
        <v>80</v>
      </c>
      <c r="AW199" s="183" t="s">
        <v>111</v>
      </c>
      <c r="AX199" s="183" t="s">
        <v>76</v>
      </c>
      <c r="AY199" s="183" t="s">
        <v>139</v>
      </c>
    </row>
    <row r="200" spans="2:65" s="6" customFormat="1" ht="15.75" customHeight="1" x14ac:dyDescent="0.3">
      <c r="B200" s="23"/>
      <c r="C200" s="153" t="s">
        <v>492</v>
      </c>
      <c r="D200" s="153" t="s">
        <v>141</v>
      </c>
      <c r="E200" s="154" t="s">
        <v>2702</v>
      </c>
      <c r="F200" s="155" t="s">
        <v>2703</v>
      </c>
      <c r="G200" s="156" t="s">
        <v>164</v>
      </c>
      <c r="H200" s="157">
        <v>250</v>
      </c>
      <c r="I200" s="158">
        <v>15.6</v>
      </c>
      <c r="J200" s="159">
        <f>ROUND($I$200*$H$200,2)</f>
        <v>3900</v>
      </c>
      <c r="K200" s="155" t="s">
        <v>145</v>
      </c>
      <c r="L200" s="43"/>
      <c r="M200" s="160"/>
      <c r="N200" s="161" t="s">
        <v>43</v>
      </c>
      <c r="O200" s="24"/>
      <c r="P200" s="162">
        <f>$O$200*$H$200</f>
        <v>0</v>
      </c>
      <c r="Q200" s="162">
        <v>0</v>
      </c>
      <c r="R200" s="162">
        <f>$Q$200*$H$200</f>
        <v>0</v>
      </c>
      <c r="S200" s="162">
        <v>0</v>
      </c>
      <c r="T200" s="163">
        <f>$S$200*$H$200</f>
        <v>0</v>
      </c>
      <c r="AR200" s="97" t="s">
        <v>146</v>
      </c>
      <c r="AT200" s="97" t="s">
        <v>141</v>
      </c>
      <c r="AU200" s="97" t="s">
        <v>80</v>
      </c>
      <c r="AY200" s="6" t="s">
        <v>139</v>
      </c>
      <c r="BE200" s="164">
        <f>IF($N$200="základní",$J$200,0)</f>
        <v>3900</v>
      </c>
      <c r="BF200" s="164">
        <f>IF($N$200="snížená",$J$200,0)</f>
        <v>0</v>
      </c>
      <c r="BG200" s="164">
        <f>IF($N$200="zákl. přenesená",$J$200,0)</f>
        <v>0</v>
      </c>
      <c r="BH200" s="164">
        <f>IF($N$200="sníž. přenesená",$J$200,0)</f>
        <v>0</v>
      </c>
      <c r="BI200" s="164">
        <f>IF($N$200="nulová",$J$200,0)</f>
        <v>0</v>
      </c>
      <c r="BJ200" s="97" t="s">
        <v>76</v>
      </c>
      <c r="BK200" s="164">
        <f>ROUND($I$200*$H$200,2)</f>
        <v>3900</v>
      </c>
      <c r="BL200" s="97" t="s">
        <v>146</v>
      </c>
      <c r="BM200" s="97" t="s">
        <v>2704</v>
      </c>
    </row>
    <row r="201" spans="2:65" s="6" customFormat="1" ht="16.5" customHeight="1" x14ac:dyDescent="0.3">
      <c r="B201" s="23"/>
      <c r="C201" s="24"/>
      <c r="D201" s="165" t="s">
        <v>148</v>
      </c>
      <c r="E201" s="24"/>
      <c r="F201" s="166" t="s">
        <v>2703</v>
      </c>
      <c r="G201" s="24"/>
      <c r="H201" s="24"/>
      <c r="J201" s="24"/>
      <c r="K201" s="24"/>
      <c r="L201" s="43"/>
      <c r="M201" s="56"/>
      <c r="N201" s="24"/>
      <c r="O201" s="24"/>
      <c r="P201" s="24"/>
      <c r="Q201" s="24"/>
      <c r="R201" s="24"/>
      <c r="S201" s="24"/>
      <c r="T201" s="57"/>
      <c r="AT201" s="6" t="s">
        <v>148</v>
      </c>
      <c r="AU201" s="6" t="s">
        <v>80</v>
      </c>
    </row>
    <row r="202" spans="2:65" s="6" customFormat="1" ht="15.75" customHeight="1" x14ac:dyDescent="0.3">
      <c r="B202" s="169"/>
      <c r="C202" s="170"/>
      <c r="D202" s="167" t="s">
        <v>152</v>
      </c>
      <c r="E202" s="170"/>
      <c r="F202" s="171" t="s">
        <v>2646</v>
      </c>
      <c r="G202" s="170"/>
      <c r="H202" s="170"/>
      <c r="J202" s="170"/>
      <c r="K202" s="170"/>
      <c r="L202" s="172"/>
      <c r="M202" s="173"/>
      <c r="N202" s="170"/>
      <c r="O202" s="170"/>
      <c r="P202" s="170"/>
      <c r="Q202" s="170"/>
      <c r="R202" s="170"/>
      <c r="S202" s="170"/>
      <c r="T202" s="174"/>
      <c r="AT202" s="175" t="s">
        <v>152</v>
      </c>
      <c r="AU202" s="175" t="s">
        <v>80</v>
      </c>
      <c r="AV202" s="175" t="s">
        <v>76</v>
      </c>
      <c r="AW202" s="175" t="s">
        <v>111</v>
      </c>
      <c r="AX202" s="175" t="s">
        <v>72</v>
      </c>
      <c r="AY202" s="175" t="s">
        <v>139</v>
      </c>
    </row>
    <row r="203" spans="2:65" s="6" customFormat="1" ht="15.75" customHeight="1" x14ac:dyDescent="0.3">
      <c r="B203" s="176"/>
      <c r="C203" s="177"/>
      <c r="D203" s="167" t="s">
        <v>152</v>
      </c>
      <c r="E203" s="177"/>
      <c r="F203" s="178" t="s">
        <v>2705</v>
      </c>
      <c r="G203" s="177"/>
      <c r="H203" s="179">
        <v>250</v>
      </c>
      <c r="J203" s="177"/>
      <c r="K203" s="177"/>
      <c r="L203" s="180"/>
      <c r="M203" s="181"/>
      <c r="N203" s="177"/>
      <c r="O203" s="177"/>
      <c r="P203" s="177"/>
      <c r="Q203" s="177"/>
      <c r="R203" s="177"/>
      <c r="S203" s="177"/>
      <c r="T203" s="182"/>
      <c r="AT203" s="183" t="s">
        <v>152</v>
      </c>
      <c r="AU203" s="183" t="s">
        <v>80</v>
      </c>
      <c r="AV203" s="183" t="s">
        <v>80</v>
      </c>
      <c r="AW203" s="183" t="s">
        <v>111</v>
      </c>
      <c r="AX203" s="183" t="s">
        <v>76</v>
      </c>
      <c r="AY203" s="183" t="s">
        <v>139</v>
      </c>
    </row>
    <row r="204" spans="2:65" s="6" customFormat="1" ht="15.75" customHeight="1" x14ac:dyDescent="0.3">
      <c r="B204" s="23"/>
      <c r="C204" s="153" t="s">
        <v>785</v>
      </c>
      <c r="D204" s="153" t="s">
        <v>141</v>
      </c>
      <c r="E204" s="154" t="s">
        <v>1323</v>
      </c>
      <c r="F204" s="155" t="s">
        <v>1324</v>
      </c>
      <c r="G204" s="156" t="s">
        <v>380</v>
      </c>
      <c r="H204" s="157">
        <v>2.5</v>
      </c>
      <c r="I204" s="158">
        <v>50</v>
      </c>
      <c r="J204" s="159">
        <f>ROUND($I$204*$H$204,2)</f>
        <v>125</v>
      </c>
      <c r="K204" s="155" t="s">
        <v>145</v>
      </c>
      <c r="L204" s="43"/>
      <c r="M204" s="160"/>
      <c r="N204" s="161" t="s">
        <v>43</v>
      </c>
      <c r="O204" s="24"/>
      <c r="P204" s="162">
        <f>$O$204*$H$204</f>
        <v>0</v>
      </c>
      <c r="Q204" s="162">
        <v>0</v>
      </c>
      <c r="R204" s="162">
        <f>$Q$204*$H$204</f>
        <v>0</v>
      </c>
      <c r="S204" s="162">
        <v>0</v>
      </c>
      <c r="T204" s="163">
        <f>$S$204*$H$204</f>
        <v>0</v>
      </c>
      <c r="AR204" s="97" t="s">
        <v>146</v>
      </c>
      <c r="AT204" s="97" t="s">
        <v>141</v>
      </c>
      <c r="AU204" s="97" t="s">
        <v>80</v>
      </c>
      <c r="AY204" s="6" t="s">
        <v>139</v>
      </c>
      <c r="BE204" s="164">
        <f>IF($N$204="základní",$J$204,0)</f>
        <v>125</v>
      </c>
      <c r="BF204" s="164">
        <f>IF($N$204="snížená",$J$204,0)</f>
        <v>0</v>
      </c>
      <c r="BG204" s="164">
        <f>IF($N$204="zákl. přenesená",$J$204,0)</f>
        <v>0</v>
      </c>
      <c r="BH204" s="164">
        <f>IF($N$204="sníž. přenesená",$J$204,0)</f>
        <v>0</v>
      </c>
      <c r="BI204" s="164">
        <f>IF($N$204="nulová",$J$204,0)</f>
        <v>0</v>
      </c>
      <c r="BJ204" s="97" t="s">
        <v>76</v>
      </c>
      <c r="BK204" s="164">
        <f>ROUND($I$204*$H$204,2)</f>
        <v>125</v>
      </c>
      <c r="BL204" s="97" t="s">
        <v>146</v>
      </c>
      <c r="BM204" s="97" t="s">
        <v>2706</v>
      </c>
    </row>
    <row r="205" spans="2:65" s="6" customFormat="1" ht="16.5" customHeight="1" x14ac:dyDescent="0.3">
      <c r="B205" s="23"/>
      <c r="C205" s="24"/>
      <c r="D205" s="165" t="s">
        <v>148</v>
      </c>
      <c r="E205" s="24"/>
      <c r="F205" s="166" t="s">
        <v>1326</v>
      </c>
      <c r="G205" s="24"/>
      <c r="H205" s="24"/>
      <c r="J205" s="24"/>
      <c r="K205" s="24"/>
      <c r="L205" s="43"/>
      <c r="M205" s="56"/>
      <c r="N205" s="24"/>
      <c r="O205" s="24"/>
      <c r="P205" s="24"/>
      <c r="Q205" s="24"/>
      <c r="R205" s="24"/>
      <c r="S205" s="24"/>
      <c r="T205" s="57"/>
      <c r="AT205" s="6" t="s">
        <v>148</v>
      </c>
      <c r="AU205" s="6" t="s">
        <v>80</v>
      </c>
    </row>
    <row r="206" spans="2:65" s="6" customFormat="1" ht="15.75" customHeight="1" x14ac:dyDescent="0.3">
      <c r="B206" s="169"/>
      <c r="C206" s="170"/>
      <c r="D206" s="167" t="s">
        <v>152</v>
      </c>
      <c r="E206" s="170"/>
      <c r="F206" s="171" t="s">
        <v>2707</v>
      </c>
      <c r="G206" s="170"/>
      <c r="H206" s="170"/>
      <c r="J206" s="170"/>
      <c r="K206" s="170"/>
      <c r="L206" s="172"/>
      <c r="M206" s="173"/>
      <c r="N206" s="170"/>
      <c r="O206" s="170"/>
      <c r="P206" s="170"/>
      <c r="Q206" s="170"/>
      <c r="R206" s="170"/>
      <c r="S206" s="170"/>
      <c r="T206" s="174"/>
      <c r="AT206" s="175" t="s">
        <v>152</v>
      </c>
      <c r="AU206" s="175" t="s">
        <v>80</v>
      </c>
      <c r="AV206" s="175" t="s">
        <v>76</v>
      </c>
      <c r="AW206" s="175" t="s">
        <v>111</v>
      </c>
      <c r="AX206" s="175" t="s">
        <v>72</v>
      </c>
      <c r="AY206" s="175" t="s">
        <v>139</v>
      </c>
    </row>
    <row r="207" spans="2:65" s="6" customFormat="1" ht="15.75" customHeight="1" x14ac:dyDescent="0.3">
      <c r="B207" s="169"/>
      <c r="C207" s="170"/>
      <c r="D207" s="167" t="s">
        <v>152</v>
      </c>
      <c r="E207" s="170"/>
      <c r="F207" s="171" t="s">
        <v>1328</v>
      </c>
      <c r="G207" s="170"/>
      <c r="H207" s="170"/>
      <c r="J207" s="170"/>
      <c r="K207" s="170"/>
      <c r="L207" s="172"/>
      <c r="M207" s="173"/>
      <c r="N207" s="170"/>
      <c r="O207" s="170"/>
      <c r="P207" s="170"/>
      <c r="Q207" s="170"/>
      <c r="R207" s="170"/>
      <c r="S207" s="170"/>
      <c r="T207" s="174"/>
      <c r="AT207" s="175" t="s">
        <v>152</v>
      </c>
      <c r="AU207" s="175" t="s">
        <v>80</v>
      </c>
      <c r="AV207" s="175" t="s">
        <v>76</v>
      </c>
      <c r="AW207" s="175" t="s">
        <v>111</v>
      </c>
      <c r="AX207" s="175" t="s">
        <v>72</v>
      </c>
      <c r="AY207" s="175" t="s">
        <v>139</v>
      </c>
    </row>
    <row r="208" spans="2:65" s="6" customFormat="1" ht="15.75" customHeight="1" x14ac:dyDescent="0.3">
      <c r="B208" s="176"/>
      <c r="C208" s="177"/>
      <c r="D208" s="167" t="s">
        <v>152</v>
      </c>
      <c r="E208" s="177"/>
      <c r="F208" s="178" t="s">
        <v>2708</v>
      </c>
      <c r="G208" s="177"/>
      <c r="H208" s="179">
        <v>2.5</v>
      </c>
      <c r="J208" s="177"/>
      <c r="K208" s="177"/>
      <c r="L208" s="180"/>
      <c r="M208" s="181"/>
      <c r="N208" s="177"/>
      <c r="O208" s="177"/>
      <c r="P208" s="177"/>
      <c r="Q208" s="177"/>
      <c r="R208" s="177"/>
      <c r="S208" s="177"/>
      <c r="T208" s="182"/>
      <c r="AT208" s="183" t="s">
        <v>152</v>
      </c>
      <c r="AU208" s="183" t="s">
        <v>80</v>
      </c>
      <c r="AV208" s="183" t="s">
        <v>80</v>
      </c>
      <c r="AW208" s="183" t="s">
        <v>111</v>
      </c>
      <c r="AX208" s="183" t="s">
        <v>76</v>
      </c>
      <c r="AY208" s="183" t="s">
        <v>139</v>
      </c>
    </row>
    <row r="209" spans="2:65" s="6" customFormat="1" ht="15.75" customHeight="1" x14ac:dyDescent="0.3">
      <c r="B209" s="23"/>
      <c r="C209" s="153" t="s">
        <v>793</v>
      </c>
      <c r="D209" s="153" t="s">
        <v>141</v>
      </c>
      <c r="E209" s="154" t="s">
        <v>1331</v>
      </c>
      <c r="F209" s="155" t="s">
        <v>1332</v>
      </c>
      <c r="G209" s="156" t="s">
        <v>380</v>
      </c>
      <c r="H209" s="157">
        <v>2.5</v>
      </c>
      <c r="I209" s="158">
        <v>84.2</v>
      </c>
      <c r="J209" s="159">
        <f>ROUND($I$209*$H$209,2)</f>
        <v>210.5</v>
      </c>
      <c r="K209" s="155" t="s">
        <v>145</v>
      </c>
      <c r="L209" s="43"/>
      <c r="M209" s="160"/>
      <c r="N209" s="161" t="s">
        <v>43</v>
      </c>
      <c r="O209" s="24"/>
      <c r="P209" s="162">
        <f>$O$209*$H$209</f>
        <v>0</v>
      </c>
      <c r="Q209" s="162">
        <v>0</v>
      </c>
      <c r="R209" s="162">
        <f>$Q$209*$H$209</f>
        <v>0</v>
      </c>
      <c r="S209" s="162">
        <v>0</v>
      </c>
      <c r="T209" s="163">
        <f>$S$209*$H$209</f>
        <v>0</v>
      </c>
      <c r="AR209" s="97" t="s">
        <v>146</v>
      </c>
      <c r="AT209" s="97" t="s">
        <v>141</v>
      </c>
      <c r="AU209" s="97" t="s">
        <v>80</v>
      </c>
      <c r="AY209" s="6" t="s">
        <v>139</v>
      </c>
      <c r="BE209" s="164">
        <f>IF($N$209="základní",$J$209,0)</f>
        <v>210.5</v>
      </c>
      <c r="BF209" s="164">
        <f>IF($N$209="snížená",$J$209,0)</f>
        <v>0</v>
      </c>
      <c r="BG209" s="164">
        <f>IF($N$209="zákl. přenesená",$J$209,0)</f>
        <v>0</v>
      </c>
      <c r="BH209" s="164">
        <f>IF($N$209="sníž. přenesená",$J$209,0)</f>
        <v>0</v>
      </c>
      <c r="BI209" s="164">
        <f>IF($N$209="nulová",$J$209,0)</f>
        <v>0</v>
      </c>
      <c r="BJ209" s="97" t="s">
        <v>76</v>
      </c>
      <c r="BK209" s="164">
        <f>ROUND($I$209*$H$209,2)</f>
        <v>210.5</v>
      </c>
      <c r="BL209" s="97" t="s">
        <v>146</v>
      </c>
      <c r="BM209" s="97" t="s">
        <v>2709</v>
      </c>
    </row>
    <row r="210" spans="2:65" s="6" customFormat="1" ht="16.5" customHeight="1" x14ac:dyDescent="0.3">
      <c r="B210" s="23"/>
      <c r="C210" s="24"/>
      <c r="D210" s="165" t="s">
        <v>148</v>
      </c>
      <c r="E210" s="24"/>
      <c r="F210" s="166" t="s">
        <v>1334</v>
      </c>
      <c r="G210" s="24"/>
      <c r="H210" s="24"/>
      <c r="J210" s="24"/>
      <c r="K210" s="24"/>
      <c r="L210" s="43"/>
      <c r="M210" s="56"/>
      <c r="N210" s="24"/>
      <c r="O210" s="24"/>
      <c r="P210" s="24"/>
      <c r="Q210" s="24"/>
      <c r="R210" s="24"/>
      <c r="S210" s="24"/>
      <c r="T210" s="57"/>
      <c r="AT210" s="6" t="s">
        <v>148</v>
      </c>
      <c r="AU210" s="6" t="s">
        <v>80</v>
      </c>
    </row>
    <row r="211" spans="2:65" s="6" customFormat="1" ht="15.75" customHeight="1" x14ac:dyDescent="0.3">
      <c r="B211" s="176"/>
      <c r="C211" s="177"/>
      <c r="D211" s="167" t="s">
        <v>152</v>
      </c>
      <c r="E211" s="177"/>
      <c r="F211" s="178" t="s">
        <v>2710</v>
      </c>
      <c r="G211" s="177"/>
      <c r="H211" s="179">
        <v>2.5</v>
      </c>
      <c r="J211" s="177"/>
      <c r="K211" s="177"/>
      <c r="L211" s="180"/>
      <c r="M211" s="181"/>
      <c r="N211" s="177"/>
      <c r="O211" s="177"/>
      <c r="P211" s="177"/>
      <c r="Q211" s="177"/>
      <c r="R211" s="177"/>
      <c r="S211" s="177"/>
      <c r="T211" s="182"/>
      <c r="AT211" s="183" t="s">
        <v>152</v>
      </c>
      <c r="AU211" s="183" t="s">
        <v>80</v>
      </c>
      <c r="AV211" s="183" t="s">
        <v>80</v>
      </c>
      <c r="AW211" s="183" t="s">
        <v>111</v>
      </c>
      <c r="AX211" s="183" t="s">
        <v>76</v>
      </c>
      <c r="AY211" s="183" t="s">
        <v>139</v>
      </c>
    </row>
    <row r="212" spans="2:65" s="6" customFormat="1" ht="15.75" customHeight="1" x14ac:dyDescent="0.3">
      <c r="B212" s="23"/>
      <c r="C212" s="153" t="s">
        <v>800</v>
      </c>
      <c r="D212" s="153" t="s">
        <v>141</v>
      </c>
      <c r="E212" s="154" t="s">
        <v>1338</v>
      </c>
      <c r="F212" s="155" t="s">
        <v>1339</v>
      </c>
      <c r="G212" s="156" t="s">
        <v>380</v>
      </c>
      <c r="H212" s="157">
        <v>2.5</v>
      </c>
      <c r="I212" s="158">
        <v>10.7</v>
      </c>
      <c r="J212" s="159">
        <f>ROUND($I$212*$H$212,2)</f>
        <v>26.75</v>
      </c>
      <c r="K212" s="155" t="s">
        <v>145</v>
      </c>
      <c r="L212" s="43"/>
      <c r="M212" s="160"/>
      <c r="N212" s="161" t="s">
        <v>43</v>
      </c>
      <c r="O212" s="24"/>
      <c r="P212" s="162">
        <f>$O$212*$H$212</f>
        <v>0</v>
      </c>
      <c r="Q212" s="162">
        <v>0</v>
      </c>
      <c r="R212" s="162">
        <f>$Q$212*$H$212</f>
        <v>0</v>
      </c>
      <c r="S212" s="162">
        <v>0</v>
      </c>
      <c r="T212" s="163">
        <f>$S$212*$H$212</f>
        <v>0</v>
      </c>
      <c r="AR212" s="97" t="s">
        <v>146</v>
      </c>
      <c r="AT212" s="97" t="s">
        <v>141</v>
      </c>
      <c r="AU212" s="97" t="s">
        <v>80</v>
      </c>
      <c r="AY212" s="6" t="s">
        <v>139</v>
      </c>
      <c r="BE212" s="164">
        <f>IF($N$212="základní",$J$212,0)</f>
        <v>26.75</v>
      </c>
      <c r="BF212" s="164">
        <f>IF($N$212="snížená",$J$212,0)</f>
        <v>0</v>
      </c>
      <c r="BG212" s="164">
        <f>IF($N$212="zákl. přenesená",$J$212,0)</f>
        <v>0</v>
      </c>
      <c r="BH212" s="164">
        <f>IF($N$212="sníž. přenesená",$J$212,0)</f>
        <v>0</v>
      </c>
      <c r="BI212" s="164">
        <f>IF($N$212="nulová",$J$212,0)</f>
        <v>0</v>
      </c>
      <c r="BJ212" s="97" t="s">
        <v>76</v>
      </c>
      <c r="BK212" s="164">
        <f>ROUND($I$212*$H$212,2)</f>
        <v>26.75</v>
      </c>
      <c r="BL212" s="97" t="s">
        <v>146</v>
      </c>
      <c r="BM212" s="97" t="s">
        <v>2711</v>
      </c>
    </row>
    <row r="213" spans="2:65" s="6" customFormat="1" ht="16.5" customHeight="1" x14ac:dyDescent="0.3">
      <c r="B213" s="23"/>
      <c r="C213" s="24"/>
      <c r="D213" s="165" t="s">
        <v>148</v>
      </c>
      <c r="E213" s="24"/>
      <c r="F213" s="166" t="s">
        <v>1341</v>
      </c>
      <c r="G213" s="24"/>
      <c r="H213" s="24"/>
      <c r="J213" s="24"/>
      <c r="K213" s="24"/>
      <c r="L213" s="43"/>
      <c r="M213" s="56"/>
      <c r="N213" s="24"/>
      <c r="O213" s="24"/>
      <c r="P213" s="24"/>
      <c r="Q213" s="24"/>
      <c r="R213" s="24"/>
      <c r="S213" s="24"/>
      <c r="T213" s="57"/>
      <c r="AT213" s="6" t="s">
        <v>148</v>
      </c>
      <c r="AU213" s="6" t="s">
        <v>80</v>
      </c>
    </row>
    <row r="214" spans="2:65" s="6" customFormat="1" ht="15.75" customHeight="1" x14ac:dyDescent="0.3">
      <c r="B214" s="176"/>
      <c r="C214" s="177"/>
      <c r="D214" s="167" t="s">
        <v>152</v>
      </c>
      <c r="E214" s="177"/>
      <c r="F214" s="178" t="s">
        <v>2712</v>
      </c>
      <c r="G214" s="177"/>
      <c r="H214" s="179">
        <v>2.5</v>
      </c>
      <c r="J214" s="177"/>
      <c r="K214" s="177"/>
      <c r="L214" s="180"/>
      <c r="M214" s="181"/>
      <c r="N214" s="177"/>
      <c r="O214" s="177"/>
      <c r="P214" s="177"/>
      <c r="Q214" s="177"/>
      <c r="R214" s="177"/>
      <c r="S214" s="177"/>
      <c r="T214" s="182"/>
      <c r="AT214" s="183" t="s">
        <v>152</v>
      </c>
      <c r="AU214" s="183" t="s">
        <v>80</v>
      </c>
      <c r="AV214" s="183" t="s">
        <v>80</v>
      </c>
      <c r="AW214" s="183" t="s">
        <v>111</v>
      </c>
      <c r="AX214" s="183" t="s">
        <v>76</v>
      </c>
      <c r="AY214" s="183" t="s">
        <v>139</v>
      </c>
    </row>
    <row r="215" spans="2:65" s="140" customFormat="1" ht="30.75" customHeight="1" x14ac:dyDescent="0.3">
      <c r="B215" s="141"/>
      <c r="C215" s="142"/>
      <c r="D215" s="142" t="s">
        <v>71</v>
      </c>
      <c r="E215" s="151" t="s">
        <v>80</v>
      </c>
      <c r="F215" s="151" t="s">
        <v>1343</v>
      </c>
      <c r="G215" s="142"/>
      <c r="H215" s="142"/>
      <c r="J215" s="152">
        <f>$BK$215</f>
        <v>21900</v>
      </c>
      <c r="K215" s="142"/>
      <c r="L215" s="145"/>
      <c r="M215" s="146"/>
      <c r="N215" s="142"/>
      <c r="O215" s="142"/>
      <c r="P215" s="147">
        <f>SUM($P$216:$P$225)</f>
        <v>0</v>
      </c>
      <c r="Q215" s="142"/>
      <c r="R215" s="147">
        <f>SUM($R$216:$R$225)</f>
        <v>5.8500000000000003E-2</v>
      </c>
      <c r="S215" s="142"/>
      <c r="T215" s="148">
        <f>SUM($T$216:$T$225)</f>
        <v>0</v>
      </c>
      <c r="AR215" s="149" t="s">
        <v>76</v>
      </c>
      <c r="AT215" s="149" t="s">
        <v>71</v>
      </c>
      <c r="AU215" s="149" t="s">
        <v>76</v>
      </c>
      <c r="AY215" s="149" t="s">
        <v>139</v>
      </c>
      <c r="BK215" s="150">
        <f>SUM($BK$216:$BK$225)</f>
        <v>21900</v>
      </c>
    </row>
    <row r="216" spans="2:65" s="6" customFormat="1" ht="15.75" customHeight="1" x14ac:dyDescent="0.3">
      <c r="B216" s="23"/>
      <c r="C216" s="153" t="s">
        <v>806</v>
      </c>
      <c r="D216" s="153" t="s">
        <v>141</v>
      </c>
      <c r="E216" s="154" t="s">
        <v>2713</v>
      </c>
      <c r="F216" s="155" t="s">
        <v>2714</v>
      </c>
      <c r="G216" s="156" t="s">
        <v>144</v>
      </c>
      <c r="H216" s="157">
        <v>1</v>
      </c>
      <c r="I216" s="158">
        <v>21900</v>
      </c>
      <c r="J216" s="159">
        <f>ROUND($I$216*$H$216,2)</f>
        <v>21900</v>
      </c>
      <c r="K216" s="155"/>
      <c r="L216" s="43"/>
      <c r="M216" s="160"/>
      <c r="N216" s="161" t="s">
        <v>43</v>
      </c>
      <c r="O216" s="24"/>
      <c r="P216" s="162">
        <f>$O$216*$H$216</f>
        <v>0</v>
      </c>
      <c r="Q216" s="162">
        <v>5.8500000000000003E-2</v>
      </c>
      <c r="R216" s="162">
        <f>$Q$216*$H$216</f>
        <v>5.8500000000000003E-2</v>
      </c>
      <c r="S216" s="162">
        <v>0</v>
      </c>
      <c r="T216" s="163">
        <f>$S$216*$H$216</f>
        <v>0</v>
      </c>
      <c r="AR216" s="97" t="s">
        <v>146</v>
      </c>
      <c r="AT216" s="97" t="s">
        <v>141</v>
      </c>
      <c r="AU216" s="97" t="s">
        <v>80</v>
      </c>
      <c r="AY216" s="6" t="s">
        <v>139</v>
      </c>
      <c r="BE216" s="164">
        <f>IF($N$216="základní",$J$216,0)</f>
        <v>21900</v>
      </c>
      <c r="BF216" s="164">
        <f>IF($N$216="snížená",$J$216,0)</f>
        <v>0</v>
      </c>
      <c r="BG216" s="164">
        <f>IF($N$216="zákl. přenesená",$J$216,0)</f>
        <v>0</v>
      </c>
      <c r="BH216" s="164">
        <f>IF($N$216="sníž. přenesená",$J$216,0)</f>
        <v>0</v>
      </c>
      <c r="BI216" s="164">
        <f>IF($N$216="nulová",$J$216,0)</f>
        <v>0</v>
      </c>
      <c r="BJ216" s="97" t="s">
        <v>76</v>
      </c>
      <c r="BK216" s="164">
        <f>ROUND($I$216*$H$216,2)</f>
        <v>21900</v>
      </c>
      <c r="BL216" s="97" t="s">
        <v>146</v>
      </c>
      <c r="BM216" s="97" t="s">
        <v>2715</v>
      </c>
    </row>
    <row r="217" spans="2:65" s="6" customFormat="1" ht="16.5" customHeight="1" x14ac:dyDescent="0.3">
      <c r="B217" s="23"/>
      <c r="C217" s="24"/>
      <c r="D217" s="165" t="s">
        <v>148</v>
      </c>
      <c r="E217" s="24"/>
      <c r="F217" s="166" t="s">
        <v>2714</v>
      </c>
      <c r="G217" s="24"/>
      <c r="H217" s="24"/>
      <c r="J217" s="24"/>
      <c r="K217" s="24"/>
      <c r="L217" s="43"/>
      <c r="M217" s="56"/>
      <c r="N217" s="24"/>
      <c r="O217" s="24"/>
      <c r="P217" s="24"/>
      <c r="Q217" s="24"/>
      <c r="R217" s="24"/>
      <c r="S217" s="24"/>
      <c r="T217" s="57"/>
      <c r="AT217" s="6" t="s">
        <v>148</v>
      </c>
      <c r="AU217" s="6" t="s">
        <v>80</v>
      </c>
    </row>
    <row r="218" spans="2:65" s="6" customFormat="1" ht="15.75" customHeight="1" x14ac:dyDescent="0.3">
      <c r="B218" s="169"/>
      <c r="C218" s="170"/>
      <c r="D218" s="167" t="s">
        <v>152</v>
      </c>
      <c r="E218" s="170"/>
      <c r="F218" s="171" t="s">
        <v>2716</v>
      </c>
      <c r="G218" s="170"/>
      <c r="H218" s="170"/>
      <c r="J218" s="170"/>
      <c r="K218" s="170"/>
      <c r="L218" s="172"/>
      <c r="M218" s="173"/>
      <c r="N218" s="170"/>
      <c r="O218" s="170"/>
      <c r="P218" s="170"/>
      <c r="Q218" s="170"/>
      <c r="R218" s="170"/>
      <c r="S218" s="170"/>
      <c r="T218" s="174"/>
      <c r="AT218" s="175" t="s">
        <v>152</v>
      </c>
      <c r="AU218" s="175" t="s">
        <v>80</v>
      </c>
      <c r="AV218" s="175" t="s">
        <v>76</v>
      </c>
      <c r="AW218" s="175" t="s">
        <v>111</v>
      </c>
      <c r="AX218" s="175" t="s">
        <v>72</v>
      </c>
      <c r="AY218" s="175" t="s">
        <v>139</v>
      </c>
    </row>
    <row r="219" spans="2:65" s="6" customFormat="1" ht="27" customHeight="1" x14ac:dyDescent="0.3">
      <c r="B219" s="169"/>
      <c r="C219" s="170"/>
      <c r="D219" s="167" t="s">
        <v>152</v>
      </c>
      <c r="E219" s="170"/>
      <c r="F219" s="171" t="s">
        <v>2717</v>
      </c>
      <c r="G219" s="170"/>
      <c r="H219" s="170"/>
      <c r="J219" s="170"/>
      <c r="K219" s="170"/>
      <c r="L219" s="172"/>
      <c r="M219" s="173"/>
      <c r="N219" s="170"/>
      <c r="O219" s="170"/>
      <c r="P219" s="170"/>
      <c r="Q219" s="170"/>
      <c r="R219" s="170"/>
      <c r="S219" s="170"/>
      <c r="T219" s="174"/>
      <c r="AT219" s="175" t="s">
        <v>152</v>
      </c>
      <c r="AU219" s="175" t="s">
        <v>80</v>
      </c>
      <c r="AV219" s="175" t="s">
        <v>76</v>
      </c>
      <c r="AW219" s="175" t="s">
        <v>111</v>
      </c>
      <c r="AX219" s="175" t="s">
        <v>72</v>
      </c>
      <c r="AY219" s="175" t="s">
        <v>139</v>
      </c>
    </row>
    <row r="220" spans="2:65" s="6" customFormat="1" ht="15.75" customHeight="1" x14ac:dyDescent="0.3">
      <c r="B220" s="169"/>
      <c r="C220" s="170"/>
      <c r="D220" s="167" t="s">
        <v>152</v>
      </c>
      <c r="E220" s="170"/>
      <c r="F220" s="171" t="s">
        <v>2718</v>
      </c>
      <c r="G220" s="170"/>
      <c r="H220" s="170"/>
      <c r="J220" s="170"/>
      <c r="K220" s="170"/>
      <c r="L220" s="172"/>
      <c r="M220" s="173"/>
      <c r="N220" s="170"/>
      <c r="O220" s="170"/>
      <c r="P220" s="170"/>
      <c r="Q220" s="170"/>
      <c r="R220" s="170"/>
      <c r="S220" s="170"/>
      <c r="T220" s="174"/>
      <c r="AT220" s="175" t="s">
        <v>152</v>
      </c>
      <c r="AU220" s="175" t="s">
        <v>80</v>
      </c>
      <c r="AV220" s="175" t="s">
        <v>76</v>
      </c>
      <c r="AW220" s="175" t="s">
        <v>111</v>
      </c>
      <c r="AX220" s="175" t="s">
        <v>72</v>
      </c>
      <c r="AY220" s="175" t="s">
        <v>139</v>
      </c>
    </row>
    <row r="221" spans="2:65" s="6" customFormat="1" ht="15.75" customHeight="1" x14ac:dyDescent="0.3">
      <c r="B221" s="169"/>
      <c r="C221" s="170"/>
      <c r="D221" s="167" t="s">
        <v>152</v>
      </c>
      <c r="E221" s="170"/>
      <c r="F221" s="171" t="s">
        <v>2719</v>
      </c>
      <c r="G221" s="170"/>
      <c r="H221" s="170"/>
      <c r="J221" s="170"/>
      <c r="K221" s="170"/>
      <c r="L221" s="172"/>
      <c r="M221" s="173"/>
      <c r="N221" s="170"/>
      <c r="O221" s="170"/>
      <c r="P221" s="170"/>
      <c r="Q221" s="170"/>
      <c r="R221" s="170"/>
      <c r="S221" s="170"/>
      <c r="T221" s="174"/>
      <c r="AT221" s="175" t="s">
        <v>152</v>
      </c>
      <c r="AU221" s="175" t="s">
        <v>80</v>
      </c>
      <c r="AV221" s="175" t="s">
        <v>76</v>
      </c>
      <c r="AW221" s="175" t="s">
        <v>111</v>
      </c>
      <c r="AX221" s="175" t="s">
        <v>72</v>
      </c>
      <c r="AY221" s="175" t="s">
        <v>139</v>
      </c>
    </row>
    <row r="222" spans="2:65" s="6" customFormat="1" ht="15.75" customHeight="1" x14ac:dyDescent="0.3">
      <c r="B222" s="169"/>
      <c r="C222" s="170"/>
      <c r="D222" s="167" t="s">
        <v>152</v>
      </c>
      <c r="E222" s="170"/>
      <c r="F222" s="171" t="s">
        <v>2720</v>
      </c>
      <c r="G222" s="170"/>
      <c r="H222" s="170"/>
      <c r="J222" s="170"/>
      <c r="K222" s="170"/>
      <c r="L222" s="172"/>
      <c r="M222" s="173"/>
      <c r="N222" s="170"/>
      <c r="O222" s="170"/>
      <c r="P222" s="170"/>
      <c r="Q222" s="170"/>
      <c r="R222" s="170"/>
      <c r="S222" s="170"/>
      <c r="T222" s="174"/>
      <c r="AT222" s="175" t="s">
        <v>152</v>
      </c>
      <c r="AU222" s="175" t="s">
        <v>80</v>
      </c>
      <c r="AV222" s="175" t="s">
        <v>76</v>
      </c>
      <c r="AW222" s="175" t="s">
        <v>111</v>
      </c>
      <c r="AX222" s="175" t="s">
        <v>72</v>
      </c>
      <c r="AY222" s="175" t="s">
        <v>139</v>
      </c>
    </row>
    <row r="223" spans="2:65" s="6" customFormat="1" ht="15.75" customHeight="1" x14ac:dyDescent="0.3">
      <c r="B223" s="169"/>
      <c r="C223" s="170"/>
      <c r="D223" s="167" t="s">
        <v>152</v>
      </c>
      <c r="E223" s="170"/>
      <c r="F223" s="171" t="s">
        <v>2721</v>
      </c>
      <c r="G223" s="170"/>
      <c r="H223" s="170"/>
      <c r="J223" s="170"/>
      <c r="K223" s="170"/>
      <c r="L223" s="172"/>
      <c r="M223" s="173"/>
      <c r="N223" s="170"/>
      <c r="O223" s="170"/>
      <c r="P223" s="170"/>
      <c r="Q223" s="170"/>
      <c r="R223" s="170"/>
      <c r="S223" s="170"/>
      <c r="T223" s="174"/>
      <c r="AT223" s="175" t="s">
        <v>152</v>
      </c>
      <c r="AU223" s="175" t="s">
        <v>80</v>
      </c>
      <c r="AV223" s="175" t="s">
        <v>76</v>
      </c>
      <c r="AW223" s="175" t="s">
        <v>111</v>
      </c>
      <c r="AX223" s="175" t="s">
        <v>72</v>
      </c>
      <c r="AY223" s="175" t="s">
        <v>139</v>
      </c>
    </row>
    <row r="224" spans="2:65" s="6" customFormat="1" ht="15.75" customHeight="1" x14ac:dyDescent="0.3">
      <c r="B224" s="169"/>
      <c r="C224" s="170"/>
      <c r="D224" s="167" t="s">
        <v>152</v>
      </c>
      <c r="E224" s="170"/>
      <c r="F224" s="171" t="s">
        <v>2722</v>
      </c>
      <c r="G224" s="170"/>
      <c r="H224" s="170"/>
      <c r="J224" s="170"/>
      <c r="K224" s="170"/>
      <c r="L224" s="172"/>
      <c r="M224" s="173"/>
      <c r="N224" s="170"/>
      <c r="O224" s="170"/>
      <c r="P224" s="170"/>
      <c r="Q224" s="170"/>
      <c r="R224" s="170"/>
      <c r="S224" s="170"/>
      <c r="T224" s="174"/>
      <c r="AT224" s="175" t="s">
        <v>152</v>
      </c>
      <c r="AU224" s="175" t="s">
        <v>80</v>
      </c>
      <c r="AV224" s="175" t="s">
        <v>76</v>
      </c>
      <c r="AW224" s="175" t="s">
        <v>111</v>
      </c>
      <c r="AX224" s="175" t="s">
        <v>72</v>
      </c>
      <c r="AY224" s="175" t="s">
        <v>139</v>
      </c>
    </row>
    <row r="225" spans="2:65" s="6" customFormat="1" ht="15.75" customHeight="1" x14ac:dyDescent="0.3">
      <c r="B225" s="176"/>
      <c r="C225" s="177"/>
      <c r="D225" s="167" t="s">
        <v>152</v>
      </c>
      <c r="E225" s="177"/>
      <c r="F225" s="178" t="s">
        <v>1843</v>
      </c>
      <c r="G225" s="177"/>
      <c r="H225" s="179">
        <v>1</v>
      </c>
      <c r="J225" s="177"/>
      <c r="K225" s="177"/>
      <c r="L225" s="180"/>
      <c r="M225" s="181"/>
      <c r="N225" s="177"/>
      <c r="O225" s="177"/>
      <c r="P225" s="177"/>
      <c r="Q225" s="177"/>
      <c r="R225" s="177"/>
      <c r="S225" s="177"/>
      <c r="T225" s="182"/>
      <c r="AT225" s="183" t="s">
        <v>152</v>
      </c>
      <c r="AU225" s="183" t="s">
        <v>80</v>
      </c>
      <c r="AV225" s="183" t="s">
        <v>80</v>
      </c>
      <c r="AW225" s="183" t="s">
        <v>111</v>
      </c>
      <c r="AX225" s="183" t="s">
        <v>76</v>
      </c>
      <c r="AY225" s="183" t="s">
        <v>139</v>
      </c>
    </row>
    <row r="226" spans="2:65" s="140" customFormat="1" ht="30.75" customHeight="1" x14ac:dyDescent="0.3">
      <c r="B226" s="141"/>
      <c r="C226" s="142"/>
      <c r="D226" s="142" t="s">
        <v>71</v>
      </c>
      <c r="E226" s="151" t="s">
        <v>146</v>
      </c>
      <c r="F226" s="151" t="s">
        <v>1372</v>
      </c>
      <c r="G226" s="142"/>
      <c r="H226" s="142"/>
      <c r="J226" s="152">
        <f>$BK$226</f>
        <v>29752.469999999998</v>
      </c>
      <c r="K226" s="142"/>
      <c r="L226" s="145"/>
      <c r="M226" s="146"/>
      <c r="N226" s="142"/>
      <c r="O226" s="142"/>
      <c r="P226" s="147">
        <f>SUM($P$227:$P$258)</f>
        <v>0</v>
      </c>
      <c r="Q226" s="142"/>
      <c r="R226" s="147">
        <f>SUM($R$227:$R$258)</f>
        <v>0.59872696000000003</v>
      </c>
      <c r="S226" s="142"/>
      <c r="T226" s="148">
        <f>SUM($T$227:$T$258)</f>
        <v>0</v>
      </c>
      <c r="AR226" s="149" t="s">
        <v>76</v>
      </c>
      <c r="AT226" s="149" t="s">
        <v>71</v>
      </c>
      <c r="AU226" s="149" t="s">
        <v>76</v>
      </c>
      <c r="AY226" s="149" t="s">
        <v>139</v>
      </c>
      <c r="BK226" s="150">
        <f>SUM($BK$227:$BK$258)</f>
        <v>29752.469999999998</v>
      </c>
    </row>
    <row r="227" spans="2:65" s="6" customFormat="1" ht="15.75" customHeight="1" x14ac:dyDescent="0.3">
      <c r="B227" s="23"/>
      <c r="C227" s="153" t="s">
        <v>812</v>
      </c>
      <c r="D227" s="153" t="s">
        <v>141</v>
      </c>
      <c r="E227" s="154" t="s">
        <v>1374</v>
      </c>
      <c r="F227" s="155" t="s">
        <v>1375</v>
      </c>
      <c r="G227" s="156" t="s">
        <v>380</v>
      </c>
      <c r="H227" s="157">
        <v>7.0750000000000002</v>
      </c>
      <c r="I227" s="158">
        <v>716</v>
      </c>
      <c r="J227" s="159">
        <f>ROUND($I$227*$H$227,2)</f>
        <v>5065.7</v>
      </c>
      <c r="K227" s="155" t="s">
        <v>145</v>
      </c>
      <c r="L227" s="43"/>
      <c r="M227" s="160"/>
      <c r="N227" s="161" t="s">
        <v>43</v>
      </c>
      <c r="O227" s="24"/>
      <c r="P227" s="162">
        <f>$O$227*$H$227</f>
        <v>0</v>
      </c>
      <c r="Q227" s="162">
        <v>0</v>
      </c>
      <c r="R227" s="162">
        <f>$Q$227*$H$227</f>
        <v>0</v>
      </c>
      <c r="S227" s="162">
        <v>0</v>
      </c>
      <c r="T227" s="163">
        <f>$S$227*$H$227</f>
        <v>0</v>
      </c>
      <c r="AR227" s="97" t="s">
        <v>146</v>
      </c>
      <c r="AT227" s="97" t="s">
        <v>141</v>
      </c>
      <c r="AU227" s="97" t="s">
        <v>80</v>
      </c>
      <c r="AY227" s="6" t="s">
        <v>139</v>
      </c>
      <c r="BE227" s="164">
        <f>IF($N$227="základní",$J$227,0)</f>
        <v>5065.7</v>
      </c>
      <c r="BF227" s="164">
        <f>IF($N$227="snížená",$J$227,0)</f>
        <v>0</v>
      </c>
      <c r="BG227" s="164">
        <f>IF($N$227="zákl. přenesená",$J$227,0)</f>
        <v>0</v>
      </c>
      <c r="BH227" s="164">
        <f>IF($N$227="sníž. přenesená",$J$227,0)</f>
        <v>0</v>
      </c>
      <c r="BI227" s="164">
        <f>IF($N$227="nulová",$J$227,0)</f>
        <v>0</v>
      </c>
      <c r="BJ227" s="97" t="s">
        <v>76</v>
      </c>
      <c r="BK227" s="164">
        <f>ROUND($I$227*$H$227,2)</f>
        <v>5065.7</v>
      </c>
      <c r="BL227" s="97" t="s">
        <v>146</v>
      </c>
      <c r="BM227" s="97" t="s">
        <v>2723</v>
      </c>
    </row>
    <row r="228" spans="2:65" s="6" customFormat="1" ht="16.5" customHeight="1" x14ac:dyDescent="0.3">
      <c r="B228" s="23"/>
      <c r="C228" s="24"/>
      <c r="D228" s="165" t="s">
        <v>148</v>
      </c>
      <c r="E228" s="24"/>
      <c r="F228" s="166" t="s">
        <v>1377</v>
      </c>
      <c r="G228" s="24"/>
      <c r="H228" s="24"/>
      <c r="J228" s="24"/>
      <c r="K228" s="24"/>
      <c r="L228" s="43"/>
      <c r="M228" s="56"/>
      <c r="N228" s="24"/>
      <c r="O228" s="24"/>
      <c r="P228" s="24"/>
      <c r="Q228" s="24"/>
      <c r="R228" s="24"/>
      <c r="S228" s="24"/>
      <c r="T228" s="57"/>
      <c r="AT228" s="6" t="s">
        <v>148</v>
      </c>
      <c r="AU228" s="6" t="s">
        <v>80</v>
      </c>
    </row>
    <row r="229" spans="2:65" s="6" customFormat="1" ht="15.75" customHeight="1" x14ac:dyDescent="0.3">
      <c r="B229" s="169"/>
      <c r="C229" s="170"/>
      <c r="D229" s="167" t="s">
        <v>152</v>
      </c>
      <c r="E229" s="170"/>
      <c r="F229" s="171" t="s">
        <v>2646</v>
      </c>
      <c r="G229" s="170"/>
      <c r="H229" s="170"/>
      <c r="J229" s="170"/>
      <c r="K229" s="170"/>
      <c r="L229" s="172"/>
      <c r="M229" s="173"/>
      <c r="N229" s="170"/>
      <c r="O229" s="170"/>
      <c r="P229" s="170"/>
      <c r="Q229" s="170"/>
      <c r="R229" s="170"/>
      <c r="S229" s="170"/>
      <c r="T229" s="174"/>
      <c r="AT229" s="175" t="s">
        <v>152</v>
      </c>
      <c r="AU229" s="175" t="s">
        <v>80</v>
      </c>
      <c r="AV229" s="175" t="s">
        <v>76</v>
      </c>
      <c r="AW229" s="175" t="s">
        <v>111</v>
      </c>
      <c r="AX229" s="175" t="s">
        <v>72</v>
      </c>
      <c r="AY229" s="175" t="s">
        <v>139</v>
      </c>
    </row>
    <row r="230" spans="2:65" s="6" customFormat="1" ht="27" customHeight="1" x14ac:dyDescent="0.3">
      <c r="B230" s="169"/>
      <c r="C230" s="170"/>
      <c r="D230" s="167" t="s">
        <v>152</v>
      </c>
      <c r="E230" s="170"/>
      <c r="F230" s="171" t="s">
        <v>2724</v>
      </c>
      <c r="G230" s="170"/>
      <c r="H230" s="170"/>
      <c r="J230" s="170"/>
      <c r="K230" s="170"/>
      <c r="L230" s="172"/>
      <c r="M230" s="173"/>
      <c r="N230" s="170"/>
      <c r="O230" s="170"/>
      <c r="P230" s="170"/>
      <c r="Q230" s="170"/>
      <c r="R230" s="170"/>
      <c r="S230" s="170"/>
      <c r="T230" s="174"/>
      <c r="AT230" s="175" t="s">
        <v>152</v>
      </c>
      <c r="AU230" s="175" t="s">
        <v>80</v>
      </c>
      <c r="AV230" s="175" t="s">
        <v>76</v>
      </c>
      <c r="AW230" s="175" t="s">
        <v>111</v>
      </c>
      <c r="AX230" s="175" t="s">
        <v>72</v>
      </c>
      <c r="AY230" s="175" t="s">
        <v>139</v>
      </c>
    </row>
    <row r="231" spans="2:65" s="6" customFormat="1" ht="15.75" customHeight="1" x14ac:dyDescent="0.3">
      <c r="B231" s="176"/>
      <c r="C231" s="177"/>
      <c r="D231" s="167" t="s">
        <v>152</v>
      </c>
      <c r="E231" s="177"/>
      <c r="F231" s="178" t="s">
        <v>2725</v>
      </c>
      <c r="G231" s="177"/>
      <c r="H231" s="179">
        <v>2.6659999999999999</v>
      </c>
      <c r="J231" s="177"/>
      <c r="K231" s="177"/>
      <c r="L231" s="180"/>
      <c r="M231" s="181"/>
      <c r="N231" s="177"/>
      <c r="O231" s="177"/>
      <c r="P231" s="177"/>
      <c r="Q231" s="177"/>
      <c r="R231" s="177"/>
      <c r="S231" s="177"/>
      <c r="T231" s="182"/>
      <c r="AT231" s="183" t="s">
        <v>152</v>
      </c>
      <c r="AU231" s="183" t="s">
        <v>80</v>
      </c>
      <c r="AV231" s="183" t="s">
        <v>80</v>
      </c>
      <c r="AW231" s="183" t="s">
        <v>111</v>
      </c>
      <c r="AX231" s="183" t="s">
        <v>72</v>
      </c>
      <c r="AY231" s="183" t="s">
        <v>139</v>
      </c>
    </row>
    <row r="232" spans="2:65" s="6" customFormat="1" ht="27" customHeight="1" x14ac:dyDescent="0.3">
      <c r="B232" s="169"/>
      <c r="C232" s="170"/>
      <c r="D232" s="167" t="s">
        <v>152</v>
      </c>
      <c r="E232" s="170"/>
      <c r="F232" s="171" t="s">
        <v>2686</v>
      </c>
      <c r="G232" s="170"/>
      <c r="H232" s="170"/>
      <c r="J232" s="170"/>
      <c r="K232" s="170"/>
      <c r="L232" s="172"/>
      <c r="M232" s="173"/>
      <c r="N232" s="170"/>
      <c r="O232" s="170"/>
      <c r="P232" s="170"/>
      <c r="Q232" s="170"/>
      <c r="R232" s="170"/>
      <c r="S232" s="170"/>
      <c r="T232" s="174"/>
      <c r="AT232" s="175" t="s">
        <v>152</v>
      </c>
      <c r="AU232" s="175" t="s">
        <v>80</v>
      </c>
      <c r="AV232" s="175" t="s">
        <v>76</v>
      </c>
      <c r="AW232" s="175" t="s">
        <v>111</v>
      </c>
      <c r="AX232" s="175" t="s">
        <v>72</v>
      </c>
      <c r="AY232" s="175" t="s">
        <v>139</v>
      </c>
    </row>
    <row r="233" spans="2:65" s="6" customFormat="1" ht="15.75" customHeight="1" x14ac:dyDescent="0.3">
      <c r="B233" s="169"/>
      <c r="C233" s="170"/>
      <c r="D233" s="167" t="s">
        <v>152</v>
      </c>
      <c r="E233" s="170"/>
      <c r="F233" s="171" t="s">
        <v>2726</v>
      </c>
      <c r="G233" s="170"/>
      <c r="H233" s="170"/>
      <c r="J233" s="170"/>
      <c r="K233" s="170"/>
      <c r="L233" s="172"/>
      <c r="M233" s="173"/>
      <c r="N233" s="170"/>
      <c r="O233" s="170"/>
      <c r="P233" s="170"/>
      <c r="Q233" s="170"/>
      <c r="R233" s="170"/>
      <c r="S233" s="170"/>
      <c r="T233" s="174"/>
      <c r="AT233" s="175" t="s">
        <v>152</v>
      </c>
      <c r="AU233" s="175" t="s">
        <v>80</v>
      </c>
      <c r="AV233" s="175" t="s">
        <v>76</v>
      </c>
      <c r="AW233" s="175" t="s">
        <v>111</v>
      </c>
      <c r="AX233" s="175" t="s">
        <v>72</v>
      </c>
      <c r="AY233" s="175" t="s">
        <v>139</v>
      </c>
    </row>
    <row r="234" spans="2:65" s="6" customFormat="1" ht="15.75" customHeight="1" x14ac:dyDescent="0.3">
      <c r="B234" s="176"/>
      <c r="C234" s="177"/>
      <c r="D234" s="167" t="s">
        <v>152</v>
      </c>
      <c r="E234" s="177"/>
      <c r="F234" s="178" t="s">
        <v>2727</v>
      </c>
      <c r="G234" s="177"/>
      <c r="H234" s="179">
        <v>2.8220000000000001</v>
      </c>
      <c r="J234" s="177"/>
      <c r="K234" s="177"/>
      <c r="L234" s="180"/>
      <c r="M234" s="181"/>
      <c r="N234" s="177"/>
      <c r="O234" s="177"/>
      <c r="P234" s="177"/>
      <c r="Q234" s="177"/>
      <c r="R234" s="177"/>
      <c r="S234" s="177"/>
      <c r="T234" s="182"/>
      <c r="AT234" s="183" t="s">
        <v>152</v>
      </c>
      <c r="AU234" s="183" t="s">
        <v>80</v>
      </c>
      <c r="AV234" s="183" t="s">
        <v>80</v>
      </c>
      <c r="AW234" s="183" t="s">
        <v>111</v>
      </c>
      <c r="AX234" s="183" t="s">
        <v>72</v>
      </c>
      <c r="AY234" s="183" t="s">
        <v>139</v>
      </c>
    </row>
    <row r="235" spans="2:65" s="6" customFormat="1" ht="15.75" customHeight="1" x14ac:dyDescent="0.3">
      <c r="B235" s="176"/>
      <c r="C235" s="177"/>
      <c r="D235" s="167" t="s">
        <v>152</v>
      </c>
      <c r="E235" s="177"/>
      <c r="F235" s="178" t="s">
        <v>2728</v>
      </c>
      <c r="G235" s="177"/>
      <c r="H235" s="179">
        <v>1.587</v>
      </c>
      <c r="J235" s="177"/>
      <c r="K235" s="177"/>
      <c r="L235" s="180"/>
      <c r="M235" s="181"/>
      <c r="N235" s="177"/>
      <c r="O235" s="177"/>
      <c r="P235" s="177"/>
      <c r="Q235" s="177"/>
      <c r="R235" s="177"/>
      <c r="S235" s="177"/>
      <c r="T235" s="182"/>
      <c r="AT235" s="183" t="s">
        <v>152</v>
      </c>
      <c r="AU235" s="183" t="s">
        <v>80</v>
      </c>
      <c r="AV235" s="183" t="s">
        <v>80</v>
      </c>
      <c r="AW235" s="183" t="s">
        <v>111</v>
      </c>
      <c r="AX235" s="183" t="s">
        <v>72</v>
      </c>
      <c r="AY235" s="183" t="s">
        <v>139</v>
      </c>
    </row>
    <row r="236" spans="2:65" s="6" customFormat="1" ht="15.75" customHeight="1" x14ac:dyDescent="0.3">
      <c r="B236" s="184"/>
      <c r="C236" s="185"/>
      <c r="D236" s="167" t="s">
        <v>152</v>
      </c>
      <c r="E236" s="185"/>
      <c r="F236" s="186" t="s">
        <v>179</v>
      </c>
      <c r="G236" s="185"/>
      <c r="H236" s="187">
        <v>7.0750000000000002</v>
      </c>
      <c r="J236" s="185"/>
      <c r="K236" s="185"/>
      <c r="L236" s="188"/>
      <c r="M236" s="189"/>
      <c r="N236" s="185"/>
      <c r="O236" s="185"/>
      <c r="P236" s="185"/>
      <c r="Q236" s="185"/>
      <c r="R236" s="185"/>
      <c r="S236" s="185"/>
      <c r="T236" s="190"/>
      <c r="AT236" s="191" t="s">
        <v>152</v>
      </c>
      <c r="AU236" s="191" t="s">
        <v>80</v>
      </c>
      <c r="AV236" s="191" t="s">
        <v>146</v>
      </c>
      <c r="AW236" s="191" t="s">
        <v>111</v>
      </c>
      <c r="AX236" s="191" t="s">
        <v>76</v>
      </c>
      <c r="AY236" s="191" t="s">
        <v>139</v>
      </c>
    </row>
    <row r="237" spans="2:65" s="6" customFormat="1" ht="15.75" customHeight="1" x14ac:dyDescent="0.3">
      <c r="B237" s="23"/>
      <c r="C237" s="153" t="s">
        <v>822</v>
      </c>
      <c r="D237" s="153" t="s">
        <v>141</v>
      </c>
      <c r="E237" s="154" t="s">
        <v>2729</v>
      </c>
      <c r="F237" s="155" t="s">
        <v>2730</v>
      </c>
      <c r="G237" s="156" t="s">
        <v>380</v>
      </c>
      <c r="H237" s="157">
        <v>4.1159999999999997</v>
      </c>
      <c r="I237" s="158">
        <v>2170</v>
      </c>
      <c r="J237" s="159">
        <f>ROUND($I$237*$H$237,2)</f>
        <v>8931.7199999999993</v>
      </c>
      <c r="K237" s="155" t="s">
        <v>145</v>
      </c>
      <c r="L237" s="43"/>
      <c r="M237" s="160"/>
      <c r="N237" s="161" t="s">
        <v>43</v>
      </c>
      <c r="O237" s="24"/>
      <c r="P237" s="162">
        <f>$O$237*$H$237</f>
        <v>0</v>
      </c>
      <c r="Q237" s="162">
        <v>0</v>
      </c>
      <c r="R237" s="162">
        <f>$Q$237*$H$237</f>
        <v>0</v>
      </c>
      <c r="S237" s="162">
        <v>0</v>
      </c>
      <c r="T237" s="163">
        <f>$S$237*$H$237</f>
        <v>0</v>
      </c>
      <c r="AR237" s="97" t="s">
        <v>146</v>
      </c>
      <c r="AT237" s="97" t="s">
        <v>141</v>
      </c>
      <c r="AU237" s="97" t="s">
        <v>80</v>
      </c>
      <c r="AY237" s="6" t="s">
        <v>139</v>
      </c>
      <c r="BE237" s="164">
        <f>IF($N$237="základní",$J$237,0)</f>
        <v>8931.7199999999993</v>
      </c>
      <c r="BF237" s="164">
        <f>IF($N$237="snížená",$J$237,0)</f>
        <v>0</v>
      </c>
      <c r="BG237" s="164">
        <f>IF($N$237="zákl. přenesená",$J$237,0)</f>
        <v>0</v>
      </c>
      <c r="BH237" s="164">
        <f>IF($N$237="sníž. přenesená",$J$237,0)</f>
        <v>0</v>
      </c>
      <c r="BI237" s="164">
        <f>IF($N$237="nulová",$J$237,0)</f>
        <v>0</v>
      </c>
      <c r="BJ237" s="97" t="s">
        <v>76</v>
      </c>
      <c r="BK237" s="164">
        <f>ROUND($I$237*$H$237,2)</f>
        <v>8931.7199999999993</v>
      </c>
      <c r="BL237" s="97" t="s">
        <v>146</v>
      </c>
      <c r="BM237" s="97" t="s">
        <v>2731</v>
      </c>
    </row>
    <row r="238" spans="2:65" s="6" customFormat="1" ht="16.5" customHeight="1" x14ac:dyDescent="0.3">
      <c r="B238" s="23"/>
      <c r="C238" s="24"/>
      <c r="D238" s="165" t="s">
        <v>148</v>
      </c>
      <c r="E238" s="24"/>
      <c r="F238" s="166" t="s">
        <v>2730</v>
      </c>
      <c r="G238" s="24"/>
      <c r="H238" s="24"/>
      <c r="J238" s="24"/>
      <c r="K238" s="24"/>
      <c r="L238" s="43"/>
      <c r="M238" s="56"/>
      <c r="N238" s="24"/>
      <c r="O238" s="24"/>
      <c r="P238" s="24"/>
      <c r="Q238" s="24"/>
      <c r="R238" s="24"/>
      <c r="S238" s="24"/>
      <c r="T238" s="57"/>
      <c r="AT238" s="6" t="s">
        <v>148</v>
      </c>
      <c r="AU238" s="6" t="s">
        <v>80</v>
      </c>
    </row>
    <row r="239" spans="2:65" s="6" customFormat="1" ht="15.75" customHeight="1" x14ac:dyDescent="0.3">
      <c r="B239" s="169"/>
      <c r="C239" s="170"/>
      <c r="D239" s="167" t="s">
        <v>152</v>
      </c>
      <c r="E239" s="170"/>
      <c r="F239" s="171" t="s">
        <v>2646</v>
      </c>
      <c r="G239" s="170"/>
      <c r="H239" s="170"/>
      <c r="J239" s="170"/>
      <c r="K239" s="170"/>
      <c r="L239" s="172"/>
      <c r="M239" s="173"/>
      <c r="N239" s="170"/>
      <c r="O239" s="170"/>
      <c r="P239" s="170"/>
      <c r="Q239" s="170"/>
      <c r="R239" s="170"/>
      <c r="S239" s="170"/>
      <c r="T239" s="174"/>
      <c r="AT239" s="175" t="s">
        <v>152</v>
      </c>
      <c r="AU239" s="175" t="s">
        <v>80</v>
      </c>
      <c r="AV239" s="175" t="s">
        <v>76</v>
      </c>
      <c r="AW239" s="175" t="s">
        <v>111</v>
      </c>
      <c r="AX239" s="175" t="s">
        <v>72</v>
      </c>
      <c r="AY239" s="175" t="s">
        <v>139</v>
      </c>
    </row>
    <row r="240" spans="2:65" s="6" customFormat="1" ht="15.75" customHeight="1" x14ac:dyDescent="0.3">
      <c r="B240" s="176"/>
      <c r="C240" s="177"/>
      <c r="D240" s="167" t="s">
        <v>152</v>
      </c>
      <c r="E240" s="177"/>
      <c r="F240" s="178" t="s">
        <v>2732</v>
      </c>
      <c r="G240" s="177"/>
      <c r="H240" s="179">
        <v>2.9159999999999999</v>
      </c>
      <c r="J240" s="177"/>
      <c r="K240" s="177"/>
      <c r="L240" s="180"/>
      <c r="M240" s="181"/>
      <c r="N240" s="177"/>
      <c r="O240" s="177"/>
      <c r="P240" s="177"/>
      <c r="Q240" s="177"/>
      <c r="R240" s="177"/>
      <c r="S240" s="177"/>
      <c r="T240" s="182"/>
      <c r="AT240" s="183" t="s">
        <v>152</v>
      </c>
      <c r="AU240" s="183" t="s">
        <v>80</v>
      </c>
      <c r="AV240" s="183" t="s">
        <v>80</v>
      </c>
      <c r="AW240" s="183" t="s">
        <v>111</v>
      </c>
      <c r="AX240" s="183" t="s">
        <v>72</v>
      </c>
      <c r="AY240" s="183" t="s">
        <v>139</v>
      </c>
    </row>
    <row r="241" spans="2:65" s="6" customFormat="1" ht="15.75" customHeight="1" x14ac:dyDescent="0.3">
      <c r="B241" s="176"/>
      <c r="C241" s="177"/>
      <c r="D241" s="167" t="s">
        <v>152</v>
      </c>
      <c r="E241" s="177"/>
      <c r="F241" s="178" t="s">
        <v>2733</v>
      </c>
      <c r="G241" s="177"/>
      <c r="H241" s="179">
        <v>1.2</v>
      </c>
      <c r="J241" s="177"/>
      <c r="K241" s="177"/>
      <c r="L241" s="180"/>
      <c r="M241" s="181"/>
      <c r="N241" s="177"/>
      <c r="O241" s="177"/>
      <c r="P241" s="177"/>
      <c r="Q241" s="177"/>
      <c r="R241" s="177"/>
      <c r="S241" s="177"/>
      <c r="T241" s="182"/>
      <c r="AT241" s="183" t="s">
        <v>152</v>
      </c>
      <c r="AU241" s="183" t="s">
        <v>80</v>
      </c>
      <c r="AV241" s="183" t="s">
        <v>80</v>
      </c>
      <c r="AW241" s="183" t="s">
        <v>111</v>
      </c>
      <c r="AX241" s="183" t="s">
        <v>72</v>
      </c>
      <c r="AY241" s="183" t="s">
        <v>139</v>
      </c>
    </row>
    <row r="242" spans="2:65" s="6" customFormat="1" ht="15.75" customHeight="1" x14ac:dyDescent="0.3">
      <c r="B242" s="184"/>
      <c r="C242" s="185"/>
      <c r="D242" s="167" t="s">
        <v>152</v>
      </c>
      <c r="E242" s="185"/>
      <c r="F242" s="186" t="s">
        <v>179</v>
      </c>
      <c r="G242" s="185"/>
      <c r="H242" s="187">
        <v>4.1159999999999997</v>
      </c>
      <c r="J242" s="185"/>
      <c r="K242" s="185"/>
      <c r="L242" s="188"/>
      <c r="M242" s="189"/>
      <c r="N242" s="185"/>
      <c r="O242" s="185"/>
      <c r="P242" s="185"/>
      <c r="Q242" s="185"/>
      <c r="R242" s="185"/>
      <c r="S242" s="185"/>
      <c r="T242" s="190"/>
      <c r="AT242" s="191" t="s">
        <v>152</v>
      </c>
      <c r="AU242" s="191" t="s">
        <v>80</v>
      </c>
      <c r="AV242" s="191" t="s">
        <v>146</v>
      </c>
      <c r="AW242" s="191" t="s">
        <v>111</v>
      </c>
      <c r="AX242" s="191" t="s">
        <v>76</v>
      </c>
      <c r="AY242" s="191" t="s">
        <v>139</v>
      </c>
    </row>
    <row r="243" spans="2:65" s="6" customFormat="1" ht="15.75" customHeight="1" x14ac:dyDescent="0.3">
      <c r="B243" s="23"/>
      <c r="C243" s="153" t="s">
        <v>829</v>
      </c>
      <c r="D243" s="153" t="s">
        <v>141</v>
      </c>
      <c r="E243" s="154" t="s">
        <v>2734</v>
      </c>
      <c r="F243" s="155" t="s">
        <v>2735</v>
      </c>
      <c r="G243" s="156" t="s">
        <v>380</v>
      </c>
      <c r="H243" s="157">
        <v>0.19800000000000001</v>
      </c>
      <c r="I243" s="158">
        <v>2130</v>
      </c>
      <c r="J243" s="159">
        <f>ROUND($I$243*$H$243,2)</f>
        <v>421.74</v>
      </c>
      <c r="K243" s="155" t="s">
        <v>145</v>
      </c>
      <c r="L243" s="43"/>
      <c r="M243" s="160"/>
      <c r="N243" s="161" t="s">
        <v>43</v>
      </c>
      <c r="O243" s="24"/>
      <c r="P243" s="162">
        <f>$O$243*$H$243</f>
        <v>0</v>
      </c>
      <c r="Q243" s="162">
        <v>0</v>
      </c>
      <c r="R243" s="162">
        <f>$Q$243*$H$243</f>
        <v>0</v>
      </c>
      <c r="S243" s="162">
        <v>0</v>
      </c>
      <c r="T243" s="163">
        <f>$S$243*$H$243</f>
        <v>0</v>
      </c>
      <c r="AR243" s="97" t="s">
        <v>146</v>
      </c>
      <c r="AT243" s="97" t="s">
        <v>141</v>
      </c>
      <c r="AU243" s="97" t="s">
        <v>80</v>
      </c>
      <c r="AY243" s="6" t="s">
        <v>139</v>
      </c>
      <c r="BE243" s="164">
        <f>IF($N$243="základní",$J$243,0)</f>
        <v>421.74</v>
      </c>
      <c r="BF243" s="164">
        <f>IF($N$243="snížená",$J$243,0)</f>
        <v>0</v>
      </c>
      <c r="BG243" s="164">
        <f>IF($N$243="zákl. přenesená",$J$243,0)</f>
        <v>0</v>
      </c>
      <c r="BH243" s="164">
        <f>IF($N$243="sníž. přenesená",$J$243,0)</f>
        <v>0</v>
      </c>
      <c r="BI243" s="164">
        <f>IF($N$243="nulová",$J$243,0)</f>
        <v>0</v>
      </c>
      <c r="BJ243" s="97" t="s">
        <v>76</v>
      </c>
      <c r="BK243" s="164">
        <f>ROUND($I$243*$H$243,2)</f>
        <v>421.74</v>
      </c>
      <c r="BL243" s="97" t="s">
        <v>146</v>
      </c>
      <c r="BM243" s="97" t="s">
        <v>2736</v>
      </c>
    </row>
    <row r="244" spans="2:65" s="6" customFormat="1" ht="16.5" customHeight="1" x14ac:dyDescent="0.3">
      <c r="B244" s="23"/>
      <c r="C244" s="24"/>
      <c r="D244" s="165" t="s">
        <v>148</v>
      </c>
      <c r="E244" s="24"/>
      <c r="F244" s="166" t="s">
        <v>2735</v>
      </c>
      <c r="G244" s="24"/>
      <c r="H244" s="24"/>
      <c r="J244" s="24"/>
      <c r="K244" s="24"/>
      <c r="L244" s="43"/>
      <c r="M244" s="56"/>
      <c r="N244" s="24"/>
      <c r="O244" s="24"/>
      <c r="P244" s="24"/>
      <c r="Q244" s="24"/>
      <c r="R244" s="24"/>
      <c r="S244" s="24"/>
      <c r="T244" s="57"/>
      <c r="AT244" s="6" t="s">
        <v>148</v>
      </c>
      <c r="AU244" s="6" t="s">
        <v>80</v>
      </c>
    </row>
    <row r="245" spans="2:65" s="6" customFormat="1" ht="15.75" customHeight="1" x14ac:dyDescent="0.3">
      <c r="B245" s="169"/>
      <c r="C245" s="170"/>
      <c r="D245" s="167" t="s">
        <v>152</v>
      </c>
      <c r="E245" s="170"/>
      <c r="F245" s="171" t="s">
        <v>2646</v>
      </c>
      <c r="G245" s="170"/>
      <c r="H245" s="170"/>
      <c r="J245" s="170"/>
      <c r="K245" s="170"/>
      <c r="L245" s="172"/>
      <c r="M245" s="173"/>
      <c r="N245" s="170"/>
      <c r="O245" s="170"/>
      <c r="P245" s="170"/>
      <c r="Q245" s="170"/>
      <c r="R245" s="170"/>
      <c r="S245" s="170"/>
      <c r="T245" s="174"/>
      <c r="AT245" s="175" t="s">
        <v>152</v>
      </c>
      <c r="AU245" s="175" t="s">
        <v>80</v>
      </c>
      <c r="AV245" s="175" t="s">
        <v>76</v>
      </c>
      <c r="AW245" s="175" t="s">
        <v>111</v>
      </c>
      <c r="AX245" s="175" t="s">
        <v>72</v>
      </c>
      <c r="AY245" s="175" t="s">
        <v>139</v>
      </c>
    </row>
    <row r="246" spans="2:65" s="6" customFormat="1" ht="15.75" customHeight="1" x14ac:dyDescent="0.3">
      <c r="B246" s="176"/>
      <c r="C246" s="177"/>
      <c r="D246" s="167" t="s">
        <v>152</v>
      </c>
      <c r="E246" s="177"/>
      <c r="F246" s="178" t="s">
        <v>2737</v>
      </c>
      <c r="G246" s="177"/>
      <c r="H246" s="179">
        <v>0.19800000000000001</v>
      </c>
      <c r="J246" s="177"/>
      <c r="K246" s="177"/>
      <c r="L246" s="180"/>
      <c r="M246" s="181"/>
      <c r="N246" s="177"/>
      <c r="O246" s="177"/>
      <c r="P246" s="177"/>
      <c r="Q246" s="177"/>
      <c r="R246" s="177"/>
      <c r="S246" s="177"/>
      <c r="T246" s="182"/>
      <c r="AT246" s="183" t="s">
        <v>152</v>
      </c>
      <c r="AU246" s="183" t="s">
        <v>80</v>
      </c>
      <c r="AV246" s="183" t="s">
        <v>80</v>
      </c>
      <c r="AW246" s="183" t="s">
        <v>111</v>
      </c>
      <c r="AX246" s="183" t="s">
        <v>76</v>
      </c>
      <c r="AY246" s="183" t="s">
        <v>139</v>
      </c>
    </row>
    <row r="247" spans="2:65" s="6" customFormat="1" ht="15.75" customHeight="1" x14ac:dyDescent="0.3">
      <c r="B247" s="23"/>
      <c r="C247" s="153" t="s">
        <v>835</v>
      </c>
      <c r="D247" s="153" t="s">
        <v>141</v>
      </c>
      <c r="E247" s="154" t="s">
        <v>2738</v>
      </c>
      <c r="F247" s="155" t="s">
        <v>2739</v>
      </c>
      <c r="G247" s="156" t="s">
        <v>164</v>
      </c>
      <c r="H247" s="157">
        <v>5.4240000000000004</v>
      </c>
      <c r="I247" s="158">
        <v>218</v>
      </c>
      <c r="J247" s="159">
        <f>ROUND($I$247*$H$247,2)</f>
        <v>1182.43</v>
      </c>
      <c r="K247" s="155" t="s">
        <v>145</v>
      </c>
      <c r="L247" s="43"/>
      <c r="M247" s="160"/>
      <c r="N247" s="161" t="s">
        <v>43</v>
      </c>
      <c r="O247" s="24"/>
      <c r="P247" s="162">
        <f>$O$247*$H$247</f>
        <v>0</v>
      </c>
      <c r="Q247" s="162">
        <v>6.3200000000000001E-3</v>
      </c>
      <c r="R247" s="162">
        <f>$Q$247*$H$247</f>
        <v>3.427968E-2</v>
      </c>
      <c r="S247" s="162">
        <v>0</v>
      </c>
      <c r="T247" s="163">
        <f>$S$247*$H$247</f>
        <v>0</v>
      </c>
      <c r="AR247" s="97" t="s">
        <v>146</v>
      </c>
      <c r="AT247" s="97" t="s">
        <v>141</v>
      </c>
      <c r="AU247" s="97" t="s">
        <v>80</v>
      </c>
      <c r="AY247" s="6" t="s">
        <v>139</v>
      </c>
      <c r="BE247" s="164">
        <f>IF($N$247="základní",$J$247,0)</f>
        <v>1182.43</v>
      </c>
      <c r="BF247" s="164">
        <f>IF($N$247="snížená",$J$247,0)</f>
        <v>0</v>
      </c>
      <c r="BG247" s="164">
        <f>IF($N$247="zákl. přenesená",$J$247,0)</f>
        <v>0</v>
      </c>
      <c r="BH247" s="164">
        <f>IF($N$247="sníž. přenesená",$J$247,0)</f>
        <v>0</v>
      </c>
      <c r="BI247" s="164">
        <f>IF($N$247="nulová",$J$247,0)</f>
        <v>0</v>
      </c>
      <c r="BJ247" s="97" t="s">
        <v>76</v>
      </c>
      <c r="BK247" s="164">
        <f>ROUND($I$247*$H$247,2)</f>
        <v>1182.43</v>
      </c>
      <c r="BL247" s="97" t="s">
        <v>146</v>
      </c>
      <c r="BM247" s="97" t="s">
        <v>2740</v>
      </c>
    </row>
    <row r="248" spans="2:65" s="6" customFormat="1" ht="16.5" customHeight="1" x14ac:dyDescent="0.3">
      <c r="B248" s="23"/>
      <c r="C248" s="24"/>
      <c r="D248" s="165" t="s">
        <v>148</v>
      </c>
      <c r="E248" s="24"/>
      <c r="F248" s="166" t="s">
        <v>2739</v>
      </c>
      <c r="G248" s="24"/>
      <c r="H248" s="24"/>
      <c r="J248" s="24"/>
      <c r="K248" s="24"/>
      <c r="L248" s="43"/>
      <c r="M248" s="56"/>
      <c r="N248" s="24"/>
      <c r="O248" s="24"/>
      <c r="P248" s="24"/>
      <c r="Q248" s="24"/>
      <c r="R248" s="24"/>
      <c r="S248" s="24"/>
      <c r="T248" s="57"/>
      <c r="AT248" s="6" t="s">
        <v>148</v>
      </c>
      <c r="AU248" s="6" t="s">
        <v>80</v>
      </c>
    </row>
    <row r="249" spans="2:65" s="6" customFormat="1" ht="15.75" customHeight="1" x14ac:dyDescent="0.3">
      <c r="B249" s="176"/>
      <c r="C249" s="177"/>
      <c r="D249" s="167" t="s">
        <v>152</v>
      </c>
      <c r="E249" s="177"/>
      <c r="F249" s="178" t="s">
        <v>2741</v>
      </c>
      <c r="G249" s="177"/>
      <c r="H249" s="179">
        <v>3.024</v>
      </c>
      <c r="J249" s="177"/>
      <c r="K249" s="177"/>
      <c r="L249" s="180"/>
      <c r="M249" s="181"/>
      <c r="N249" s="177"/>
      <c r="O249" s="177"/>
      <c r="P249" s="177"/>
      <c r="Q249" s="177"/>
      <c r="R249" s="177"/>
      <c r="S249" s="177"/>
      <c r="T249" s="182"/>
      <c r="AT249" s="183" t="s">
        <v>152</v>
      </c>
      <c r="AU249" s="183" t="s">
        <v>80</v>
      </c>
      <c r="AV249" s="183" t="s">
        <v>80</v>
      </c>
      <c r="AW249" s="183" t="s">
        <v>111</v>
      </c>
      <c r="AX249" s="183" t="s">
        <v>72</v>
      </c>
      <c r="AY249" s="183" t="s">
        <v>139</v>
      </c>
    </row>
    <row r="250" spans="2:65" s="6" customFormat="1" ht="15.75" customHeight="1" x14ac:dyDescent="0.3">
      <c r="B250" s="176"/>
      <c r="C250" s="177"/>
      <c r="D250" s="167" t="s">
        <v>152</v>
      </c>
      <c r="E250" s="177"/>
      <c r="F250" s="178" t="s">
        <v>2742</v>
      </c>
      <c r="G250" s="177"/>
      <c r="H250" s="179">
        <v>2.4</v>
      </c>
      <c r="J250" s="177"/>
      <c r="K250" s="177"/>
      <c r="L250" s="180"/>
      <c r="M250" s="181"/>
      <c r="N250" s="177"/>
      <c r="O250" s="177"/>
      <c r="P250" s="177"/>
      <c r="Q250" s="177"/>
      <c r="R250" s="177"/>
      <c r="S250" s="177"/>
      <c r="T250" s="182"/>
      <c r="AT250" s="183" t="s">
        <v>152</v>
      </c>
      <c r="AU250" s="183" t="s">
        <v>80</v>
      </c>
      <c r="AV250" s="183" t="s">
        <v>80</v>
      </c>
      <c r="AW250" s="183" t="s">
        <v>111</v>
      </c>
      <c r="AX250" s="183" t="s">
        <v>72</v>
      </c>
      <c r="AY250" s="183" t="s">
        <v>139</v>
      </c>
    </row>
    <row r="251" spans="2:65" s="6" customFormat="1" ht="15.75" customHeight="1" x14ac:dyDescent="0.3">
      <c r="B251" s="184"/>
      <c r="C251" s="185"/>
      <c r="D251" s="167" t="s">
        <v>152</v>
      </c>
      <c r="E251" s="185"/>
      <c r="F251" s="186" t="s">
        <v>179</v>
      </c>
      <c r="G251" s="185"/>
      <c r="H251" s="187">
        <v>5.4240000000000004</v>
      </c>
      <c r="J251" s="185"/>
      <c r="K251" s="185"/>
      <c r="L251" s="188"/>
      <c r="M251" s="189"/>
      <c r="N251" s="185"/>
      <c r="O251" s="185"/>
      <c r="P251" s="185"/>
      <c r="Q251" s="185"/>
      <c r="R251" s="185"/>
      <c r="S251" s="185"/>
      <c r="T251" s="190"/>
      <c r="AT251" s="191" t="s">
        <v>152</v>
      </c>
      <c r="AU251" s="191" t="s">
        <v>80</v>
      </c>
      <c r="AV251" s="191" t="s">
        <v>146</v>
      </c>
      <c r="AW251" s="191" t="s">
        <v>111</v>
      </c>
      <c r="AX251" s="191" t="s">
        <v>76</v>
      </c>
      <c r="AY251" s="191" t="s">
        <v>139</v>
      </c>
    </row>
    <row r="252" spans="2:65" s="6" customFormat="1" ht="15.75" customHeight="1" x14ac:dyDescent="0.3">
      <c r="B252" s="23"/>
      <c r="C252" s="153" t="s">
        <v>841</v>
      </c>
      <c r="D252" s="153" t="s">
        <v>141</v>
      </c>
      <c r="E252" s="154" t="s">
        <v>2743</v>
      </c>
      <c r="F252" s="155" t="s">
        <v>2744</v>
      </c>
      <c r="G252" s="156" t="s">
        <v>164</v>
      </c>
      <c r="H252" s="157">
        <v>1.32</v>
      </c>
      <c r="I252" s="158">
        <v>284</v>
      </c>
      <c r="J252" s="159">
        <f>ROUND($I$252*$H$252,2)</f>
        <v>374.88</v>
      </c>
      <c r="K252" s="155" t="s">
        <v>145</v>
      </c>
      <c r="L252" s="43"/>
      <c r="M252" s="160"/>
      <c r="N252" s="161" t="s">
        <v>43</v>
      </c>
      <c r="O252" s="24"/>
      <c r="P252" s="162">
        <f>$O$252*$H$252</f>
        <v>0</v>
      </c>
      <c r="Q252" s="162">
        <v>6.3899999999999998E-3</v>
      </c>
      <c r="R252" s="162">
        <f>$Q$252*$H$252</f>
        <v>8.434800000000001E-3</v>
      </c>
      <c r="S252" s="162">
        <v>0</v>
      </c>
      <c r="T252" s="163">
        <f>$S$252*$H$252</f>
        <v>0</v>
      </c>
      <c r="AR252" s="97" t="s">
        <v>146</v>
      </c>
      <c r="AT252" s="97" t="s">
        <v>141</v>
      </c>
      <c r="AU252" s="97" t="s">
        <v>80</v>
      </c>
      <c r="AY252" s="6" t="s">
        <v>139</v>
      </c>
      <c r="BE252" s="164">
        <f>IF($N$252="základní",$J$252,0)</f>
        <v>374.88</v>
      </c>
      <c r="BF252" s="164">
        <f>IF($N$252="snížená",$J$252,0)</f>
        <v>0</v>
      </c>
      <c r="BG252" s="164">
        <f>IF($N$252="zákl. přenesená",$J$252,0)</f>
        <v>0</v>
      </c>
      <c r="BH252" s="164">
        <f>IF($N$252="sníž. přenesená",$J$252,0)</f>
        <v>0</v>
      </c>
      <c r="BI252" s="164">
        <f>IF($N$252="nulová",$J$252,0)</f>
        <v>0</v>
      </c>
      <c r="BJ252" s="97" t="s">
        <v>76</v>
      </c>
      <c r="BK252" s="164">
        <f>ROUND($I$252*$H$252,2)</f>
        <v>374.88</v>
      </c>
      <c r="BL252" s="97" t="s">
        <v>146</v>
      </c>
      <c r="BM252" s="97" t="s">
        <v>2745</v>
      </c>
    </row>
    <row r="253" spans="2:65" s="6" customFormat="1" ht="16.5" customHeight="1" x14ac:dyDescent="0.3">
      <c r="B253" s="23"/>
      <c r="C253" s="24"/>
      <c r="D253" s="165" t="s">
        <v>148</v>
      </c>
      <c r="E253" s="24"/>
      <c r="F253" s="166" t="s">
        <v>2744</v>
      </c>
      <c r="G253" s="24"/>
      <c r="H253" s="24"/>
      <c r="J253" s="24"/>
      <c r="K253" s="24"/>
      <c r="L253" s="43"/>
      <c r="M253" s="56"/>
      <c r="N253" s="24"/>
      <c r="O253" s="24"/>
      <c r="P253" s="24"/>
      <c r="Q253" s="24"/>
      <c r="R253" s="24"/>
      <c r="S253" s="24"/>
      <c r="T253" s="57"/>
      <c r="AT253" s="6" t="s">
        <v>148</v>
      </c>
      <c r="AU253" s="6" t="s">
        <v>80</v>
      </c>
    </row>
    <row r="254" spans="2:65" s="6" customFormat="1" ht="15.75" customHeight="1" x14ac:dyDescent="0.3">
      <c r="B254" s="176"/>
      <c r="C254" s="177"/>
      <c r="D254" s="167" t="s">
        <v>152</v>
      </c>
      <c r="E254" s="177"/>
      <c r="F254" s="178" t="s">
        <v>2746</v>
      </c>
      <c r="G254" s="177"/>
      <c r="H254" s="179">
        <v>1.32</v>
      </c>
      <c r="J254" s="177"/>
      <c r="K254" s="177"/>
      <c r="L254" s="180"/>
      <c r="M254" s="181"/>
      <c r="N254" s="177"/>
      <c r="O254" s="177"/>
      <c r="P254" s="177"/>
      <c r="Q254" s="177"/>
      <c r="R254" s="177"/>
      <c r="S254" s="177"/>
      <c r="T254" s="182"/>
      <c r="AT254" s="183" t="s">
        <v>152</v>
      </c>
      <c r="AU254" s="183" t="s">
        <v>80</v>
      </c>
      <c r="AV254" s="183" t="s">
        <v>80</v>
      </c>
      <c r="AW254" s="183" t="s">
        <v>111</v>
      </c>
      <c r="AX254" s="183" t="s">
        <v>76</v>
      </c>
      <c r="AY254" s="183" t="s">
        <v>139</v>
      </c>
    </row>
    <row r="255" spans="2:65" s="6" customFormat="1" ht="15.75" customHeight="1" x14ac:dyDescent="0.3">
      <c r="B255" s="23"/>
      <c r="C255" s="153" t="s">
        <v>1057</v>
      </c>
      <c r="D255" s="153" t="s">
        <v>141</v>
      </c>
      <c r="E255" s="154" t="s">
        <v>2747</v>
      </c>
      <c r="F255" s="155" t="s">
        <v>2748</v>
      </c>
      <c r="G255" s="156" t="s">
        <v>1187</v>
      </c>
      <c r="H255" s="157">
        <v>0.65600000000000003</v>
      </c>
      <c r="I255" s="158">
        <v>21000</v>
      </c>
      <c r="J255" s="159">
        <f>ROUND($I$255*$H$255,2)</f>
        <v>13776</v>
      </c>
      <c r="K255" s="155" t="s">
        <v>145</v>
      </c>
      <c r="L255" s="43"/>
      <c r="M255" s="160"/>
      <c r="N255" s="161" t="s">
        <v>43</v>
      </c>
      <c r="O255" s="24"/>
      <c r="P255" s="162">
        <f>$O$255*$H$255</f>
        <v>0</v>
      </c>
      <c r="Q255" s="162">
        <v>0.84758</v>
      </c>
      <c r="R255" s="162">
        <f>$Q$255*$H$255</f>
        <v>0.55601248000000003</v>
      </c>
      <c r="S255" s="162">
        <v>0</v>
      </c>
      <c r="T255" s="163">
        <f>$S$255*$H$255</f>
        <v>0</v>
      </c>
      <c r="AR255" s="97" t="s">
        <v>146</v>
      </c>
      <c r="AT255" s="97" t="s">
        <v>141</v>
      </c>
      <c r="AU255" s="97" t="s">
        <v>80</v>
      </c>
      <c r="AY255" s="6" t="s">
        <v>139</v>
      </c>
      <c r="BE255" s="164">
        <f>IF($N$255="základní",$J$255,0)</f>
        <v>13776</v>
      </c>
      <c r="BF255" s="164">
        <f>IF($N$255="snížená",$J$255,0)</f>
        <v>0</v>
      </c>
      <c r="BG255" s="164">
        <f>IF($N$255="zákl. přenesená",$J$255,0)</f>
        <v>0</v>
      </c>
      <c r="BH255" s="164">
        <f>IF($N$255="sníž. přenesená",$J$255,0)</f>
        <v>0</v>
      </c>
      <c r="BI255" s="164">
        <f>IF($N$255="nulová",$J$255,0)</f>
        <v>0</v>
      </c>
      <c r="BJ255" s="97" t="s">
        <v>76</v>
      </c>
      <c r="BK255" s="164">
        <f>ROUND($I$255*$H$255,2)</f>
        <v>13776</v>
      </c>
      <c r="BL255" s="97" t="s">
        <v>146</v>
      </c>
      <c r="BM255" s="97" t="s">
        <v>2749</v>
      </c>
    </row>
    <row r="256" spans="2:65" s="6" customFormat="1" ht="16.5" customHeight="1" x14ac:dyDescent="0.3">
      <c r="B256" s="23"/>
      <c r="C256" s="24"/>
      <c r="D256" s="165" t="s">
        <v>148</v>
      </c>
      <c r="E256" s="24"/>
      <c r="F256" s="166" t="s">
        <v>2748</v>
      </c>
      <c r="G256" s="24"/>
      <c r="H256" s="24"/>
      <c r="J256" s="24"/>
      <c r="K256" s="24"/>
      <c r="L256" s="43"/>
      <c r="M256" s="56"/>
      <c r="N256" s="24"/>
      <c r="O256" s="24"/>
      <c r="P256" s="24"/>
      <c r="Q256" s="24"/>
      <c r="R256" s="24"/>
      <c r="S256" s="24"/>
      <c r="T256" s="57"/>
      <c r="AT256" s="6" t="s">
        <v>148</v>
      </c>
      <c r="AU256" s="6" t="s">
        <v>80</v>
      </c>
    </row>
    <row r="257" spans="2:65" s="6" customFormat="1" ht="15.75" customHeight="1" x14ac:dyDescent="0.3">
      <c r="B257" s="169"/>
      <c r="C257" s="170"/>
      <c r="D257" s="167" t="s">
        <v>152</v>
      </c>
      <c r="E257" s="170"/>
      <c r="F257" s="171" t="s">
        <v>2646</v>
      </c>
      <c r="G257" s="170"/>
      <c r="H257" s="170"/>
      <c r="J257" s="170"/>
      <c r="K257" s="170"/>
      <c r="L257" s="172"/>
      <c r="M257" s="173"/>
      <c r="N257" s="170"/>
      <c r="O257" s="170"/>
      <c r="P257" s="170"/>
      <c r="Q257" s="170"/>
      <c r="R257" s="170"/>
      <c r="S257" s="170"/>
      <c r="T257" s="174"/>
      <c r="AT257" s="175" t="s">
        <v>152</v>
      </c>
      <c r="AU257" s="175" t="s">
        <v>80</v>
      </c>
      <c r="AV257" s="175" t="s">
        <v>76</v>
      </c>
      <c r="AW257" s="175" t="s">
        <v>111</v>
      </c>
      <c r="AX257" s="175" t="s">
        <v>72</v>
      </c>
      <c r="AY257" s="175" t="s">
        <v>139</v>
      </c>
    </row>
    <row r="258" spans="2:65" s="6" customFormat="1" ht="15.75" customHeight="1" x14ac:dyDescent="0.3">
      <c r="B258" s="176"/>
      <c r="C258" s="177"/>
      <c r="D258" s="167" t="s">
        <v>152</v>
      </c>
      <c r="E258" s="177"/>
      <c r="F258" s="178" t="s">
        <v>2750</v>
      </c>
      <c r="G258" s="177"/>
      <c r="H258" s="179">
        <v>0.65600000000000003</v>
      </c>
      <c r="J258" s="177"/>
      <c r="K258" s="177"/>
      <c r="L258" s="180"/>
      <c r="M258" s="181"/>
      <c r="N258" s="177"/>
      <c r="O258" s="177"/>
      <c r="P258" s="177"/>
      <c r="Q258" s="177"/>
      <c r="R258" s="177"/>
      <c r="S258" s="177"/>
      <c r="T258" s="182"/>
      <c r="AT258" s="183" t="s">
        <v>152</v>
      </c>
      <c r="AU258" s="183" t="s">
        <v>80</v>
      </c>
      <c r="AV258" s="183" t="s">
        <v>80</v>
      </c>
      <c r="AW258" s="183" t="s">
        <v>111</v>
      </c>
      <c r="AX258" s="183" t="s">
        <v>76</v>
      </c>
      <c r="AY258" s="183" t="s">
        <v>139</v>
      </c>
    </row>
    <row r="259" spans="2:65" s="140" customFormat="1" ht="30.75" customHeight="1" x14ac:dyDescent="0.3">
      <c r="B259" s="141"/>
      <c r="C259" s="142"/>
      <c r="D259" s="142" t="s">
        <v>71</v>
      </c>
      <c r="E259" s="151" t="s">
        <v>214</v>
      </c>
      <c r="F259" s="151" t="s">
        <v>1496</v>
      </c>
      <c r="G259" s="142"/>
      <c r="H259" s="142"/>
      <c r="J259" s="152">
        <f>$BK$259</f>
        <v>2914.56</v>
      </c>
      <c r="K259" s="142"/>
      <c r="L259" s="145"/>
      <c r="M259" s="146"/>
      <c r="N259" s="142"/>
      <c r="O259" s="142"/>
      <c r="P259" s="147">
        <f>SUM($P$260:$P$263)</f>
        <v>0</v>
      </c>
      <c r="Q259" s="142"/>
      <c r="R259" s="147">
        <f>SUM($R$260:$R$263)</f>
        <v>0</v>
      </c>
      <c r="S259" s="142"/>
      <c r="T259" s="148">
        <f>SUM($T$260:$T$263)</f>
        <v>0</v>
      </c>
      <c r="AR259" s="149" t="s">
        <v>76</v>
      </c>
      <c r="AT259" s="149" t="s">
        <v>71</v>
      </c>
      <c r="AU259" s="149" t="s">
        <v>76</v>
      </c>
      <c r="AY259" s="149" t="s">
        <v>139</v>
      </c>
      <c r="BK259" s="150">
        <f>SUM($BK$260:$BK$263)</f>
        <v>2914.56</v>
      </c>
    </row>
    <row r="260" spans="2:65" s="6" customFormat="1" ht="15.75" customHeight="1" x14ac:dyDescent="0.3">
      <c r="B260" s="23"/>
      <c r="C260" s="153" t="s">
        <v>1063</v>
      </c>
      <c r="D260" s="153" t="s">
        <v>141</v>
      </c>
      <c r="E260" s="154" t="s">
        <v>2751</v>
      </c>
      <c r="F260" s="155" t="s">
        <v>2752</v>
      </c>
      <c r="G260" s="156" t="s">
        <v>380</v>
      </c>
      <c r="H260" s="157">
        <v>1.1519999999999999</v>
      </c>
      <c r="I260" s="158">
        <v>2530</v>
      </c>
      <c r="J260" s="159">
        <f>ROUND($I$260*$H$260,2)</f>
        <v>2914.56</v>
      </c>
      <c r="K260" s="155" t="s">
        <v>145</v>
      </c>
      <c r="L260" s="43"/>
      <c r="M260" s="160"/>
      <c r="N260" s="161" t="s">
        <v>43</v>
      </c>
      <c r="O260" s="24"/>
      <c r="P260" s="162">
        <f>$O$260*$H$260</f>
        <v>0</v>
      </c>
      <c r="Q260" s="162">
        <v>0</v>
      </c>
      <c r="R260" s="162">
        <f>$Q$260*$H$260</f>
        <v>0</v>
      </c>
      <c r="S260" s="162">
        <v>0</v>
      </c>
      <c r="T260" s="163">
        <f>$S$260*$H$260</f>
        <v>0</v>
      </c>
      <c r="AR260" s="97" t="s">
        <v>146</v>
      </c>
      <c r="AT260" s="97" t="s">
        <v>141</v>
      </c>
      <c r="AU260" s="97" t="s">
        <v>80</v>
      </c>
      <c r="AY260" s="6" t="s">
        <v>139</v>
      </c>
      <c r="BE260" s="164">
        <f>IF($N$260="základní",$J$260,0)</f>
        <v>2914.56</v>
      </c>
      <c r="BF260" s="164">
        <f>IF($N$260="snížená",$J$260,0)</f>
        <v>0</v>
      </c>
      <c r="BG260" s="164">
        <f>IF($N$260="zákl. přenesená",$J$260,0)</f>
        <v>0</v>
      </c>
      <c r="BH260" s="164">
        <f>IF($N$260="sníž. přenesená",$J$260,0)</f>
        <v>0</v>
      </c>
      <c r="BI260" s="164">
        <f>IF($N$260="nulová",$J$260,0)</f>
        <v>0</v>
      </c>
      <c r="BJ260" s="97" t="s">
        <v>76</v>
      </c>
      <c r="BK260" s="164">
        <f>ROUND($I$260*$H$260,2)</f>
        <v>2914.56</v>
      </c>
      <c r="BL260" s="97" t="s">
        <v>146</v>
      </c>
      <c r="BM260" s="97" t="s">
        <v>2753</v>
      </c>
    </row>
    <row r="261" spans="2:65" s="6" customFormat="1" ht="16.5" customHeight="1" x14ac:dyDescent="0.3">
      <c r="B261" s="23"/>
      <c r="C261" s="24"/>
      <c r="D261" s="165" t="s">
        <v>148</v>
      </c>
      <c r="E261" s="24"/>
      <c r="F261" s="166" t="s">
        <v>2752</v>
      </c>
      <c r="G261" s="24"/>
      <c r="H261" s="24"/>
      <c r="J261" s="24"/>
      <c r="K261" s="24"/>
      <c r="L261" s="43"/>
      <c r="M261" s="56"/>
      <c r="N261" s="24"/>
      <c r="O261" s="24"/>
      <c r="P261" s="24"/>
      <c r="Q261" s="24"/>
      <c r="R261" s="24"/>
      <c r="S261" s="24"/>
      <c r="T261" s="57"/>
      <c r="AT261" s="6" t="s">
        <v>148</v>
      </c>
      <c r="AU261" s="6" t="s">
        <v>80</v>
      </c>
    </row>
    <row r="262" spans="2:65" s="6" customFormat="1" ht="15.75" customHeight="1" x14ac:dyDescent="0.3">
      <c r="B262" s="169"/>
      <c r="C262" s="170"/>
      <c r="D262" s="167" t="s">
        <v>152</v>
      </c>
      <c r="E262" s="170"/>
      <c r="F262" s="171" t="s">
        <v>2646</v>
      </c>
      <c r="G262" s="170"/>
      <c r="H262" s="170"/>
      <c r="J262" s="170"/>
      <c r="K262" s="170"/>
      <c r="L262" s="172"/>
      <c r="M262" s="173"/>
      <c r="N262" s="170"/>
      <c r="O262" s="170"/>
      <c r="P262" s="170"/>
      <c r="Q262" s="170"/>
      <c r="R262" s="170"/>
      <c r="S262" s="170"/>
      <c r="T262" s="174"/>
      <c r="AT262" s="175" t="s">
        <v>152</v>
      </c>
      <c r="AU262" s="175" t="s">
        <v>80</v>
      </c>
      <c r="AV262" s="175" t="s">
        <v>76</v>
      </c>
      <c r="AW262" s="175" t="s">
        <v>111</v>
      </c>
      <c r="AX262" s="175" t="s">
        <v>72</v>
      </c>
      <c r="AY262" s="175" t="s">
        <v>139</v>
      </c>
    </row>
    <row r="263" spans="2:65" s="6" customFormat="1" ht="15.75" customHeight="1" x14ac:dyDescent="0.3">
      <c r="B263" s="176"/>
      <c r="C263" s="177"/>
      <c r="D263" s="167" t="s">
        <v>152</v>
      </c>
      <c r="E263" s="177"/>
      <c r="F263" s="178" t="s">
        <v>2754</v>
      </c>
      <c r="G263" s="177"/>
      <c r="H263" s="179">
        <v>1.1519999999999999</v>
      </c>
      <c r="J263" s="177"/>
      <c r="K263" s="177"/>
      <c r="L263" s="180"/>
      <c r="M263" s="181"/>
      <c r="N263" s="177"/>
      <c r="O263" s="177"/>
      <c r="P263" s="177"/>
      <c r="Q263" s="177"/>
      <c r="R263" s="177"/>
      <c r="S263" s="177"/>
      <c r="T263" s="182"/>
      <c r="AT263" s="183" t="s">
        <v>152</v>
      </c>
      <c r="AU263" s="183" t="s">
        <v>80</v>
      </c>
      <c r="AV263" s="183" t="s">
        <v>80</v>
      </c>
      <c r="AW263" s="183" t="s">
        <v>111</v>
      </c>
      <c r="AX263" s="183" t="s">
        <v>76</v>
      </c>
      <c r="AY263" s="183" t="s">
        <v>139</v>
      </c>
    </row>
    <row r="264" spans="2:65" s="140" customFormat="1" ht="30.75" customHeight="1" x14ac:dyDescent="0.3">
      <c r="B264" s="141"/>
      <c r="C264" s="142"/>
      <c r="D264" s="142" t="s">
        <v>71</v>
      </c>
      <c r="E264" s="151" t="s">
        <v>222</v>
      </c>
      <c r="F264" s="151" t="s">
        <v>1720</v>
      </c>
      <c r="G264" s="142"/>
      <c r="H264" s="142"/>
      <c r="J264" s="152">
        <f>$BK$264</f>
        <v>1788</v>
      </c>
      <c r="K264" s="142"/>
      <c r="L264" s="145"/>
      <c r="M264" s="146"/>
      <c r="N264" s="142"/>
      <c r="O264" s="142"/>
      <c r="P264" s="147">
        <f>SUM($P$265:$P$272)</f>
        <v>0</v>
      </c>
      <c r="Q264" s="142"/>
      <c r="R264" s="147">
        <f>SUM($R$265:$R$272)</f>
        <v>7.8400000000000008E-4</v>
      </c>
      <c r="S264" s="142"/>
      <c r="T264" s="148">
        <f>SUM($T$265:$T$272)</f>
        <v>1.26E-2</v>
      </c>
      <c r="AR264" s="149" t="s">
        <v>76</v>
      </c>
      <c r="AT264" s="149" t="s">
        <v>71</v>
      </c>
      <c r="AU264" s="149" t="s">
        <v>76</v>
      </c>
      <c r="AY264" s="149" t="s">
        <v>139</v>
      </c>
      <c r="BK264" s="150">
        <f>SUM($BK$265:$BK$272)</f>
        <v>1788</v>
      </c>
    </row>
    <row r="265" spans="2:65" s="6" customFormat="1" ht="15.75" customHeight="1" x14ac:dyDescent="0.3">
      <c r="B265" s="23"/>
      <c r="C265" s="153" t="s">
        <v>1069</v>
      </c>
      <c r="D265" s="153" t="s">
        <v>141</v>
      </c>
      <c r="E265" s="154" t="s">
        <v>2755</v>
      </c>
      <c r="F265" s="155" t="s">
        <v>2756</v>
      </c>
      <c r="G265" s="156" t="s">
        <v>294</v>
      </c>
      <c r="H265" s="157">
        <v>0.8</v>
      </c>
      <c r="I265" s="158">
        <v>1690</v>
      </c>
      <c r="J265" s="159">
        <f>ROUND($I$265*$H$265,2)</f>
        <v>1352</v>
      </c>
      <c r="K265" s="155" t="s">
        <v>145</v>
      </c>
      <c r="L265" s="43"/>
      <c r="M265" s="160"/>
      <c r="N265" s="161" t="s">
        <v>43</v>
      </c>
      <c r="O265" s="24"/>
      <c r="P265" s="162">
        <f>$O$265*$H$265</f>
        <v>0</v>
      </c>
      <c r="Q265" s="162">
        <v>7.3999999999999999E-4</v>
      </c>
      <c r="R265" s="162">
        <f>$Q$265*$H$265</f>
        <v>5.9200000000000008E-4</v>
      </c>
      <c r="S265" s="162">
        <v>8.0000000000000002E-3</v>
      </c>
      <c r="T265" s="163">
        <f>$S$265*$H$265</f>
        <v>6.4000000000000003E-3</v>
      </c>
      <c r="AR265" s="97" t="s">
        <v>146</v>
      </c>
      <c r="AT265" s="97" t="s">
        <v>141</v>
      </c>
      <c r="AU265" s="97" t="s">
        <v>80</v>
      </c>
      <c r="AY265" s="6" t="s">
        <v>139</v>
      </c>
      <c r="BE265" s="164">
        <f>IF($N$265="základní",$J$265,0)</f>
        <v>1352</v>
      </c>
      <c r="BF265" s="164">
        <f>IF($N$265="snížená",$J$265,0)</f>
        <v>0</v>
      </c>
      <c r="BG265" s="164">
        <f>IF($N$265="zákl. přenesená",$J$265,0)</f>
        <v>0</v>
      </c>
      <c r="BH265" s="164">
        <f>IF($N$265="sníž. přenesená",$J$265,0)</f>
        <v>0</v>
      </c>
      <c r="BI265" s="164">
        <f>IF($N$265="nulová",$J$265,0)</f>
        <v>0</v>
      </c>
      <c r="BJ265" s="97" t="s">
        <v>76</v>
      </c>
      <c r="BK265" s="164">
        <f>ROUND($I$265*$H$265,2)</f>
        <v>1352</v>
      </c>
      <c r="BL265" s="97" t="s">
        <v>146</v>
      </c>
      <c r="BM265" s="97" t="s">
        <v>2757</v>
      </c>
    </row>
    <row r="266" spans="2:65" s="6" customFormat="1" ht="16.5" customHeight="1" x14ac:dyDescent="0.3">
      <c r="B266" s="23"/>
      <c r="C266" s="24"/>
      <c r="D266" s="165" t="s">
        <v>148</v>
      </c>
      <c r="E266" s="24"/>
      <c r="F266" s="166" t="s">
        <v>2756</v>
      </c>
      <c r="G266" s="24"/>
      <c r="H266" s="24"/>
      <c r="J266" s="24"/>
      <c r="K266" s="24"/>
      <c r="L266" s="43"/>
      <c r="M266" s="56"/>
      <c r="N266" s="24"/>
      <c r="O266" s="24"/>
      <c r="P266" s="24"/>
      <c r="Q266" s="24"/>
      <c r="R266" s="24"/>
      <c r="S266" s="24"/>
      <c r="T266" s="57"/>
      <c r="AT266" s="6" t="s">
        <v>148</v>
      </c>
      <c r="AU266" s="6" t="s">
        <v>80</v>
      </c>
    </row>
    <row r="267" spans="2:65" s="6" customFormat="1" ht="15.75" customHeight="1" x14ac:dyDescent="0.3">
      <c r="B267" s="169"/>
      <c r="C267" s="170"/>
      <c r="D267" s="167" t="s">
        <v>152</v>
      </c>
      <c r="E267" s="170"/>
      <c r="F267" s="171" t="s">
        <v>2646</v>
      </c>
      <c r="G267" s="170"/>
      <c r="H267" s="170"/>
      <c r="J267" s="170"/>
      <c r="K267" s="170"/>
      <c r="L267" s="172"/>
      <c r="M267" s="173"/>
      <c r="N267" s="170"/>
      <c r="O267" s="170"/>
      <c r="P267" s="170"/>
      <c r="Q267" s="170"/>
      <c r="R267" s="170"/>
      <c r="S267" s="170"/>
      <c r="T267" s="174"/>
      <c r="AT267" s="175" t="s">
        <v>152</v>
      </c>
      <c r="AU267" s="175" t="s">
        <v>80</v>
      </c>
      <c r="AV267" s="175" t="s">
        <v>76</v>
      </c>
      <c r="AW267" s="175" t="s">
        <v>111</v>
      </c>
      <c r="AX267" s="175" t="s">
        <v>72</v>
      </c>
      <c r="AY267" s="175" t="s">
        <v>139</v>
      </c>
    </row>
    <row r="268" spans="2:65" s="6" customFormat="1" ht="15.75" customHeight="1" x14ac:dyDescent="0.3">
      <c r="B268" s="176"/>
      <c r="C268" s="177"/>
      <c r="D268" s="167" t="s">
        <v>152</v>
      </c>
      <c r="E268" s="177"/>
      <c r="F268" s="178" t="s">
        <v>2758</v>
      </c>
      <c r="G268" s="177"/>
      <c r="H268" s="179">
        <v>0.8</v>
      </c>
      <c r="J268" s="177"/>
      <c r="K268" s="177"/>
      <c r="L268" s="180"/>
      <c r="M268" s="181"/>
      <c r="N268" s="177"/>
      <c r="O268" s="177"/>
      <c r="P268" s="177"/>
      <c r="Q268" s="177"/>
      <c r="R268" s="177"/>
      <c r="S268" s="177"/>
      <c r="T268" s="182"/>
      <c r="AT268" s="183" t="s">
        <v>152</v>
      </c>
      <c r="AU268" s="183" t="s">
        <v>80</v>
      </c>
      <c r="AV268" s="183" t="s">
        <v>80</v>
      </c>
      <c r="AW268" s="183" t="s">
        <v>111</v>
      </c>
      <c r="AX268" s="183" t="s">
        <v>76</v>
      </c>
      <c r="AY268" s="183" t="s">
        <v>139</v>
      </c>
    </row>
    <row r="269" spans="2:65" s="6" customFormat="1" ht="15.75" customHeight="1" x14ac:dyDescent="0.3">
      <c r="B269" s="23"/>
      <c r="C269" s="153" t="s">
        <v>1075</v>
      </c>
      <c r="D269" s="153" t="s">
        <v>141</v>
      </c>
      <c r="E269" s="154" t="s">
        <v>2759</v>
      </c>
      <c r="F269" s="155" t="s">
        <v>2760</v>
      </c>
      <c r="G269" s="156" t="s">
        <v>294</v>
      </c>
      <c r="H269" s="157">
        <v>0.2</v>
      </c>
      <c r="I269" s="158">
        <v>2180</v>
      </c>
      <c r="J269" s="159">
        <f>ROUND($I$269*$H$269,2)</f>
        <v>436</v>
      </c>
      <c r="K269" s="155" t="s">
        <v>145</v>
      </c>
      <c r="L269" s="43"/>
      <c r="M269" s="160"/>
      <c r="N269" s="161" t="s">
        <v>43</v>
      </c>
      <c r="O269" s="24"/>
      <c r="P269" s="162">
        <f>$O$269*$H$269</f>
        <v>0</v>
      </c>
      <c r="Q269" s="162">
        <v>9.6000000000000002E-4</v>
      </c>
      <c r="R269" s="162">
        <f>$Q$269*$H$269</f>
        <v>1.92E-4</v>
      </c>
      <c r="S269" s="162">
        <v>3.1E-2</v>
      </c>
      <c r="T269" s="163">
        <f>$S$269*$H$269</f>
        <v>6.2000000000000006E-3</v>
      </c>
      <c r="AR269" s="97" t="s">
        <v>146</v>
      </c>
      <c r="AT269" s="97" t="s">
        <v>141</v>
      </c>
      <c r="AU269" s="97" t="s">
        <v>80</v>
      </c>
      <c r="AY269" s="6" t="s">
        <v>139</v>
      </c>
      <c r="BE269" s="164">
        <f>IF($N$269="základní",$J$269,0)</f>
        <v>436</v>
      </c>
      <c r="BF269" s="164">
        <f>IF($N$269="snížená",$J$269,0)</f>
        <v>0</v>
      </c>
      <c r="BG269" s="164">
        <f>IF($N$269="zákl. přenesená",$J$269,0)</f>
        <v>0</v>
      </c>
      <c r="BH269" s="164">
        <f>IF($N$269="sníž. přenesená",$J$269,0)</f>
        <v>0</v>
      </c>
      <c r="BI269" s="164">
        <f>IF($N$269="nulová",$J$269,0)</f>
        <v>0</v>
      </c>
      <c r="BJ269" s="97" t="s">
        <v>76</v>
      </c>
      <c r="BK269" s="164">
        <f>ROUND($I$269*$H$269,2)</f>
        <v>436</v>
      </c>
      <c r="BL269" s="97" t="s">
        <v>146</v>
      </c>
      <c r="BM269" s="97" t="s">
        <v>2761</v>
      </c>
    </row>
    <row r="270" spans="2:65" s="6" customFormat="1" ht="16.5" customHeight="1" x14ac:dyDescent="0.3">
      <c r="B270" s="23"/>
      <c r="C270" s="24"/>
      <c r="D270" s="165" t="s">
        <v>148</v>
      </c>
      <c r="E270" s="24"/>
      <c r="F270" s="166" t="s">
        <v>2760</v>
      </c>
      <c r="G270" s="24"/>
      <c r="H270" s="24"/>
      <c r="J270" s="24"/>
      <c r="K270" s="24"/>
      <c r="L270" s="43"/>
      <c r="M270" s="56"/>
      <c r="N270" s="24"/>
      <c r="O270" s="24"/>
      <c r="P270" s="24"/>
      <c r="Q270" s="24"/>
      <c r="R270" s="24"/>
      <c r="S270" s="24"/>
      <c r="T270" s="57"/>
      <c r="AT270" s="6" t="s">
        <v>148</v>
      </c>
      <c r="AU270" s="6" t="s">
        <v>80</v>
      </c>
    </row>
    <row r="271" spans="2:65" s="6" customFormat="1" ht="15.75" customHeight="1" x14ac:dyDescent="0.3">
      <c r="B271" s="169"/>
      <c r="C271" s="170"/>
      <c r="D271" s="167" t="s">
        <v>152</v>
      </c>
      <c r="E271" s="170"/>
      <c r="F271" s="171" t="s">
        <v>2646</v>
      </c>
      <c r="G271" s="170"/>
      <c r="H271" s="170"/>
      <c r="J271" s="170"/>
      <c r="K271" s="170"/>
      <c r="L271" s="172"/>
      <c r="M271" s="173"/>
      <c r="N271" s="170"/>
      <c r="O271" s="170"/>
      <c r="P271" s="170"/>
      <c r="Q271" s="170"/>
      <c r="R271" s="170"/>
      <c r="S271" s="170"/>
      <c r="T271" s="174"/>
      <c r="AT271" s="175" t="s">
        <v>152</v>
      </c>
      <c r="AU271" s="175" t="s">
        <v>80</v>
      </c>
      <c r="AV271" s="175" t="s">
        <v>76</v>
      </c>
      <c r="AW271" s="175" t="s">
        <v>111</v>
      </c>
      <c r="AX271" s="175" t="s">
        <v>72</v>
      </c>
      <c r="AY271" s="175" t="s">
        <v>139</v>
      </c>
    </row>
    <row r="272" spans="2:65" s="6" customFormat="1" ht="15.75" customHeight="1" x14ac:dyDescent="0.3">
      <c r="B272" s="176"/>
      <c r="C272" s="177"/>
      <c r="D272" s="167" t="s">
        <v>152</v>
      </c>
      <c r="E272" s="177"/>
      <c r="F272" s="178" t="s">
        <v>2762</v>
      </c>
      <c r="G272" s="177"/>
      <c r="H272" s="179">
        <v>0.2</v>
      </c>
      <c r="J272" s="177"/>
      <c r="K272" s="177"/>
      <c r="L272" s="180"/>
      <c r="M272" s="181"/>
      <c r="N272" s="177"/>
      <c r="O272" s="177"/>
      <c r="P272" s="177"/>
      <c r="Q272" s="177"/>
      <c r="R272" s="177"/>
      <c r="S272" s="177"/>
      <c r="T272" s="182"/>
      <c r="AT272" s="183" t="s">
        <v>152</v>
      </c>
      <c r="AU272" s="183" t="s">
        <v>80</v>
      </c>
      <c r="AV272" s="183" t="s">
        <v>80</v>
      </c>
      <c r="AW272" s="183" t="s">
        <v>111</v>
      </c>
      <c r="AX272" s="183" t="s">
        <v>76</v>
      </c>
      <c r="AY272" s="183" t="s">
        <v>139</v>
      </c>
    </row>
    <row r="273" spans="2:65" s="140" customFormat="1" ht="30.75" customHeight="1" x14ac:dyDescent="0.3">
      <c r="B273" s="141"/>
      <c r="C273" s="142"/>
      <c r="D273" s="142" t="s">
        <v>71</v>
      </c>
      <c r="E273" s="151" t="s">
        <v>1706</v>
      </c>
      <c r="F273" s="151" t="s">
        <v>1861</v>
      </c>
      <c r="G273" s="142"/>
      <c r="H273" s="142"/>
      <c r="J273" s="152">
        <f>$BK$273</f>
        <v>433.57</v>
      </c>
      <c r="K273" s="142"/>
      <c r="L273" s="145"/>
      <c r="M273" s="146"/>
      <c r="N273" s="142"/>
      <c r="O273" s="142"/>
      <c r="P273" s="147">
        <f>SUM($P$274:$P$283)</f>
        <v>0</v>
      </c>
      <c r="Q273" s="142"/>
      <c r="R273" s="147">
        <f>SUM($R$274:$R$283)</f>
        <v>0</v>
      </c>
      <c r="S273" s="142"/>
      <c r="T273" s="148">
        <f>SUM($T$274:$T$283)</f>
        <v>0</v>
      </c>
      <c r="AR273" s="149" t="s">
        <v>76</v>
      </c>
      <c r="AT273" s="149" t="s">
        <v>71</v>
      </c>
      <c r="AU273" s="149" t="s">
        <v>76</v>
      </c>
      <c r="AY273" s="149" t="s">
        <v>139</v>
      </c>
      <c r="BK273" s="150">
        <f>SUM($BK$274:$BK$283)</f>
        <v>433.57</v>
      </c>
    </row>
    <row r="274" spans="2:65" s="6" customFormat="1" ht="15.75" customHeight="1" x14ac:dyDescent="0.3">
      <c r="B274" s="23"/>
      <c r="C274" s="153" t="s">
        <v>1083</v>
      </c>
      <c r="D274" s="153" t="s">
        <v>141</v>
      </c>
      <c r="E274" s="154" t="s">
        <v>1901</v>
      </c>
      <c r="F274" s="155" t="s">
        <v>1902</v>
      </c>
      <c r="G274" s="156" t="s">
        <v>1187</v>
      </c>
      <c r="H274" s="157">
        <v>17.893999999999998</v>
      </c>
      <c r="I274" s="158">
        <v>13.5</v>
      </c>
      <c r="J274" s="159">
        <f>ROUND($I$274*$H$274,2)</f>
        <v>241.57</v>
      </c>
      <c r="K274" s="155" t="s">
        <v>145</v>
      </c>
      <c r="L274" s="43"/>
      <c r="M274" s="160"/>
      <c r="N274" s="161" t="s">
        <v>43</v>
      </c>
      <c r="O274" s="24"/>
      <c r="P274" s="162">
        <f>$O$274*$H$274</f>
        <v>0</v>
      </c>
      <c r="Q274" s="162">
        <v>0</v>
      </c>
      <c r="R274" s="162">
        <f>$Q$274*$H$274</f>
        <v>0</v>
      </c>
      <c r="S274" s="162">
        <v>0</v>
      </c>
      <c r="T274" s="163">
        <f>$S$274*$H$274</f>
        <v>0</v>
      </c>
      <c r="AR274" s="97" t="s">
        <v>146</v>
      </c>
      <c r="AT274" s="97" t="s">
        <v>141</v>
      </c>
      <c r="AU274" s="97" t="s">
        <v>80</v>
      </c>
      <c r="AY274" s="6" t="s">
        <v>139</v>
      </c>
      <c r="BE274" s="164">
        <f>IF($N$274="základní",$J$274,0)</f>
        <v>241.57</v>
      </c>
      <c r="BF274" s="164">
        <f>IF($N$274="snížená",$J$274,0)</f>
        <v>0</v>
      </c>
      <c r="BG274" s="164">
        <f>IF($N$274="zákl. přenesená",$J$274,0)</f>
        <v>0</v>
      </c>
      <c r="BH274" s="164">
        <f>IF($N$274="sníž. přenesená",$J$274,0)</f>
        <v>0</v>
      </c>
      <c r="BI274" s="164">
        <f>IF($N$274="nulová",$J$274,0)</f>
        <v>0</v>
      </c>
      <c r="BJ274" s="97" t="s">
        <v>76</v>
      </c>
      <c r="BK274" s="164">
        <f>ROUND($I$274*$H$274,2)</f>
        <v>241.57</v>
      </c>
      <c r="BL274" s="97" t="s">
        <v>146</v>
      </c>
      <c r="BM274" s="97" t="s">
        <v>2763</v>
      </c>
    </row>
    <row r="275" spans="2:65" s="6" customFormat="1" ht="27" customHeight="1" x14ac:dyDescent="0.3">
      <c r="B275" s="23"/>
      <c r="C275" s="24"/>
      <c r="D275" s="165" t="s">
        <v>148</v>
      </c>
      <c r="E275" s="24"/>
      <c r="F275" s="166" t="s">
        <v>1904</v>
      </c>
      <c r="G275" s="24"/>
      <c r="H275" s="24"/>
      <c r="J275" s="24"/>
      <c r="K275" s="24"/>
      <c r="L275" s="43"/>
      <c r="M275" s="56"/>
      <c r="N275" s="24"/>
      <c r="O275" s="24"/>
      <c r="P275" s="24"/>
      <c r="Q275" s="24"/>
      <c r="R275" s="24"/>
      <c r="S275" s="24"/>
      <c r="T275" s="57"/>
      <c r="AT275" s="6" t="s">
        <v>148</v>
      </c>
      <c r="AU275" s="6" t="s">
        <v>80</v>
      </c>
    </row>
    <row r="276" spans="2:65" s="6" customFormat="1" ht="15.75" customHeight="1" x14ac:dyDescent="0.3">
      <c r="B276" s="169"/>
      <c r="C276" s="170"/>
      <c r="D276" s="167" t="s">
        <v>152</v>
      </c>
      <c r="E276" s="170"/>
      <c r="F276" s="171" t="s">
        <v>1906</v>
      </c>
      <c r="G276" s="170"/>
      <c r="H276" s="170"/>
      <c r="J276" s="170"/>
      <c r="K276" s="170"/>
      <c r="L276" s="172"/>
      <c r="M276" s="173"/>
      <c r="N276" s="170"/>
      <c r="O276" s="170"/>
      <c r="P276" s="170"/>
      <c r="Q276" s="170"/>
      <c r="R276" s="170"/>
      <c r="S276" s="170"/>
      <c r="T276" s="174"/>
      <c r="AT276" s="175" t="s">
        <v>152</v>
      </c>
      <c r="AU276" s="175" t="s">
        <v>80</v>
      </c>
      <c r="AV276" s="175" t="s">
        <v>76</v>
      </c>
      <c r="AW276" s="175" t="s">
        <v>111</v>
      </c>
      <c r="AX276" s="175" t="s">
        <v>72</v>
      </c>
      <c r="AY276" s="175" t="s">
        <v>139</v>
      </c>
    </row>
    <row r="277" spans="2:65" s="6" customFormat="1" ht="15.75" customHeight="1" x14ac:dyDescent="0.3">
      <c r="B277" s="176"/>
      <c r="C277" s="177"/>
      <c r="D277" s="167" t="s">
        <v>152</v>
      </c>
      <c r="E277" s="177"/>
      <c r="F277" s="178" t="s">
        <v>2764</v>
      </c>
      <c r="G277" s="177"/>
      <c r="H277" s="179">
        <v>17.893999999999998</v>
      </c>
      <c r="J277" s="177"/>
      <c r="K277" s="177"/>
      <c r="L277" s="180"/>
      <c r="M277" s="181"/>
      <c r="N277" s="177"/>
      <c r="O277" s="177"/>
      <c r="P277" s="177"/>
      <c r="Q277" s="177"/>
      <c r="R277" s="177"/>
      <c r="S277" s="177"/>
      <c r="T277" s="182"/>
      <c r="AT277" s="183" t="s">
        <v>152</v>
      </c>
      <c r="AU277" s="183" t="s">
        <v>80</v>
      </c>
      <c r="AV277" s="183" t="s">
        <v>80</v>
      </c>
      <c r="AW277" s="183" t="s">
        <v>111</v>
      </c>
      <c r="AX277" s="183" t="s">
        <v>76</v>
      </c>
      <c r="AY277" s="183" t="s">
        <v>139</v>
      </c>
    </row>
    <row r="278" spans="2:65" s="6" customFormat="1" ht="15.75" customHeight="1" x14ac:dyDescent="0.3">
      <c r="B278" s="23"/>
      <c r="C278" s="153" t="s">
        <v>1092</v>
      </c>
      <c r="D278" s="153" t="s">
        <v>141</v>
      </c>
      <c r="E278" s="154" t="s">
        <v>1911</v>
      </c>
      <c r="F278" s="155" t="s">
        <v>1912</v>
      </c>
      <c r="G278" s="156" t="s">
        <v>1187</v>
      </c>
      <c r="H278" s="157">
        <v>0.76800000000000002</v>
      </c>
      <c r="I278" s="158">
        <v>250</v>
      </c>
      <c r="J278" s="159">
        <f>ROUND($I$278*$H$278,2)</f>
        <v>192</v>
      </c>
      <c r="K278" s="155" t="s">
        <v>145</v>
      </c>
      <c r="L278" s="43"/>
      <c r="M278" s="160"/>
      <c r="N278" s="161" t="s">
        <v>43</v>
      </c>
      <c r="O278" s="24"/>
      <c r="P278" s="162">
        <f>$O$278*$H$278</f>
        <v>0</v>
      </c>
      <c r="Q278" s="162">
        <v>0</v>
      </c>
      <c r="R278" s="162">
        <f>$Q$278*$H$278</f>
        <v>0</v>
      </c>
      <c r="S278" s="162">
        <v>0</v>
      </c>
      <c r="T278" s="163">
        <f>$S$278*$H$278</f>
        <v>0</v>
      </c>
      <c r="AR278" s="97" t="s">
        <v>146</v>
      </c>
      <c r="AT278" s="97" t="s">
        <v>141</v>
      </c>
      <c r="AU278" s="97" t="s">
        <v>80</v>
      </c>
      <c r="AY278" s="6" t="s">
        <v>139</v>
      </c>
      <c r="BE278" s="164">
        <f>IF($N$278="základní",$J$278,0)</f>
        <v>192</v>
      </c>
      <c r="BF278" s="164">
        <f>IF($N$278="snížená",$J$278,0)</f>
        <v>0</v>
      </c>
      <c r="BG278" s="164">
        <f>IF($N$278="zákl. přenesená",$J$278,0)</f>
        <v>0</v>
      </c>
      <c r="BH278" s="164">
        <f>IF($N$278="sníž. přenesená",$J$278,0)</f>
        <v>0</v>
      </c>
      <c r="BI278" s="164">
        <f>IF($N$278="nulová",$J$278,0)</f>
        <v>0</v>
      </c>
      <c r="BJ278" s="97" t="s">
        <v>76</v>
      </c>
      <c r="BK278" s="164">
        <f>ROUND($I$278*$H$278,2)</f>
        <v>192</v>
      </c>
      <c r="BL278" s="97" t="s">
        <v>146</v>
      </c>
      <c r="BM278" s="97" t="s">
        <v>2765</v>
      </c>
    </row>
    <row r="279" spans="2:65" s="6" customFormat="1" ht="27" customHeight="1" x14ac:dyDescent="0.3">
      <c r="B279" s="23"/>
      <c r="C279" s="24"/>
      <c r="D279" s="165" t="s">
        <v>148</v>
      </c>
      <c r="E279" s="24"/>
      <c r="F279" s="166" t="s">
        <v>1914</v>
      </c>
      <c r="G279" s="24"/>
      <c r="H279" s="24"/>
      <c r="J279" s="24"/>
      <c r="K279" s="24"/>
      <c r="L279" s="43"/>
      <c r="M279" s="56"/>
      <c r="N279" s="24"/>
      <c r="O279" s="24"/>
      <c r="P279" s="24"/>
      <c r="Q279" s="24"/>
      <c r="R279" s="24"/>
      <c r="S279" s="24"/>
      <c r="T279" s="57"/>
      <c r="AT279" s="6" t="s">
        <v>148</v>
      </c>
      <c r="AU279" s="6" t="s">
        <v>80</v>
      </c>
    </row>
    <row r="280" spans="2:65" s="6" customFormat="1" ht="15.75" customHeight="1" x14ac:dyDescent="0.3">
      <c r="B280" s="169"/>
      <c r="C280" s="170"/>
      <c r="D280" s="167" t="s">
        <v>152</v>
      </c>
      <c r="E280" s="170"/>
      <c r="F280" s="171" t="s">
        <v>1915</v>
      </c>
      <c r="G280" s="170"/>
      <c r="H280" s="170"/>
      <c r="J280" s="170"/>
      <c r="K280" s="170"/>
      <c r="L280" s="172"/>
      <c r="M280" s="173"/>
      <c r="N280" s="170"/>
      <c r="O280" s="170"/>
      <c r="P280" s="170"/>
      <c r="Q280" s="170"/>
      <c r="R280" s="170"/>
      <c r="S280" s="170"/>
      <c r="T280" s="174"/>
      <c r="AT280" s="175" t="s">
        <v>152</v>
      </c>
      <c r="AU280" s="175" t="s">
        <v>80</v>
      </c>
      <c r="AV280" s="175" t="s">
        <v>76</v>
      </c>
      <c r="AW280" s="175" t="s">
        <v>111</v>
      </c>
      <c r="AX280" s="175" t="s">
        <v>72</v>
      </c>
      <c r="AY280" s="175" t="s">
        <v>139</v>
      </c>
    </row>
    <row r="281" spans="2:65" s="6" customFormat="1" ht="15.75" customHeight="1" x14ac:dyDescent="0.3">
      <c r="B281" s="176"/>
      <c r="C281" s="177"/>
      <c r="D281" s="167" t="s">
        <v>152</v>
      </c>
      <c r="E281" s="177"/>
      <c r="F281" s="178" t="s">
        <v>2766</v>
      </c>
      <c r="G281" s="177"/>
      <c r="H281" s="179">
        <v>18.661999999999999</v>
      </c>
      <c r="J281" s="177"/>
      <c r="K281" s="177"/>
      <c r="L281" s="180"/>
      <c r="M281" s="181"/>
      <c r="N281" s="177"/>
      <c r="O281" s="177"/>
      <c r="P281" s="177"/>
      <c r="Q281" s="177"/>
      <c r="R281" s="177"/>
      <c r="S281" s="177"/>
      <c r="T281" s="182"/>
      <c r="AT281" s="183" t="s">
        <v>152</v>
      </c>
      <c r="AU281" s="183" t="s">
        <v>80</v>
      </c>
      <c r="AV281" s="183" t="s">
        <v>80</v>
      </c>
      <c r="AW281" s="183" t="s">
        <v>111</v>
      </c>
      <c r="AX281" s="183" t="s">
        <v>72</v>
      </c>
      <c r="AY281" s="183" t="s">
        <v>139</v>
      </c>
    </row>
    <row r="282" spans="2:65" s="6" customFormat="1" ht="15.75" customHeight="1" x14ac:dyDescent="0.3">
      <c r="B282" s="176"/>
      <c r="C282" s="177"/>
      <c r="D282" s="167" t="s">
        <v>152</v>
      </c>
      <c r="E282" s="177"/>
      <c r="F282" s="178" t="s">
        <v>2767</v>
      </c>
      <c r="G282" s="177"/>
      <c r="H282" s="179">
        <v>-17.893999999999998</v>
      </c>
      <c r="J282" s="177"/>
      <c r="K282" s="177"/>
      <c r="L282" s="180"/>
      <c r="M282" s="181"/>
      <c r="N282" s="177"/>
      <c r="O282" s="177"/>
      <c r="P282" s="177"/>
      <c r="Q282" s="177"/>
      <c r="R282" s="177"/>
      <c r="S282" s="177"/>
      <c r="T282" s="182"/>
      <c r="AT282" s="183" t="s">
        <v>152</v>
      </c>
      <c r="AU282" s="183" t="s">
        <v>80</v>
      </c>
      <c r="AV282" s="183" t="s">
        <v>80</v>
      </c>
      <c r="AW282" s="183" t="s">
        <v>111</v>
      </c>
      <c r="AX282" s="183" t="s">
        <v>72</v>
      </c>
      <c r="AY282" s="183" t="s">
        <v>139</v>
      </c>
    </row>
    <row r="283" spans="2:65" s="6" customFormat="1" ht="15.75" customHeight="1" x14ac:dyDescent="0.3">
      <c r="B283" s="184"/>
      <c r="C283" s="185"/>
      <c r="D283" s="167" t="s">
        <v>152</v>
      </c>
      <c r="E283" s="185"/>
      <c r="F283" s="186" t="s">
        <v>179</v>
      </c>
      <c r="G283" s="185"/>
      <c r="H283" s="187">
        <v>0.76800000000000102</v>
      </c>
      <c r="J283" s="185"/>
      <c r="K283" s="185"/>
      <c r="L283" s="188"/>
      <c r="M283" s="189"/>
      <c r="N283" s="185"/>
      <c r="O283" s="185"/>
      <c r="P283" s="185"/>
      <c r="Q283" s="185"/>
      <c r="R283" s="185"/>
      <c r="S283" s="185"/>
      <c r="T283" s="190"/>
      <c r="AT283" s="191" t="s">
        <v>152</v>
      </c>
      <c r="AU283" s="191" t="s">
        <v>80</v>
      </c>
      <c r="AV283" s="191" t="s">
        <v>146</v>
      </c>
      <c r="AW283" s="191" t="s">
        <v>111</v>
      </c>
      <c r="AX283" s="191" t="s">
        <v>76</v>
      </c>
      <c r="AY283" s="191" t="s">
        <v>139</v>
      </c>
    </row>
    <row r="284" spans="2:65" s="140" customFormat="1" ht="37.5" customHeight="1" x14ac:dyDescent="0.35">
      <c r="B284" s="141"/>
      <c r="C284" s="142"/>
      <c r="D284" s="142" t="s">
        <v>71</v>
      </c>
      <c r="E284" s="143" t="s">
        <v>2768</v>
      </c>
      <c r="F284" s="143" t="s">
        <v>2769</v>
      </c>
      <c r="G284" s="142"/>
      <c r="H284" s="142"/>
      <c r="J284" s="144">
        <f>$BK$284</f>
        <v>3149288</v>
      </c>
      <c r="K284" s="142"/>
      <c r="L284" s="145"/>
      <c r="M284" s="146"/>
      <c r="N284" s="142"/>
      <c r="O284" s="142"/>
      <c r="P284" s="147">
        <f>$P$285+$P$361+$P$402+$P$434+$P$444+$P$448+$P$450</f>
        <v>0</v>
      </c>
      <c r="Q284" s="142"/>
      <c r="R284" s="147">
        <f>$R$285+$R$361+$R$402+$R$434+$R$444+$R$448+$R$450</f>
        <v>0</v>
      </c>
      <c r="S284" s="142"/>
      <c r="T284" s="148">
        <f>$T$285+$T$361+$T$402+$T$434+$T$444+$T$448+$T$450</f>
        <v>0</v>
      </c>
      <c r="AR284" s="149" t="s">
        <v>76</v>
      </c>
      <c r="AT284" s="149" t="s">
        <v>71</v>
      </c>
      <c r="AU284" s="149" t="s">
        <v>72</v>
      </c>
      <c r="AY284" s="149" t="s">
        <v>139</v>
      </c>
      <c r="BK284" s="150">
        <f>$BK$285+$BK$361+$BK$402+$BK$434+$BK$444+$BK$448+$BK$450</f>
        <v>3149288</v>
      </c>
    </row>
    <row r="285" spans="2:65" s="140" customFormat="1" ht="21" customHeight="1" x14ac:dyDescent="0.3">
      <c r="B285" s="141"/>
      <c r="C285" s="142"/>
      <c r="D285" s="142" t="s">
        <v>71</v>
      </c>
      <c r="E285" s="151" t="s">
        <v>2770</v>
      </c>
      <c r="F285" s="151" t="s">
        <v>2771</v>
      </c>
      <c r="G285" s="142"/>
      <c r="H285" s="142"/>
      <c r="J285" s="152">
        <f>$BK$285</f>
        <v>2013998</v>
      </c>
      <c r="K285" s="142"/>
      <c r="L285" s="145"/>
      <c r="M285" s="146"/>
      <c r="N285" s="142"/>
      <c r="O285" s="142"/>
      <c r="P285" s="147">
        <f>SUM($P$286:$P$360)</f>
        <v>0</v>
      </c>
      <c r="Q285" s="142"/>
      <c r="R285" s="147">
        <f>SUM($R$286:$R$360)</f>
        <v>0</v>
      </c>
      <c r="S285" s="142"/>
      <c r="T285" s="148">
        <f>SUM($T$286:$T$360)</f>
        <v>0</v>
      </c>
      <c r="AR285" s="149" t="s">
        <v>76</v>
      </c>
      <c r="AT285" s="149" t="s">
        <v>71</v>
      </c>
      <c r="AU285" s="149" t="s">
        <v>76</v>
      </c>
      <c r="AY285" s="149" t="s">
        <v>139</v>
      </c>
      <c r="BK285" s="150">
        <f>SUM($BK$286:$BK$360)</f>
        <v>2013998</v>
      </c>
    </row>
    <row r="286" spans="2:65" s="6" customFormat="1" ht="15.75" customHeight="1" x14ac:dyDescent="0.3">
      <c r="B286" s="23"/>
      <c r="C286" s="153" t="s">
        <v>1100</v>
      </c>
      <c r="D286" s="153" t="s">
        <v>141</v>
      </c>
      <c r="E286" s="154" t="s">
        <v>2772</v>
      </c>
      <c r="F286" s="155" t="s">
        <v>2773</v>
      </c>
      <c r="G286" s="156" t="s">
        <v>2774</v>
      </c>
      <c r="H286" s="157">
        <v>1</v>
      </c>
      <c r="I286" s="158">
        <v>75000</v>
      </c>
      <c r="J286" s="159">
        <f>ROUND($I$286*$H$286,2)</f>
        <v>75000</v>
      </c>
      <c r="K286" s="155"/>
      <c r="L286" s="43"/>
      <c r="M286" s="160"/>
      <c r="N286" s="161" t="s">
        <v>43</v>
      </c>
      <c r="O286" s="24"/>
      <c r="P286" s="162">
        <f>$O$286*$H$286</f>
        <v>0</v>
      </c>
      <c r="Q286" s="162">
        <v>0</v>
      </c>
      <c r="R286" s="162">
        <f>$Q$286*$H$286</f>
        <v>0</v>
      </c>
      <c r="S286" s="162">
        <v>0</v>
      </c>
      <c r="T286" s="163">
        <f>$S$286*$H$286</f>
        <v>0</v>
      </c>
      <c r="AR286" s="97" t="s">
        <v>146</v>
      </c>
      <c r="AT286" s="97" t="s">
        <v>141</v>
      </c>
      <c r="AU286" s="97" t="s">
        <v>80</v>
      </c>
      <c r="AY286" s="6" t="s">
        <v>139</v>
      </c>
      <c r="BE286" s="164">
        <f>IF($N$286="základní",$J$286,0)</f>
        <v>75000</v>
      </c>
      <c r="BF286" s="164">
        <f>IF($N$286="snížená",$J$286,0)</f>
        <v>0</v>
      </c>
      <c r="BG286" s="164">
        <f>IF($N$286="zákl. přenesená",$J$286,0)</f>
        <v>0</v>
      </c>
      <c r="BH286" s="164">
        <f>IF($N$286="sníž. přenesená",$J$286,0)</f>
        <v>0</v>
      </c>
      <c r="BI286" s="164">
        <f>IF($N$286="nulová",$J$286,0)</f>
        <v>0</v>
      </c>
      <c r="BJ286" s="97" t="s">
        <v>76</v>
      </c>
      <c r="BK286" s="164">
        <f>ROUND($I$286*$H$286,2)</f>
        <v>75000</v>
      </c>
      <c r="BL286" s="97" t="s">
        <v>146</v>
      </c>
      <c r="BM286" s="97" t="s">
        <v>2775</v>
      </c>
    </row>
    <row r="287" spans="2:65" s="6" customFormat="1" ht="15.75" customHeight="1" x14ac:dyDescent="0.3">
      <c r="B287" s="169"/>
      <c r="C287" s="170"/>
      <c r="D287" s="165" t="s">
        <v>152</v>
      </c>
      <c r="E287" s="171"/>
      <c r="F287" s="171" t="s">
        <v>2776</v>
      </c>
      <c r="G287" s="170"/>
      <c r="H287" s="170"/>
      <c r="J287" s="170"/>
      <c r="K287" s="170"/>
      <c r="L287" s="172"/>
      <c r="M287" s="173"/>
      <c r="N287" s="170"/>
      <c r="O287" s="170"/>
      <c r="P287" s="170"/>
      <c r="Q287" s="170"/>
      <c r="R287" s="170"/>
      <c r="S287" s="170"/>
      <c r="T287" s="174"/>
      <c r="AT287" s="175" t="s">
        <v>152</v>
      </c>
      <c r="AU287" s="175" t="s">
        <v>80</v>
      </c>
      <c r="AV287" s="175" t="s">
        <v>76</v>
      </c>
      <c r="AW287" s="175" t="s">
        <v>111</v>
      </c>
      <c r="AX287" s="175" t="s">
        <v>72</v>
      </c>
      <c r="AY287" s="175" t="s">
        <v>139</v>
      </c>
    </row>
    <row r="288" spans="2:65" s="6" customFormat="1" ht="15.75" customHeight="1" x14ac:dyDescent="0.3">
      <c r="B288" s="169"/>
      <c r="C288" s="170"/>
      <c r="D288" s="167" t="s">
        <v>152</v>
      </c>
      <c r="E288" s="170"/>
      <c r="F288" s="171" t="s">
        <v>2777</v>
      </c>
      <c r="G288" s="170"/>
      <c r="H288" s="170"/>
      <c r="J288" s="170"/>
      <c r="K288" s="170"/>
      <c r="L288" s="172"/>
      <c r="M288" s="173"/>
      <c r="N288" s="170"/>
      <c r="O288" s="170"/>
      <c r="P288" s="170"/>
      <c r="Q288" s="170"/>
      <c r="R288" s="170"/>
      <c r="S288" s="170"/>
      <c r="T288" s="174"/>
      <c r="AT288" s="175" t="s">
        <v>152</v>
      </c>
      <c r="AU288" s="175" t="s">
        <v>80</v>
      </c>
      <c r="AV288" s="175" t="s">
        <v>76</v>
      </c>
      <c r="AW288" s="175" t="s">
        <v>111</v>
      </c>
      <c r="AX288" s="175" t="s">
        <v>72</v>
      </c>
      <c r="AY288" s="175" t="s">
        <v>139</v>
      </c>
    </row>
    <row r="289" spans="2:65" s="6" customFormat="1" ht="27" customHeight="1" x14ac:dyDescent="0.3">
      <c r="B289" s="169"/>
      <c r="C289" s="170"/>
      <c r="D289" s="167" t="s">
        <v>152</v>
      </c>
      <c r="E289" s="170"/>
      <c r="F289" s="171" t="s">
        <v>2778</v>
      </c>
      <c r="G289" s="170"/>
      <c r="H289" s="170"/>
      <c r="J289" s="170"/>
      <c r="K289" s="170"/>
      <c r="L289" s="172"/>
      <c r="M289" s="173"/>
      <c r="N289" s="170"/>
      <c r="O289" s="170"/>
      <c r="P289" s="170"/>
      <c r="Q289" s="170"/>
      <c r="R289" s="170"/>
      <c r="S289" s="170"/>
      <c r="T289" s="174"/>
      <c r="AT289" s="175" t="s">
        <v>152</v>
      </c>
      <c r="AU289" s="175" t="s">
        <v>80</v>
      </c>
      <c r="AV289" s="175" t="s">
        <v>76</v>
      </c>
      <c r="AW289" s="175" t="s">
        <v>111</v>
      </c>
      <c r="AX289" s="175" t="s">
        <v>72</v>
      </c>
      <c r="AY289" s="175" t="s">
        <v>139</v>
      </c>
    </row>
    <row r="290" spans="2:65" s="6" customFormat="1" ht="15.75" customHeight="1" x14ac:dyDescent="0.3">
      <c r="B290" s="169"/>
      <c r="C290" s="170"/>
      <c r="D290" s="167" t="s">
        <v>152</v>
      </c>
      <c r="E290" s="170"/>
      <c r="F290" s="171" t="s">
        <v>2779</v>
      </c>
      <c r="G290" s="170"/>
      <c r="H290" s="170"/>
      <c r="J290" s="170"/>
      <c r="K290" s="170"/>
      <c r="L290" s="172"/>
      <c r="M290" s="173"/>
      <c r="N290" s="170"/>
      <c r="O290" s="170"/>
      <c r="P290" s="170"/>
      <c r="Q290" s="170"/>
      <c r="R290" s="170"/>
      <c r="S290" s="170"/>
      <c r="T290" s="174"/>
      <c r="AT290" s="175" t="s">
        <v>152</v>
      </c>
      <c r="AU290" s="175" t="s">
        <v>80</v>
      </c>
      <c r="AV290" s="175" t="s">
        <v>76</v>
      </c>
      <c r="AW290" s="175" t="s">
        <v>111</v>
      </c>
      <c r="AX290" s="175" t="s">
        <v>72</v>
      </c>
      <c r="AY290" s="175" t="s">
        <v>139</v>
      </c>
    </row>
    <row r="291" spans="2:65" s="6" customFormat="1" ht="15.75" customHeight="1" x14ac:dyDescent="0.3">
      <c r="B291" s="169"/>
      <c r="C291" s="170"/>
      <c r="D291" s="167" t="s">
        <v>152</v>
      </c>
      <c r="E291" s="170"/>
      <c r="F291" s="171" t="s">
        <v>2780</v>
      </c>
      <c r="G291" s="170"/>
      <c r="H291" s="170"/>
      <c r="J291" s="170"/>
      <c r="K291" s="170"/>
      <c r="L291" s="172"/>
      <c r="M291" s="173"/>
      <c r="N291" s="170"/>
      <c r="O291" s="170"/>
      <c r="P291" s="170"/>
      <c r="Q291" s="170"/>
      <c r="R291" s="170"/>
      <c r="S291" s="170"/>
      <c r="T291" s="174"/>
      <c r="AT291" s="175" t="s">
        <v>152</v>
      </c>
      <c r="AU291" s="175" t="s">
        <v>80</v>
      </c>
      <c r="AV291" s="175" t="s">
        <v>76</v>
      </c>
      <c r="AW291" s="175" t="s">
        <v>111</v>
      </c>
      <c r="AX291" s="175" t="s">
        <v>72</v>
      </c>
      <c r="AY291" s="175" t="s">
        <v>139</v>
      </c>
    </row>
    <row r="292" spans="2:65" s="6" customFormat="1" ht="15.75" customHeight="1" x14ac:dyDescent="0.3">
      <c r="B292" s="169"/>
      <c r="C292" s="170"/>
      <c r="D292" s="167" t="s">
        <v>152</v>
      </c>
      <c r="E292" s="170"/>
      <c r="F292" s="171" t="s">
        <v>2781</v>
      </c>
      <c r="G292" s="170"/>
      <c r="H292" s="170"/>
      <c r="J292" s="170"/>
      <c r="K292" s="170"/>
      <c r="L292" s="172"/>
      <c r="M292" s="173"/>
      <c r="N292" s="170"/>
      <c r="O292" s="170"/>
      <c r="P292" s="170"/>
      <c r="Q292" s="170"/>
      <c r="R292" s="170"/>
      <c r="S292" s="170"/>
      <c r="T292" s="174"/>
      <c r="AT292" s="175" t="s">
        <v>152</v>
      </c>
      <c r="AU292" s="175" t="s">
        <v>80</v>
      </c>
      <c r="AV292" s="175" t="s">
        <v>76</v>
      </c>
      <c r="AW292" s="175" t="s">
        <v>111</v>
      </c>
      <c r="AX292" s="175" t="s">
        <v>72</v>
      </c>
      <c r="AY292" s="175" t="s">
        <v>139</v>
      </c>
    </row>
    <row r="293" spans="2:65" s="6" customFormat="1" ht="15.75" customHeight="1" x14ac:dyDescent="0.3">
      <c r="B293" s="176"/>
      <c r="C293" s="177"/>
      <c r="D293" s="167" t="s">
        <v>152</v>
      </c>
      <c r="E293" s="177"/>
      <c r="F293" s="178" t="s">
        <v>1843</v>
      </c>
      <c r="G293" s="177"/>
      <c r="H293" s="179">
        <v>1</v>
      </c>
      <c r="J293" s="177"/>
      <c r="K293" s="177"/>
      <c r="L293" s="180"/>
      <c r="M293" s="181"/>
      <c r="N293" s="177"/>
      <c r="O293" s="177"/>
      <c r="P293" s="177"/>
      <c r="Q293" s="177"/>
      <c r="R293" s="177"/>
      <c r="S293" s="177"/>
      <c r="T293" s="182"/>
      <c r="AT293" s="183" t="s">
        <v>152</v>
      </c>
      <c r="AU293" s="183" t="s">
        <v>80</v>
      </c>
      <c r="AV293" s="183" t="s">
        <v>80</v>
      </c>
      <c r="AW293" s="183" t="s">
        <v>111</v>
      </c>
      <c r="AX293" s="183" t="s">
        <v>76</v>
      </c>
      <c r="AY293" s="183" t="s">
        <v>139</v>
      </c>
    </row>
    <row r="294" spans="2:65" s="6" customFormat="1" ht="15.75" customHeight="1" x14ac:dyDescent="0.3">
      <c r="B294" s="23"/>
      <c r="C294" s="153" t="s">
        <v>1107</v>
      </c>
      <c r="D294" s="153" t="s">
        <v>141</v>
      </c>
      <c r="E294" s="154" t="s">
        <v>2782</v>
      </c>
      <c r="F294" s="155" t="s">
        <v>2783</v>
      </c>
      <c r="G294" s="156" t="s">
        <v>294</v>
      </c>
      <c r="H294" s="157">
        <v>14</v>
      </c>
      <c r="I294" s="158">
        <v>357</v>
      </c>
      <c r="J294" s="159">
        <f>ROUND($I$294*$H$294,2)</f>
        <v>4998</v>
      </c>
      <c r="K294" s="155"/>
      <c r="L294" s="43"/>
      <c r="M294" s="160"/>
      <c r="N294" s="161" t="s">
        <v>43</v>
      </c>
      <c r="O294" s="24"/>
      <c r="P294" s="162">
        <f>$O$294*$H$294</f>
        <v>0</v>
      </c>
      <c r="Q294" s="162">
        <v>0</v>
      </c>
      <c r="R294" s="162">
        <f>$Q$294*$H$294</f>
        <v>0</v>
      </c>
      <c r="S294" s="162">
        <v>0</v>
      </c>
      <c r="T294" s="163">
        <f>$S$294*$H$294</f>
        <v>0</v>
      </c>
      <c r="AR294" s="97" t="s">
        <v>146</v>
      </c>
      <c r="AT294" s="97" t="s">
        <v>141</v>
      </c>
      <c r="AU294" s="97" t="s">
        <v>80</v>
      </c>
      <c r="AY294" s="6" t="s">
        <v>139</v>
      </c>
      <c r="BE294" s="164">
        <f>IF($N$294="základní",$J$294,0)</f>
        <v>4998</v>
      </c>
      <c r="BF294" s="164">
        <f>IF($N$294="snížená",$J$294,0)</f>
        <v>0</v>
      </c>
      <c r="BG294" s="164">
        <f>IF($N$294="zákl. přenesená",$J$294,0)</f>
        <v>0</v>
      </c>
      <c r="BH294" s="164">
        <f>IF($N$294="sníž. přenesená",$J$294,0)</f>
        <v>0</v>
      </c>
      <c r="BI294" s="164">
        <f>IF($N$294="nulová",$J$294,0)</f>
        <v>0</v>
      </c>
      <c r="BJ294" s="97" t="s">
        <v>76</v>
      </c>
      <c r="BK294" s="164">
        <f>ROUND($I$294*$H$294,2)</f>
        <v>4998</v>
      </c>
      <c r="BL294" s="97" t="s">
        <v>146</v>
      </c>
      <c r="BM294" s="97" t="s">
        <v>2784</v>
      </c>
    </row>
    <row r="295" spans="2:65" s="6" customFormat="1" ht="15.75" customHeight="1" x14ac:dyDescent="0.3">
      <c r="B295" s="176"/>
      <c r="C295" s="177"/>
      <c r="D295" s="165" t="s">
        <v>152</v>
      </c>
      <c r="E295" s="178"/>
      <c r="F295" s="178" t="s">
        <v>2785</v>
      </c>
      <c r="G295" s="177"/>
      <c r="H295" s="179">
        <v>14</v>
      </c>
      <c r="J295" s="177"/>
      <c r="K295" s="177"/>
      <c r="L295" s="180"/>
      <c r="M295" s="181"/>
      <c r="N295" s="177"/>
      <c r="O295" s="177"/>
      <c r="P295" s="177"/>
      <c r="Q295" s="177"/>
      <c r="R295" s="177"/>
      <c r="S295" s="177"/>
      <c r="T295" s="182"/>
      <c r="AT295" s="183" t="s">
        <v>152</v>
      </c>
      <c r="AU295" s="183" t="s">
        <v>80</v>
      </c>
      <c r="AV295" s="183" t="s">
        <v>80</v>
      </c>
      <c r="AW295" s="183" t="s">
        <v>111</v>
      </c>
      <c r="AX295" s="183" t="s">
        <v>76</v>
      </c>
      <c r="AY295" s="183" t="s">
        <v>139</v>
      </c>
    </row>
    <row r="296" spans="2:65" s="6" customFormat="1" ht="15.75" customHeight="1" x14ac:dyDescent="0.3">
      <c r="B296" s="23"/>
      <c r="C296" s="153" t="s">
        <v>1183</v>
      </c>
      <c r="D296" s="153" t="s">
        <v>141</v>
      </c>
      <c r="E296" s="154" t="s">
        <v>2786</v>
      </c>
      <c r="F296" s="155" t="s">
        <v>2787</v>
      </c>
      <c r="G296" s="156" t="s">
        <v>2321</v>
      </c>
      <c r="H296" s="157">
        <v>2</v>
      </c>
      <c r="I296" s="158">
        <v>1500</v>
      </c>
      <c r="J296" s="159">
        <f>ROUND($I$296*$H$296,2)</f>
        <v>3000</v>
      </c>
      <c r="K296" s="155"/>
      <c r="L296" s="43"/>
      <c r="M296" s="160"/>
      <c r="N296" s="161" t="s">
        <v>43</v>
      </c>
      <c r="O296" s="24"/>
      <c r="P296" s="162">
        <f>$O$296*$H$296</f>
        <v>0</v>
      </c>
      <c r="Q296" s="162">
        <v>0</v>
      </c>
      <c r="R296" s="162">
        <f>$Q$296*$H$296</f>
        <v>0</v>
      </c>
      <c r="S296" s="162">
        <v>0</v>
      </c>
      <c r="T296" s="163">
        <f>$S$296*$H$296</f>
        <v>0</v>
      </c>
      <c r="AR296" s="97" t="s">
        <v>146</v>
      </c>
      <c r="AT296" s="97" t="s">
        <v>141</v>
      </c>
      <c r="AU296" s="97" t="s">
        <v>80</v>
      </c>
      <c r="AY296" s="6" t="s">
        <v>139</v>
      </c>
      <c r="BE296" s="164">
        <f>IF($N$296="základní",$J$296,0)</f>
        <v>3000</v>
      </c>
      <c r="BF296" s="164">
        <f>IF($N$296="snížená",$J$296,0)</f>
        <v>0</v>
      </c>
      <c r="BG296" s="164">
        <f>IF($N$296="zákl. přenesená",$J$296,0)</f>
        <v>0</v>
      </c>
      <c r="BH296" s="164">
        <f>IF($N$296="sníž. přenesená",$J$296,0)</f>
        <v>0</v>
      </c>
      <c r="BI296" s="164">
        <f>IF($N$296="nulová",$J$296,0)</f>
        <v>0</v>
      </c>
      <c r="BJ296" s="97" t="s">
        <v>76</v>
      </c>
      <c r="BK296" s="164">
        <f>ROUND($I$296*$H$296,2)</f>
        <v>3000</v>
      </c>
      <c r="BL296" s="97" t="s">
        <v>146</v>
      </c>
      <c r="BM296" s="97" t="s">
        <v>2788</v>
      </c>
    </row>
    <row r="297" spans="2:65" s="6" customFormat="1" ht="15.75" customHeight="1" x14ac:dyDescent="0.3">
      <c r="B297" s="176"/>
      <c r="C297" s="177"/>
      <c r="D297" s="165" t="s">
        <v>152</v>
      </c>
      <c r="E297" s="178"/>
      <c r="F297" s="178" t="s">
        <v>2127</v>
      </c>
      <c r="G297" s="177"/>
      <c r="H297" s="179">
        <v>2</v>
      </c>
      <c r="J297" s="177"/>
      <c r="K297" s="177"/>
      <c r="L297" s="180"/>
      <c r="M297" s="181"/>
      <c r="N297" s="177"/>
      <c r="O297" s="177"/>
      <c r="P297" s="177"/>
      <c r="Q297" s="177"/>
      <c r="R297" s="177"/>
      <c r="S297" s="177"/>
      <c r="T297" s="182"/>
      <c r="AT297" s="183" t="s">
        <v>152</v>
      </c>
      <c r="AU297" s="183" t="s">
        <v>80</v>
      </c>
      <c r="AV297" s="183" t="s">
        <v>80</v>
      </c>
      <c r="AW297" s="183" t="s">
        <v>111</v>
      </c>
      <c r="AX297" s="183" t="s">
        <v>76</v>
      </c>
      <c r="AY297" s="183" t="s">
        <v>139</v>
      </c>
    </row>
    <row r="298" spans="2:65" s="6" customFormat="1" ht="15.75" customHeight="1" x14ac:dyDescent="0.3">
      <c r="B298" s="23"/>
      <c r="C298" s="153" t="s">
        <v>1192</v>
      </c>
      <c r="D298" s="153" t="s">
        <v>141</v>
      </c>
      <c r="E298" s="154" t="s">
        <v>2789</v>
      </c>
      <c r="F298" s="155" t="s">
        <v>2790</v>
      </c>
      <c r="G298" s="156" t="s">
        <v>2321</v>
      </c>
      <c r="H298" s="157">
        <v>1</v>
      </c>
      <c r="I298" s="158">
        <v>14500</v>
      </c>
      <c r="J298" s="159">
        <f>ROUND($I$298*$H$298,2)</f>
        <v>14500</v>
      </c>
      <c r="K298" s="155"/>
      <c r="L298" s="43"/>
      <c r="M298" s="160"/>
      <c r="N298" s="161" t="s">
        <v>43</v>
      </c>
      <c r="O298" s="24"/>
      <c r="P298" s="162">
        <f>$O$298*$H$298</f>
        <v>0</v>
      </c>
      <c r="Q298" s="162">
        <v>0</v>
      </c>
      <c r="R298" s="162">
        <f>$Q$298*$H$298</f>
        <v>0</v>
      </c>
      <c r="S298" s="162">
        <v>0</v>
      </c>
      <c r="T298" s="163">
        <f>$S$298*$H$298</f>
        <v>0</v>
      </c>
      <c r="AR298" s="97" t="s">
        <v>146</v>
      </c>
      <c r="AT298" s="97" t="s">
        <v>141</v>
      </c>
      <c r="AU298" s="97" t="s">
        <v>80</v>
      </c>
      <c r="AY298" s="6" t="s">
        <v>139</v>
      </c>
      <c r="BE298" s="164">
        <f>IF($N$298="základní",$J$298,0)</f>
        <v>14500</v>
      </c>
      <c r="BF298" s="164">
        <f>IF($N$298="snížená",$J$298,0)</f>
        <v>0</v>
      </c>
      <c r="BG298" s="164">
        <f>IF($N$298="zákl. přenesená",$J$298,0)</f>
        <v>0</v>
      </c>
      <c r="BH298" s="164">
        <f>IF($N$298="sníž. přenesená",$J$298,0)</f>
        <v>0</v>
      </c>
      <c r="BI298" s="164">
        <f>IF($N$298="nulová",$J$298,0)</f>
        <v>0</v>
      </c>
      <c r="BJ298" s="97" t="s">
        <v>76</v>
      </c>
      <c r="BK298" s="164">
        <f>ROUND($I$298*$H$298,2)</f>
        <v>14500</v>
      </c>
      <c r="BL298" s="97" t="s">
        <v>146</v>
      </c>
      <c r="BM298" s="97" t="s">
        <v>2791</v>
      </c>
    </row>
    <row r="299" spans="2:65" s="6" customFormat="1" ht="15.75" customHeight="1" x14ac:dyDescent="0.3">
      <c r="B299" s="169"/>
      <c r="C299" s="170"/>
      <c r="D299" s="165" t="s">
        <v>152</v>
      </c>
      <c r="E299" s="171"/>
      <c r="F299" s="171" t="s">
        <v>2792</v>
      </c>
      <c r="G299" s="170"/>
      <c r="H299" s="170"/>
      <c r="J299" s="170"/>
      <c r="K299" s="170"/>
      <c r="L299" s="172"/>
      <c r="M299" s="173"/>
      <c r="N299" s="170"/>
      <c r="O299" s="170"/>
      <c r="P299" s="170"/>
      <c r="Q299" s="170"/>
      <c r="R299" s="170"/>
      <c r="S299" s="170"/>
      <c r="T299" s="174"/>
      <c r="AT299" s="175" t="s">
        <v>152</v>
      </c>
      <c r="AU299" s="175" t="s">
        <v>80</v>
      </c>
      <c r="AV299" s="175" t="s">
        <v>76</v>
      </c>
      <c r="AW299" s="175" t="s">
        <v>111</v>
      </c>
      <c r="AX299" s="175" t="s">
        <v>72</v>
      </c>
      <c r="AY299" s="175" t="s">
        <v>139</v>
      </c>
    </row>
    <row r="300" spans="2:65" s="6" customFormat="1" ht="15.75" customHeight="1" x14ac:dyDescent="0.3">
      <c r="B300" s="169"/>
      <c r="C300" s="170"/>
      <c r="D300" s="167" t="s">
        <v>152</v>
      </c>
      <c r="E300" s="170"/>
      <c r="F300" s="171" t="s">
        <v>2793</v>
      </c>
      <c r="G300" s="170"/>
      <c r="H300" s="170"/>
      <c r="J300" s="170"/>
      <c r="K300" s="170"/>
      <c r="L300" s="172"/>
      <c r="M300" s="173"/>
      <c r="N300" s="170"/>
      <c r="O300" s="170"/>
      <c r="P300" s="170"/>
      <c r="Q300" s="170"/>
      <c r="R300" s="170"/>
      <c r="S300" s="170"/>
      <c r="T300" s="174"/>
      <c r="AT300" s="175" t="s">
        <v>152</v>
      </c>
      <c r="AU300" s="175" t="s">
        <v>80</v>
      </c>
      <c r="AV300" s="175" t="s">
        <v>76</v>
      </c>
      <c r="AW300" s="175" t="s">
        <v>111</v>
      </c>
      <c r="AX300" s="175" t="s">
        <v>72</v>
      </c>
      <c r="AY300" s="175" t="s">
        <v>139</v>
      </c>
    </row>
    <row r="301" spans="2:65" s="6" customFormat="1" ht="15.75" customHeight="1" x14ac:dyDescent="0.3">
      <c r="B301" s="176"/>
      <c r="C301" s="177"/>
      <c r="D301" s="167" t="s">
        <v>152</v>
      </c>
      <c r="E301" s="177"/>
      <c r="F301" s="178" t="s">
        <v>1843</v>
      </c>
      <c r="G301" s="177"/>
      <c r="H301" s="179">
        <v>1</v>
      </c>
      <c r="J301" s="177"/>
      <c r="K301" s="177"/>
      <c r="L301" s="180"/>
      <c r="M301" s="181"/>
      <c r="N301" s="177"/>
      <c r="O301" s="177"/>
      <c r="P301" s="177"/>
      <c r="Q301" s="177"/>
      <c r="R301" s="177"/>
      <c r="S301" s="177"/>
      <c r="T301" s="182"/>
      <c r="AT301" s="183" t="s">
        <v>152</v>
      </c>
      <c r="AU301" s="183" t="s">
        <v>80</v>
      </c>
      <c r="AV301" s="183" t="s">
        <v>80</v>
      </c>
      <c r="AW301" s="183" t="s">
        <v>111</v>
      </c>
      <c r="AX301" s="183" t="s">
        <v>76</v>
      </c>
      <c r="AY301" s="183" t="s">
        <v>139</v>
      </c>
    </row>
    <row r="302" spans="2:65" s="6" customFormat="1" ht="27" customHeight="1" x14ac:dyDescent="0.3">
      <c r="B302" s="23"/>
      <c r="C302" s="153" t="s">
        <v>1224</v>
      </c>
      <c r="D302" s="153" t="s">
        <v>141</v>
      </c>
      <c r="E302" s="154" t="s">
        <v>2794</v>
      </c>
      <c r="F302" s="155" t="s">
        <v>2795</v>
      </c>
      <c r="G302" s="156" t="s">
        <v>2321</v>
      </c>
      <c r="H302" s="157">
        <v>4</v>
      </c>
      <c r="I302" s="158">
        <v>6800</v>
      </c>
      <c r="J302" s="159">
        <f>ROUND($I$302*$H$302,2)</f>
        <v>27200</v>
      </c>
      <c r="K302" s="155"/>
      <c r="L302" s="43"/>
      <c r="M302" s="160"/>
      <c r="N302" s="161" t="s">
        <v>43</v>
      </c>
      <c r="O302" s="24"/>
      <c r="P302" s="162">
        <f>$O$302*$H$302</f>
        <v>0</v>
      </c>
      <c r="Q302" s="162">
        <v>0</v>
      </c>
      <c r="R302" s="162">
        <f>$Q$302*$H$302</f>
        <v>0</v>
      </c>
      <c r="S302" s="162">
        <v>0</v>
      </c>
      <c r="T302" s="163">
        <f>$S$302*$H$302</f>
        <v>0</v>
      </c>
      <c r="AR302" s="97" t="s">
        <v>146</v>
      </c>
      <c r="AT302" s="97" t="s">
        <v>141</v>
      </c>
      <c r="AU302" s="97" t="s">
        <v>80</v>
      </c>
      <c r="AY302" s="6" t="s">
        <v>139</v>
      </c>
      <c r="BE302" s="164">
        <f>IF($N$302="základní",$J$302,0)</f>
        <v>27200</v>
      </c>
      <c r="BF302" s="164">
        <f>IF($N$302="snížená",$J$302,0)</f>
        <v>0</v>
      </c>
      <c r="BG302" s="164">
        <f>IF($N$302="zákl. přenesená",$J$302,0)</f>
        <v>0</v>
      </c>
      <c r="BH302" s="164">
        <f>IF($N$302="sníž. přenesená",$J$302,0)</f>
        <v>0</v>
      </c>
      <c r="BI302" s="164">
        <f>IF($N$302="nulová",$J$302,0)</f>
        <v>0</v>
      </c>
      <c r="BJ302" s="97" t="s">
        <v>76</v>
      </c>
      <c r="BK302" s="164">
        <f>ROUND($I$302*$H$302,2)</f>
        <v>27200</v>
      </c>
      <c r="BL302" s="97" t="s">
        <v>146</v>
      </c>
      <c r="BM302" s="97" t="s">
        <v>2796</v>
      </c>
    </row>
    <row r="303" spans="2:65" s="6" customFormat="1" ht="15.75" customHeight="1" x14ac:dyDescent="0.3">
      <c r="B303" s="169"/>
      <c r="C303" s="170"/>
      <c r="D303" s="165" t="s">
        <v>152</v>
      </c>
      <c r="E303" s="171"/>
      <c r="F303" s="171" t="s">
        <v>2797</v>
      </c>
      <c r="G303" s="170"/>
      <c r="H303" s="170"/>
      <c r="J303" s="170"/>
      <c r="K303" s="170"/>
      <c r="L303" s="172"/>
      <c r="M303" s="173"/>
      <c r="N303" s="170"/>
      <c r="O303" s="170"/>
      <c r="P303" s="170"/>
      <c r="Q303" s="170"/>
      <c r="R303" s="170"/>
      <c r="S303" s="170"/>
      <c r="T303" s="174"/>
      <c r="AT303" s="175" t="s">
        <v>152</v>
      </c>
      <c r="AU303" s="175" t="s">
        <v>80</v>
      </c>
      <c r="AV303" s="175" t="s">
        <v>76</v>
      </c>
      <c r="AW303" s="175" t="s">
        <v>111</v>
      </c>
      <c r="AX303" s="175" t="s">
        <v>72</v>
      </c>
      <c r="AY303" s="175" t="s">
        <v>139</v>
      </c>
    </row>
    <row r="304" spans="2:65" s="6" customFormat="1" ht="15.75" customHeight="1" x14ac:dyDescent="0.3">
      <c r="B304" s="169"/>
      <c r="C304" s="170"/>
      <c r="D304" s="167" t="s">
        <v>152</v>
      </c>
      <c r="E304" s="170"/>
      <c r="F304" s="171" t="s">
        <v>2798</v>
      </c>
      <c r="G304" s="170"/>
      <c r="H304" s="170"/>
      <c r="J304" s="170"/>
      <c r="K304" s="170"/>
      <c r="L304" s="172"/>
      <c r="M304" s="173"/>
      <c r="N304" s="170"/>
      <c r="O304" s="170"/>
      <c r="P304" s="170"/>
      <c r="Q304" s="170"/>
      <c r="R304" s="170"/>
      <c r="S304" s="170"/>
      <c r="T304" s="174"/>
      <c r="AT304" s="175" t="s">
        <v>152</v>
      </c>
      <c r="AU304" s="175" t="s">
        <v>80</v>
      </c>
      <c r="AV304" s="175" t="s">
        <v>76</v>
      </c>
      <c r="AW304" s="175" t="s">
        <v>111</v>
      </c>
      <c r="AX304" s="175" t="s">
        <v>72</v>
      </c>
      <c r="AY304" s="175" t="s">
        <v>139</v>
      </c>
    </row>
    <row r="305" spans="2:65" s="6" customFormat="1" ht="15.75" customHeight="1" x14ac:dyDescent="0.3">
      <c r="B305" s="169"/>
      <c r="C305" s="170"/>
      <c r="D305" s="167" t="s">
        <v>152</v>
      </c>
      <c r="E305" s="170"/>
      <c r="F305" s="171" t="s">
        <v>2799</v>
      </c>
      <c r="G305" s="170"/>
      <c r="H305" s="170"/>
      <c r="J305" s="170"/>
      <c r="K305" s="170"/>
      <c r="L305" s="172"/>
      <c r="M305" s="173"/>
      <c r="N305" s="170"/>
      <c r="O305" s="170"/>
      <c r="P305" s="170"/>
      <c r="Q305" s="170"/>
      <c r="R305" s="170"/>
      <c r="S305" s="170"/>
      <c r="T305" s="174"/>
      <c r="AT305" s="175" t="s">
        <v>152</v>
      </c>
      <c r="AU305" s="175" t="s">
        <v>80</v>
      </c>
      <c r="AV305" s="175" t="s">
        <v>76</v>
      </c>
      <c r="AW305" s="175" t="s">
        <v>111</v>
      </c>
      <c r="AX305" s="175" t="s">
        <v>72</v>
      </c>
      <c r="AY305" s="175" t="s">
        <v>139</v>
      </c>
    </row>
    <row r="306" spans="2:65" s="6" customFormat="1" ht="15.75" customHeight="1" x14ac:dyDescent="0.3">
      <c r="B306" s="176"/>
      <c r="C306" s="177"/>
      <c r="D306" s="167" t="s">
        <v>152</v>
      </c>
      <c r="E306" s="177"/>
      <c r="F306" s="178" t="s">
        <v>2198</v>
      </c>
      <c r="G306" s="177"/>
      <c r="H306" s="179">
        <v>4</v>
      </c>
      <c r="J306" s="177"/>
      <c r="K306" s="177"/>
      <c r="L306" s="180"/>
      <c r="M306" s="181"/>
      <c r="N306" s="177"/>
      <c r="O306" s="177"/>
      <c r="P306" s="177"/>
      <c r="Q306" s="177"/>
      <c r="R306" s="177"/>
      <c r="S306" s="177"/>
      <c r="T306" s="182"/>
      <c r="AT306" s="183" t="s">
        <v>152</v>
      </c>
      <c r="AU306" s="183" t="s">
        <v>80</v>
      </c>
      <c r="AV306" s="183" t="s">
        <v>80</v>
      </c>
      <c r="AW306" s="183" t="s">
        <v>111</v>
      </c>
      <c r="AX306" s="183" t="s">
        <v>76</v>
      </c>
      <c r="AY306" s="183" t="s">
        <v>139</v>
      </c>
    </row>
    <row r="307" spans="2:65" s="6" customFormat="1" ht="27" customHeight="1" x14ac:dyDescent="0.3">
      <c r="B307" s="23"/>
      <c r="C307" s="153" t="s">
        <v>1233</v>
      </c>
      <c r="D307" s="153" t="s">
        <v>141</v>
      </c>
      <c r="E307" s="154" t="s">
        <v>2800</v>
      </c>
      <c r="F307" s="155" t="s">
        <v>2801</v>
      </c>
      <c r="G307" s="156" t="s">
        <v>2321</v>
      </c>
      <c r="H307" s="157">
        <v>1</v>
      </c>
      <c r="I307" s="158">
        <v>38000</v>
      </c>
      <c r="J307" s="159">
        <f>ROUND($I$307*$H$307,2)</f>
        <v>38000</v>
      </c>
      <c r="K307" s="155"/>
      <c r="L307" s="43"/>
      <c r="M307" s="160"/>
      <c r="N307" s="161" t="s">
        <v>43</v>
      </c>
      <c r="O307" s="24"/>
      <c r="P307" s="162">
        <f>$O$307*$H$307</f>
        <v>0</v>
      </c>
      <c r="Q307" s="162">
        <v>0</v>
      </c>
      <c r="R307" s="162">
        <f>$Q$307*$H$307</f>
        <v>0</v>
      </c>
      <c r="S307" s="162">
        <v>0</v>
      </c>
      <c r="T307" s="163">
        <f>$S$307*$H$307</f>
        <v>0</v>
      </c>
      <c r="AR307" s="97" t="s">
        <v>146</v>
      </c>
      <c r="AT307" s="97" t="s">
        <v>141</v>
      </c>
      <c r="AU307" s="97" t="s">
        <v>80</v>
      </c>
      <c r="AY307" s="6" t="s">
        <v>139</v>
      </c>
      <c r="BE307" s="164">
        <f>IF($N$307="základní",$J$307,0)</f>
        <v>38000</v>
      </c>
      <c r="BF307" s="164">
        <f>IF($N$307="snížená",$J$307,0)</f>
        <v>0</v>
      </c>
      <c r="BG307" s="164">
        <f>IF($N$307="zákl. přenesená",$J$307,0)</f>
        <v>0</v>
      </c>
      <c r="BH307" s="164">
        <f>IF($N$307="sníž. přenesená",$J$307,0)</f>
        <v>0</v>
      </c>
      <c r="BI307" s="164">
        <f>IF($N$307="nulová",$J$307,0)</f>
        <v>0</v>
      </c>
      <c r="BJ307" s="97" t="s">
        <v>76</v>
      </c>
      <c r="BK307" s="164">
        <f>ROUND($I$307*$H$307,2)</f>
        <v>38000</v>
      </c>
      <c r="BL307" s="97" t="s">
        <v>146</v>
      </c>
      <c r="BM307" s="97" t="s">
        <v>2802</v>
      </c>
    </row>
    <row r="308" spans="2:65" s="6" customFormat="1" ht="15.75" customHeight="1" x14ac:dyDescent="0.3">
      <c r="B308" s="176"/>
      <c r="C308" s="177"/>
      <c r="D308" s="165" t="s">
        <v>152</v>
      </c>
      <c r="E308" s="178"/>
      <c r="F308" s="178" t="s">
        <v>1843</v>
      </c>
      <c r="G308" s="177"/>
      <c r="H308" s="179">
        <v>1</v>
      </c>
      <c r="J308" s="177"/>
      <c r="K308" s="177"/>
      <c r="L308" s="180"/>
      <c r="M308" s="181"/>
      <c r="N308" s="177"/>
      <c r="O308" s="177"/>
      <c r="P308" s="177"/>
      <c r="Q308" s="177"/>
      <c r="R308" s="177"/>
      <c r="S308" s="177"/>
      <c r="T308" s="182"/>
      <c r="AT308" s="183" t="s">
        <v>152</v>
      </c>
      <c r="AU308" s="183" t="s">
        <v>80</v>
      </c>
      <c r="AV308" s="183" t="s">
        <v>80</v>
      </c>
      <c r="AW308" s="183" t="s">
        <v>111</v>
      </c>
      <c r="AX308" s="183" t="s">
        <v>76</v>
      </c>
      <c r="AY308" s="183" t="s">
        <v>139</v>
      </c>
    </row>
    <row r="309" spans="2:65" s="6" customFormat="1" ht="15.75" customHeight="1" x14ac:dyDescent="0.3">
      <c r="B309" s="23"/>
      <c r="C309" s="153" t="s">
        <v>1241</v>
      </c>
      <c r="D309" s="153" t="s">
        <v>141</v>
      </c>
      <c r="E309" s="154" t="s">
        <v>2803</v>
      </c>
      <c r="F309" s="155" t="s">
        <v>2804</v>
      </c>
      <c r="G309" s="156" t="s">
        <v>2774</v>
      </c>
      <c r="H309" s="157">
        <v>2</v>
      </c>
      <c r="I309" s="158">
        <v>24000</v>
      </c>
      <c r="J309" s="159">
        <f>ROUND($I$309*$H$309,2)</f>
        <v>48000</v>
      </c>
      <c r="K309" s="155"/>
      <c r="L309" s="43"/>
      <c r="M309" s="160"/>
      <c r="N309" s="161" t="s">
        <v>43</v>
      </c>
      <c r="O309" s="24"/>
      <c r="P309" s="162">
        <f>$O$309*$H$309</f>
        <v>0</v>
      </c>
      <c r="Q309" s="162">
        <v>0</v>
      </c>
      <c r="R309" s="162">
        <f>$Q$309*$H$309</f>
        <v>0</v>
      </c>
      <c r="S309" s="162">
        <v>0</v>
      </c>
      <c r="T309" s="163">
        <f>$S$309*$H$309</f>
        <v>0</v>
      </c>
      <c r="AR309" s="97" t="s">
        <v>146</v>
      </c>
      <c r="AT309" s="97" t="s">
        <v>141</v>
      </c>
      <c r="AU309" s="97" t="s">
        <v>80</v>
      </c>
      <c r="AY309" s="6" t="s">
        <v>139</v>
      </c>
      <c r="BE309" s="164">
        <f>IF($N$309="základní",$J$309,0)</f>
        <v>48000</v>
      </c>
      <c r="BF309" s="164">
        <f>IF($N$309="snížená",$J$309,0)</f>
        <v>0</v>
      </c>
      <c r="BG309" s="164">
        <f>IF($N$309="zákl. přenesená",$J$309,0)</f>
        <v>0</v>
      </c>
      <c r="BH309" s="164">
        <f>IF($N$309="sníž. přenesená",$J$309,0)</f>
        <v>0</v>
      </c>
      <c r="BI309" s="164">
        <f>IF($N$309="nulová",$J$309,0)</f>
        <v>0</v>
      </c>
      <c r="BJ309" s="97" t="s">
        <v>76</v>
      </c>
      <c r="BK309" s="164">
        <f>ROUND($I$309*$H$309,2)</f>
        <v>48000</v>
      </c>
      <c r="BL309" s="97" t="s">
        <v>146</v>
      </c>
      <c r="BM309" s="97" t="s">
        <v>2805</v>
      </c>
    </row>
    <row r="310" spans="2:65" s="6" customFormat="1" ht="15.75" customHeight="1" x14ac:dyDescent="0.3">
      <c r="B310" s="169"/>
      <c r="C310" s="170"/>
      <c r="D310" s="165" t="s">
        <v>152</v>
      </c>
      <c r="E310" s="171"/>
      <c r="F310" s="171" t="s">
        <v>2806</v>
      </c>
      <c r="G310" s="170"/>
      <c r="H310" s="170"/>
      <c r="J310" s="170"/>
      <c r="K310" s="170"/>
      <c r="L310" s="172"/>
      <c r="M310" s="173"/>
      <c r="N310" s="170"/>
      <c r="O310" s="170"/>
      <c r="P310" s="170"/>
      <c r="Q310" s="170"/>
      <c r="R310" s="170"/>
      <c r="S310" s="170"/>
      <c r="T310" s="174"/>
      <c r="AT310" s="175" t="s">
        <v>152</v>
      </c>
      <c r="AU310" s="175" t="s">
        <v>80</v>
      </c>
      <c r="AV310" s="175" t="s">
        <v>76</v>
      </c>
      <c r="AW310" s="175" t="s">
        <v>111</v>
      </c>
      <c r="AX310" s="175" t="s">
        <v>72</v>
      </c>
      <c r="AY310" s="175" t="s">
        <v>139</v>
      </c>
    </row>
    <row r="311" spans="2:65" s="6" customFormat="1" ht="15.75" customHeight="1" x14ac:dyDescent="0.3">
      <c r="B311" s="169"/>
      <c r="C311" s="170"/>
      <c r="D311" s="167" t="s">
        <v>152</v>
      </c>
      <c r="E311" s="170"/>
      <c r="F311" s="171" t="s">
        <v>2807</v>
      </c>
      <c r="G311" s="170"/>
      <c r="H311" s="170"/>
      <c r="J311" s="170"/>
      <c r="K311" s="170"/>
      <c r="L311" s="172"/>
      <c r="M311" s="173"/>
      <c r="N311" s="170"/>
      <c r="O311" s="170"/>
      <c r="P311" s="170"/>
      <c r="Q311" s="170"/>
      <c r="R311" s="170"/>
      <c r="S311" s="170"/>
      <c r="T311" s="174"/>
      <c r="AT311" s="175" t="s">
        <v>152</v>
      </c>
      <c r="AU311" s="175" t="s">
        <v>80</v>
      </c>
      <c r="AV311" s="175" t="s">
        <v>76</v>
      </c>
      <c r="AW311" s="175" t="s">
        <v>111</v>
      </c>
      <c r="AX311" s="175" t="s">
        <v>72</v>
      </c>
      <c r="AY311" s="175" t="s">
        <v>139</v>
      </c>
    </row>
    <row r="312" spans="2:65" s="6" customFormat="1" ht="15.75" customHeight="1" x14ac:dyDescent="0.3">
      <c r="B312" s="176"/>
      <c r="C312" s="177"/>
      <c r="D312" s="167" t="s">
        <v>152</v>
      </c>
      <c r="E312" s="177"/>
      <c r="F312" s="178" t="s">
        <v>2127</v>
      </c>
      <c r="G312" s="177"/>
      <c r="H312" s="179">
        <v>2</v>
      </c>
      <c r="J312" s="177"/>
      <c r="K312" s="177"/>
      <c r="L312" s="180"/>
      <c r="M312" s="181"/>
      <c r="N312" s="177"/>
      <c r="O312" s="177"/>
      <c r="P312" s="177"/>
      <c r="Q312" s="177"/>
      <c r="R312" s="177"/>
      <c r="S312" s="177"/>
      <c r="T312" s="182"/>
      <c r="AT312" s="183" t="s">
        <v>152</v>
      </c>
      <c r="AU312" s="183" t="s">
        <v>80</v>
      </c>
      <c r="AV312" s="183" t="s">
        <v>80</v>
      </c>
      <c r="AW312" s="183" t="s">
        <v>111</v>
      </c>
      <c r="AX312" s="183" t="s">
        <v>76</v>
      </c>
      <c r="AY312" s="183" t="s">
        <v>139</v>
      </c>
    </row>
    <row r="313" spans="2:65" s="6" customFormat="1" ht="15.75" customHeight="1" x14ac:dyDescent="0.3">
      <c r="B313" s="23"/>
      <c r="C313" s="153" t="s">
        <v>1276</v>
      </c>
      <c r="D313" s="153" t="s">
        <v>141</v>
      </c>
      <c r="E313" s="154" t="s">
        <v>2808</v>
      </c>
      <c r="F313" s="155" t="s">
        <v>2809</v>
      </c>
      <c r="G313" s="156" t="s">
        <v>380</v>
      </c>
      <c r="H313" s="157">
        <v>10</v>
      </c>
      <c r="I313" s="158">
        <v>35500</v>
      </c>
      <c r="J313" s="159">
        <f>ROUND($I$313*$H$313,2)</f>
        <v>355000</v>
      </c>
      <c r="K313" s="155"/>
      <c r="L313" s="43"/>
      <c r="M313" s="160"/>
      <c r="N313" s="161" t="s">
        <v>43</v>
      </c>
      <c r="O313" s="24"/>
      <c r="P313" s="162">
        <f>$O$313*$H$313</f>
        <v>0</v>
      </c>
      <c r="Q313" s="162">
        <v>0</v>
      </c>
      <c r="R313" s="162">
        <f>$Q$313*$H$313</f>
        <v>0</v>
      </c>
      <c r="S313" s="162">
        <v>0</v>
      </c>
      <c r="T313" s="163">
        <f>$S$313*$H$313</f>
        <v>0</v>
      </c>
      <c r="AR313" s="97" t="s">
        <v>146</v>
      </c>
      <c r="AT313" s="97" t="s">
        <v>141</v>
      </c>
      <c r="AU313" s="97" t="s">
        <v>80</v>
      </c>
      <c r="AY313" s="6" t="s">
        <v>139</v>
      </c>
      <c r="BE313" s="164">
        <f>IF($N$313="základní",$J$313,0)</f>
        <v>355000</v>
      </c>
      <c r="BF313" s="164">
        <f>IF($N$313="snížená",$J$313,0)</f>
        <v>0</v>
      </c>
      <c r="BG313" s="164">
        <f>IF($N$313="zákl. přenesená",$J$313,0)</f>
        <v>0</v>
      </c>
      <c r="BH313" s="164">
        <f>IF($N$313="sníž. přenesená",$J$313,0)</f>
        <v>0</v>
      </c>
      <c r="BI313" s="164">
        <f>IF($N$313="nulová",$J$313,0)</f>
        <v>0</v>
      </c>
      <c r="BJ313" s="97" t="s">
        <v>76</v>
      </c>
      <c r="BK313" s="164">
        <f>ROUND($I$313*$H$313,2)</f>
        <v>355000</v>
      </c>
      <c r="BL313" s="97" t="s">
        <v>146</v>
      </c>
      <c r="BM313" s="97" t="s">
        <v>2810</v>
      </c>
    </row>
    <row r="314" spans="2:65" s="6" customFormat="1" ht="27" customHeight="1" x14ac:dyDescent="0.3">
      <c r="B314" s="169"/>
      <c r="C314" s="170"/>
      <c r="D314" s="165" t="s">
        <v>152</v>
      </c>
      <c r="E314" s="171"/>
      <c r="F314" s="171" t="s">
        <v>2811</v>
      </c>
      <c r="G314" s="170"/>
      <c r="H314" s="170"/>
      <c r="J314" s="170"/>
      <c r="K314" s="170"/>
      <c r="L314" s="172"/>
      <c r="M314" s="173"/>
      <c r="N314" s="170"/>
      <c r="O314" s="170"/>
      <c r="P314" s="170"/>
      <c r="Q314" s="170"/>
      <c r="R314" s="170"/>
      <c r="S314" s="170"/>
      <c r="T314" s="174"/>
      <c r="AT314" s="175" t="s">
        <v>152</v>
      </c>
      <c r="AU314" s="175" t="s">
        <v>80</v>
      </c>
      <c r="AV314" s="175" t="s">
        <v>76</v>
      </c>
      <c r="AW314" s="175" t="s">
        <v>111</v>
      </c>
      <c r="AX314" s="175" t="s">
        <v>72</v>
      </c>
      <c r="AY314" s="175" t="s">
        <v>139</v>
      </c>
    </row>
    <row r="315" spans="2:65" s="6" customFormat="1" ht="15.75" customHeight="1" x14ac:dyDescent="0.3">
      <c r="B315" s="169"/>
      <c r="C315" s="170"/>
      <c r="D315" s="167" t="s">
        <v>152</v>
      </c>
      <c r="E315" s="170"/>
      <c r="F315" s="171" t="s">
        <v>2812</v>
      </c>
      <c r="G315" s="170"/>
      <c r="H315" s="170"/>
      <c r="J315" s="170"/>
      <c r="K315" s="170"/>
      <c r="L315" s="172"/>
      <c r="M315" s="173"/>
      <c r="N315" s="170"/>
      <c r="O315" s="170"/>
      <c r="P315" s="170"/>
      <c r="Q315" s="170"/>
      <c r="R315" s="170"/>
      <c r="S315" s="170"/>
      <c r="T315" s="174"/>
      <c r="AT315" s="175" t="s">
        <v>152</v>
      </c>
      <c r="AU315" s="175" t="s">
        <v>80</v>
      </c>
      <c r="AV315" s="175" t="s">
        <v>76</v>
      </c>
      <c r="AW315" s="175" t="s">
        <v>111</v>
      </c>
      <c r="AX315" s="175" t="s">
        <v>72</v>
      </c>
      <c r="AY315" s="175" t="s">
        <v>139</v>
      </c>
    </row>
    <row r="316" spans="2:65" s="6" customFormat="1" ht="15.75" customHeight="1" x14ac:dyDescent="0.3">
      <c r="B316" s="176"/>
      <c r="C316" s="177"/>
      <c r="D316" s="167" t="s">
        <v>152</v>
      </c>
      <c r="E316" s="177"/>
      <c r="F316" s="178" t="s">
        <v>2185</v>
      </c>
      <c r="G316" s="177"/>
      <c r="H316" s="179">
        <v>10</v>
      </c>
      <c r="J316" s="177"/>
      <c r="K316" s="177"/>
      <c r="L316" s="180"/>
      <c r="M316" s="181"/>
      <c r="N316" s="177"/>
      <c r="O316" s="177"/>
      <c r="P316" s="177"/>
      <c r="Q316" s="177"/>
      <c r="R316" s="177"/>
      <c r="S316" s="177"/>
      <c r="T316" s="182"/>
      <c r="AT316" s="183" t="s">
        <v>152</v>
      </c>
      <c r="AU316" s="183" t="s">
        <v>80</v>
      </c>
      <c r="AV316" s="183" t="s">
        <v>80</v>
      </c>
      <c r="AW316" s="183" t="s">
        <v>111</v>
      </c>
      <c r="AX316" s="183" t="s">
        <v>76</v>
      </c>
      <c r="AY316" s="183" t="s">
        <v>139</v>
      </c>
    </row>
    <row r="317" spans="2:65" s="6" customFormat="1" ht="15.75" customHeight="1" x14ac:dyDescent="0.3">
      <c r="B317" s="23"/>
      <c r="C317" s="153" t="s">
        <v>1282</v>
      </c>
      <c r="D317" s="153" t="s">
        <v>141</v>
      </c>
      <c r="E317" s="154" t="s">
        <v>2813</v>
      </c>
      <c r="F317" s="155" t="s">
        <v>2814</v>
      </c>
      <c r="G317" s="156" t="s">
        <v>2774</v>
      </c>
      <c r="H317" s="157">
        <v>2</v>
      </c>
      <c r="I317" s="158">
        <v>25500</v>
      </c>
      <c r="J317" s="159">
        <f>ROUND($I$317*$H$317,2)</f>
        <v>51000</v>
      </c>
      <c r="K317" s="155"/>
      <c r="L317" s="43"/>
      <c r="M317" s="160"/>
      <c r="N317" s="161" t="s">
        <v>43</v>
      </c>
      <c r="O317" s="24"/>
      <c r="P317" s="162">
        <f>$O$317*$H$317</f>
        <v>0</v>
      </c>
      <c r="Q317" s="162">
        <v>0</v>
      </c>
      <c r="R317" s="162">
        <f>$Q$317*$H$317</f>
        <v>0</v>
      </c>
      <c r="S317" s="162">
        <v>0</v>
      </c>
      <c r="T317" s="163">
        <f>$S$317*$H$317</f>
        <v>0</v>
      </c>
      <c r="AR317" s="97" t="s">
        <v>146</v>
      </c>
      <c r="AT317" s="97" t="s">
        <v>141</v>
      </c>
      <c r="AU317" s="97" t="s">
        <v>80</v>
      </c>
      <c r="AY317" s="6" t="s">
        <v>139</v>
      </c>
      <c r="BE317" s="164">
        <f>IF($N$317="základní",$J$317,0)</f>
        <v>51000</v>
      </c>
      <c r="BF317" s="164">
        <f>IF($N$317="snížená",$J$317,0)</f>
        <v>0</v>
      </c>
      <c r="BG317" s="164">
        <f>IF($N$317="zákl. přenesená",$J$317,0)</f>
        <v>0</v>
      </c>
      <c r="BH317" s="164">
        <f>IF($N$317="sníž. přenesená",$J$317,0)</f>
        <v>0</v>
      </c>
      <c r="BI317" s="164">
        <f>IF($N$317="nulová",$J$317,0)</f>
        <v>0</v>
      </c>
      <c r="BJ317" s="97" t="s">
        <v>76</v>
      </c>
      <c r="BK317" s="164">
        <f>ROUND($I$317*$H$317,2)</f>
        <v>51000</v>
      </c>
      <c r="BL317" s="97" t="s">
        <v>146</v>
      </c>
      <c r="BM317" s="97" t="s">
        <v>2815</v>
      </c>
    </row>
    <row r="318" spans="2:65" s="6" customFormat="1" ht="27" customHeight="1" x14ac:dyDescent="0.3">
      <c r="B318" s="169"/>
      <c r="C318" s="170"/>
      <c r="D318" s="165" t="s">
        <v>152</v>
      </c>
      <c r="E318" s="171"/>
      <c r="F318" s="171" t="s">
        <v>2816</v>
      </c>
      <c r="G318" s="170"/>
      <c r="H318" s="170"/>
      <c r="J318" s="170"/>
      <c r="K318" s="170"/>
      <c r="L318" s="172"/>
      <c r="M318" s="173"/>
      <c r="N318" s="170"/>
      <c r="O318" s="170"/>
      <c r="P318" s="170"/>
      <c r="Q318" s="170"/>
      <c r="R318" s="170"/>
      <c r="S318" s="170"/>
      <c r="T318" s="174"/>
      <c r="AT318" s="175" t="s">
        <v>152</v>
      </c>
      <c r="AU318" s="175" t="s">
        <v>80</v>
      </c>
      <c r="AV318" s="175" t="s">
        <v>76</v>
      </c>
      <c r="AW318" s="175" t="s">
        <v>111</v>
      </c>
      <c r="AX318" s="175" t="s">
        <v>72</v>
      </c>
      <c r="AY318" s="175" t="s">
        <v>139</v>
      </c>
    </row>
    <row r="319" spans="2:65" s="6" customFormat="1" ht="27" customHeight="1" x14ac:dyDescent="0.3">
      <c r="B319" s="169"/>
      <c r="C319" s="170"/>
      <c r="D319" s="167" t="s">
        <v>152</v>
      </c>
      <c r="E319" s="170"/>
      <c r="F319" s="171" t="s">
        <v>2817</v>
      </c>
      <c r="G319" s="170"/>
      <c r="H319" s="170"/>
      <c r="J319" s="170"/>
      <c r="K319" s="170"/>
      <c r="L319" s="172"/>
      <c r="M319" s="173"/>
      <c r="N319" s="170"/>
      <c r="O319" s="170"/>
      <c r="P319" s="170"/>
      <c r="Q319" s="170"/>
      <c r="R319" s="170"/>
      <c r="S319" s="170"/>
      <c r="T319" s="174"/>
      <c r="AT319" s="175" t="s">
        <v>152</v>
      </c>
      <c r="AU319" s="175" t="s">
        <v>80</v>
      </c>
      <c r="AV319" s="175" t="s">
        <v>76</v>
      </c>
      <c r="AW319" s="175" t="s">
        <v>111</v>
      </c>
      <c r="AX319" s="175" t="s">
        <v>72</v>
      </c>
      <c r="AY319" s="175" t="s">
        <v>139</v>
      </c>
    </row>
    <row r="320" spans="2:65" s="6" customFormat="1" ht="15.75" customHeight="1" x14ac:dyDescent="0.3">
      <c r="B320" s="176"/>
      <c r="C320" s="177"/>
      <c r="D320" s="167" t="s">
        <v>152</v>
      </c>
      <c r="E320" s="177"/>
      <c r="F320" s="178" t="s">
        <v>2127</v>
      </c>
      <c r="G320" s="177"/>
      <c r="H320" s="179">
        <v>2</v>
      </c>
      <c r="J320" s="177"/>
      <c r="K320" s="177"/>
      <c r="L320" s="180"/>
      <c r="M320" s="181"/>
      <c r="N320" s="177"/>
      <c r="O320" s="177"/>
      <c r="P320" s="177"/>
      <c r="Q320" s="177"/>
      <c r="R320" s="177"/>
      <c r="S320" s="177"/>
      <c r="T320" s="182"/>
      <c r="AT320" s="183" t="s">
        <v>152</v>
      </c>
      <c r="AU320" s="183" t="s">
        <v>80</v>
      </c>
      <c r="AV320" s="183" t="s">
        <v>80</v>
      </c>
      <c r="AW320" s="183" t="s">
        <v>111</v>
      </c>
      <c r="AX320" s="183" t="s">
        <v>76</v>
      </c>
      <c r="AY320" s="183" t="s">
        <v>139</v>
      </c>
    </row>
    <row r="321" spans="2:65" s="6" customFormat="1" ht="27" customHeight="1" x14ac:dyDescent="0.3">
      <c r="B321" s="23"/>
      <c r="C321" s="153" t="s">
        <v>1290</v>
      </c>
      <c r="D321" s="153" t="s">
        <v>141</v>
      </c>
      <c r="E321" s="154" t="s">
        <v>2818</v>
      </c>
      <c r="F321" s="155" t="s">
        <v>2819</v>
      </c>
      <c r="G321" s="156" t="s">
        <v>2774</v>
      </c>
      <c r="H321" s="157">
        <v>1</v>
      </c>
      <c r="I321" s="158">
        <v>62000</v>
      </c>
      <c r="J321" s="159">
        <f>ROUND($I$321*$H$321,2)</f>
        <v>62000</v>
      </c>
      <c r="K321" s="155"/>
      <c r="L321" s="43"/>
      <c r="M321" s="160"/>
      <c r="N321" s="161" t="s">
        <v>43</v>
      </c>
      <c r="O321" s="24"/>
      <c r="P321" s="162">
        <f>$O$321*$H$321</f>
        <v>0</v>
      </c>
      <c r="Q321" s="162">
        <v>0</v>
      </c>
      <c r="R321" s="162">
        <f>$Q$321*$H$321</f>
        <v>0</v>
      </c>
      <c r="S321" s="162">
        <v>0</v>
      </c>
      <c r="T321" s="163">
        <f>$S$321*$H$321</f>
        <v>0</v>
      </c>
      <c r="AR321" s="97" t="s">
        <v>146</v>
      </c>
      <c r="AT321" s="97" t="s">
        <v>141</v>
      </c>
      <c r="AU321" s="97" t="s">
        <v>80</v>
      </c>
      <c r="AY321" s="6" t="s">
        <v>139</v>
      </c>
      <c r="BE321" s="164">
        <f>IF($N$321="základní",$J$321,0)</f>
        <v>62000</v>
      </c>
      <c r="BF321" s="164">
        <f>IF($N$321="snížená",$J$321,0)</f>
        <v>0</v>
      </c>
      <c r="BG321" s="164">
        <f>IF($N$321="zákl. přenesená",$J$321,0)</f>
        <v>0</v>
      </c>
      <c r="BH321" s="164">
        <f>IF($N$321="sníž. přenesená",$J$321,0)</f>
        <v>0</v>
      </c>
      <c r="BI321" s="164">
        <f>IF($N$321="nulová",$J$321,0)</f>
        <v>0</v>
      </c>
      <c r="BJ321" s="97" t="s">
        <v>76</v>
      </c>
      <c r="BK321" s="164">
        <f>ROUND($I$321*$H$321,2)</f>
        <v>62000</v>
      </c>
      <c r="BL321" s="97" t="s">
        <v>146</v>
      </c>
      <c r="BM321" s="97" t="s">
        <v>2820</v>
      </c>
    </row>
    <row r="322" spans="2:65" s="6" customFormat="1" ht="27" customHeight="1" x14ac:dyDescent="0.3">
      <c r="B322" s="169"/>
      <c r="C322" s="170"/>
      <c r="D322" s="165" t="s">
        <v>152</v>
      </c>
      <c r="E322" s="171"/>
      <c r="F322" s="171" t="s">
        <v>2821</v>
      </c>
      <c r="G322" s="170"/>
      <c r="H322" s="170"/>
      <c r="J322" s="170"/>
      <c r="K322" s="170"/>
      <c r="L322" s="172"/>
      <c r="M322" s="173"/>
      <c r="N322" s="170"/>
      <c r="O322" s="170"/>
      <c r="P322" s="170"/>
      <c r="Q322" s="170"/>
      <c r="R322" s="170"/>
      <c r="S322" s="170"/>
      <c r="T322" s="174"/>
      <c r="AT322" s="175" t="s">
        <v>152</v>
      </c>
      <c r="AU322" s="175" t="s">
        <v>80</v>
      </c>
      <c r="AV322" s="175" t="s">
        <v>76</v>
      </c>
      <c r="AW322" s="175" t="s">
        <v>111</v>
      </c>
      <c r="AX322" s="175" t="s">
        <v>72</v>
      </c>
      <c r="AY322" s="175" t="s">
        <v>139</v>
      </c>
    </row>
    <row r="323" spans="2:65" s="6" customFormat="1" ht="15.75" customHeight="1" x14ac:dyDescent="0.3">
      <c r="B323" s="169"/>
      <c r="C323" s="170"/>
      <c r="D323" s="167" t="s">
        <v>152</v>
      </c>
      <c r="E323" s="170"/>
      <c r="F323" s="171" t="s">
        <v>2822</v>
      </c>
      <c r="G323" s="170"/>
      <c r="H323" s="170"/>
      <c r="J323" s="170"/>
      <c r="K323" s="170"/>
      <c r="L323" s="172"/>
      <c r="M323" s="173"/>
      <c r="N323" s="170"/>
      <c r="O323" s="170"/>
      <c r="P323" s="170"/>
      <c r="Q323" s="170"/>
      <c r="R323" s="170"/>
      <c r="S323" s="170"/>
      <c r="T323" s="174"/>
      <c r="AT323" s="175" t="s">
        <v>152</v>
      </c>
      <c r="AU323" s="175" t="s">
        <v>80</v>
      </c>
      <c r="AV323" s="175" t="s">
        <v>76</v>
      </c>
      <c r="AW323" s="175" t="s">
        <v>111</v>
      </c>
      <c r="AX323" s="175" t="s">
        <v>72</v>
      </c>
      <c r="AY323" s="175" t="s">
        <v>139</v>
      </c>
    </row>
    <row r="324" spans="2:65" s="6" customFormat="1" ht="15.75" customHeight="1" x14ac:dyDescent="0.3">
      <c r="B324" s="169"/>
      <c r="C324" s="170"/>
      <c r="D324" s="167" t="s">
        <v>152</v>
      </c>
      <c r="E324" s="170"/>
      <c r="F324" s="171" t="s">
        <v>2823</v>
      </c>
      <c r="G324" s="170"/>
      <c r="H324" s="170"/>
      <c r="J324" s="170"/>
      <c r="K324" s="170"/>
      <c r="L324" s="172"/>
      <c r="M324" s="173"/>
      <c r="N324" s="170"/>
      <c r="O324" s="170"/>
      <c r="P324" s="170"/>
      <c r="Q324" s="170"/>
      <c r="R324" s="170"/>
      <c r="S324" s="170"/>
      <c r="T324" s="174"/>
      <c r="AT324" s="175" t="s">
        <v>152</v>
      </c>
      <c r="AU324" s="175" t="s">
        <v>80</v>
      </c>
      <c r="AV324" s="175" t="s">
        <v>76</v>
      </c>
      <c r="AW324" s="175" t="s">
        <v>111</v>
      </c>
      <c r="AX324" s="175" t="s">
        <v>72</v>
      </c>
      <c r="AY324" s="175" t="s">
        <v>139</v>
      </c>
    </row>
    <row r="325" spans="2:65" s="6" customFormat="1" ht="15.75" customHeight="1" x14ac:dyDescent="0.3">
      <c r="B325" s="176"/>
      <c r="C325" s="177"/>
      <c r="D325" s="167" t="s">
        <v>152</v>
      </c>
      <c r="E325" s="177"/>
      <c r="F325" s="178" t="s">
        <v>1843</v>
      </c>
      <c r="G325" s="177"/>
      <c r="H325" s="179">
        <v>1</v>
      </c>
      <c r="J325" s="177"/>
      <c r="K325" s="177"/>
      <c r="L325" s="180"/>
      <c r="M325" s="181"/>
      <c r="N325" s="177"/>
      <c r="O325" s="177"/>
      <c r="P325" s="177"/>
      <c r="Q325" s="177"/>
      <c r="R325" s="177"/>
      <c r="S325" s="177"/>
      <c r="T325" s="182"/>
      <c r="AT325" s="183" t="s">
        <v>152</v>
      </c>
      <c r="AU325" s="183" t="s">
        <v>80</v>
      </c>
      <c r="AV325" s="183" t="s">
        <v>80</v>
      </c>
      <c r="AW325" s="183" t="s">
        <v>111</v>
      </c>
      <c r="AX325" s="183" t="s">
        <v>76</v>
      </c>
      <c r="AY325" s="183" t="s">
        <v>139</v>
      </c>
    </row>
    <row r="326" spans="2:65" s="6" customFormat="1" ht="15.75" customHeight="1" x14ac:dyDescent="0.3">
      <c r="B326" s="23"/>
      <c r="C326" s="153" t="s">
        <v>1299</v>
      </c>
      <c r="D326" s="153" t="s">
        <v>141</v>
      </c>
      <c r="E326" s="154" t="s">
        <v>2824</v>
      </c>
      <c r="F326" s="155" t="s">
        <v>2825</v>
      </c>
      <c r="G326" s="156" t="s">
        <v>2774</v>
      </c>
      <c r="H326" s="157">
        <v>1</v>
      </c>
      <c r="I326" s="158">
        <v>205000</v>
      </c>
      <c r="J326" s="159">
        <f>ROUND($I$326*$H$326,2)</f>
        <v>205000</v>
      </c>
      <c r="K326" s="155"/>
      <c r="L326" s="43"/>
      <c r="M326" s="160"/>
      <c r="N326" s="161" t="s">
        <v>43</v>
      </c>
      <c r="O326" s="24"/>
      <c r="P326" s="162">
        <f>$O$326*$H$326</f>
        <v>0</v>
      </c>
      <c r="Q326" s="162">
        <v>0</v>
      </c>
      <c r="R326" s="162">
        <f>$Q$326*$H$326</f>
        <v>0</v>
      </c>
      <c r="S326" s="162">
        <v>0</v>
      </c>
      <c r="T326" s="163">
        <f>$S$326*$H$326</f>
        <v>0</v>
      </c>
      <c r="AR326" s="97" t="s">
        <v>146</v>
      </c>
      <c r="AT326" s="97" t="s">
        <v>141</v>
      </c>
      <c r="AU326" s="97" t="s">
        <v>80</v>
      </c>
      <c r="AY326" s="6" t="s">
        <v>139</v>
      </c>
      <c r="BE326" s="164">
        <f>IF($N$326="základní",$J$326,0)</f>
        <v>205000</v>
      </c>
      <c r="BF326" s="164">
        <f>IF($N$326="snížená",$J$326,0)</f>
        <v>0</v>
      </c>
      <c r="BG326" s="164">
        <f>IF($N$326="zákl. přenesená",$J$326,0)</f>
        <v>0</v>
      </c>
      <c r="BH326" s="164">
        <f>IF($N$326="sníž. přenesená",$J$326,0)</f>
        <v>0</v>
      </c>
      <c r="BI326" s="164">
        <f>IF($N$326="nulová",$J$326,0)</f>
        <v>0</v>
      </c>
      <c r="BJ326" s="97" t="s">
        <v>76</v>
      </c>
      <c r="BK326" s="164">
        <f>ROUND($I$326*$H$326,2)</f>
        <v>205000</v>
      </c>
      <c r="BL326" s="97" t="s">
        <v>146</v>
      </c>
      <c r="BM326" s="97" t="s">
        <v>2826</v>
      </c>
    </row>
    <row r="327" spans="2:65" s="6" customFormat="1" ht="27" customHeight="1" x14ac:dyDescent="0.3">
      <c r="B327" s="169"/>
      <c r="C327" s="170"/>
      <c r="D327" s="165" t="s">
        <v>152</v>
      </c>
      <c r="E327" s="171"/>
      <c r="F327" s="171" t="s">
        <v>2827</v>
      </c>
      <c r="G327" s="170"/>
      <c r="H327" s="170"/>
      <c r="J327" s="170"/>
      <c r="K327" s="170"/>
      <c r="L327" s="172"/>
      <c r="M327" s="173"/>
      <c r="N327" s="170"/>
      <c r="O327" s="170"/>
      <c r="P327" s="170"/>
      <c r="Q327" s="170"/>
      <c r="R327" s="170"/>
      <c r="S327" s="170"/>
      <c r="T327" s="174"/>
      <c r="AT327" s="175" t="s">
        <v>152</v>
      </c>
      <c r="AU327" s="175" t="s">
        <v>80</v>
      </c>
      <c r="AV327" s="175" t="s">
        <v>76</v>
      </c>
      <c r="AW327" s="175" t="s">
        <v>111</v>
      </c>
      <c r="AX327" s="175" t="s">
        <v>72</v>
      </c>
      <c r="AY327" s="175" t="s">
        <v>139</v>
      </c>
    </row>
    <row r="328" spans="2:65" s="6" customFormat="1" ht="27" customHeight="1" x14ac:dyDescent="0.3">
      <c r="B328" s="169"/>
      <c r="C328" s="170"/>
      <c r="D328" s="167" t="s">
        <v>152</v>
      </c>
      <c r="E328" s="170"/>
      <c r="F328" s="171" t="s">
        <v>2828</v>
      </c>
      <c r="G328" s="170"/>
      <c r="H328" s="170"/>
      <c r="J328" s="170"/>
      <c r="K328" s="170"/>
      <c r="L328" s="172"/>
      <c r="M328" s="173"/>
      <c r="N328" s="170"/>
      <c r="O328" s="170"/>
      <c r="P328" s="170"/>
      <c r="Q328" s="170"/>
      <c r="R328" s="170"/>
      <c r="S328" s="170"/>
      <c r="T328" s="174"/>
      <c r="AT328" s="175" t="s">
        <v>152</v>
      </c>
      <c r="AU328" s="175" t="s">
        <v>80</v>
      </c>
      <c r="AV328" s="175" t="s">
        <v>76</v>
      </c>
      <c r="AW328" s="175" t="s">
        <v>111</v>
      </c>
      <c r="AX328" s="175" t="s">
        <v>72</v>
      </c>
      <c r="AY328" s="175" t="s">
        <v>139</v>
      </c>
    </row>
    <row r="329" spans="2:65" s="6" customFormat="1" ht="27" customHeight="1" x14ac:dyDescent="0.3">
      <c r="B329" s="169"/>
      <c r="C329" s="170"/>
      <c r="D329" s="167" t="s">
        <v>152</v>
      </c>
      <c r="E329" s="170"/>
      <c r="F329" s="171" t="s">
        <v>2829</v>
      </c>
      <c r="G329" s="170"/>
      <c r="H329" s="170"/>
      <c r="J329" s="170"/>
      <c r="K329" s="170"/>
      <c r="L329" s="172"/>
      <c r="M329" s="173"/>
      <c r="N329" s="170"/>
      <c r="O329" s="170"/>
      <c r="P329" s="170"/>
      <c r="Q329" s="170"/>
      <c r="R329" s="170"/>
      <c r="S329" s="170"/>
      <c r="T329" s="174"/>
      <c r="AT329" s="175" t="s">
        <v>152</v>
      </c>
      <c r="AU329" s="175" t="s">
        <v>80</v>
      </c>
      <c r="AV329" s="175" t="s">
        <v>76</v>
      </c>
      <c r="AW329" s="175" t="s">
        <v>111</v>
      </c>
      <c r="AX329" s="175" t="s">
        <v>72</v>
      </c>
      <c r="AY329" s="175" t="s">
        <v>139</v>
      </c>
    </row>
    <row r="330" spans="2:65" s="6" customFormat="1" ht="15.75" customHeight="1" x14ac:dyDescent="0.3">
      <c r="B330" s="169"/>
      <c r="C330" s="170"/>
      <c r="D330" s="167" t="s">
        <v>152</v>
      </c>
      <c r="E330" s="170"/>
      <c r="F330" s="171" t="s">
        <v>2830</v>
      </c>
      <c r="G330" s="170"/>
      <c r="H330" s="170"/>
      <c r="J330" s="170"/>
      <c r="K330" s="170"/>
      <c r="L330" s="172"/>
      <c r="M330" s="173"/>
      <c r="N330" s="170"/>
      <c r="O330" s="170"/>
      <c r="P330" s="170"/>
      <c r="Q330" s="170"/>
      <c r="R330" s="170"/>
      <c r="S330" s="170"/>
      <c r="T330" s="174"/>
      <c r="AT330" s="175" t="s">
        <v>152</v>
      </c>
      <c r="AU330" s="175" t="s">
        <v>80</v>
      </c>
      <c r="AV330" s="175" t="s">
        <v>76</v>
      </c>
      <c r="AW330" s="175" t="s">
        <v>111</v>
      </c>
      <c r="AX330" s="175" t="s">
        <v>72</v>
      </c>
      <c r="AY330" s="175" t="s">
        <v>139</v>
      </c>
    </row>
    <row r="331" spans="2:65" s="6" customFormat="1" ht="15.75" customHeight="1" x14ac:dyDescent="0.3">
      <c r="B331" s="169"/>
      <c r="C331" s="170"/>
      <c r="D331" s="167" t="s">
        <v>152</v>
      </c>
      <c r="E331" s="170"/>
      <c r="F331" s="171" t="s">
        <v>2831</v>
      </c>
      <c r="G331" s="170"/>
      <c r="H331" s="170"/>
      <c r="J331" s="170"/>
      <c r="K331" s="170"/>
      <c r="L331" s="172"/>
      <c r="M331" s="173"/>
      <c r="N331" s="170"/>
      <c r="O331" s="170"/>
      <c r="P331" s="170"/>
      <c r="Q331" s="170"/>
      <c r="R331" s="170"/>
      <c r="S331" s="170"/>
      <c r="T331" s="174"/>
      <c r="AT331" s="175" t="s">
        <v>152</v>
      </c>
      <c r="AU331" s="175" t="s">
        <v>80</v>
      </c>
      <c r="AV331" s="175" t="s">
        <v>76</v>
      </c>
      <c r="AW331" s="175" t="s">
        <v>111</v>
      </c>
      <c r="AX331" s="175" t="s">
        <v>72</v>
      </c>
      <c r="AY331" s="175" t="s">
        <v>139</v>
      </c>
    </row>
    <row r="332" spans="2:65" s="6" customFormat="1" ht="15.75" customHeight="1" x14ac:dyDescent="0.3">
      <c r="B332" s="169"/>
      <c r="C332" s="170"/>
      <c r="D332" s="167" t="s">
        <v>152</v>
      </c>
      <c r="E332" s="170"/>
      <c r="F332" s="171" t="s">
        <v>2832</v>
      </c>
      <c r="G332" s="170"/>
      <c r="H332" s="170"/>
      <c r="J332" s="170"/>
      <c r="K332" s="170"/>
      <c r="L332" s="172"/>
      <c r="M332" s="173"/>
      <c r="N332" s="170"/>
      <c r="O332" s="170"/>
      <c r="P332" s="170"/>
      <c r="Q332" s="170"/>
      <c r="R332" s="170"/>
      <c r="S332" s="170"/>
      <c r="T332" s="174"/>
      <c r="AT332" s="175" t="s">
        <v>152</v>
      </c>
      <c r="AU332" s="175" t="s">
        <v>80</v>
      </c>
      <c r="AV332" s="175" t="s">
        <v>76</v>
      </c>
      <c r="AW332" s="175" t="s">
        <v>111</v>
      </c>
      <c r="AX332" s="175" t="s">
        <v>72</v>
      </c>
      <c r="AY332" s="175" t="s">
        <v>139</v>
      </c>
    </row>
    <row r="333" spans="2:65" s="6" customFormat="1" ht="15.75" customHeight="1" x14ac:dyDescent="0.3">
      <c r="B333" s="169"/>
      <c r="C333" s="170"/>
      <c r="D333" s="167" t="s">
        <v>152</v>
      </c>
      <c r="E333" s="170"/>
      <c r="F333" s="171" t="s">
        <v>2833</v>
      </c>
      <c r="G333" s="170"/>
      <c r="H333" s="170"/>
      <c r="J333" s="170"/>
      <c r="K333" s="170"/>
      <c r="L333" s="172"/>
      <c r="M333" s="173"/>
      <c r="N333" s="170"/>
      <c r="O333" s="170"/>
      <c r="P333" s="170"/>
      <c r="Q333" s="170"/>
      <c r="R333" s="170"/>
      <c r="S333" s="170"/>
      <c r="T333" s="174"/>
      <c r="AT333" s="175" t="s">
        <v>152</v>
      </c>
      <c r="AU333" s="175" t="s">
        <v>80</v>
      </c>
      <c r="AV333" s="175" t="s">
        <v>76</v>
      </c>
      <c r="AW333" s="175" t="s">
        <v>111</v>
      </c>
      <c r="AX333" s="175" t="s">
        <v>72</v>
      </c>
      <c r="AY333" s="175" t="s">
        <v>139</v>
      </c>
    </row>
    <row r="334" spans="2:65" s="6" customFormat="1" ht="15.75" customHeight="1" x14ac:dyDescent="0.3">
      <c r="B334" s="176"/>
      <c r="C334" s="177"/>
      <c r="D334" s="167" t="s">
        <v>152</v>
      </c>
      <c r="E334" s="177"/>
      <c r="F334" s="178" t="s">
        <v>1843</v>
      </c>
      <c r="G334" s="177"/>
      <c r="H334" s="179">
        <v>1</v>
      </c>
      <c r="J334" s="177"/>
      <c r="K334" s="177"/>
      <c r="L334" s="180"/>
      <c r="M334" s="181"/>
      <c r="N334" s="177"/>
      <c r="O334" s="177"/>
      <c r="P334" s="177"/>
      <c r="Q334" s="177"/>
      <c r="R334" s="177"/>
      <c r="S334" s="177"/>
      <c r="T334" s="182"/>
      <c r="AT334" s="183" t="s">
        <v>152</v>
      </c>
      <c r="AU334" s="183" t="s">
        <v>80</v>
      </c>
      <c r="AV334" s="183" t="s">
        <v>80</v>
      </c>
      <c r="AW334" s="183" t="s">
        <v>111</v>
      </c>
      <c r="AX334" s="183" t="s">
        <v>76</v>
      </c>
      <c r="AY334" s="183" t="s">
        <v>139</v>
      </c>
    </row>
    <row r="335" spans="2:65" s="6" customFormat="1" ht="15.75" customHeight="1" x14ac:dyDescent="0.3">
      <c r="B335" s="23"/>
      <c r="C335" s="153" t="s">
        <v>1308</v>
      </c>
      <c r="D335" s="153" t="s">
        <v>141</v>
      </c>
      <c r="E335" s="154" t="s">
        <v>2834</v>
      </c>
      <c r="F335" s="155" t="s">
        <v>2835</v>
      </c>
      <c r="G335" s="156" t="s">
        <v>2774</v>
      </c>
      <c r="H335" s="157">
        <v>6</v>
      </c>
      <c r="I335" s="158">
        <v>2500</v>
      </c>
      <c r="J335" s="159">
        <f>ROUND($I$335*$H$335,2)</f>
        <v>15000</v>
      </c>
      <c r="K335" s="155"/>
      <c r="L335" s="43"/>
      <c r="M335" s="160"/>
      <c r="N335" s="161" t="s">
        <v>43</v>
      </c>
      <c r="O335" s="24"/>
      <c r="P335" s="162">
        <f>$O$335*$H$335</f>
        <v>0</v>
      </c>
      <c r="Q335" s="162">
        <v>0</v>
      </c>
      <c r="R335" s="162">
        <f>$Q$335*$H$335</f>
        <v>0</v>
      </c>
      <c r="S335" s="162">
        <v>0</v>
      </c>
      <c r="T335" s="163">
        <f>$S$335*$H$335</f>
        <v>0</v>
      </c>
      <c r="AR335" s="97" t="s">
        <v>146</v>
      </c>
      <c r="AT335" s="97" t="s">
        <v>141</v>
      </c>
      <c r="AU335" s="97" t="s">
        <v>80</v>
      </c>
      <c r="AY335" s="6" t="s">
        <v>139</v>
      </c>
      <c r="BE335" s="164">
        <f>IF($N$335="základní",$J$335,0)</f>
        <v>15000</v>
      </c>
      <c r="BF335" s="164">
        <f>IF($N$335="snížená",$J$335,0)</f>
        <v>0</v>
      </c>
      <c r="BG335" s="164">
        <f>IF($N$335="zákl. přenesená",$J$335,0)</f>
        <v>0</v>
      </c>
      <c r="BH335" s="164">
        <f>IF($N$335="sníž. přenesená",$J$335,0)</f>
        <v>0</v>
      </c>
      <c r="BI335" s="164">
        <f>IF($N$335="nulová",$J$335,0)</f>
        <v>0</v>
      </c>
      <c r="BJ335" s="97" t="s">
        <v>76</v>
      </c>
      <c r="BK335" s="164">
        <f>ROUND($I$335*$H$335,2)</f>
        <v>15000</v>
      </c>
      <c r="BL335" s="97" t="s">
        <v>146</v>
      </c>
      <c r="BM335" s="97" t="s">
        <v>2836</v>
      </c>
    </row>
    <row r="336" spans="2:65" s="6" customFormat="1" ht="15.75" customHeight="1" x14ac:dyDescent="0.3">
      <c r="B336" s="169"/>
      <c r="C336" s="170"/>
      <c r="D336" s="165" t="s">
        <v>152</v>
      </c>
      <c r="E336" s="171"/>
      <c r="F336" s="171" t="s">
        <v>2837</v>
      </c>
      <c r="G336" s="170"/>
      <c r="H336" s="170"/>
      <c r="J336" s="170"/>
      <c r="K336" s="170"/>
      <c r="L336" s="172"/>
      <c r="M336" s="173"/>
      <c r="N336" s="170"/>
      <c r="O336" s="170"/>
      <c r="P336" s="170"/>
      <c r="Q336" s="170"/>
      <c r="R336" s="170"/>
      <c r="S336" s="170"/>
      <c r="T336" s="174"/>
      <c r="AT336" s="175" t="s">
        <v>152</v>
      </c>
      <c r="AU336" s="175" t="s">
        <v>80</v>
      </c>
      <c r="AV336" s="175" t="s">
        <v>76</v>
      </c>
      <c r="AW336" s="175" t="s">
        <v>111</v>
      </c>
      <c r="AX336" s="175" t="s">
        <v>72</v>
      </c>
      <c r="AY336" s="175" t="s">
        <v>139</v>
      </c>
    </row>
    <row r="337" spans="2:65" s="6" customFormat="1" ht="15.75" customHeight="1" x14ac:dyDescent="0.3">
      <c r="B337" s="176"/>
      <c r="C337" s="177"/>
      <c r="D337" s="167" t="s">
        <v>152</v>
      </c>
      <c r="E337" s="177"/>
      <c r="F337" s="178" t="s">
        <v>2838</v>
      </c>
      <c r="G337" s="177"/>
      <c r="H337" s="179">
        <v>6</v>
      </c>
      <c r="J337" s="177"/>
      <c r="K337" s="177"/>
      <c r="L337" s="180"/>
      <c r="M337" s="181"/>
      <c r="N337" s="177"/>
      <c r="O337" s="177"/>
      <c r="P337" s="177"/>
      <c r="Q337" s="177"/>
      <c r="R337" s="177"/>
      <c r="S337" s="177"/>
      <c r="T337" s="182"/>
      <c r="AT337" s="183" t="s">
        <v>152</v>
      </c>
      <c r="AU337" s="183" t="s">
        <v>80</v>
      </c>
      <c r="AV337" s="183" t="s">
        <v>80</v>
      </c>
      <c r="AW337" s="183" t="s">
        <v>111</v>
      </c>
      <c r="AX337" s="183" t="s">
        <v>76</v>
      </c>
      <c r="AY337" s="183" t="s">
        <v>139</v>
      </c>
    </row>
    <row r="338" spans="2:65" s="6" customFormat="1" ht="15.75" customHeight="1" x14ac:dyDescent="0.3">
      <c r="B338" s="23"/>
      <c r="C338" s="153" t="s">
        <v>1316</v>
      </c>
      <c r="D338" s="153" t="s">
        <v>141</v>
      </c>
      <c r="E338" s="154" t="s">
        <v>2839</v>
      </c>
      <c r="F338" s="155" t="s">
        <v>2840</v>
      </c>
      <c r="G338" s="156" t="s">
        <v>144</v>
      </c>
      <c r="H338" s="157">
        <v>1</v>
      </c>
      <c r="I338" s="158">
        <v>125400</v>
      </c>
      <c r="J338" s="159">
        <f>ROUND($I$338*$H$338,2)</f>
        <v>125400</v>
      </c>
      <c r="K338" s="155"/>
      <c r="L338" s="43"/>
      <c r="M338" s="160"/>
      <c r="N338" s="161" t="s">
        <v>43</v>
      </c>
      <c r="O338" s="24"/>
      <c r="P338" s="162">
        <f>$O$338*$H$338</f>
        <v>0</v>
      </c>
      <c r="Q338" s="162">
        <v>0</v>
      </c>
      <c r="R338" s="162">
        <f>$Q$338*$H$338</f>
        <v>0</v>
      </c>
      <c r="S338" s="162">
        <v>0</v>
      </c>
      <c r="T338" s="163">
        <f>$S$338*$H$338</f>
        <v>0</v>
      </c>
      <c r="AR338" s="97" t="s">
        <v>146</v>
      </c>
      <c r="AT338" s="97" t="s">
        <v>141</v>
      </c>
      <c r="AU338" s="97" t="s">
        <v>80</v>
      </c>
      <c r="AY338" s="6" t="s">
        <v>139</v>
      </c>
      <c r="BE338" s="164">
        <f>IF($N$338="základní",$J$338,0)</f>
        <v>125400</v>
      </c>
      <c r="BF338" s="164">
        <f>IF($N$338="snížená",$J$338,0)</f>
        <v>0</v>
      </c>
      <c r="BG338" s="164">
        <f>IF($N$338="zákl. přenesená",$J$338,0)</f>
        <v>0</v>
      </c>
      <c r="BH338" s="164">
        <f>IF($N$338="sníž. přenesená",$J$338,0)</f>
        <v>0</v>
      </c>
      <c r="BI338" s="164">
        <f>IF($N$338="nulová",$J$338,0)</f>
        <v>0</v>
      </c>
      <c r="BJ338" s="97" t="s">
        <v>76</v>
      </c>
      <c r="BK338" s="164">
        <f>ROUND($I$338*$H$338,2)</f>
        <v>125400</v>
      </c>
      <c r="BL338" s="97" t="s">
        <v>146</v>
      </c>
      <c r="BM338" s="97" t="s">
        <v>2841</v>
      </c>
    </row>
    <row r="339" spans="2:65" s="6" customFormat="1" ht="15.75" customHeight="1" x14ac:dyDescent="0.3">
      <c r="B339" s="169"/>
      <c r="C339" s="170"/>
      <c r="D339" s="165" t="s">
        <v>152</v>
      </c>
      <c r="E339" s="171"/>
      <c r="F339" s="171" t="s">
        <v>2842</v>
      </c>
      <c r="G339" s="170"/>
      <c r="H339" s="170"/>
      <c r="J339" s="170"/>
      <c r="K339" s="170"/>
      <c r="L339" s="172"/>
      <c r="M339" s="173"/>
      <c r="N339" s="170"/>
      <c r="O339" s="170"/>
      <c r="P339" s="170"/>
      <c r="Q339" s="170"/>
      <c r="R339" s="170"/>
      <c r="S339" s="170"/>
      <c r="T339" s="174"/>
      <c r="AT339" s="175" t="s">
        <v>152</v>
      </c>
      <c r="AU339" s="175" t="s">
        <v>80</v>
      </c>
      <c r="AV339" s="175" t="s">
        <v>76</v>
      </c>
      <c r="AW339" s="175" t="s">
        <v>111</v>
      </c>
      <c r="AX339" s="175" t="s">
        <v>72</v>
      </c>
      <c r="AY339" s="175" t="s">
        <v>139</v>
      </c>
    </row>
    <row r="340" spans="2:65" s="6" customFormat="1" ht="15.75" customHeight="1" x14ac:dyDescent="0.3">
      <c r="B340" s="176"/>
      <c r="C340" s="177"/>
      <c r="D340" s="167" t="s">
        <v>152</v>
      </c>
      <c r="E340" s="177"/>
      <c r="F340" s="178" t="s">
        <v>1843</v>
      </c>
      <c r="G340" s="177"/>
      <c r="H340" s="179">
        <v>1</v>
      </c>
      <c r="J340" s="177"/>
      <c r="K340" s="177"/>
      <c r="L340" s="180"/>
      <c r="M340" s="181"/>
      <c r="N340" s="177"/>
      <c r="O340" s="177"/>
      <c r="P340" s="177"/>
      <c r="Q340" s="177"/>
      <c r="R340" s="177"/>
      <c r="S340" s="177"/>
      <c r="T340" s="182"/>
      <c r="AT340" s="183" t="s">
        <v>152</v>
      </c>
      <c r="AU340" s="183" t="s">
        <v>80</v>
      </c>
      <c r="AV340" s="183" t="s">
        <v>80</v>
      </c>
      <c r="AW340" s="183" t="s">
        <v>111</v>
      </c>
      <c r="AX340" s="183" t="s">
        <v>76</v>
      </c>
      <c r="AY340" s="183" t="s">
        <v>139</v>
      </c>
    </row>
    <row r="341" spans="2:65" s="6" customFormat="1" ht="15.75" customHeight="1" x14ac:dyDescent="0.3">
      <c r="B341" s="23"/>
      <c r="C341" s="153" t="s">
        <v>1322</v>
      </c>
      <c r="D341" s="153" t="s">
        <v>141</v>
      </c>
      <c r="E341" s="154" t="s">
        <v>2843</v>
      </c>
      <c r="F341" s="155" t="s">
        <v>2844</v>
      </c>
      <c r="G341" s="156" t="s">
        <v>144</v>
      </c>
      <c r="H341" s="157">
        <v>1</v>
      </c>
      <c r="I341" s="158">
        <v>47500</v>
      </c>
      <c r="J341" s="159">
        <f>ROUND($I$341*$H$341,2)</f>
        <v>47500</v>
      </c>
      <c r="K341" s="155"/>
      <c r="L341" s="43"/>
      <c r="M341" s="160"/>
      <c r="N341" s="161" t="s">
        <v>43</v>
      </c>
      <c r="O341" s="24"/>
      <c r="P341" s="162">
        <f>$O$341*$H$341</f>
        <v>0</v>
      </c>
      <c r="Q341" s="162">
        <v>0</v>
      </c>
      <c r="R341" s="162">
        <f>$Q$341*$H$341</f>
        <v>0</v>
      </c>
      <c r="S341" s="162">
        <v>0</v>
      </c>
      <c r="T341" s="163">
        <f>$S$341*$H$341</f>
        <v>0</v>
      </c>
      <c r="AR341" s="97" t="s">
        <v>146</v>
      </c>
      <c r="AT341" s="97" t="s">
        <v>141</v>
      </c>
      <c r="AU341" s="97" t="s">
        <v>80</v>
      </c>
      <c r="AY341" s="6" t="s">
        <v>139</v>
      </c>
      <c r="BE341" s="164">
        <f>IF($N$341="základní",$J$341,0)</f>
        <v>47500</v>
      </c>
      <c r="BF341" s="164">
        <f>IF($N$341="snížená",$J$341,0)</f>
        <v>0</v>
      </c>
      <c r="BG341" s="164">
        <f>IF($N$341="zákl. přenesená",$J$341,0)</f>
        <v>0</v>
      </c>
      <c r="BH341" s="164">
        <f>IF($N$341="sníž. přenesená",$J$341,0)</f>
        <v>0</v>
      </c>
      <c r="BI341" s="164">
        <f>IF($N$341="nulová",$J$341,0)</f>
        <v>0</v>
      </c>
      <c r="BJ341" s="97" t="s">
        <v>76</v>
      </c>
      <c r="BK341" s="164">
        <f>ROUND($I$341*$H$341,2)</f>
        <v>47500</v>
      </c>
      <c r="BL341" s="97" t="s">
        <v>146</v>
      </c>
      <c r="BM341" s="97" t="s">
        <v>2845</v>
      </c>
    </row>
    <row r="342" spans="2:65" s="6" customFormat="1" ht="15.75" customHeight="1" x14ac:dyDescent="0.3">
      <c r="B342" s="169"/>
      <c r="C342" s="170"/>
      <c r="D342" s="165" t="s">
        <v>152</v>
      </c>
      <c r="E342" s="171"/>
      <c r="F342" s="171" t="s">
        <v>2842</v>
      </c>
      <c r="G342" s="170"/>
      <c r="H342" s="170"/>
      <c r="J342" s="170"/>
      <c r="K342" s="170"/>
      <c r="L342" s="172"/>
      <c r="M342" s="173"/>
      <c r="N342" s="170"/>
      <c r="O342" s="170"/>
      <c r="P342" s="170"/>
      <c r="Q342" s="170"/>
      <c r="R342" s="170"/>
      <c r="S342" s="170"/>
      <c r="T342" s="174"/>
      <c r="AT342" s="175" t="s">
        <v>152</v>
      </c>
      <c r="AU342" s="175" t="s">
        <v>80</v>
      </c>
      <c r="AV342" s="175" t="s">
        <v>76</v>
      </c>
      <c r="AW342" s="175" t="s">
        <v>111</v>
      </c>
      <c r="AX342" s="175" t="s">
        <v>72</v>
      </c>
      <c r="AY342" s="175" t="s">
        <v>139</v>
      </c>
    </row>
    <row r="343" spans="2:65" s="6" customFormat="1" ht="15.75" customHeight="1" x14ac:dyDescent="0.3">
      <c r="B343" s="176"/>
      <c r="C343" s="177"/>
      <c r="D343" s="167" t="s">
        <v>152</v>
      </c>
      <c r="E343" s="177"/>
      <c r="F343" s="178" t="s">
        <v>1843</v>
      </c>
      <c r="G343" s="177"/>
      <c r="H343" s="179">
        <v>1</v>
      </c>
      <c r="J343" s="177"/>
      <c r="K343" s="177"/>
      <c r="L343" s="180"/>
      <c r="M343" s="181"/>
      <c r="N343" s="177"/>
      <c r="O343" s="177"/>
      <c r="P343" s="177"/>
      <c r="Q343" s="177"/>
      <c r="R343" s="177"/>
      <c r="S343" s="177"/>
      <c r="T343" s="182"/>
      <c r="AT343" s="183" t="s">
        <v>152</v>
      </c>
      <c r="AU343" s="183" t="s">
        <v>80</v>
      </c>
      <c r="AV343" s="183" t="s">
        <v>80</v>
      </c>
      <c r="AW343" s="183" t="s">
        <v>111</v>
      </c>
      <c r="AX343" s="183" t="s">
        <v>76</v>
      </c>
      <c r="AY343" s="183" t="s">
        <v>139</v>
      </c>
    </row>
    <row r="344" spans="2:65" s="6" customFormat="1" ht="15.75" customHeight="1" x14ac:dyDescent="0.3">
      <c r="B344" s="23"/>
      <c r="C344" s="153" t="s">
        <v>1330</v>
      </c>
      <c r="D344" s="153" t="s">
        <v>141</v>
      </c>
      <c r="E344" s="154" t="s">
        <v>2846</v>
      </c>
      <c r="F344" s="155" t="s">
        <v>2847</v>
      </c>
      <c r="G344" s="156" t="s">
        <v>144</v>
      </c>
      <c r="H344" s="157">
        <v>1</v>
      </c>
      <c r="I344" s="158">
        <v>38700</v>
      </c>
      <c r="J344" s="159">
        <f>ROUND($I$344*$H$344,2)</f>
        <v>38700</v>
      </c>
      <c r="K344" s="155"/>
      <c r="L344" s="43"/>
      <c r="M344" s="160"/>
      <c r="N344" s="161" t="s">
        <v>43</v>
      </c>
      <c r="O344" s="24"/>
      <c r="P344" s="162">
        <f>$O$344*$H$344</f>
        <v>0</v>
      </c>
      <c r="Q344" s="162">
        <v>0</v>
      </c>
      <c r="R344" s="162">
        <f>$Q$344*$H$344</f>
        <v>0</v>
      </c>
      <c r="S344" s="162">
        <v>0</v>
      </c>
      <c r="T344" s="163">
        <f>$S$344*$H$344</f>
        <v>0</v>
      </c>
      <c r="AR344" s="97" t="s">
        <v>146</v>
      </c>
      <c r="AT344" s="97" t="s">
        <v>141</v>
      </c>
      <c r="AU344" s="97" t="s">
        <v>80</v>
      </c>
      <c r="AY344" s="6" t="s">
        <v>139</v>
      </c>
      <c r="BE344" s="164">
        <f>IF($N$344="základní",$J$344,0)</f>
        <v>38700</v>
      </c>
      <c r="BF344" s="164">
        <f>IF($N$344="snížená",$J$344,0)</f>
        <v>0</v>
      </c>
      <c r="BG344" s="164">
        <f>IF($N$344="zákl. přenesená",$J$344,0)</f>
        <v>0</v>
      </c>
      <c r="BH344" s="164">
        <f>IF($N$344="sníž. přenesená",$J$344,0)</f>
        <v>0</v>
      </c>
      <c r="BI344" s="164">
        <f>IF($N$344="nulová",$J$344,0)</f>
        <v>0</v>
      </c>
      <c r="BJ344" s="97" t="s">
        <v>76</v>
      </c>
      <c r="BK344" s="164">
        <f>ROUND($I$344*$H$344,2)</f>
        <v>38700</v>
      </c>
      <c r="BL344" s="97" t="s">
        <v>146</v>
      </c>
      <c r="BM344" s="97" t="s">
        <v>2848</v>
      </c>
    </row>
    <row r="345" spans="2:65" s="6" customFormat="1" ht="15.75" customHeight="1" x14ac:dyDescent="0.3">
      <c r="B345" s="169"/>
      <c r="C345" s="170"/>
      <c r="D345" s="165" t="s">
        <v>152</v>
      </c>
      <c r="E345" s="171"/>
      <c r="F345" s="171" t="s">
        <v>2842</v>
      </c>
      <c r="G345" s="170"/>
      <c r="H345" s="170"/>
      <c r="J345" s="170"/>
      <c r="K345" s="170"/>
      <c r="L345" s="172"/>
      <c r="M345" s="173"/>
      <c r="N345" s="170"/>
      <c r="O345" s="170"/>
      <c r="P345" s="170"/>
      <c r="Q345" s="170"/>
      <c r="R345" s="170"/>
      <c r="S345" s="170"/>
      <c r="T345" s="174"/>
      <c r="AT345" s="175" t="s">
        <v>152</v>
      </c>
      <c r="AU345" s="175" t="s">
        <v>80</v>
      </c>
      <c r="AV345" s="175" t="s">
        <v>76</v>
      </c>
      <c r="AW345" s="175" t="s">
        <v>111</v>
      </c>
      <c r="AX345" s="175" t="s">
        <v>72</v>
      </c>
      <c r="AY345" s="175" t="s">
        <v>139</v>
      </c>
    </row>
    <row r="346" spans="2:65" s="6" customFormat="1" ht="15.75" customHeight="1" x14ac:dyDescent="0.3">
      <c r="B346" s="176"/>
      <c r="C346" s="177"/>
      <c r="D346" s="167" t="s">
        <v>152</v>
      </c>
      <c r="E346" s="177"/>
      <c r="F346" s="178" t="s">
        <v>1843</v>
      </c>
      <c r="G346" s="177"/>
      <c r="H346" s="179">
        <v>1</v>
      </c>
      <c r="J346" s="177"/>
      <c r="K346" s="177"/>
      <c r="L346" s="180"/>
      <c r="M346" s="181"/>
      <c r="N346" s="177"/>
      <c r="O346" s="177"/>
      <c r="P346" s="177"/>
      <c r="Q346" s="177"/>
      <c r="R346" s="177"/>
      <c r="S346" s="177"/>
      <c r="T346" s="182"/>
      <c r="AT346" s="183" t="s">
        <v>152</v>
      </c>
      <c r="AU346" s="183" t="s">
        <v>80</v>
      </c>
      <c r="AV346" s="183" t="s">
        <v>80</v>
      </c>
      <c r="AW346" s="183" t="s">
        <v>111</v>
      </c>
      <c r="AX346" s="183" t="s">
        <v>76</v>
      </c>
      <c r="AY346" s="183" t="s">
        <v>139</v>
      </c>
    </row>
    <row r="347" spans="2:65" s="6" customFormat="1" ht="15.75" customHeight="1" x14ac:dyDescent="0.3">
      <c r="B347" s="23"/>
      <c r="C347" s="153" t="s">
        <v>1337</v>
      </c>
      <c r="D347" s="153" t="s">
        <v>141</v>
      </c>
      <c r="E347" s="154" t="s">
        <v>2849</v>
      </c>
      <c r="F347" s="155" t="s">
        <v>2850</v>
      </c>
      <c r="G347" s="156" t="s">
        <v>144</v>
      </c>
      <c r="H347" s="157">
        <v>1</v>
      </c>
      <c r="I347" s="158">
        <v>5860</v>
      </c>
      <c r="J347" s="159">
        <f>ROUND($I$347*$H$347,2)</f>
        <v>5860</v>
      </c>
      <c r="K347" s="155"/>
      <c r="L347" s="43"/>
      <c r="M347" s="160"/>
      <c r="N347" s="161" t="s">
        <v>43</v>
      </c>
      <c r="O347" s="24"/>
      <c r="P347" s="162">
        <f>$O$347*$H$347</f>
        <v>0</v>
      </c>
      <c r="Q347" s="162">
        <v>0</v>
      </c>
      <c r="R347" s="162">
        <f>$Q$347*$H$347</f>
        <v>0</v>
      </c>
      <c r="S347" s="162">
        <v>0</v>
      </c>
      <c r="T347" s="163">
        <f>$S$347*$H$347</f>
        <v>0</v>
      </c>
      <c r="AR347" s="97" t="s">
        <v>146</v>
      </c>
      <c r="AT347" s="97" t="s">
        <v>141</v>
      </c>
      <c r="AU347" s="97" t="s">
        <v>80</v>
      </c>
      <c r="AY347" s="6" t="s">
        <v>139</v>
      </c>
      <c r="BE347" s="164">
        <f>IF($N$347="základní",$J$347,0)</f>
        <v>5860</v>
      </c>
      <c r="BF347" s="164">
        <f>IF($N$347="snížená",$J$347,0)</f>
        <v>0</v>
      </c>
      <c r="BG347" s="164">
        <f>IF($N$347="zákl. přenesená",$J$347,0)</f>
        <v>0</v>
      </c>
      <c r="BH347" s="164">
        <f>IF($N$347="sníž. přenesená",$J$347,0)</f>
        <v>0</v>
      </c>
      <c r="BI347" s="164">
        <f>IF($N$347="nulová",$J$347,0)</f>
        <v>0</v>
      </c>
      <c r="BJ347" s="97" t="s">
        <v>76</v>
      </c>
      <c r="BK347" s="164">
        <f>ROUND($I$347*$H$347,2)</f>
        <v>5860</v>
      </c>
      <c r="BL347" s="97" t="s">
        <v>146</v>
      </c>
      <c r="BM347" s="97" t="s">
        <v>2851</v>
      </c>
    </row>
    <row r="348" spans="2:65" s="6" customFormat="1" ht="15.75" customHeight="1" x14ac:dyDescent="0.3">
      <c r="B348" s="176"/>
      <c r="C348" s="177"/>
      <c r="D348" s="165" t="s">
        <v>152</v>
      </c>
      <c r="E348" s="178"/>
      <c r="F348" s="178" t="s">
        <v>1843</v>
      </c>
      <c r="G348" s="177"/>
      <c r="H348" s="179">
        <v>1</v>
      </c>
      <c r="J348" s="177"/>
      <c r="K348" s="177"/>
      <c r="L348" s="180"/>
      <c r="M348" s="181"/>
      <c r="N348" s="177"/>
      <c r="O348" s="177"/>
      <c r="P348" s="177"/>
      <c r="Q348" s="177"/>
      <c r="R348" s="177"/>
      <c r="S348" s="177"/>
      <c r="T348" s="182"/>
      <c r="AT348" s="183" t="s">
        <v>152</v>
      </c>
      <c r="AU348" s="183" t="s">
        <v>80</v>
      </c>
      <c r="AV348" s="183" t="s">
        <v>80</v>
      </c>
      <c r="AW348" s="183" t="s">
        <v>111</v>
      </c>
      <c r="AX348" s="183" t="s">
        <v>76</v>
      </c>
      <c r="AY348" s="183" t="s">
        <v>139</v>
      </c>
    </row>
    <row r="349" spans="2:65" s="6" customFormat="1" ht="15.75" customHeight="1" x14ac:dyDescent="0.3">
      <c r="B349" s="23"/>
      <c r="C349" s="153" t="s">
        <v>1344</v>
      </c>
      <c r="D349" s="153" t="s">
        <v>141</v>
      </c>
      <c r="E349" s="154" t="s">
        <v>2852</v>
      </c>
      <c r="F349" s="155" t="s">
        <v>2853</v>
      </c>
      <c r="G349" s="156" t="s">
        <v>144</v>
      </c>
      <c r="H349" s="157">
        <v>1</v>
      </c>
      <c r="I349" s="158">
        <v>12600</v>
      </c>
      <c r="J349" s="159">
        <f>ROUND($I$349*$H$349,2)</f>
        <v>12600</v>
      </c>
      <c r="K349" s="155"/>
      <c r="L349" s="43"/>
      <c r="M349" s="160"/>
      <c r="N349" s="161" t="s">
        <v>43</v>
      </c>
      <c r="O349" s="24"/>
      <c r="P349" s="162">
        <f>$O$349*$H$349</f>
        <v>0</v>
      </c>
      <c r="Q349" s="162">
        <v>0</v>
      </c>
      <c r="R349" s="162">
        <f>$Q$349*$H$349</f>
        <v>0</v>
      </c>
      <c r="S349" s="162">
        <v>0</v>
      </c>
      <c r="T349" s="163">
        <f>$S$349*$H$349</f>
        <v>0</v>
      </c>
      <c r="AR349" s="97" t="s">
        <v>146</v>
      </c>
      <c r="AT349" s="97" t="s">
        <v>141</v>
      </c>
      <c r="AU349" s="97" t="s">
        <v>80</v>
      </c>
      <c r="AY349" s="6" t="s">
        <v>139</v>
      </c>
      <c r="BE349" s="164">
        <f>IF($N$349="základní",$J$349,0)</f>
        <v>12600</v>
      </c>
      <c r="BF349" s="164">
        <f>IF($N$349="snížená",$J$349,0)</f>
        <v>0</v>
      </c>
      <c r="BG349" s="164">
        <f>IF($N$349="zákl. přenesená",$J$349,0)</f>
        <v>0</v>
      </c>
      <c r="BH349" s="164">
        <f>IF($N$349="sníž. přenesená",$J$349,0)</f>
        <v>0</v>
      </c>
      <c r="BI349" s="164">
        <f>IF($N$349="nulová",$J$349,0)</f>
        <v>0</v>
      </c>
      <c r="BJ349" s="97" t="s">
        <v>76</v>
      </c>
      <c r="BK349" s="164">
        <f>ROUND($I$349*$H$349,2)</f>
        <v>12600</v>
      </c>
      <c r="BL349" s="97" t="s">
        <v>146</v>
      </c>
      <c r="BM349" s="97" t="s">
        <v>2854</v>
      </c>
    </row>
    <row r="350" spans="2:65" s="6" customFormat="1" ht="15.75" customHeight="1" x14ac:dyDescent="0.3">
      <c r="B350" s="176"/>
      <c r="C350" s="177"/>
      <c r="D350" s="165" t="s">
        <v>152</v>
      </c>
      <c r="E350" s="178"/>
      <c r="F350" s="178" t="s">
        <v>1843</v>
      </c>
      <c r="G350" s="177"/>
      <c r="H350" s="179">
        <v>1</v>
      </c>
      <c r="J350" s="177"/>
      <c r="K350" s="177"/>
      <c r="L350" s="180"/>
      <c r="M350" s="181"/>
      <c r="N350" s="177"/>
      <c r="O350" s="177"/>
      <c r="P350" s="177"/>
      <c r="Q350" s="177"/>
      <c r="R350" s="177"/>
      <c r="S350" s="177"/>
      <c r="T350" s="182"/>
      <c r="AT350" s="183" t="s">
        <v>152</v>
      </c>
      <c r="AU350" s="183" t="s">
        <v>80</v>
      </c>
      <c r="AV350" s="183" t="s">
        <v>80</v>
      </c>
      <c r="AW350" s="183" t="s">
        <v>111</v>
      </c>
      <c r="AX350" s="183" t="s">
        <v>76</v>
      </c>
      <c r="AY350" s="183" t="s">
        <v>139</v>
      </c>
    </row>
    <row r="351" spans="2:65" s="6" customFormat="1" ht="15.75" customHeight="1" x14ac:dyDescent="0.3">
      <c r="B351" s="23"/>
      <c r="C351" s="153" t="s">
        <v>1373</v>
      </c>
      <c r="D351" s="153" t="s">
        <v>141</v>
      </c>
      <c r="E351" s="154" t="s">
        <v>2855</v>
      </c>
      <c r="F351" s="155" t="s">
        <v>2856</v>
      </c>
      <c r="G351" s="156" t="s">
        <v>144</v>
      </c>
      <c r="H351" s="157">
        <v>1</v>
      </c>
      <c r="I351" s="158">
        <v>18000</v>
      </c>
      <c r="J351" s="159">
        <f>ROUND($I$351*$H$351,2)</f>
        <v>18000</v>
      </c>
      <c r="K351" s="155"/>
      <c r="L351" s="43"/>
      <c r="M351" s="160"/>
      <c r="N351" s="161" t="s">
        <v>43</v>
      </c>
      <c r="O351" s="24"/>
      <c r="P351" s="162">
        <f>$O$351*$H$351</f>
        <v>0</v>
      </c>
      <c r="Q351" s="162">
        <v>0</v>
      </c>
      <c r="R351" s="162">
        <f>$Q$351*$H$351</f>
        <v>0</v>
      </c>
      <c r="S351" s="162">
        <v>0</v>
      </c>
      <c r="T351" s="163">
        <f>$S$351*$H$351</f>
        <v>0</v>
      </c>
      <c r="AR351" s="97" t="s">
        <v>146</v>
      </c>
      <c r="AT351" s="97" t="s">
        <v>141</v>
      </c>
      <c r="AU351" s="97" t="s">
        <v>80</v>
      </c>
      <c r="AY351" s="6" t="s">
        <v>139</v>
      </c>
      <c r="BE351" s="164">
        <f>IF($N$351="základní",$J$351,0)</f>
        <v>18000</v>
      </c>
      <c r="BF351" s="164">
        <f>IF($N$351="snížená",$J$351,0)</f>
        <v>0</v>
      </c>
      <c r="BG351" s="164">
        <f>IF($N$351="zákl. přenesená",$J$351,0)</f>
        <v>0</v>
      </c>
      <c r="BH351" s="164">
        <f>IF($N$351="sníž. přenesená",$J$351,0)</f>
        <v>0</v>
      </c>
      <c r="BI351" s="164">
        <f>IF($N$351="nulová",$J$351,0)</f>
        <v>0</v>
      </c>
      <c r="BJ351" s="97" t="s">
        <v>76</v>
      </c>
      <c r="BK351" s="164">
        <f>ROUND($I$351*$H$351,2)</f>
        <v>18000</v>
      </c>
      <c r="BL351" s="97" t="s">
        <v>146</v>
      </c>
      <c r="BM351" s="97" t="s">
        <v>2857</v>
      </c>
    </row>
    <row r="352" spans="2:65" s="6" customFormat="1" ht="15.75" customHeight="1" x14ac:dyDescent="0.3">
      <c r="B352" s="176"/>
      <c r="C352" s="177"/>
      <c r="D352" s="165" t="s">
        <v>152</v>
      </c>
      <c r="E352" s="178"/>
      <c r="F352" s="178" t="s">
        <v>1843</v>
      </c>
      <c r="G352" s="177"/>
      <c r="H352" s="179">
        <v>1</v>
      </c>
      <c r="J352" s="177"/>
      <c r="K352" s="177"/>
      <c r="L352" s="180"/>
      <c r="M352" s="181"/>
      <c r="N352" s="177"/>
      <c r="O352" s="177"/>
      <c r="P352" s="177"/>
      <c r="Q352" s="177"/>
      <c r="R352" s="177"/>
      <c r="S352" s="177"/>
      <c r="T352" s="182"/>
      <c r="AT352" s="183" t="s">
        <v>152</v>
      </c>
      <c r="AU352" s="183" t="s">
        <v>80</v>
      </c>
      <c r="AV352" s="183" t="s">
        <v>80</v>
      </c>
      <c r="AW352" s="183" t="s">
        <v>111</v>
      </c>
      <c r="AX352" s="183" t="s">
        <v>76</v>
      </c>
      <c r="AY352" s="183" t="s">
        <v>139</v>
      </c>
    </row>
    <row r="353" spans="2:65" s="6" customFormat="1" ht="15.75" customHeight="1" x14ac:dyDescent="0.3">
      <c r="B353" s="23"/>
      <c r="C353" s="153" t="s">
        <v>1405</v>
      </c>
      <c r="D353" s="153" t="s">
        <v>141</v>
      </c>
      <c r="E353" s="154" t="s">
        <v>2858</v>
      </c>
      <c r="F353" s="155" t="s">
        <v>2859</v>
      </c>
      <c r="G353" s="156" t="s">
        <v>144</v>
      </c>
      <c r="H353" s="157">
        <v>17</v>
      </c>
      <c r="I353" s="158">
        <v>15000</v>
      </c>
      <c r="J353" s="159">
        <f>ROUND($I$353*$H$353,2)</f>
        <v>255000</v>
      </c>
      <c r="K353" s="155"/>
      <c r="L353" s="43"/>
      <c r="M353" s="160"/>
      <c r="N353" s="161" t="s">
        <v>43</v>
      </c>
      <c r="O353" s="24"/>
      <c r="P353" s="162">
        <f>$O$353*$H$353</f>
        <v>0</v>
      </c>
      <c r="Q353" s="162">
        <v>0</v>
      </c>
      <c r="R353" s="162">
        <f>$Q$353*$H$353</f>
        <v>0</v>
      </c>
      <c r="S353" s="162">
        <v>0</v>
      </c>
      <c r="T353" s="163">
        <f>$S$353*$H$353</f>
        <v>0</v>
      </c>
      <c r="AR353" s="97" t="s">
        <v>146</v>
      </c>
      <c r="AT353" s="97" t="s">
        <v>141</v>
      </c>
      <c r="AU353" s="97" t="s">
        <v>80</v>
      </c>
      <c r="AY353" s="6" t="s">
        <v>139</v>
      </c>
      <c r="BE353" s="164">
        <f>IF($N$353="základní",$J$353,0)</f>
        <v>255000</v>
      </c>
      <c r="BF353" s="164">
        <f>IF($N$353="snížená",$J$353,0)</f>
        <v>0</v>
      </c>
      <c r="BG353" s="164">
        <f>IF($N$353="zákl. přenesená",$J$353,0)</f>
        <v>0</v>
      </c>
      <c r="BH353" s="164">
        <f>IF($N$353="sníž. přenesená",$J$353,0)</f>
        <v>0</v>
      </c>
      <c r="BI353" s="164">
        <f>IF($N$353="nulová",$J$353,0)</f>
        <v>0</v>
      </c>
      <c r="BJ353" s="97" t="s">
        <v>76</v>
      </c>
      <c r="BK353" s="164">
        <f>ROUND($I$353*$H$353,2)</f>
        <v>255000</v>
      </c>
      <c r="BL353" s="97" t="s">
        <v>146</v>
      </c>
      <c r="BM353" s="97" t="s">
        <v>2860</v>
      </c>
    </row>
    <row r="354" spans="2:65" s="6" customFormat="1" ht="15.75" customHeight="1" x14ac:dyDescent="0.3">
      <c r="B354" s="169"/>
      <c r="C354" s="170"/>
      <c r="D354" s="165" t="s">
        <v>152</v>
      </c>
      <c r="E354" s="171"/>
      <c r="F354" s="171" t="s">
        <v>2861</v>
      </c>
      <c r="G354" s="170"/>
      <c r="H354" s="170"/>
      <c r="J354" s="170"/>
      <c r="K354" s="170"/>
      <c r="L354" s="172"/>
      <c r="M354" s="173"/>
      <c r="N354" s="170"/>
      <c r="O354" s="170"/>
      <c r="P354" s="170"/>
      <c r="Q354" s="170"/>
      <c r="R354" s="170"/>
      <c r="S354" s="170"/>
      <c r="T354" s="174"/>
      <c r="AT354" s="175" t="s">
        <v>152</v>
      </c>
      <c r="AU354" s="175" t="s">
        <v>80</v>
      </c>
      <c r="AV354" s="175" t="s">
        <v>76</v>
      </c>
      <c r="AW354" s="175" t="s">
        <v>111</v>
      </c>
      <c r="AX354" s="175" t="s">
        <v>72</v>
      </c>
      <c r="AY354" s="175" t="s">
        <v>139</v>
      </c>
    </row>
    <row r="355" spans="2:65" s="6" customFormat="1" ht="27" customHeight="1" x14ac:dyDescent="0.3">
      <c r="B355" s="169"/>
      <c r="C355" s="170"/>
      <c r="D355" s="167" t="s">
        <v>152</v>
      </c>
      <c r="E355" s="170"/>
      <c r="F355" s="171" t="s">
        <v>2862</v>
      </c>
      <c r="G355" s="170"/>
      <c r="H355" s="170"/>
      <c r="J355" s="170"/>
      <c r="K355" s="170"/>
      <c r="L355" s="172"/>
      <c r="M355" s="173"/>
      <c r="N355" s="170"/>
      <c r="O355" s="170"/>
      <c r="P355" s="170"/>
      <c r="Q355" s="170"/>
      <c r="R355" s="170"/>
      <c r="S355" s="170"/>
      <c r="T355" s="174"/>
      <c r="AT355" s="175" t="s">
        <v>152</v>
      </c>
      <c r="AU355" s="175" t="s">
        <v>80</v>
      </c>
      <c r="AV355" s="175" t="s">
        <v>76</v>
      </c>
      <c r="AW355" s="175" t="s">
        <v>111</v>
      </c>
      <c r="AX355" s="175" t="s">
        <v>72</v>
      </c>
      <c r="AY355" s="175" t="s">
        <v>139</v>
      </c>
    </row>
    <row r="356" spans="2:65" s="6" customFormat="1" ht="15.75" customHeight="1" x14ac:dyDescent="0.3">
      <c r="B356" s="176"/>
      <c r="C356" s="177"/>
      <c r="D356" s="167" t="s">
        <v>152</v>
      </c>
      <c r="E356" s="177"/>
      <c r="F356" s="178" t="s">
        <v>2863</v>
      </c>
      <c r="G356" s="177"/>
      <c r="H356" s="179">
        <v>17</v>
      </c>
      <c r="J356" s="177"/>
      <c r="K356" s="177"/>
      <c r="L356" s="180"/>
      <c r="M356" s="181"/>
      <c r="N356" s="177"/>
      <c r="O356" s="177"/>
      <c r="P356" s="177"/>
      <c r="Q356" s="177"/>
      <c r="R356" s="177"/>
      <c r="S356" s="177"/>
      <c r="T356" s="182"/>
      <c r="AT356" s="183" t="s">
        <v>152</v>
      </c>
      <c r="AU356" s="183" t="s">
        <v>80</v>
      </c>
      <c r="AV356" s="183" t="s">
        <v>80</v>
      </c>
      <c r="AW356" s="183" t="s">
        <v>111</v>
      </c>
      <c r="AX356" s="183" t="s">
        <v>76</v>
      </c>
      <c r="AY356" s="183" t="s">
        <v>139</v>
      </c>
    </row>
    <row r="357" spans="2:65" s="6" customFormat="1" ht="15.75" customHeight="1" x14ac:dyDescent="0.3">
      <c r="B357" s="23"/>
      <c r="C357" s="153" t="s">
        <v>1414</v>
      </c>
      <c r="D357" s="153" t="s">
        <v>141</v>
      </c>
      <c r="E357" s="154" t="s">
        <v>2864</v>
      </c>
      <c r="F357" s="155" t="s">
        <v>2865</v>
      </c>
      <c r="G357" s="156" t="s">
        <v>164</v>
      </c>
      <c r="H357" s="157">
        <v>72</v>
      </c>
      <c r="I357" s="158">
        <v>5670</v>
      </c>
      <c r="J357" s="159">
        <f>ROUND($I$357*$H$357,2)</f>
        <v>408240</v>
      </c>
      <c r="K357" s="155"/>
      <c r="L357" s="43"/>
      <c r="M357" s="160"/>
      <c r="N357" s="161" t="s">
        <v>43</v>
      </c>
      <c r="O357" s="24"/>
      <c r="P357" s="162">
        <f>$O$357*$H$357</f>
        <v>0</v>
      </c>
      <c r="Q357" s="162">
        <v>0</v>
      </c>
      <c r="R357" s="162">
        <f>$Q$357*$H$357</f>
        <v>0</v>
      </c>
      <c r="S357" s="162">
        <v>0</v>
      </c>
      <c r="T357" s="163">
        <f>$S$357*$H$357</f>
        <v>0</v>
      </c>
      <c r="AR357" s="97" t="s">
        <v>146</v>
      </c>
      <c r="AT357" s="97" t="s">
        <v>141</v>
      </c>
      <c r="AU357" s="97" t="s">
        <v>80</v>
      </c>
      <c r="AY357" s="6" t="s">
        <v>139</v>
      </c>
      <c r="BE357" s="164">
        <f>IF($N$357="základní",$J$357,0)</f>
        <v>408240</v>
      </c>
      <c r="BF357" s="164">
        <f>IF($N$357="snížená",$J$357,0)</f>
        <v>0</v>
      </c>
      <c r="BG357" s="164">
        <f>IF($N$357="zákl. přenesená",$J$357,0)</f>
        <v>0</v>
      </c>
      <c r="BH357" s="164">
        <f>IF($N$357="sníž. přenesená",$J$357,0)</f>
        <v>0</v>
      </c>
      <c r="BI357" s="164">
        <f>IF($N$357="nulová",$J$357,0)</f>
        <v>0</v>
      </c>
      <c r="BJ357" s="97" t="s">
        <v>76</v>
      </c>
      <c r="BK357" s="164">
        <f>ROUND($I$357*$H$357,2)</f>
        <v>408240</v>
      </c>
      <c r="BL357" s="97" t="s">
        <v>146</v>
      </c>
      <c r="BM357" s="97" t="s">
        <v>2866</v>
      </c>
    </row>
    <row r="358" spans="2:65" s="6" customFormat="1" ht="27" customHeight="1" x14ac:dyDescent="0.3">
      <c r="B358" s="169"/>
      <c r="C358" s="170"/>
      <c r="D358" s="165" t="s">
        <v>152</v>
      </c>
      <c r="E358" s="171"/>
      <c r="F358" s="171" t="s">
        <v>2867</v>
      </c>
      <c r="G358" s="170"/>
      <c r="H358" s="170"/>
      <c r="J358" s="170"/>
      <c r="K358" s="170"/>
      <c r="L358" s="172"/>
      <c r="M358" s="173"/>
      <c r="N358" s="170"/>
      <c r="O358" s="170"/>
      <c r="P358" s="170"/>
      <c r="Q358" s="170"/>
      <c r="R358" s="170"/>
      <c r="S358" s="170"/>
      <c r="T358" s="174"/>
      <c r="AT358" s="175" t="s">
        <v>152</v>
      </c>
      <c r="AU358" s="175" t="s">
        <v>80</v>
      </c>
      <c r="AV358" s="175" t="s">
        <v>76</v>
      </c>
      <c r="AW358" s="175" t="s">
        <v>111</v>
      </c>
      <c r="AX358" s="175" t="s">
        <v>72</v>
      </c>
      <c r="AY358" s="175" t="s">
        <v>139</v>
      </c>
    </row>
    <row r="359" spans="2:65" s="6" customFormat="1" ht="15.75" customHeight="1" x14ac:dyDescent="0.3">
      <c r="B359" s="176"/>
      <c r="C359" s="177"/>
      <c r="D359" s="167" t="s">
        <v>152</v>
      </c>
      <c r="E359" s="177"/>
      <c r="F359" s="178" t="s">
        <v>2868</v>
      </c>
      <c r="G359" s="177"/>
      <c r="H359" s="179">
        <v>72</v>
      </c>
      <c r="J359" s="177"/>
      <c r="K359" s="177"/>
      <c r="L359" s="180"/>
      <c r="M359" s="181"/>
      <c r="N359" s="177"/>
      <c r="O359" s="177"/>
      <c r="P359" s="177"/>
      <c r="Q359" s="177"/>
      <c r="R359" s="177"/>
      <c r="S359" s="177"/>
      <c r="T359" s="182"/>
      <c r="AT359" s="183" t="s">
        <v>152</v>
      </c>
      <c r="AU359" s="183" t="s">
        <v>80</v>
      </c>
      <c r="AV359" s="183" t="s">
        <v>80</v>
      </c>
      <c r="AW359" s="183" t="s">
        <v>111</v>
      </c>
      <c r="AX359" s="183" t="s">
        <v>76</v>
      </c>
      <c r="AY359" s="183" t="s">
        <v>139</v>
      </c>
    </row>
    <row r="360" spans="2:65" s="6" customFormat="1" ht="15.75" customHeight="1" x14ac:dyDescent="0.3">
      <c r="B360" s="23"/>
      <c r="C360" s="153" t="s">
        <v>1420</v>
      </c>
      <c r="D360" s="153" t="s">
        <v>141</v>
      </c>
      <c r="E360" s="154" t="s">
        <v>2869</v>
      </c>
      <c r="F360" s="155" t="s">
        <v>2870</v>
      </c>
      <c r="G360" s="156" t="s">
        <v>2774</v>
      </c>
      <c r="H360" s="157">
        <v>1</v>
      </c>
      <c r="I360" s="158">
        <v>204000</v>
      </c>
      <c r="J360" s="159">
        <f>ROUND($I$360*$H$360,2)</f>
        <v>204000</v>
      </c>
      <c r="K360" s="155"/>
      <c r="L360" s="43"/>
      <c r="M360" s="160"/>
      <c r="N360" s="161" t="s">
        <v>43</v>
      </c>
      <c r="O360" s="24"/>
      <c r="P360" s="162">
        <f>$O$360*$H$360</f>
        <v>0</v>
      </c>
      <c r="Q360" s="162">
        <v>0</v>
      </c>
      <c r="R360" s="162">
        <f>$Q$360*$H$360</f>
        <v>0</v>
      </c>
      <c r="S360" s="162">
        <v>0</v>
      </c>
      <c r="T360" s="163">
        <f>$S$360*$H$360</f>
        <v>0</v>
      </c>
      <c r="AR360" s="97" t="s">
        <v>146</v>
      </c>
      <c r="AT360" s="97" t="s">
        <v>141</v>
      </c>
      <c r="AU360" s="97" t="s">
        <v>80</v>
      </c>
      <c r="AY360" s="6" t="s">
        <v>139</v>
      </c>
      <c r="BE360" s="164">
        <f>IF($N$360="základní",$J$360,0)</f>
        <v>204000</v>
      </c>
      <c r="BF360" s="164">
        <f>IF($N$360="snížená",$J$360,0)</f>
        <v>0</v>
      </c>
      <c r="BG360" s="164">
        <f>IF($N$360="zákl. přenesená",$J$360,0)</f>
        <v>0</v>
      </c>
      <c r="BH360" s="164">
        <f>IF($N$360="sníž. přenesená",$J$360,0)</f>
        <v>0</v>
      </c>
      <c r="BI360" s="164">
        <f>IF($N$360="nulová",$J$360,0)</f>
        <v>0</v>
      </c>
      <c r="BJ360" s="97" t="s">
        <v>76</v>
      </c>
      <c r="BK360" s="164">
        <f>ROUND($I$360*$H$360,2)</f>
        <v>204000</v>
      </c>
      <c r="BL360" s="97" t="s">
        <v>146</v>
      </c>
      <c r="BM360" s="97" t="s">
        <v>2871</v>
      </c>
    </row>
    <row r="361" spans="2:65" s="140" customFormat="1" ht="30.75" customHeight="1" x14ac:dyDescent="0.3">
      <c r="B361" s="141"/>
      <c r="C361" s="142"/>
      <c r="D361" s="142" t="s">
        <v>71</v>
      </c>
      <c r="E361" s="151" t="s">
        <v>2872</v>
      </c>
      <c r="F361" s="151" t="s">
        <v>2873</v>
      </c>
      <c r="G361" s="142"/>
      <c r="H361" s="142"/>
      <c r="J361" s="152">
        <f>$BK$361</f>
        <v>293990</v>
      </c>
      <c r="K361" s="142"/>
      <c r="L361" s="145"/>
      <c r="M361" s="146"/>
      <c r="N361" s="142"/>
      <c r="O361" s="142"/>
      <c r="P361" s="147">
        <f>SUM($P$362:$P$401)</f>
        <v>0</v>
      </c>
      <c r="Q361" s="142"/>
      <c r="R361" s="147">
        <f>SUM($R$362:$R$401)</f>
        <v>0</v>
      </c>
      <c r="S361" s="142"/>
      <c r="T361" s="148">
        <f>SUM($T$362:$T$401)</f>
        <v>0</v>
      </c>
      <c r="AR361" s="149" t="s">
        <v>76</v>
      </c>
      <c r="AT361" s="149" t="s">
        <v>71</v>
      </c>
      <c r="AU361" s="149" t="s">
        <v>76</v>
      </c>
      <c r="AY361" s="149" t="s">
        <v>139</v>
      </c>
      <c r="BK361" s="150">
        <f>SUM($BK$362:$BK$401)</f>
        <v>293990</v>
      </c>
    </row>
    <row r="362" spans="2:65" s="6" customFormat="1" ht="15.75" customHeight="1" x14ac:dyDescent="0.3">
      <c r="B362" s="23"/>
      <c r="C362" s="156" t="s">
        <v>1429</v>
      </c>
      <c r="D362" s="156" t="s">
        <v>141</v>
      </c>
      <c r="E362" s="154" t="s">
        <v>2874</v>
      </c>
      <c r="F362" s="155" t="s">
        <v>2875</v>
      </c>
      <c r="G362" s="156" t="s">
        <v>144</v>
      </c>
      <c r="H362" s="157">
        <v>1</v>
      </c>
      <c r="I362" s="158">
        <v>2370</v>
      </c>
      <c r="J362" s="159">
        <f>ROUND($I$362*$H$362,2)</f>
        <v>2370</v>
      </c>
      <c r="K362" s="155"/>
      <c r="L362" s="43"/>
      <c r="M362" s="160"/>
      <c r="N362" s="161" t="s">
        <v>43</v>
      </c>
      <c r="O362" s="24"/>
      <c r="P362" s="162">
        <f>$O$362*$H$362</f>
        <v>0</v>
      </c>
      <c r="Q362" s="162">
        <v>0</v>
      </c>
      <c r="R362" s="162">
        <f>$Q$362*$H$362</f>
        <v>0</v>
      </c>
      <c r="S362" s="162">
        <v>0</v>
      </c>
      <c r="T362" s="163">
        <f>$S$362*$H$362</f>
        <v>0</v>
      </c>
      <c r="AR362" s="97" t="s">
        <v>146</v>
      </c>
      <c r="AT362" s="97" t="s">
        <v>141</v>
      </c>
      <c r="AU362" s="97" t="s">
        <v>80</v>
      </c>
      <c r="AY362" s="97" t="s">
        <v>139</v>
      </c>
      <c r="BE362" s="164">
        <f>IF($N$362="základní",$J$362,0)</f>
        <v>2370</v>
      </c>
      <c r="BF362" s="164">
        <f>IF($N$362="snížená",$J$362,0)</f>
        <v>0</v>
      </c>
      <c r="BG362" s="164">
        <f>IF($N$362="zákl. přenesená",$J$362,0)</f>
        <v>0</v>
      </c>
      <c r="BH362" s="164">
        <f>IF($N$362="sníž. přenesená",$J$362,0)</f>
        <v>0</v>
      </c>
      <c r="BI362" s="164">
        <f>IF($N$362="nulová",$J$362,0)</f>
        <v>0</v>
      </c>
      <c r="BJ362" s="97" t="s">
        <v>76</v>
      </c>
      <c r="BK362" s="164">
        <f>ROUND($I$362*$H$362,2)</f>
        <v>2370</v>
      </c>
      <c r="BL362" s="97" t="s">
        <v>146</v>
      </c>
      <c r="BM362" s="97" t="s">
        <v>2876</v>
      </c>
    </row>
    <row r="363" spans="2:65" s="6" customFormat="1" ht="15.75" customHeight="1" x14ac:dyDescent="0.3">
      <c r="B363" s="23"/>
      <c r="C363" s="156" t="s">
        <v>1434</v>
      </c>
      <c r="D363" s="156" t="s">
        <v>141</v>
      </c>
      <c r="E363" s="154" t="s">
        <v>2877</v>
      </c>
      <c r="F363" s="155" t="s">
        <v>2878</v>
      </c>
      <c r="G363" s="156" t="s">
        <v>294</v>
      </c>
      <c r="H363" s="157">
        <v>17</v>
      </c>
      <c r="I363" s="158">
        <v>462</v>
      </c>
      <c r="J363" s="159">
        <f>ROUND($I$363*$H$363,2)</f>
        <v>7854</v>
      </c>
      <c r="K363" s="155"/>
      <c r="L363" s="43"/>
      <c r="M363" s="160"/>
      <c r="N363" s="161" t="s">
        <v>43</v>
      </c>
      <c r="O363" s="24"/>
      <c r="P363" s="162">
        <f>$O$363*$H$363</f>
        <v>0</v>
      </c>
      <c r="Q363" s="162">
        <v>0</v>
      </c>
      <c r="R363" s="162">
        <f>$Q$363*$H$363</f>
        <v>0</v>
      </c>
      <c r="S363" s="162">
        <v>0</v>
      </c>
      <c r="T363" s="163">
        <f>$S$363*$H$363</f>
        <v>0</v>
      </c>
      <c r="AR363" s="97" t="s">
        <v>146</v>
      </c>
      <c r="AT363" s="97" t="s">
        <v>141</v>
      </c>
      <c r="AU363" s="97" t="s">
        <v>80</v>
      </c>
      <c r="AY363" s="97" t="s">
        <v>139</v>
      </c>
      <c r="BE363" s="164">
        <f>IF($N$363="základní",$J$363,0)</f>
        <v>7854</v>
      </c>
      <c r="BF363" s="164">
        <f>IF($N$363="snížená",$J$363,0)</f>
        <v>0</v>
      </c>
      <c r="BG363" s="164">
        <f>IF($N$363="zákl. přenesená",$J$363,0)</f>
        <v>0</v>
      </c>
      <c r="BH363" s="164">
        <f>IF($N$363="sníž. přenesená",$J$363,0)</f>
        <v>0</v>
      </c>
      <c r="BI363" s="164">
        <f>IF($N$363="nulová",$J$363,0)</f>
        <v>0</v>
      </c>
      <c r="BJ363" s="97" t="s">
        <v>76</v>
      </c>
      <c r="BK363" s="164">
        <f>ROUND($I$363*$H$363,2)</f>
        <v>7854</v>
      </c>
      <c r="BL363" s="97" t="s">
        <v>146</v>
      </c>
      <c r="BM363" s="97" t="s">
        <v>2879</v>
      </c>
    </row>
    <row r="364" spans="2:65" s="6" customFormat="1" ht="15.75" customHeight="1" x14ac:dyDescent="0.3">
      <c r="B364" s="23"/>
      <c r="C364" s="156" t="s">
        <v>1440</v>
      </c>
      <c r="D364" s="156" t="s">
        <v>141</v>
      </c>
      <c r="E364" s="154" t="s">
        <v>2880</v>
      </c>
      <c r="F364" s="155" t="s">
        <v>2881</v>
      </c>
      <c r="G364" s="156" t="s">
        <v>2321</v>
      </c>
      <c r="H364" s="157">
        <v>4</v>
      </c>
      <c r="I364" s="158">
        <v>205</v>
      </c>
      <c r="J364" s="159">
        <f>ROUND($I$364*$H$364,2)</f>
        <v>820</v>
      </c>
      <c r="K364" s="155"/>
      <c r="L364" s="43"/>
      <c r="M364" s="160"/>
      <c r="N364" s="161" t="s">
        <v>43</v>
      </c>
      <c r="O364" s="24"/>
      <c r="P364" s="162">
        <f>$O$364*$H$364</f>
        <v>0</v>
      </c>
      <c r="Q364" s="162">
        <v>0</v>
      </c>
      <c r="R364" s="162">
        <f>$Q$364*$H$364</f>
        <v>0</v>
      </c>
      <c r="S364" s="162">
        <v>0</v>
      </c>
      <c r="T364" s="163">
        <f>$S$364*$H$364</f>
        <v>0</v>
      </c>
      <c r="AR364" s="97" t="s">
        <v>146</v>
      </c>
      <c r="AT364" s="97" t="s">
        <v>141</v>
      </c>
      <c r="AU364" s="97" t="s">
        <v>80</v>
      </c>
      <c r="AY364" s="97" t="s">
        <v>139</v>
      </c>
      <c r="BE364" s="164">
        <f>IF($N$364="základní",$J$364,0)</f>
        <v>820</v>
      </c>
      <c r="BF364" s="164">
        <f>IF($N$364="snížená",$J$364,0)</f>
        <v>0</v>
      </c>
      <c r="BG364" s="164">
        <f>IF($N$364="zákl. přenesená",$J$364,0)</f>
        <v>0</v>
      </c>
      <c r="BH364" s="164">
        <f>IF($N$364="sníž. přenesená",$J$364,0)</f>
        <v>0</v>
      </c>
      <c r="BI364" s="164">
        <f>IF($N$364="nulová",$J$364,0)</f>
        <v>0</v>
      </c>
      <c r="BJ364" s="97" t="s">
        <v>76</v>
      </c>
      <c r="BK364" s="164">
        <f>ROUND($I$364*$H$364,2)</f>
        <v>820</v>
      </c>
      <c r="BL364" s="97" t="s">
        <v>146</v>
      </c>
      <c r="BM364" s="97" t="s">
        <v>2882</v>
      </c>
    </row>
    <row r="365" spans="2:65" s="6" customFormat="1" ht="15.75" customHeight="1" x14ac:dyDescent="0.3">
      <c r="B365" s="23"/>
      <c r="C365" s="156" t="s">
        <v>1446</v>
      </c>
      <c r="D365" s="156" t="s">
        <v>141</v>
      </c>
      <c r="E365" s="154" t="s">
        <v>2883</v>
      </c>
      <c r="F365" s="155" t="s">
        <v>2884</v>
      </c>
      <c r="G365" s="156" t="s">
        <v>2321</v>
      </c>
      <c r="H365" s="157">
        <v>10</v>
      </c>
      <c r="I365" s="158">
        <v>730</v>
      </c>
      <c r="J365" s="159">
        <f>ROUND($I$365*$H$365,2)</f>
        <v>7300</v>
      </c>
      <c r="K365" s="155"/>
      <c r="L365" s="43"/>
      <c r="M365" s="160"/>
      <c r="N365" s="161" t="s">
        <v>43</v>
      </c>
      <c r="O365" s="24"/>
      <c r="P365" s="162">
        <f>$O$365*$H$365</f>
        <v>0</v>
      </c>
      <c r="Q365" s="162">
        <v>0</v>
      </c>
      <c r="R365" s="162">
        <f>$Q$365*$H$365</f>
        <v>0</v>
      </c>
      <c r="S365" s="162">
        <v>0</v>
      </c>
      <c r="T365" s="163">
        <f>$S$365*$H$365</f>
        <v>0</v>
      </c>
      <c r="AR365" s="97" t="s">
        <v>146</v>
      </c>
      <c r="AT365" s="97" t="s">
        <v>141</v>
      </c>
      <c r="AU365" s="97" t="s">
        <v>80</v>
      </c>
      <c r="AY365" s="97" t="s">
        <v>139</v>
      </c>
      <c r="BE365" s="164">
        <f>IF($N$365="základní",$J$365,0)</f>
        <v>7300</v>
      </c>
      <c r="BF365" s="164">
        <f>IF($N$365="snížená",$J$365,0)</f>
        <v>0</v>
      </c>
      <c r="BG365" s="164">
        <f>IF($N$365="zákl. přenesená",$J$365,0)</f>
        <v>0</v>
      </c>
      <c r="BH365" s="164">
        <f>IF($N$365="sníž. přenesená",$J$365,0)</f>
        <v>0</v>
      </c>
      <c r="BI365" s="164">
        <f>IF($N$365="nulová",$J$365,0)</f>
        <v>0</v>
      </c>
      <c r="BJ365" s="97" t="s">
        <v>76</v>
      </c>
      <c r="BK365" s="164">
        <f>ROUND($I$365*$H$365,2)</f>
        <v>7300</v>
      </c>
      <c r="BL365" s="97" t="s">
        <v>146</v>
      </c>
      <c r="BM365" s="97" t="s">
        <v>2885</v>
      </c>
    </row>
    <row r="366" spans="2:65" s="6" customFormat="1" ht="15.75" customHeight="1" x14ac:dyDescent="0.3">
      <c r="B366" s="23"/>
      <c r="C366" s="156" t="s">
        <v>1451</v>
      </c>
      <c r="D366" s="156" t="s">
        <v>141</v>
      </c>
      <c r="E366" s="154" t="s">
        <v>2886</v>
      </c>
      <c r="F366" s="155" t="s">
        <v>2887</v>
      </c>
      <c r="G366" s="156" t="s">
        <v>2321</v>
      </c>
      <c r="H366" s="157">
        <v>2</v>
      </c>
      <c r="I366" s="158">
        <v>641</v>
      </c>
      <c r="J366" s="159">
        <f>ROUND($I$366*$H$366,2)</f>
        <v>1282</v>
      </c>
      <c r="K366" s="155"/>
      <c r="L366" s="43"/>
      <c r="M366" s="160"/>
      <c r="N366" s="161" t="s">
        <v>43</v>
      </c>
      <c r="O366" s="24"/>
      <c r="P366" s="162">
        <f>$O$366*$H$366</f>
        <v>0</v>
      </c>
      <c r="Q366" s="162">
        <v>0</v>
      </c>
      <c r="R366" s="162">
        <f>$Q$366*$H$366</f>
        <v>0</v>
      </c>
      <c r="S366" s="162">
        <v>0</v>
      </c>
      <c r="T366" s="163">
        <f>$S$366*$H$366</f>
        <v>0</v>
      </c>
      <c r="AR366" s="97" t="s">
        <v>146</v>
      </c>
      <c r="AT366" s="97" t="s">
        <v>141</v>
      </c>
      <c r="AU366" s="97" t="s">
        <v>80</v>
      </c>
      <c r="AY366" s="97" t="s">
        <v>139</v>
      </c>
      <c r="BE366" s="164">
        <f>IF($N$366="základní",$J$366,0)</f>
        <v>1282</v>
      </c>
      <c r="BF366" s="164">
        <f>IF($N$366="snížená",$J$366,0)</f>
        <v>0</v>
      </c>
      <c r="BG366" s="164">
        <f>IF($N$366="zákl. přenesená",$J$366,0)</f>
        <v>0</v>
      </c>
      <c r="BH366" s="164">
        <f>IF($N$366="sníž. přenesená",$J$366,0)</f>
        <v>0</v>
      </c>
      <c r="BI366" s="164">
        <f>IF($N$366="nulová",$J$366,0)</f>
        <v>0</v>
      </c>
      <c r="BJ366" s="97" t="s">
        <v>76</v>
      </c>
      <c r="BK366" s="164">
        <f>ROUND($I$366*$H$366,2)</f>
        <v>1282</v>
      </c>
      <c r="BL366" s="97" t="s">
        <v>146</v>
      </c>
      <c r="BM366" s="97" t="s">
        <v>2888</v>
      </c>
    </row>
    <row r="367" spans="2:65" s="6" customFormat="1" ht="15.75" customHeight="1" x14ac:dyDescent="0.3">
      <c r="B367" s="23"/>
      <c r="C367" s="156" t="s">
        <v>1457</v>
      </c>
      <c r="D367" s="156" t="s">
        <v>141</v>
      </c>
      <c r="E367" s="154" t="s">
        <v>2889</v>
      </c>
      <c r="F367" s="155" t="s">
        <v>2890</v>
      </c>
      <c r="G367" s="156" t="s">
        <v>2321</v>
      </c>
      <c r="H367" s="157">
        <v>1</v>
      </c>
      <c r="I367" s="158">
        <v>3910</v>
      </c>
      <c r="J367" s="159">
        <f>ROUND($I$367*$H$367,2)</f>
        <v>3910</v>
      </c>
      <c r="K367" s="155"/>
      <c r="L367" s="43"/>
      <c r="M367" s="160"/>
      <c r="N367" s="161" t="s">
        <v>43</v>
      </c>
      <c r="O367" s="24"/>
      <c r="P367" s="162">
        <f>$O$367*$H$367</f>
        <v>0</v>
      </c>
      <c r="Q367" s="162">
        <v>0</v>
      </c>
      <c r="R367" s="162">
        <f>$Q$367*$H$367</f>
        <v>0</v>
      </c>
      <c r="S367" s="162">
        <v>0</v>
      </c>
      <c r="T367" s="163">
        <f>$S$367*$H$367</f>
        <v>0</v>
      </c>
      <c r="AR367" s="97" t="s">
        <v>146</v>
      </c>
      <c r="AT367" s="97" t="s">
        <v>141</v>
      </c>
      <c r="AU367" s="97" t="s">
        <v>80</v>
      </c>
      <c r="AY367" s="97" t="s">
        <v>139</v>
      </c>
      <c r="BE367" s="164">
        <f>IF($N$367="základní",$J$367,0)</f>
        <v>3910</v>
      </c>
      <c r="BF367" s="164">
        <f>IF($N$367="snížená",$J$367,0)</f>
        <v>0</v>
      </c>
      <c r="BG367" s="164">
        <f>IF($N$367="zákl. přenesená",$J$367,0)</f>
        <v>0</v>
      </c>
      <c r="BH367" s="164">
        <f>IF($N$367="sníž. přenesená",$J$367,0)</f>
        <v>0</v>
      </c>
      <c r="BI367" s="164">
        <f>IF($N$367="nulová",$J$367,0)</f>
        <v>0</v>
      </c>
      <c r="BJ367" s="97" t="s">
        <v>76</v>
      </c>
      <c r="BK367" s="164">
        <f>ROUND($I$367*$H$367,2)</f>
        <v>3910</v>
      </c>
      <c r="BL367" s="97" t="s">
        <v>146</v>
      </c>
      <c r="BM367" s="97" t="s">
        <v>2891</v>
      </c>
    </row>
    <row r="368" spans="2:65" s="6" customFormat="1" ht="15.75" customHeight="1" x14ac:dyDescent="0.3">
      <c r="B368" s="23"/>
      <c r="C368" s="156" t="s">
        <v>1462</v>
      </c>
      <c r="D368" s="156" t="s">
        <v>141</v>
      </c>
      <c r="E368" s="154" t="s">
        <v>2892</v>
      </c>
      <c r="F368" s="155" t="s">
        <v>2893</v>
      </c>
      <c r="G368" s="156" t="s">
        <v>2321</v>
      </c>
      <c r="H368" s="157">
        <v>2</v>
      </c>
      <c r="I368" s="158">
        <v>4480</v>
      </c>
      <c r="J368" s="159">
        <f>ROUND($I$368*$H$368,2)</f>
        <v>8960</v>
      </c>
      <c r="K368" s="155"/>
      <c r="L368" s="43"/>
      <c r="M368" s="160"/>
      <c r="N368" s="161" t="s">
        <v>43</v>
      </c>
      <c r="O368" s="24"/>
      <c r="P368" s="162">
        <f>$O$368*$H$368</f>
        <v>0</v>
      </c>
      <c r="Q368" s="162">
        <v>0</v>
      </c>
      <c r="R368" s="162">
        <f>$Q$368*$H$368</f>
        <v>0</v>
      </c>
      <c r="S368" s="162">
        <v>0</v>
      </c>
      <c r="T368" s="163">
        <f>$S$368*$H$368</f>
        <v>0</v>
      </c>
      <c r="AR368" s="97" t="s">
        <v>146</v>
      </c>
      <c r="AT368" s="97" t="s">
        <v>141</v>
      </c>
      <c r="AU368" s="97" t="s">
        <v>80</v>
      </c>
      <c r="AY368" s="97" t="s">
        <v>139</v>
      </c>
      <c r="BE368" s="164">
        <f>IF($N$368="základní",$J$368,0)</f>
        <v>8960</v>
      </c>
      <c r="BF368" s="164">
        <f>IF($N$368="snížená",$J$368,0)</f>
        <v>0</v>
      </c>
      <c r="BG368" s="164">
        <f>IF($N$368="zákl. přenesená",$J$368,0)</f>
        <v>0</v>
      </c>
      <c r="BH368" s="164">
        <f>IF($N$368="sníž. přenesená",$J$368,0)</f>
        <v>0</v>
      </c>
      <c r="BI368" s="164">
        <f>IF($N$368="nulová",$J$368,0)</f>
        <v>0</v>
      </c>
      <c r="BJ368" s="97" t="s">
        <v>76</v>
      </c>
      <c r="BK368" s="164">
        <f>ROUND($I$368*$H$368,2)</f>
        <v>8960</v>
      </c>
      <c r="BL368" s="97" t="s">
        <v>146</v>
      </c>
      <c r="BM368" s="97" t="s">
        <v>2894</v>
      </c>
    </row>
    <row r="369" spans="2:65" s="6" customFormat="1" ht="15.75" customHeight="1" x14ac:dyDescent="0.3">
      <c r="B369" s="23"/>
      <c r="C369" s="156" t="s">
        <v>1470</v>
      </c>
      <c r="D369" s="156" t="s">
        <v>141</v>
      </c>
      <c r="E369" s="154" t="s">
        <v>2895</v>
      </c>
      <c r="F369" s="155" t="s">
        <v>2896</v>
      </c>
      <c r="G369" s="156" t="s">
        <v>2321</v>
      </c>
      <c r="H369" s="157">
        <v>1</v>
      </c>
      <c r="I369" s="158">
        <v>538</v>
      </c>
      <c r="J369" s="159">
        <f>ROUND($I$369*$H$369,2)</f>
        <v>538</v>
      </c>
      <c r="K369" s="155"/>
      <c r="L369" s="43"/>
      <c r="M369" s="160"/>
      <c r="N369" s="161" t="s">
        <v>43</v>
      </c>
      <c r="O369" s="24"/>
      <c r="P369" s="162">
        <f>$O$369*$H$369</f>
        <v>0</v>
      </c>
      <c r="Q369" s="162">
        <v>0</v>
      </c>
      <c r="R369" s="162">
        <f>$Q$369*$H$369</f>
        <v>0</v>
      </c>
      <c r="S369" s="162">
        <v>0</v>
      </c>
      <c r="T369" s="163">
        <f>$S$369*$H$369</f>
        <v>0</v>
      </c>
      <c r="AR369" s="97" t="s">
        <v>146</v>
      </c>
      <c r="AT369" s="97" t="s">
        <v>141</v>
      </c>
      <c r="AU369" s="97" t="s">
        <v>80</v>
      </c>
      <c r="AY369" s="97" t="s">
        <v>139</v>
      </c>
      <c r="BE369" s="164">
        <f>IF($N$369="základní",$J$369,0)</f>
        <v>538</v>
      </c>
      <c r="BF369" s="164">
        <f>IF($N$369="snížená",$J$369,0)</f>
        <v>0</v>
      </c>
      <c r="BG369" s="164">
        <f>IF($N$369="zákl. přenesená",$J$369,0)</f>
        <v>0</v>
      </c>
      <c r="BH369" s="164">
        <f>IF($N$369="sníž. přenesená",$J$369,0)</f>
        <v>0</v>
      </c>
      <c r="BI369" s="164">
        <f>IF($N$369="nulová",$J$369,0)</f>
        <v>0</v>
      </c>
      <c r="BJ369" s="97" t="s">
        <v>76</v>
      </c>
      <c r="BK369" s="164">
        <f>ROUND($I$369*$H$369,2)</f>
        <v>538</v>
      </c>
      <c r="BL369" s="97" t="s">
        <v>146</v>
      </c>
      <c r="BM369" s="97" t="s">
        <v>2897</v>
      </c>
    </row>
    <row r="370" spans="2:65" s="6" customFormat="1" ht="15.75" customHeight="1" x14ac:dyDescent="0.3">
      <c r="B370" s="23"/>
      <c r="C370" s="156" t="s">
        <v>1476</v>
      </c>
      <c r="D370" s="156" t="s">
        <v>141</v>
      </c>
      <c r="E370" s="154" t="s">
        <v>2898</v>
      </c>
      <c r="F370" s="155" t="s">
        <v>2899</v>
      </c>
      <c r="G370" s="156" t="s">
        <v>2774</v>
      </c>
      <c r="H370" s="157">
        <v>1</v>
      </c>
      <c r="I370" s="158">
        <v>1280</v>
      </c>
      <c r="J370" s="159">
        <f>ROUND($I$370*$H$370,2)</f>
        <v>1280</v>
      </c>
      <c r="K370" s="155"/>
      <c r="L370" s="43"/>
      <c r="M370" s="160"/>
      <c r="N370" s="161" t="s">
        <v>43</v>
      </c>
      <c r="O370" s="24"/>
      <c r="P370" s="162">
        <f>$O$370*$H$370</f>
        <v>0</v>
      </c>
      <c r="Q370" s="162">
        <v>0</v>
      </c>
      <c r="R370" s="162">
        <f>$Q$370*$H$370</f>
        <v>0</v>
      </c>
      <c r="S370" s="162">
        <v>0</v>
      </c>
      <c r="T370" s="163">
        <f>$S$370*$H$370</f>
        <v>0</v>
      </c>
      <c r="AR370" s="97" t="s">
        <v>146</v>
      </c>
      <c r="AT370" s="97" t="s">
        <v>141</v>
      </c>
      <c r="AU370" s="97" t="s">
        <v>80</v>
      </c>
      <c r="AY370" s="97" t="s">
        <v>139</v>
      </c>
      <c r="BE370" s="164">
        <f>IF($N$370="základní",$J$370,0)</f>
        <v>1280</v>
      </c>
      <c r="BF370" s="164">
        <f>IF($N$370="snížená",$J$370,0)</f>
        <v>0</v>
      </c>
      <c r="BG370" s="164">
        <f>IF($N$370="zákl. přenesená",$J$370,0)</f>
        <v>0</v>
      </c>
      <c r="BH370" s="164">
        <f>IF($N$370="sníž. přenesená",$J$370,0)</f>
        <v>0</v>
      </c>
      <c r="BI370" s="164">
        <f>IF($N$370="nulová",$J$370,0)</f>
        <v>0</v>
      </c>
      <c r="BJ370" s="97" t="s">
        <v>76</v>
      </c>
      <c r="BK370" s="164">
        <f>ROUND($I$370*$H$370,2)</f>
        <v>1280</v>
      </c>
      <c r="BL370" s="97" t="s">
        <v>146</v>
      </c>
      <c r="BM370" s="97" t="s">
        <v>2900</v>
      </c>
    </row>
    <row r="371" spans="2:65" s="6" customFormat="1" ht="15.75" customHeight="1" x14ac:dyDescent="0.3">
      <c r="B371" s="23"/>
      <c r="C371" s="156" t="s">
        <v>1483</v>
      </c>
      <c r="D371" s="156" t="s">
        <v>141</v>
      </c>
      <c r="E371" s="154" t="s">
        <v>2901</v>
      </c>
      <c r="F371" s="155" t="s">
        <v>2902</v>
      </c>
      <c r="G371" s="156" t="s">
        <v>294</v>
      </c>
      <c r="H371" s="157">
        <v>12</v>
      </c>
      <c r="I371" s="158">
        <v>384</v>
      </c>
      <c r="J371" s="159">
        <f>ROUND($I$371*$H$371,2)</f>
        <v>4608</v>
      </c>
      <c r="K371" s="155"/>
      <c r="L371" s="43"/>
      <c r="M371" s="160"/>
      <c r="N371" s="161" t="s">
        <v>43</v>
      </c>
      <c r="O371" s="24"/>
      <c r="P371" s="162">
        <f>$O$371*$H$371</f>
        <v>0</v>
      </c>
      <c r="Q371" s="162">
        <v>0</v>
      </c>
      <c r="R371" s="162">
        <f>$Q$371*$H$371</f>
        <v>0</v>
      </c>
      <c r="S371" s="162">
        <v>0</v>
      </c>
      <c r="T371" s="163">
        <f>$S$371*$H$371</f>
        <v>0</v>
      </c>
      <c r="AR371" s="97" t="s">
        <v>146</v>
      </c>
      <c r="AT371" s="97" t="s">
        <v>141</v>
      </c>
      <c r="AU371" s="97" t="s">
        <v>80</v>
      </c>
      <c r="AY371" s="97" t="s">
        <v>139</v>
      </c>
      <c r="BE371" s="164">
        <f>IF($N$371="základní",$J$371,0)</f>
        <v>4608</v>
      </c>
      <c r="BF371" s="164">
        <f>IF($N$371="snížená",$J$371,0)</f>
        <v>0</v>
      </c>
      <c r="BG371" s="164">
        <f>IF($N$371="zákl. přenesená",$J$371,0)</f>
        <v>0</v>
      </c>
      <c r="BH371" s="164">
        <f>IF($N$371="sníž. přenesená",$J$371,0)</f>
        <v>0</v>
      </c>
      <c r="BI371" s="164">
        <f>IF($N$371="nulová",$J$371,0)</f>
        <v>0</v>
      </c>
      <c r="BJ371" s="97" t="s">
        <v>76</v>
      </c>
      <c r="BK371" s="164">
        <f>ROUND($I$371*$H$371,2)</f>
        <v>4608</v>
      </c>
      <c r="BL371" s="97" t="s">
        <v>146</v>
      </c>
      <c r="BM371" s="97" t="s">
        <v>2903</v>
      </c>
    </row>
    <row r="372" spans="2:65" s="6" customFormat="1" ht="27" customHeight="1" x14ac:dyDescent="0.3">
      <c r="B372" s="23"/>
      <c r="C372" s="156" t="s">
        <v>1490</v>
      </c>
      <c r="D372" s="156" t="s">
        <v>141</v>
      </c>
      <c r="E372" s="154" t="s">
        <v>2904</v>
      </c>
      <c r="F372" s="155" t="s">
        <v>2905</v>
      </c>
      <c r="G372" s="156" t="s">
        <v>2321</v>
      </c>
      <c r="H372" s="157">
        <v>1</v>
      </c>
      <c r="I372" s="158">
        <v>64400</v>
      </c>
      <c r="J372" s="159">
        <f>ROUND($I$372*$H$372,2)</f>
        <v>64400</v>
      </c>
      <c r="K372" s="155"/>
      <c r="L372" s="43"/>
      <c r="M372" s="160"/>
      <c r="N372" s="161" t="s">
        <v>43</v>
      </c>
      <c r="O372" s="24"/>
      <c r="P372" s="162">
        <f>$O$372*$H$372</f>
        <v>0</v>
      </c>
      <c r="Q372" s="162">
        <v>0</v>
      </c>
      <c r="R372" s="162">
        <f>$Q$372*$H$372</f>
        <v>0</v>
      </c>
      <c r="S372" s="162">
        <v>0</v>
      </c>
      <c r="T372" s="163">
        <f>$S$372*$H$372</f>
        <v>0</v>
      </c>
      <c r="AR372" s="97" t="s">
        <v>146</v>
      </c>
      <c r="AT372" s="97" t="s">
        <v>141</v>
      </c>
      <c r="AU372" s="97" t="s">
        <v>80</v>
      </c>
      <c r="AY372" s="97" t="s">
        <v>139</v>
      </c>
      <c r="BE372" s="164">
        <f>IF($N$372="základní",$J$372,0)</f>
        <v>64400</v>
      </c>
      <c r="BF372" s="164">
        <f>IF($N$372="snížená",$J$372,0)</f>
        <v>0</v>
      </c>
      <c r="BG372" s="164">
        <f>IF($N$372="zákl. přenesená",$J$372,0)</f>
        <v>0</v>
      </c>
      <c r="BH372" s="164">
        <f>IF($N$372="sníž. přenesená",$J$372,0)</f>
        <v>0</v>
      </c>
      <c r="BI372" s="164">
        <f>IF($N$372="nulová",$J$372,0)</f>
        <v>0</v>
      </c>
      <c r="BJ372" s="97" t="s">
        <v>76</v>
      </c>
      <c r="BK372" s="164">
        <f>ROUND($I$372*$H$372,2)</f>
        <v>64400</v>
      </c>
      <c r="BL372" s="97" t="s">
        <v>146</v>
      </c>
      <c r="BM372" s="97" t="s">
        <v>2906</v>
      </c>
    </row>
    <row r="373" spans="2:65" s="6" customFormat="1" ht="15.75" customHeight="1" x14ac:dyDescent="0.3">
      <c r="B373" s="23"/>
      <c r="C373" s="156" t="s">
        <v>1497</v>
      </c>
      <c r="D373" s="156" t="s">
        <v>141</v>
      </c>
      <c r="E373" s="154" t="s">
        <v>2907</v>
      </c>
      <c r="F373" s="155" t="s">
        <v>2908</v>
      </c>
      <c r="G373" s="156" t="s">
        <v>2321</v>
      </c>
      <c r="H373" s="157">
        <v>2</v>
      </c>
      <c r="I373" s="158">
        <v>3270</v>
      </c>
      <c r="J373" s="159">
        <f>ROUND($I$373*$H$373,2)</f>
        <v>6540</v>
      </c>
      <c r="K373" s="155"/>
      <c r="L373" s="43"/>
      <c r="M373" s="160"/>
      <c r="N373" s="161" t="s">
        <v>43</v>
      </c>
      <c r="O373" s="24"/>
      <c r="P373" s="162">
        <f>$O$373*$H$373</f>
        <v>0</v>
      </c>
      <c r="Q373" s="162">
        <v>0</v>
      </c>
      <c r="R373" s="162">
        <f>$Q$373*$H$373</f>
        <v>0</v>
      </c>
      <c r="S373" s="162">
        <v>0</v>
      </c>
      <c r="T373" s="163">
        <f>$S$373*$H$373</f>
        <v>0</v>
      </c>
      <c r="AR373" s="97" t="s">
        <v>146</v>
      </c>
      <c r="AT373" s="97" t="s">
        <v>141</v>
      </c>
      <c r="AU373" s="97" t="s">
        <v>80</v>
      </c>
      <c r="AY373" s="97" t="s">
        <v>139</v>
      </c>
      <c r="BE373" s="164">
        <f>IF($N$373="základní",$J$373,0)</f>
        <v>6540</v>
      </c>
      <c r="BF373" s="164">
        <f>IF($N$373="snížená",$J$373,0)</f>
        <v>0</v>
      </c>
      <c r="BG373" s="164">
        <f>IF($N$373="zákl. přenesená",$J$373,0)</f>
        <v>0</v>
      </c>
      <c r="BH373" s="164">
        <f>IF($N$373="sníž. přenesená",$J$373,0)</f>
        <v>0</v>
      </c>
      <c r="BI373" s="164">
        <f>IF($N$373="nulová",$J$373,0)</f>
        <v>0</v>
      </c>
      <c r="BJ373" s="97" t="s">
        <v>76</v>
      </c>
      <c r="BK373" s="164">
        <f>ROUND($I$373*$H$373,2)</f>
        <v>6540</v>
      </c>
      <c r="BL373" s="97" t="s">
        <v>146</v>
      </c>
      <c r="BM373" s="97" t="s">
        <v>2909</v>
      </c>
    </row>
    <row r="374" spans="2:65" s="6" customFormat="1" ht="15.75" customHeight="1" x14ac:dyDescent="0.3">
      <c r="B374" s="23"/>
      <c r="C374" s="156" t="s">
        <v>1504</v>
      </c>
      <c r="D374" s="156" t="s">
        <v>141</v>
      </c>
      <c r="E374" s="154" t="s">
        <v>2910</v>
      </c>
      <c r="F374" s="155" t="s">
        <v>2911</v>
      </c>
      <c r="G374" s="156" t="s">
        <v>2321</v>
      </c>
      <c r="H374" s="157">
        <v>4</v>
      </c>
      <c r="I374" s="158">
        <v>167</v>
      </c>
      <c r="J374" s="159">
        <f>ROUND($I$374*$H$374,2)</f>
        <v>668</v>
      </c>
      <c r="K374" s="155"/>
      <c r="L374" s="43"/>
      <c r="M374" s="160"/>
      <c r="N374" s="161" t="s">
        <v>43</v>
      </c>
      <c r="O374" s="24"/>
      <c r="P374" s="162">
        <f>$O$374*$H$374</f>
        <v>0</v>
      </c>
      <c r="Q374" s="162">
        <v>0</v>
      </c>
      <c r="R374" s="162">
        <f>$Q$374*$H$374</f>
        <v>0</v>
      </c>
      <c r="S374" s="162">
        <v>0</v>
      </c>
      <c r="T374" s="163">
        <f>$S$374*$H$374</f>
        <v>0</v>
      </c>
      <c r="AR374" s="97" t="s">
        <v>146</v>
      </c>
      <c r="AT374" s="97" t="s">
        <v>141</v>
      </c>
      <c r="AU374" s="97" t="s">
        <v>80</v>
      </c>
      <c r="AY374" s="97" t="s">
        <v>139</v>
      </c>
      <c r="BE374" s="164">
        <f>IF($N$374="základní",$J$374,0)</f>
        <v>668</v>
      </c>
      <c r="BF374" s="164">
        <f>IF($N$374="snížená",$J$374,0)</f>
        <v>0</v>
      </c>
      <c r="BG374" s="164">
        <f>IF($N$374="zákl. přenesená",$J$374,0)</f>
        <v>0</v>
      </c>
      <c r="BH374" s="164">
        <f>IF($N$374="sníž. přenesená",$J$374,0)</f>
        <v>0</v>
      </c>
      <c r="BI374" s="164">
        <f>IF($N$374="nulová",$J$374,0)</f>
        <v>0</v>
      </c>
      <c r="BJ374" s="97" t="s">
        <v>76</v>
      </c>
      <c r="BK374" s="164">
        <f>ROUND($I$374*$H$374,2)</f>
        <v>668</v>
      </c>
      <c r="BL374" s="97" t="s">
        <v>146</v>
      </c>
      <c r="BM374" s="97" t="s">
        <v>2912</v>
      </c>
    </row>
    <row r="375" spans="2:65" s="6" customFormat="1" ht="15.75" customHeight="1" x14ac:dyDescent="0.3">
      <c r="B375" s="23"/>
      <c r="C375" s="156" t="s">
        <v>1510</v>
      </c>
      <c r="D375" s="156" t="s">
        <v>141</v>
      </c>
      <c r="E375" s="154" t="s">
        <v>2913</v>
      </c>
      <c r="F375" s="155" t="s">
        <v>2914</v>
      </c>
      <c r="G375" s="156" t="s">
        <v>2321</v>
      </c>
      <c r="H375" s="157">
        <v>10</v>
      </c>
      <c r="I375" s="158">
        <v>359</v>
      </c>
      <c r="J375" s="159">
        <f>ROUND($I$375*$H$375,2)</f>
        <v>3590</v>
      </c>
      <c r="K375" s="155"/>
      <c r="L375" s="43"/>
      <c r="M375" s="160"/>
      <c r="N375" s="161" t="s">
        <v>43</v>
      </c>
      <c r="O375" s="24"/>
      <c r="P375" s="162">
        <f>$O$375*$H$375</f>
        <v>0</v>
      </c>
      <c r="Q375" s="162">
        <v>0</v>
      </c>
      <c r="R375" s="162">
        <f>$Q$375*$H$375</f>
        <v>0</v>
      </c>
      <c r="S375" s="162">
        <v>0</v>
      </c>
      <c r="T375" s="163">
        <f>$S$375*$H$375</f>
        <v>0</v>
      </c>
      <c r="AR375" s="97" t="s">
        <v>146</v>
      </c>
      <c r="AT375" s="97" t="s">
        <v>141</v>
      </c>
      <c r="AU375" s="97" t="s">
        <v>80</v>
      </c>
      <c r="AY375" s="97" t="s">
        <v>139</v>
      </c>
      <c r="BE375" s="164">
        <f>IF($N$375="základní",$J$375,0)</f>
        <v>3590</v>
      </c>
      <c r="BF375" s="164">
        <f>IF($N$375="snížená",$J$375,0)</f>
        <v>0</v>
      </c>
      <c r="BG375" s="164">
        <f>IF($N$375="zákl. přenesená",$J$375,0)</f>
        <v>0</v>
      </c>
      <c r="BH375" s="164">
        <f>IF($N$375="sníž. přenesená",$J$375,0)</f>
        <v>0</v>
      </c>
      <c r="BI375" s="164">
        <f>IF($N$375="nulová",$J$375,0)</f>
        <v>0</v>
      </c>
      <c r="BJ375" s="97" t="s">
        <v>76</v>
      </c>
      <c r="BK375" s="164">
        <f>ROUND($I$375*$H$375,2)</f>
        <v>3590</v>
      </c>
      <c r="BL375" s="97" t="s">
        <v>146</v>
      </c>
      <c r="BM375" s="97" t="s">
        <v>2915</v>
      </c>
    </row>
    <row r="376" spans="2:65" s="6" customFormat="1" ht="15.75" customHeight="1" x14ac:dyDescent="0.3">
      <c r="B376" s="23"/>
      <c r="C376" s="156" t="s">
        <v>1515</v>
      </c>
      <c r="D376" s="156" t="s">
        <v>141</v>
      </c>
      <c r="E376" s="154" t="s">
        <v>2916</v>
      </c>
      <c r="F376" s="155" t="s">
        <v>2917</v>
      </c>
      <c r="G376" s="156" t="s">
        <v>2321</v>
      </c>
      <c r="H376" s="157">
        <v>2</v>
      </c>
      <c r="I376" s="158">
        <v>4610</v>
      </c>
      <c r="J376" s="159">
        <f>ROUND($I$376*$H$376,2)</f>
        <v>9220</v>
      </c>
      <c r="K376" s="155"/>
      <c r="L376" s="43"/>
      <c r="M376" s="160"/>
      <c r="N376" s="161" t="s">
        <v>43</v>
      </c>
      <c r="O376" s="24"/>
      <c r="P376" s="162">
        <f>$O$376*$H$376</f>
        <v>0</v>
      </c>
      <c r="Q376" s="162">
        <v>0</v>
      </c>
      <c r="R376" s="162">
        <f>$Q$376*$H$376</f>
        <v>0</v>
      </c>
      <c r="S376" s="162">
        <v>0</v>
      </c>
      <c r="T376" s="163">
        <f>$S$376*$H$376</f>
        <v>0</v>
      </c>
      <c r="AR376" s="97" t="s">
        <v>146</v>
      </c>
      <c r="AT376" s="97" t="s">
        <v>141</v>
      </c>
      <c r="AU376" s="97" t="s">
        <v>80</v>
      </c>
      <c r="AY376" s="97" t="s">
        <v>139</v>
      </c>
      <c r="BE376" s="164">
        <f>IF($N$376="základní",$J$376,0)</f>
        <v>9220</v>
      </c>
      <c r="BF376" s="164">
        <f>IF($N$376="snížená",$J$376,0)</f>
        <v>0</v>
      </c>
      <c r="BG376" s="164">
        <f>IF($N$376="zákl. přenesená",$J$376,0)</f>
        <v>0</v>
      </c>
      <c r="BH376" s="164">
        <f>IF($N$376="sníž. přenesená",$J$376,0)</f>
        <v>0</v>
      </c>
      <c r="BI376" s="164">
        <f>IF($N$376="nulová",$J$376,0)</f>
        <v>0</v>
      </c>
      <c r="BJ376" s="97" t="s">
        <v>76</v>
      </c>
      <c r="BK376" s="164">
        <f>ROUND($I$376*$H$376,2)</f>
        <v>9220</v>
      </c>
      <c r="BL376" s="97" t="s">
        <v>146</v>
      </c>
      <c r="BM376" s="97" t="s">
        <v>2918</v>
      </c>
    </row>
    <row r="377" spans="2:65" s="6" customFormat="1" ht="15.75" customHeight="1" x14ac:dyDescent="0.3">
      <c r="B377" s="23"/>
      <c r="C377" s="156" t="s">
        <v>1522</v>
      </c>
      <c r="D377" s="156" t="s">
        <v>141</v>
      </c>
      <c r="E377" s="154" t="s">
        <v>2919</v>
      </c>
      <c r="F377" s="155" t="s">
        <v>2920</v>
      </c>
      <c r="G377" s="156" t="s">
        <v>2321</v>
      </c>
      <c r="H377" s="157">
        <v>1</v>
      </c>
      <c r="I377" s="158">
        <v>678</v>
      </c>
      <c r="J377" s="159">
        <f>ROUND($I$377*$H$377,2)</f>
        <v>678</v>
      </c>
      <c r="K377" s="155"/>
      <c r="L377" s="43"/>
      <c r="M377" s="160"/>
      <c r="N377" s="161" t="s">
        <v>43</v>
      </c>
      <c r="O377" s="24"/>
      <c r="P377" s="162">
        <f>$O$377*$H$377</f>
        <v>0</v>
      </c>
      <c r="Q377" s="162">
        <v>0</v>
      </c>
      <c r="R377" s="162">
        <f>$Q$377*$H$377</f>
        <v>0</v>
      </c>
      <c r="S377" s="162">
        <v>0</v>
      </c>
      <c r="T377" s="163">
        <f>$S$377*$H$377</f>
        <v>0</v>
      </c>
      <c r="AR377" s="97" t="s">
        <v>146</v>
      </c>
      <c r="AT377" s="97" t="s">
        <v>141</v>
      </c>
      <c r="AU377" s="97" t="s">
        <v>80</v>
      </c>
      <c r="AY377" s="97" t="s">
        <v>139</v>
      </c>
      <c r="BE377" s="164">
        <f>IF($N$377="základní",$J$377,0)</f>
        <v>678</v>
      </c>
      <c r="BF377" s="164">
        <f>IF($N$377="snížená",$J$377,0)</f>
        <v>0</v>
      </c>
      <c r="BG377" s="164">
        <f>IF($N$377="zákl. přenesená",$J$377,0)</f>
        <v>0</v>
      </c>
      <c r="BH377" s="164">
        <f>IF($N$377="sníž. přenesená",$J$377,0)</f>
        <v>0</v>
      </c>
      <c r="BI377" s="164">
        <f>IF($N$377="nulová",$J$377,0)</f>
        <v>0</v>
      </c>
      <c r="BJ377" s="97" t="s">
        <v>76</v>
      </c>
      <c r="BK377" s="164">
        <f>ROUND($I$377*$H$377,2)</f>
        <v>678</v>
      </c>
      <c r="BL377" s="97" t="s">
        <v>146</v>
      </c>
      <c r="BM377" s="97" t="s">
        <v>2921</v>
      </c>
    </row>
    <row r="378" spans="2:65" s="6" customFormat="1" ht="15.75" customHeight="1" x14ac:dyDescent="0.3">
      <c r="B378" s="23"/>
      <c r="C378" s="156" t="s">
        <v>1526</v>
      </c>
      <c r="D378" s="156" t="s">
        <v>141</v>
      </c>
      <c r="E378" s="154" t="s">
        <v>2922</v>
      </c>
      <c r="F378" s="155" t="s">
        <v>2923</v>
      </c>
      <c r="G378" s="156" t="s">
        <v>2321</v>
      </c>
      <c r="H378" s="157">
        <v>2</v>
      </c>
      <c r="I378" s="158">
        <v>641</v>
      </c>
      <c r="J378" s="159">
        <f>ROUND($I$378*$H$378,2)</f>
        <v>1282</v>
      </c>
      <c r="K378" s="155"/>
      <c r="L378" s="43"/>
      <c r="M378" s="160"/>
      <c r="N378" s="161" t="s">
        <v>43</v>
      </c>
      <c r="O378" s="24"/>
      <c r="P378" s="162">
        <f>$O$378*$H$378</f>
        <v>0</v>
      </c>
      <c r="Q378" s="162">
        <v>0</v>
      </c>
      <c r="R378" s="162">
        <f>$Q$378*$H$378</f>
        <v>0</v>
      </c>
      <c r="S378" s="162">
        <v>0</v>
      </c>
      <c r="T378" s="163">
        <f>$S$378*$H$378</f>
        <v>0</v>
      </c>
      <c r="AR378" s="97" t="s">
        <v>146</v>
      </c>
      <c r="AT378" s="97" t="s">
        <v>141</v>
      </c>
      <c r="AU378" s="97" t="s">
        <v>80</v>
      </c>
      <c r="AY378" s="97" t="s">
        <v>139</v>
      </c>
      <c r="BE378" s="164">
        <f>IF($N$378="základní",$J$378,0)</f>
        <v>1282</v>
      </c>
      <c r="BF378" s="164">
        <f>IF($N$378="snížená",$J$378,0)</f>
        <v>0</v>
      </c>
      <c r="BG378" s="164">
        <f>IF($N$378="zákl. přenesená",$J$378,0)</f>
        <v>0</v>
      </c>
      <c r="BH378" s="164">
        <f>IF($N$378="sníž. přenesená",$J$378,0)</f>
        <v>0</v>
      </c>
      <c r="BI378" s="164">
        <f>IF($N$378="nulová",$J$378,0)</f>
        <v>0</v>
      </c>
      <c r="BJ378" s="97" t="s">
        <v>76</v>
      </c>
      <c r="BK378" s="164">
        <f>ROUND($I$378*$H$378,2)</f>
        <v>1282</v>
      </c>
      <c r="BL378" s="97" t="s">
        <v>146</v>
      </c>
      <c r="BM378" s="97" t="s">
        <v>2924</v>
      </c>
    </row>
    <row r="379" spans="2:65" s="6" customFormat="1" ht="15.75" customHeight="1" x14ac:dyDescent="0.3">
      <c r="B379" s="23"/>
      <c r="C379" s="156" t="s">
        <v>1532</v>
      </c>
      <c r="D379" s="156" t="s">
        <v>141</v>
      </c>
      <c r="E379" s="154" t="s">
        <v>2925</v>
      </c>
      <c r="F379" s="155" t="s">
        <v>2926</v>
      </c>
      <c r="G379" s="156" t="s">
        <v>2774</v>
      </c>
      <c r="H379" s="157">
        <v>1</v>
      </c>
      <c r="I379" s="158">
        <v>1280</v>
      </c>
      <c r="J379" s="159">
        <f>ROUND($I$379*$H$379,2)</f>
        <v>1280</v>
      </c>
      <c r="K379" s="155"/>
      <c r="L379" s="43"/>
      <c r="M379" s="160"/>
      <c r="N379" s="161" t="s">
        <v>43</v>
      </c>
      <c r="O379" s="24"/>
      <c r="P379" s="162">
        <f>$O$379*$H$379</f>
        <v>0</v>
      </c>
      <c r="Q379" s="162">
        <v>0</v>
      </c>
      <c r="R379" s="162">
        <f>$Q$379*$H$379</f>
        <v>0</v>
      </c>
      <c r="S379" s="162">
        <v>0</v>
      </c>
      <c r="T379" s="163">
        <f>$S$379*$H$379</f>
        <v>0</v>
      </c>
      <c r="AR379" s="97" t="s">
        <v>146</v>
      </c>
      <c r="AT379" s="97" t="s">
        <v>141</v>
      </c>
      <c r="AU379" s="97" t="s">
        <v>80</v>
      </c>
      <c r="AY379" s="97" t="s">
        <v>139</v>
      </c>
      <c r="BE379" s="164">
        <f>IF($N$379="základní",$J$379,0)</f>
        <v>1280</v>
      </c>
      <c r="BF379" s="164">
        <f>IF($N$379="snížená",$J$379,0)</f>
        <v>0</v>
      </c>
      <c r="BG379" s="164">
        <f>IF($N$379="zákl. přenesená",$J$379,0)</f>
        <v>0</v>
      </c>
      <c r="BH379" s="164">
        <f>IF($N$379="sníž. přenesená",$J$379,0)</f>
        <v>0</v>
      </c>
      <c r="BI379" s="164">
        <f>IF($N$379="nulová",$J$379,0)</f>
        <v>0</v>
      </c>
      <c r="BJ379" s="97" t="s">
        <v>76</v>
      </c>
      <c r="BK379" s="164">
        <f>ROUND($I$379*$H$379,2)</f>
        <v>1280</v>
      </c>
      <c r="BL379" s="97" t="s">
        <v>146</v>
      </c>
      <c r="BM379" s="97" t="s">
        <v>2927</v>
      </c>
    </row>
    <row r="380" spans="2:65" s="6" customFormat="1" ht="15.75" customHeight="1" x14ac:dyDescent="0.3">
      <c r="B380" s="23"/>
      <c r="C380" s="156" t="s">
        <v>1537</v>
      </c>
      <c r="D380" s="156" t="s">
        <v>141</v>
      </c>
      <c r="E380" s="154" t="s">
        <v>2928</v>
      </c>
      <c r="F380" s="155" t="s">
        <v>2929</v>
      </c>
      <c r="G380" s="156" t="s">
        <v>294</v>
      </c>
      <c r="H380" s="157">
        <v>12</v>
      </c>
      <c r="I380" s="158">
        <v>462</v>
      </c>
      <c r="J380" s="159">
        <f>ROUND($I$380*$H$380,2)</f>
        <v>5544</v>
      </c>
      <c r="K380" s="155"/>
      <c r="L380" s="43"/>
      <c r="M380" s="160"/>
      <c r="N380" s="161" t="s">
        <v>43</v>
      </c>
      <c r="O380" s="24"/>
      <c r="P380" s="162">
        <f>$O$380*$H$380</f>
        <v>0</v>
      </c>
      <c r="Q380" s="162">
        <v>0</v>
      </c>
      <c r="R380" s="162">
        <f>$Q$380*$H$380</f>
        <v>0</v>
      </c>
      <c r="S380" s="162">
        <v>0</v>
      </c>
      <c r="T380" s="163">
        <f>$S$380*$H$380</f>
        <v>0</v>
      </c>
      <c r="AR380" s="97" t="s">
        <v>146</v>
      </c>
      <c r="AT380" s="97" t="s">
        <v>141</v>
      </c>
      <c r="AU380" s="97" t="s">
        <v>80</v>
      </c>
      <c r="AY380" s="97" t="s">
        <v>139</v>
      </c>
      <c r="BE380" s="164">
        <f>IF($N$380="základní",$J$380,0)</f>
        <v>5544</v>
      </c>
      <c r="BF380" s="164">
        <f>IF($N$380="snížená",$J$380,0)</f>
        <v>0</v>
      </c>
      <c r="BG380" s="164">
        <f>IF($N$380="zákl. přenesená",$J$380,0)</f>
        <v>0</v>
      </c>
      <c r="BH380" s="164">
        <f>IF($N$380="sníž. přenesená",$J$380,0)</f>
        <v>0</v>
      </c>
      <c r="BI380" s="164">
        <f>IF($N$380="nulová",$J$380,0)</f>
        <v>0</v>
      </c>
      <c r="BJ380" s="97" t="s">
        <v>76</v>
      </c>
      <c r="BK380" s="164">
        <f>ROUND($I$380*$H$380,2)</f>
        <v>5544</v>
      </c>
      <c r="BL380" s="97" t="s">
        <v>146</v>
      </c>
      <c r="BM380" s="97" t="s">
        <v>2930</v>
      </c>
    </row>
    <row r="381" spans="2:65" s="6" customFormat="1" ht="15.75" customHeight="1" x14ac:dyDescent="0.3">
      <c r="B381" s="23"/>
      <c r="C381" s="156" t="s">
        <v>1543</v>
      </c>
      <c r="D381" s="156" t="s">
        <v>141</v>
      </c>
      <c r="E381" s="154" t="s">
        <v>2931</v>
      </c>
      <c r="F381" s="155" t="s">
        <v>2881</v>
      </c>
      <c r="G381" s="156" t="s">
        <v>2321</v>
      </c>
      <c r="H381" s="157">
        <v>4</v>
      </c>
      <c r="I381" s="158">
        <v>205</v>
      </c>
      <c r="J381" s="159">
        <f>ROUND($I$381*$H$381,2)</f>
        <v>820</v>
      </c>
      <c r="K381" s="155"/>
      <c r="L381" s="43"/>
      <c r="M381" s="160"/>
      <c r="N381" s="161" t="s">
        <v>43</v>
      </c>
      <c r="O381" s="24"/>
      <c r="P381" s="162">
        <f>$O$381*$H$381</f>
        <v>0</v>
      </c>
      <c r="Q381" s="162">
        <v>0</v>
      </c>
      <c r="R381" s="162">
        <f>$Q$381*$H$381</f>
        <v>0</v>
      </c>
      <c r="S381" s="162">
        <v>0</v>
      </c>
      <c r="T381" s="163">
        <f>$S$381*$H$381</f>
        <v>0</v>
      </c>
      <c r="AR381" s="97" t="s">
        <v>146</v>
      </c>
      <c r="AT381" s="97" t="s">
        <v>141</v>
      </c>
      <c r="AU381" s="97" t="s">
        <v>80</v>
      </c>
      <c r="AY381" s="97" t="s">
        <v>139</v>
      </c>
      <c r="BE381" s="164">
        <f>IF($N$381="základní",$J$381,0)</f>
        <v>820</v>
      </c>
      <c r="BF381" s="164">
        <f>IF($N$381="snížená",$J$381,0)</f>
        <v>0</v>
      </c>
      <c r="BG381" s="164">
        <f>IF($N$381="zákl. přenesená",$J$381,0)</f>
        <v>0</v>
      </c>
      <c r="BH381" s="164">
        <f>IF($N$381="sníž. přenesená",$J$381,0)</f>
        <v>0</v>
      </c>
      <c r="BI381" s="164">
        <f>IF($N$381="nulová",$J$381,0)</f>
        <v>0</v>
      </c>
      <c r="BJ381" s="97" t="s">
        <v>76</v>
      </c>
      <c r="BK381" s="164">
        <f>ROUND($I$381*$H$381,2)</f>
        <v>820</v>
      </c>
      <c r="BL381" s="97" t="s">
        <v>146</v>
      </c>
      <c r="BM381" s="97" t="s">
        <v>2932</v>
      </c>
    </row>
    <row r="382" spans="2:65" s="6" customFormat="1" ht="15.75" customHeight="1" x14ac:dyDescent="0.3">
      <c r="B382" s="23"/>
      <c r="C382" s="156" t="s">
        <v>1547</v>
      </c>
      <c r="D382" s="156" t="s">
        <v>141</v>
      </c>
      <c r="E382" s="154" t="s">
        <v>2933</v>
      </c>
      <c r="F382" s="155" t="s">
        <v>2884</v>
      </c>
      <c r="G382" s="156" t="s">
        <v>2321</v>
      </c>
      <c r="H382" s="157">
        <v>10</v>
      </c>
      <c r="I382" s="158">
        <v>760</v>
      </c>
      <c r="J382" s="159">
        <f>ROUND($I$382*$H$382,2)</f>
        <v>7600</v>
      </c>
      <c r="K382" s="155"/>
      <c r="L382" s="43"/>
      <c r="M382" s="160"/>
      <c r="N382" s="161" t="s">
        <v>43</v>
      </c>
      <c r="O382" s="24"/>
      <c r="P382" s="162">
        <f>$O$382*$H$382</f>
        <v>0</v>
      </c>
      <c r="Q382" s="162">
        <v>0</v>
      </c>
      <c r="R382" s="162">
        <f>$Q$382*$H$382</f>
        <v>0</v>
      </c>
      <c r="S382" s="162">
        <v>0</v>
      </c>
      <c r="T382" s="163">
        <f>$S$382*$H$382</f>
        <v>0</v>
      </c>
      <c r="AR382" s="97" t="s">
        <v>146</v>
      </c>
      <c r="AT382" s="97" t="s">
        <v>141</v>
      </c>
      <c r="AU382" s="97" t="s">
        <v>80</v>
      </c>
      <c r="AY382" s="97" t="s">
        <v>139</v>
      </c>
      <c r="BE382" s="164">
        <f>IF($N$382="základní",$J$382,0)</f>
        <v>7600</v>
      </c>
      <c r="BF382" s="164">
        <f>IF($N$382="snížená",$J$382,0)</f>
        <v>0</v>
      </c>
      <c r="BG382" s="164">
        <f>IF($N$382="zákl. přenesená",$J$382,0)</f>
        <v>0</v>
      </c>
      <c r="BH382" s="164">
        <f>IF($N$382="sníž. přenesená",$J$382,0)</f>
        <v>0</v>
      </c>
      <c r="BI382" s="164">
        <f>IF($N$382="nulová",$J$382,0)</f>
        <v>0</v>
      </c>
      <c r="BJ382" s="97" t="s">
        <v>76</v>
      </c>
      <c r="BK382" s="164">
        <f>ROUND($I$382*$H$382,2)</f>
        <v>7600</v>
      </c>
      <c r="BL382" s="97" t="s">
        <v>146</v>
      </c>
      <c r="BM382" s="97" t="s">
        <v>2934</v>
      </c>
    </row>
    <row r="383" spans="2:65" s="6" customFormat="1" ht="15.75" customHeight="1" x14ac:dyDescent="0.3">
      <c r="B383" s="23"/>
      <c r="C383" s="156" t="s">
        <v>1553</v>
      </c>
      <c r="D383" s="156" t="s">
        <v>141</v>
      </c>
      <c r="E383" s="154" t="s">
        <v>2935</v>
      </c>
      <c r="F383" s="155" t="s">
        <v>2887</v>
      </c>
      <c r="G383" s="156" t="s">
        <v>2321</v>
      </c>
      <c r="H383" s="157">
        <v>2</v>
      </c>
      <c r="I383" s="158">
        <v>641</v>
      </c>
      <c r="J383" s="159">
        <f>ROUND($I$383*$H$383,2)</f>
        <v>1282</v>
      </c>
      <c r="K383" s="155"/>
      <c r="L383" s="43"/>
      <c r="M383" s="160"/>
      <c r="N383" s="161" t="s">
        <v>43</v>
      </c>
      <c r="O383" s="24"/>
      <c r="P383" s="162">
        <f>$O$383*$H$383</f>
        <v>0</v>
      </c>
      <c r="Q383" s="162">
        <v>0</v>
      </c>
      <c r="R383" s="162">
        <f>$Q$383*$H$383</f>
        <v>0</v>
      </c>
      <c r="S383" s="162">
        <v>0</v>
      </c>
      <c r="T383" s="163">
        <f>$S$383*$H$383</f>
        <v>0</v>
      </c>
      <c r="AR383" s="97" t="s">
        <v>146</v>
      </c>
      <c r="AT383" s="97" t="s">
        <v>141</v>
      </c>
      <c r="AU383" s="97" t="s">
        <v>80</v>
      </c>
      <c r="AY383" s="97" t="s">
        <v>139</v>
      </c>
      <c r="BE383" s="164">
        <f>IF($N$383="základní",$J$383,0)</f>
        <v>1282</v>
      </c>
      <c r="BF383" s="164">
        <f>IF($N$383="snížená",$J$383,0)</f>
        <v>0</v>
      </c>
      <c r="BG383" s="164">
        <f>IF($N$383="zákl. přenesená",$J$383,0)</f>
        <v>0</v>
      </c>
      <c r="BH383" s="164">
        <f>IF($N$383="sníž. přenesená",$J$383,0)</f>
        <v>0</v>
      </c>
      <c r="BI383" s="164">
        <f>IF($N$383="nulová",$J$383,0)</f>
        <v>0</v>
      </c>
      <c r="BJ383" s="97" t="s">
        <v>76</v>
      </c>
      <c r="BK383" s="164">
        <f>ROUND($I$383*$H$383,2)</f>
        <v>1282</v>
      </c>
      <c r="BL383" s="97" t="s">
        <v>146</v>
      </c>
      <c r="BM383" s="97" t="s">
        <v>2936</v>
      </c>
    </row>
    <row r="384" spans="2:65" s="6" customFormat="1" ht="15.75" customHeight="1" x14ac:dyDescent="0.3">
      <c r="B384" s="23"/>
      <c r="C384" s="156" t="s">
        <v>1557</v>
      </c>
      <c r="D384" s="156" t="s">
        <v>141</v>
      </c>
      <c r="E384" s="154" t="s">
        <v>2937</v>
      </c>
      <c r="F384" s="155" t="s">
        <v>2890</v>
      </c>
      <c r="G384" s="156" t="s">
        <v>2321</v>
      </c>
      <c r="H384" s="157">
        <v>1</v>
      </c>
      <c r="I384" s="158">
        <v>3910</v>
      </c>
      <c r="J384" s="159">
        <f>ROUND($I$384*$H$384,2)</f>
        <v>3910</v>
      </c>
      <c r="K384" s="155"/>
      <c r="L384" s="43"/>
      <c r="M384" s="160"/>
      <c r="N384" s="161" t="s">
        <v>43</v>
      </c>
      <c r="O384" s="24"/>
      <c r="P384" s="162">
        <f>$O$384*$H$384</f>
        <v>0</v>
      </c>
      <c r="Q384" s="162">
        <v>0</v>
      </c>
      <c r="R384" s="162">
        <f>$Q$384*$H$384</f>
        <v>0</v>
      </c>
      <c r="S384" s="162">
        <v>0</v>
      </c>
      <c r="T384" s="163">
        <f>$S$384*$H$384</f>
        <v>0</v>
      </c>
      <c r="AR384" s="97" t="s">
        <v>146</v>
      </c>
      <c r="AT384" s="97" t="s">
        <v>141</v>
      </c>
      <c r="AU384" s="97" t="s">
        <v>80</v>
      </c>
      <c r="AY384" s="97" t="s">
        <v>139</v>
      </c>
      <c r="BE384" s="164">
        <f>IF($N$384="základní",$J$384,0)</f>
        <v>3910</v>
      </c>
      <c r="BF384" s="164">
        <f>IF($N$384="snížená",$J$384,0)</f>
        <v>0</v>
      </c>
      <c r="BG384" s="164">
        <f>IF($N$384="zákl. přenesená",$J$384,0)</f>
        <v>0</v>
      </c>
      <c r="BH384" s="164">
        <f>IF($N$384="sníž. přenesená",$J$384,0)</f>
        <v>0</v>
      </c>
      <c r="BI384" s="164">
        <f>IF($N$384="nulová",$J$384,0)</f>
        <v>0</v>
      </c>
      <c r="BJ384" s="97" t="s">
        <v>76</v>
      </c>
      <c r="BK384" s="164">
        <f>ROUND($I$384*$H$384,2)</f>
        <v>3910</v>
      </c>
      <c r="BL384" s="97" t="s">
        <v>146</v>
      </c>
      <c r="BM384" s="97" t="s">
        <v>2938</v>
      </c>
    </row>
    <row r="385" spans="2:65" s="6" customFormat="1" ht="15.75" customHeight="1" x14ac:dyDescent="0.3">
      <c r="B385" s="23"/>
      <c r="C385" s="156" t="s">
        <v>1563</v>
      </c>
      <c r="D385" s="156" t="s">
        <v>141</v>
      </c>
      <c r="E385" s="154" t="s">
        <v>2939</v>
      </c>
      <c r="F385" s="155" t="s">
        <v>2893</v>
      </c>
      <c r="G385" s="156" t="s">
        <v>2321</v>
      </c>
      <c r="H385" s="157">
        <v>2</v>
      </c>
      <c r="I385" s="158">
        <v>4480</v>
      </c>
      <c r="J385" s="159">
        <f>ROUND($I$385*$H$385,2)</f>
        <v>8960</v>
      </c>
      <c r="K385" s="155"/>
      <c r="L385" s="43"/>
      <c r="M385" s="160"/>
      <c r="N385" s="161" t="s">
        <v>43</v>
      </c>
      <c r="O385" s="24"/>
      <c r="P385" s="162">
        <f>$O$385*$H$385</f>
        <v>0</v>
      </c>
      <c r="Q385" s="162">
        <v>0</v>
      </c>
      <c r="R385" s="162">
        <f>$Q$385*$H$385</f>
        <v>0</v>
      </c>
      <c r="S385" s="162">
        <v>0</v>
      </c>
      <c r="T385" s="163">
        <f>$S$385*$H$385</f>
        <v>0</v>
      </c>
      <c r="AR385" s="97" t="s">
        <v>146</v>
      </c>
      <c r="AT385" s="97" t="s">
        <v>141</v>
      </c>
      <c r="AU385" s="97" t="s">
        <v>80</v>
      </c>
      <c r="AY385" s="97" t="s">
        <v>139</v>
      </c>
      <c r="BE385" s="164">
        <f>IF($N$385="základní",$J$385,0)</f>
        <v>8960</v>
      </c>
      <c r="BF385" s="164">
        <f>IF($N$385="snížená",$J$385,0)</f>
        <v>0</v>
      </c>
      <c r="BG385" s="164">
        <f>IF($N$385="zákl. přenesená",$J$385,0)</f>
        <v>0</v>
      </c>
      <c r="BH385" s="164">
        <f>IF($N$385="sníž. přenesená",$J$385,0)</f>
        <v>0</v>
      </c>
      <c r="BI385" s="164">
        <f>IF($N$385="nulová",$J$385,0)</f>
        <v>0</v>
      </c>
      <c r="BJ385" s="97" t="s">
        <v>76</v>
      </c>
      <c r="BK385" s="164">
        <f>ROUND($I$385*$H$385,2)</f>
        <v>8960</v>
      </c>
      <c r="BL385" s="97" t="s">
        <v>146</v>
      </c>
      <c r="BM385" s="97" t="s">
        <v>2940</v>
      </c>
    </row>
    <row r="386" spans="2:65" s="6" customFormat="1" ht="15.75" customHeight="1" x14ac:dyDescent="0.3">
      <c r="B386" s="23"/>
      <c r="C386" s="156" t="s">
        <v>1574</v>
      </c>
      <c r="D386" s="156" t="s">
        <v>141</v>
      </c>
      <c r="E386" s="154" t="s">
        <v>2941</v>
      </c>
      <c r="F386" s="155" t="s">
        <v>2896</v>
      </c>
      <c r="G386" s="156" t="s">
        <v>2321</v>
      </c>
      <c r="H386" s="157">
        <v>1</v>
      </c>
      <c r="I386" s="158">
        <v>538</v>
      </c>
      <c r="J386" s="159">
        <f>ROUND($I$386*$H$386,2)</f>
        <v>538</v>
      </c>
      <c r="K386" s="155"/>
      <c r="L386" s="43"/>
      <c r="M386" s="160"/>
      <c r="N386" s="161" t="s">
        <v>43</v>
      </c>
      <c r="O386" s="24"/>
      <c r="P386" s="162">
        <f>$O$386*$H$386</f>
        <v>0</v>
      </c>
      <c r="Q386" s="162">
        <v>0</v>
      </c>
      <c r="R386" s="162">
        <f>$Q$386*$H$386</f>
        <v>0</v>
      </c>
      <c r="S386" s="162">
        <v>0</v>
      </c>
      <c r="T386" s="163">
        <f>$S$386*$H$386</f>
        <v>0</v>
      </c>
      <c r="AR386" s="97" t="s">
        <v>146</v>
      </c>
      <c r="AT386" s="97" t="s">
        <v>141</v>
      </c>
      <c r="AU386" s="97" t="s">
        <v>80</v>
      </c>
      <c r="AY386" s="97" t="s">
        <v>139</v>
      </c>
      <c r="BE386" s="164">
        <f>IF($N$386="základní",$J$386,0)</f>
        <v>538</v>
      </c>
      <c r="BF386" s="164">
        <f>IF($N$386="snížená",$J$386,0)</f>
        <v>0</v>
      </c>
      <c r="BG386" s="164">
        <f>IF($N$386="zákl. přenesená",$J$386,0)</f>
        <v>0</v>
      </c>
      <c r="BH386" s="164">
        <f>IF($N$386="sníž. přenesená",$J$386,0)</f>
        <v>0</v>
      </c>
      <c r="BI386" s="164">
        <f>IF($N$386="nulová",$J$386,0)</f>
        <v>0</v>
      </c>
      <c r="BJ386" s="97" t="s">
        <v>76</v>
      </c>
      <c r="BK386" s="164">
        <f>ROUND($I$386*$H$386,2)</f>
        <v>538</v>
      </c>
      <c r="BL386" s="97" t="s">
        <v>146</v>
      </c>
      <c r="BM386" s="97" t="s">
        <v>2942</v>
      </c>
    </row>
    <row r="387" spans="2:65" s="6" customFormat="1" ht="15.75" customHeight="1" x14ac:dyDescent="0.3">
      <c r="B387" s="23"/>
      <c r="C387" s="156" t="s">
        <v>1589</v>
      </c>
      <c r="D387" s="156" t="s">
        <v>141</v>
      </c>
      <c r="E387" s="154" t="s">
        <v>2943</v>
      </c>
      <c r="F387" s="155" t="s">
        <v>2887</v>
      </c>
      <c r="G387" s="156" t="s">
        <v>2321</v>
      </c>
      <c r="H387" s="157">
        <v>2</v>
      </c>
      <c r="I387" s="158">
        <v>641</v>
      </c>
      <c r="J387" s="159">
        <f>ROUND($I$387*$H$387,2)</f>
        <v>1282</v>
      </c>
      <c r="K387" s="155"/>
      <c r="L387" s="43"/>
      <c r="M387" s="160"/>
      <c r="N387" s="161" t="s">
        <v>43</v>
      </c>
      <c r="O387" s="24"/>
      <c r="P387" s="162">
        <f>$O$387*$H$387</f>
        <v>0</v>
      </c>
      <c r="Q387" s="162">
        <v>0</v>
      </c>
      <c r="R387" s="162">
        <f>$Q$387*$H$387</f>
        <v>0</v>
      </c>
      <c r="S387" s="162">
        <v>0</v>
      </c>
      <c r="T387" s="163">
        <f>$S$387*$H$387</f>
        <v>0</v>
      </c>
      <c r="AR387" s="97" t="s">
        <v>146</v>
      </c>
      <c r="AT387" s="97" t="s">
        <v>141</v>
      </c>
      <c r="AU387" s="97" t="s">
        <v>80</v>
      </c>
      <c r="AY387" s="97" t="s">
        <v>139</v>
      </c>
      <c r="BE387" s="164">
        <f>IF($N$387="základní",$J$387,0)</f>
        <v>1282</v>
      </c>
      <c r="BF387" s="164">
        <f>IF($N$387="snížená",$J$387,0)</f>
        <v>0</v>
      </c>
      <c r="BG387" s="164">
        <f>IF($N$387="zákl. přenesená",$J$387,0)</f>
        <v>0</v>
      </c>
      <c r="BH387" s="164">
        <f>IF($N$387="sníž. přenesená",$J$387,0)</f>
        <v>0</v>
      </c>
      <c r="BI387" s="164">
        <f>IF($N$387="nulová",$J$387,0)</f>
        <v>0</v>
      </c>
      <c r="BJ387" s="97" t="s">
        <v>76</v>
      </c>
      <c r="BK387" s="164">
        <f>ROUND($I$387*$H$387,2)</f>
        <v>1282</v>
      </c>
      <c r="BL387" s="97" t="s">
        <v>146</v>
      </c>
      <c r="BM387" s="97" t="s">
        <v>2944</v>
      </c>
    </row>
    <row r="388" spans="2:65" s="6" customFormat="1" ht="15.75" customHeight="1" x14ac:dyDescent="0.3">
      <c r="B388" s="23"/>
      <c r="C388" s="156" t="s">
        <v>1598</v>
      </c>
      <c r="D388" s="156" t="s">
        <v>141</v>
      </c>
      <c r="E388" s="154" t="s">
        <v>2945</v>
      </c>
      <c r="F388" s="155" t="s">
        <v>2926</v>
      </c>
      <c r="G388" s="156" t="s">
        <v>2774</v>
      </c>
      <c r="H388" s="157">
        <v>1</v>
      </c>
      <c r="I388" s="158">
        <v>1280</v>
      </c>
      <c r="J388" s="159">
        <f>ROUND($I$388*$H$388,2)</f>
        <v>1280</v>
      </c>
      <c r="K388" s="155"/>
      <c r="L388" s="43"/>
      <c r="M388" s="160"/>
      <c r="N388" s="161" t="s">
        <v>43</v>
      </c>
      <c r="O388" s="24"/>
      <c r="P388" s="162">
        <f>$O$388*$H$388</f>
        <v>0</v>
      </c>
      <c r="Q388" s="162">
        <v>0</v>
      </c>
      <c r="R388" s="162">
        <f>$Q$388*$H$388</f>
        <v>0</v>
      </c>
      <c r="S388" s="162">
        <v>0</v>
      </c>
      <c r="T388" s="163">
        <f>$S$388*$H$388</f>
        <v>0</v>
      </c>
      <c r="AR388" s="97" t="s">
        <v>146</v>
      </c>
      <c r="AT388" s="97" t="s">
        <v>141</v>
      </c>
      <c r="AU388" s="97" t="s">
        <v>80</v>
      </c>
      <c r="AY388" s="97" t="s">
        <v>139</v>
      </c>
      <c r="BE388" s="164">
        <f>IF($N$388="základní",$J$388,0)</f>
        <v>1280</v>
      </c>
      <c r="BF388" s="164">
        <f>IF($N$388="snížená",$J$388,0)</f>
        <v>0</v>
      </c>
      <c r="BG388" s="164">
        <f>IF($N$388="zákl. přenesená",$J$388,0)</f>
        <v>0</v>
      </c>
      <c r="BH388" s="164">
        <f>IF($N$388="sníž. přenesená",$J$388,0)</f>
        <v>0</v>
      </c>
      <c r="BI388" s="164">
        <f>IF($N$388="nulová",$J$388,0)</f>
        <v>0</v>
      </c>
      <c r="BJ388" s="97" t="s">
        <v>76</v>
      </c>
      <c r="BK388" s="164">
        <f>ROUND($I$388*$H$388,2)</f>
        <v>1280</v>
      </c>
      <c r="BL388" s="97" t="s">
        <v>146</v>
      </c>
      <c r="BM388" s="97" t="s">
        <v>2946</v>
      </c>
    </row>
    <row r="389" spans="2:65" s="6" customFormat="1" ht="15.75" customHeight="1" x14ac:dyDescent="0.3">
      <c r="B389" s="23"/>
      <c r="C389" s="156" t="s">
        <v>1603</v>
      </c>
      <c r="D389" s="156" t="s">
        <v>141</v>
      </c>
      <c r="E389" s="154" t="s">
        <v>2947</v>
      </c>
      <c r="F389" s="155" t="s">
        <v>2948</v>
      </c>
      <c r="G389" s="156" t="s">
        <v>294</v>
      </c>
      <c r="H389" s="157">
        <v>7</v>
      </c>
      <c r="I389" s="158">
        <v>384</v>
      </c>
      <c r="J389" s="159">
        <f>ROUND($I$389*$H$389,2)</f>
        <v>2688</v>
      </c>
      <c r="K389" s="155"/>
      <c r="L389" s="43"/>
      <c r="M389" s="160"/>
      <c r="N389" s="161" t="s">
        <v>43</v>
      </c>
      <c r="O389" s="24"/>
      <c r="P389" s="162">
        <f>$O$389*$H$389</f>
        <v>0</v>
      </c>
      <c r="Q389" s="162">
        <v>0</v>
      </c>
      <c r="R389" s="162">
        <f>$Q$389*$H$389</f>
        <v>0</v>
      </c>
      <c r="S389" s="162">
        <v>0</v>
      </c>
      <c r="T389" s="163">
        <f>$S$389*$H$389</f>
        <v>0</v>
      </c>
      <c r="AR389" s="97" t="s">
        <v>146</v>
      </c>
      <c r="AT389" s="97" t="s">
        <v>141</v>
      </c>
      <c r="AU389" s="97" t="s">
        <v>80</v>
      </c>
      <c r="AY389" s="97" t="s">
        <v>139</v>
      </c>
      <c r="BE389" s="164">
        <f>IF($N$389="základní",$J$389,0)</f>
        <v>2688</v>
      </c>
      <c r="BF389" s="164">
        <f>IF($N$389="snížená",$J$389,0)</f>
        <v>0</v>
      </c>
      <c r="BG389" s="164">
        <f>IF($N$389="zákl. přenesená",$J$389,0)</f>
        <v>0</v>
      </c>
      <c r="BH389" s="164">
        <f>IF($N$389="sníž. přenesená",$J$389,0)</f>
        <v>0</v>
      </c>
      <c r="BI389" s="164">
        <f>IF($N$389="nulová",$J$389,0)</f>
        <v>0</v>
      </c>
      <c r="BJ389" s="97" t="s">
        <v>76</v>
      </c>
      <c r="BK389" s="164">
        <f>ROUND($I$389*$H$389,2)</f>
        <v>2688</v>
      </c>
      <c r="BL389" s="97" t="s">
        <v>146</v>
      </c>
      <c r="BM389" s="97" t="s">
        <v>2949</v>
      </c>
    </row>
    <row r="390" spans="2:65" s="6" customFormat="1" ht="15.75" customHeight="1" x14ac:dyDescent="0.3">
      <c r="B390" s="23"/>
      <c r="C390" s="156" t="s">
        <v>1607</v>
      </c>
      <c r="D390" s="156" t="s">
        <v>141</v>
      </c>
      <c r="E390" s="154" t="s">
        <v>2950</v>
      </c>
      <c r="F390" s="155" t="s">
        <v>2951</v>
      </c>
      <c r="G390" s="156" t="s">
        <v>294</v>
      </c>
      <c r="H390" s="157">
        <v>7</v>
      </c>
      <c r="I390" s="158">
        <v>1540</v>
      </c>
      <c r="J390" s="159">
        <f>ROUND($I$390*$H$390,2)</f>
        <v>10780</v>
      </c>
      <c r="K390" s="155"/>
      <c r="L390" s="43"/>
      <c r="M390" s="160"/>
      <c r="N390" s="161" t="s">
        <v>43</v>
      </c>
      <c r="O390" s="24"/>
      <c r="P390" s="162">
        <f>$O$390*$H$390</f>
        <v>0</v>
      </c>
      <c r="Q390" s="162">
        <v>0</v>
      </c>
      <c r="R390" s="162">
        <f>$Q$390*$H$390</f>
        <v>0</v>
      </c>
      <c r="S390" s="162">
        <v>0</v>
      </c>
      <c r="T390" s="163">
        <f>$S$390*$H$390</f>
        <v>0</v>
      </c>
      <c r="AR390" s="97" t="s">
        <v>146</v>
      </c>
      <c r="AT390" s="97" t="s">
        <v>141</v>
      </c>
      <c r="AU390" s="97" t="s">
        <v>80</v>
      </c>
      <c r="AY390" s="97" t="s">
        <v>139</v>
      </c>
      <c r="BE390" s="164">
        <f>IF($N$390="základní",$J$390,0)</f>
        <v>10780</v>
      </c>
      <c r="BF390" s="164">
        <f>IF($N$390="snížená",$J$390,0)</f>
        <v>0</v>
      </c>
      <c r="BG390" s="164">
        <f>IF($N$390="zákl. přenesená",$J$390,0)</f>
        <v>0</v>
      </c>
      <c r="BH390" s="164">
        <f>IF($N$390="sníž. přenesená",$J$390,0)</f>
        <v>0</v>
      </c>
      <c r="BI390" s="164">
        <f>IF($N$390="nulová",$J$390,0)</f>
        <v>0</v>
      </c>
      <c r="BJ390" s="97" t="s">
        <v>76</v>
      </c>
      <c r="BK390" s="164">
        <f>ROUND($I$390*$H$390,2)</f>
        <v>10780</v>
      </c>
      <c r="BL390" s="97" t="s">
        <v>146</v>
      </c>
      <c r="BM390" s="97" t="s">
        <v>2952</v>
      </c>
    </row>
    <row r="391" spans="2:65" s="6" customFormat="1" ht="15.75" customHeight="1" x14ac:dyDescent="0.3">
      <c r="B391" s="23"/>
      <c r="C391" s="156" t="s">
        <v>1611</v>
      </c>
      <c r="D391" s="156" t="s">
        <v>141</v>
      </c>
      <c r="E391" s="154" t="s">
        <v>2953</v>
      </c>
      <c r="F391" s="155" t="s">
        <v>2908</v>
      </c>
      <c r="G391" s="156" t="s">
        <v>2321</v>
      </c>
      <c r="H391" s="157">
        <v>2</v>
      </c>
      <c r="I391" s="158">
        <v>3270</v>
      </c>
      <c r="J391" s="159">
        <f>ROUND($I$391*$H$391,2)</f>
        <v>6540</v>
      </c>
      <c r="K391" s="155"/>
      <c r="L391" s="43"/>
      <c r="M391" s="160"/>
      <c r="N391" s="161" t="s">
        <v>43</v>
      </c>
      <c r="O391" s="24"/>
      <c r="P391" s="162">
        <f>$O$391*$H$391</f>
        <v>0</v>
      </c>
      <c r="Q391" s="162">
        <v>0</v>
      </c>
      <c r="R391" s="162">
        <f>$Q$391*$H$391</f>
        <v>0</v>
      </c>
      <c r="S391" s="162">
        <v>0</v>
      </c>
      <c r="T391" s="163">
        <f>$S$391*$H$391</f>
        <v>0</v>
      </c>
      <c r="AR391" s="97" t="s">
        <v>146</v>
      </c>
      <c r="AT391" s="97" t="s">
        <v>141</v>
      </c>
      <c r="AU391" s="97" t="s">
        <v>80</v>
      </c>
      <c r="AY391" s="97" t="s">
        <v>139</v>
      </c>
      <c r="BE391" s="164">
        <f>IF($N$391="základní",$J$391,0)</f>
        <v>6540</v>
      </c>
      <c r="BF391" s="164">
        <f>IF($N$391="snížená",$J$391,0)</f>
        <v>0</v>
      </c>
      <c r="BG391" s="164">
        <f>IF($N$391="zákl. přenesená",$J$391,0)</f>
        <v>0</v>
      </c>
      <c r="BH391" s="164">
        <f>IF($N$391="sníž. přenesená",$J$391,0)</f>
        <v>0</v>
      </c>
      <c r="BI391" s="164">
        <f>IF($N$391="nulová",$J$391,0)</f>
        <v>0</v>
      </c>
      <c r="BJ391" s="97" t="s">
        <v>76</v>
      </c>
      <c r="BK391" s="164">
        <f>ROUND($I$391*$H$391,2)</f>
        <v>6540</v>
      </c>
      <c r="BL391" s="97" t="s">
        <v>146</v>
      </c>
      <c r="BM391" s="97" t="s">
        <v>2954</v>
      </c>
    </row>
    <row r="392" spans="2:65" s="6" customFormat="1" ht="15.75" customHeight="1" x14ac:dyDescent="0.3">
      <c r="B392" s="23"/>
      <c r="C392" s="156" t="s">
        <v>1616</v>
      </c>
      <c r="D392" s="156" t="s">
        <v>141</v>
      </c>
      <c r="E392" s="154" t="s">
        <v>2955</v>
      </c>
      <c r="F392" s="155" t="s">
        <v>2911</v>
      </c>
      <c r="G392" s="156" t="s">
        <v>2321</v>
      </c>
      <c r="H392" s="157">
        <v>4</v>
      </c>
      <c r="I392" s="158">
        <v>167</v>
      </c>
      <c r="J392" s="159">
        <f>ROUND($I$392*$H$392,2)</f>
        <v>668</v>
      </c>
      <c r="K392" s="155"/>
      <c r="L392" s="43"/>
      <c r="M392" s="160"/>
      <c r="N392" s="161" t="s">
        <v>43</v>
      </c>
      <c r="O392" s="24"/>
      <c r="P392" s="162">
        <f>$O$392*$H$392</f>
        <v>0</v>
      </c>
      <c r="Q392" s="162">
        <v>0</v>
      </c>
      <c r="R392" s="162">
        <f>$Q$392*$H$392</f>
        <v>0</v>
      </c>
      <c r="S392" s="162">
        <v>0</v>
      </c>
      <c r="T392" s="163">
        <f>$S$392*$H$392</f>
        <v>0</v>
      </c>
      <c r="AR392" s="97" t="s">
        <v>146</v>
      </c>
      <c r="AT392" s="97" t="s">
        <v>141</v>
      </c>
      <c r="AU392" s="97" t="s">
        <v>80</v>
      </c>
      <c r="AY392" s="97" t="s">
        <v>139</v>
      </c>
      <c r="BE392" s="164">
        <f>IF($N$392="základní",$J$392,0)</f>
        <v>668</v>
      </c>
      <c r="BF392" s="164">
        <f>IF($N$392="snížená",$J$392,0)</f>
        <v>0</v>
      </c>
      <c r="BG392" s="164">
        <f>IF($N$392="zákl. přenesená",$J$392,0)</f>
        <v>0</v>
      </c>
      <c r="BH392" s="164">
        <f>IF($N$392="sníž. přenesená",$J$392,0)</f>
        <v>0</v>
      </c>
      <c r="BI392" s="164">
        <f>IF($N$392="nulová",$J$392,0)</f>
        <v>0</v>
      </c>
      <c r="BJ392" s="97" t="s">
        <v>76</v>
      </c>
      <c r="BK392" s="164">
        <f>ROUND($I$392*$H$392,2)</f>
        <v>668</v>
      </c>
      <c r="BL392" s="97" t="s">
        <v>146</v>
      </c>
      <c r="BM392" s="97" t="s">
        <v>2956</v>
      </c>
    </row>
    <row r="393" spans="2:65" s="6" customFormat="1" ht="15.75" customHeight="1" x14ac:dyDescent="0.3">
      <c r="B393" s="23"/>
      <c r="C393" s="156" t="s">
        <v>1620</v>
      </c>
      <c r="D393" s="156" t="s">
        <v>141</v>
      </c>
      <c r="E393" s="154" t="s">
        <v>2957</v>
      </c>
      <c r="F393" s="155" t="s">
        <v>2914</v>
      </c>
      <c r="G393" s="156" t="s">
        <v>2321</v>
      </c>
      <c r="H393" s="157">
        <v>10</v>
      </c>
      <c r="I393" s="158">
        <v>359</v>
      </c>
      <c r="J393" s="159">
        <f>ROUND($I$393*$H$393,2)</f>
        <v>3590</v>
      </c>
      <c r="K393" s="155"/>
      <c r="L393" s="43"/>
      <c r="M393" s="160"/>
      <c r="N393" s="161" t="s">
        <v>43</v>
      </c>
      <c r="O393" s="24"/>
      <c r="P393" s="162">
        <f>$O$393*$H$393</f>
        <v>0</v>
      </c>
      <c r="Q393" s="162">
        <v>0</v>
      </c>
      <c r="R393" s="162">
        <f>$Q$393*$H$393</f>
        <v>0</v>
      </c>
      <c r="S393" s="162">
        <v>0</v>
      </c>
      <c r="T393" s="163">
        <f>$S$393*$H$393</f>
        <v>0</v>
      </c>
      <c r="AR393" s="97" t="s">
        <v>146</v>
      </c>
      <c r="AT393" s="97" t="s">
        <v>141</v>
      </c>
      <c r="AU393" s="97" t="s">
        <v>80</v>
      </c>
      <c r="AY393" s="97" t="s">
        <v>139</v>
      </c>
      <c r="BE393" s="164">
        <f>IF($N$393="základní",$J$393,0)</f>
        <v>3590</v>
      </c>
      <c r="BF393" s="164">
        <f>IF($N$393="snížená",$J$393,0)</f>
        <v>0</v>
      </c>
      <c r="BG393" s="164">
        <f>IF($N$393="zákl. přenesená",$J$393,0)</f>
        <v>0</v>
      </c>
      <c r="BH393" s="164">
        <f>IF($N$393="sníž. přenesená",$J$393,0)</f>
        <v>0</v>
      </c>
      <c r="BI393" s="164">
        <f>IF($N$393="nulová",$J$393,0)</f>
        <v>0</v>
      </c>
      <c r="BJ393" s="97" t="s">
        <v>76</v>
      </c>
      <c r="BK393" s="164">
        <f>ROUND($I$393*$H$393,2)</f>
        <v>3590</v>
      </c>
      <c r="BL393" s="97" t="s">
        <v>146</v>
      </c>
      <c r="BM393" s="97" t="s">
        <v>2958</v>
      </c>
    </row>
    <row r="394" spans="2:65" s="6" customFormat="1" ht="15.75" customHeight="1" x14ac:dyDescent="0.3">
      <c r="B394" s="23"/>
      <c r="C394" s="156" t="s">
        <v>1624</v>
      </c>
      <c r="D394" s="156" t="s">
        <v>141</v>
      </c>
      <c r="E394" s="154" t="s">
        <v>2959</v>
      </c>
      <c r="F394" s="155" t="s">
        <v>2960</v>
      </c>
      <c r="G394" s="156" t="s">
        <v>2321</v>
      </c>
      <c r="H394" s="157">
        <v>1</v>
      </c>
      <c r="I394" s="158">
        <v>2560</v>
      </c>
      <c r="J394" s="159">
        <f>ROUND($I$394*$H$394,2)</f>
        <v>2560</v>
      </c>
      <c r="K394" s="155"/>
      <c r="L394" s="43"/>
      <c r="M394" s="160"/>
      <c r="N394" s="161" t="s">
        <v>43</v>
      </c>
      <c r="O394" s="24"/>
      <c r="P394" s="162">
        <f>$O$394*$H$394</f>
        <v>0</v>
      </c>
      <c r="Q394" s="162">
        <v>0</v>
      </c>
      <c r="R394" s="162">
        <f>$Q$394*$H$394</f>
        <v>0</v>
      </c>
      <c r="S394" s="162">
        <v>0</v>
      </c>
      <c r="T394" s="163">
        <f>$S$394*$H$394</f>
        <v>0</v>
      </c>
      <c r="AR394" s="97" t="s">
        <v>146</v>
      </c>
      <c r="AT394" s="97" t="s">
        <v>141</v>
      </c>
      <c r="AU394" s="97" t="s">
        <v>80</v>
      </c>
      <c r="AY394" s="97" t="s">
        <v>139</v>
      </c>
      <c r="BE394" s="164">
        <f>IF($N$394="základní",$J$394,0)</f>
        <v>2560</v>
      </c>
      <c r="BF394" s="164">
        <f>IF($N$394="snížená",$J$394,0)</f>
        <v>0</v>
      </c>
      <c r="BG394" s="164">
        <f>IF($N$394="zákl. přenesená",$J$394,0)</f>
        <v>0</v>
      </c>
      <c r="BH394" s="164">
        <f>IF($N$394="sníž. přenesená",$J$394,0)</f>
        <v>0</v>
      </c>
      <c r="BI394" s="164">
        <f>IF($N$394="nulová",$J$394,0)</f>
        <v>0</v>
      </c>
      <c r="BJ394" s="97" t="s">
        <v>76</v>
      </c>
      <c r="BK394" s="164">
        <f>ROUND($I$394*$H$394,2)</f>
        <v>2560</v>
      </c>
      <c r="BL394" s="97" t="s">
        <v>146</v>
      </c>
      <c r="BM394" s="97" t="s">
        <v>2961</v>
      </c>
    </row>
    <row r="395" spans="2:65" s="6" customFormat="1" ht="15.75" customHeight="1" x14ac:dyDescent="0.3">
      <c r="B395" s="23"/>
      <c r="C395" s="156" t="s">
        <v>1628</v>
      </c>
      <c r="D395" s="156" t="s">
        <v>141</v>
      </c>
      <c r="E395" s="154" t="s">
        <v>2962</v>
      </c>
      <c r="F395" s="155" t="s">
        <v>2920</v>
      </c>
      <c r="G395" s="156" t="s">
        <v>2321</v>
      </c>
      <c r="H395" s="157">
        <v>1</v>
      </c>
      <c r="I395" s="158">
        <v>487</v>
      </c>
      <c r="J395" s="159">
        <f>ROUND($I$395*$H$395,2)</f>
        <v>487</v>
      </c>
      <c r="K395" s="155"/>
      <c r="L395" s="43"/>
      <c r="M395" s="160"/>
      <c r="N395" s="161" t="s">
        <v>43</v>
      </c>
      <c r="O395" s="24"/>
      <c r="P395" s="162">
        <f>$O$395*$H$395</f>
        <v>0</v>
      </c>
      <c r="Q395" s="162">
        <v>0</v>
      </c>
      <c r="R395" s="162">
        <f>$Q$395*$H$395</f>
        <v>0</v>
      </c>
      <c r="S395" s="162">
        <v>0</v>
      </c>
      <c r="T395" s="163">
        <f>$S$395*$H$395</f>
        <v>0</v>
      </c>
      <c r="AR395" s="97" t="s">
        <v>146</v>
      </c>
      <c r="AT395" s="97" t="s">
        <v>141</v>
      </c>
      <c r="AU395" s="97" t="s">
        <v>80</v>
      </c>
      <c r="AY395" s="97" t="s">
        <v>139</v>
      </c>
      <c r="BE395" s="164">
        <f>IF($N$395="základní",$J$395,0)</f>
        <v>487</v>
      </c>
      <c r="BF395" s="164">
        <f>IF($N$395="snížená",$J$395,0)</f>
        <v>0</v>
      </c>
      <c r="BG395" s="164">
        <f>IF($N$395="zákl. přenesená",$J$395,0)</f>
        <v>0</v>
      </c>
      <c r="BH395" s="164">
        <f>IF($N$395="sníž. přenesená",$J$395,0)</f>
        <v>0</v>
      </c>
      <c r="BI395" s="164">
        <f>IF($N$395="nulová",$J$395,0)</f>
        <v>0</v>
      </c>
      <c r="BJ395" s="97" t="s">
        <v>76</v>
      </c>
      <c r="BK395" s="164">
        <f>ROUND($I$395*$H$395,2)</f>
        <v>487</v>
      </c>
      <c r="BL395" s="97" t="s">
        <v>146</v>
      </c>
      <c r="BM395" s="97" t="s">
        <v>2963</v>
      </c>
    </row>
    <row r="396" spans="2:65" s="6" customFormat="1" ht="15.75" customHeight="1" x14ac:dyDescent="0.3">
      <c r="B396" s="23"/>
      <c r="C396" s="156" t="s">
        <v>1654</v>
      </c>
      <c r="D396" s="156" t="s">
        <v>141</v>
      </c>
      <c r="E396" s="154" t="s">
        <v>2964</v>
      </c>
      <c r="F396" s="155" t="s">
        <v>2923</v>
      </c>
      <c r="G396" s="156" t="s">
        <v>2321</v>
      </c>
      <c r="H396" s="157">
        <v>2</v>
      </c>
      <c r="I396" s="158">
        <v>641</v>
      </c>
      <c r="J396" s="159">
        <f>ROUND($I$396*$H$396,2)</f>
        <v>1282</v>
      </c>
      <c r="K396" s="155"/>
      <c r="L396" s="43"/>
      <c r="M396" s="160"/>
      <c r="N396" s="161" t="s">
        <v>43</v>
      </c>
      <c r="O396" s="24"/>
      <c r="P396" s="162">
        <f>$O$396*$H$396</f>
        <v>0</v>
      </c>
      <c r="Q396" s="162">
        <v>0</v>
      </c>
      <c r="R396" s="162">
        <f>$Q$396*$H$396</f>
        <v>0</v>
      </c>
      <c r="S396" s="162">
        <v>0</v>
      </c>
      <c r="T396" s="163">
        <f>$S$396*$H$396</f>
        <v>0</v>
      </c>
      <c r="AR396" s="97" t="s">
        <v>146</v>
      </c>
      <c r="AT396" s="97" t="s">
        <v>141</v>
      </c>
      <c r="AU396" s="97" t="s">
        <v>80</v>
      </c>
      <c r="AY396" s="97" t="s">
        <v>139</v>
      </c>
      <c r="BE396" s="164">
        <f>IF($N$396="základní",$J$396,0)</f>
        <v>1282</v>
      </c>
      <c r="BF396" s="164">
        <f>IF($N$396="snížená",$J$396,0)</f>
        <v>0</v>
      </c>
      <c r="BG396" s="164">
        <f>IF($N$396="zákl. přenesená",$J$396,0)</f>
        <v>0</v>
      </c>
      <c r="BH396" s="164">
        <f>IF($N$396="sníž. přenesená",$J$396,0)</f>
        <v>0</v>
      </c>
      <c r="BI396" s="164">
        <f>IF($N$396="nulová",$J$396,0)</f>
        <v>0</v>
      </c>
      <c r="BJ396" s="97" t="s">
        <v>76</v>
      </c>
      <c r="BK396" s="164">
        <f>ROUND($I$396*$H$396,2)</f>
        <v>1282</v>
      </c>
      <c r="BL396" s="97" t="s">
        <v>146</v>
      </c>
      <c r="BM396" s="97" t="s">
        <v>2965</v>
      </c>
    </row>
    <row r="397" spans="2:65" s="6" customFormat="1" ht="15.75" customHeight="1" x14ac:dyDescent="0.3">
      <c r="B397" s="23"/>
      <c r="C397" s="156" t="s">
        <v>1661</v>
      </c>
      <c r="D397" s="156" t="s">
        <v>141</v>
      </c>
      <c r="E397" s="154" t="s">
        <v>2966</v>
      </c>
      <c r="F397" s="155" t="s">
        <v>2926</v>
      </c>
      <c r="G397" s="156" t="s">
        <v>2774</v>
      </c>
      <c r="H397" s="157">
        <v>1</v>
      </c>
      <c r="I397" s="158">
        <v>1280</v>
      </c>
      <c r="J397" s="159">
        <f>ROUND($I$397*$H$397,2)</f>
        <v>1280</v>
      </c>
      <c r="K397" s="155"/>
      <c r="L397" s="43"/>
      <c r="M397" s="160"/>
      <c r="N397" s="161" t="s">
        <v>43</v>
      </c>
      <c r="O397" s="24"/>
      <c r="P397" s="162">
        <f>$O$397*$H$397</f>
        <v>0</v>
      </c>
      <c r="Q397" s="162">
        <v>0</v>
      </c>
      <c r="R397" s="162">
        <f>$Q$397*$H$397</f>
        <v>0</v>
      </c>
      <c r="S397" s="162">
        <v>0</v>
      </c>
      <c r="T397" s="163">
        <f>$S$397*$H$397</f>
        <v>0</v>
      </c>
      <c r="AR397" s="97" t="s">
        <v>146</v>
      </c>
      <c r="AT397" s="97" t="s">
        <v>141</v>
      </c>
      <c r="AU397" s="97" t="s">
        <v>80</v>
      </c>
      <c r="AY397" s="97" t="s">
        <v>139</v>
      </c>
      <c r="BE397" s="164">
        <f>IF($N$397="základní",$J$397,0)</f>
        <v>1280</v>
      </c>
      <c r="BF397" s="164">
        <f>IF($N$397="snížená",$J$397,0)</f>
        <v>0</v>
      </c>
      <c r="BG397" s="164">
        <f>IF($N$397="zákl. přenesená",$J$397,0)</f>
        <v>0</v>
      </c>
      <c r="BH397" s="164">
        <f>IF($N$397="sníž. přenesená",$J$397,0)</f>
        <v>0</v>
      </c>
      <c r="BI397" s="164">
        <f>IF($N$397="nulová",$J$397,0)</f>
        <v>0</v>
      </c>
      <c r="BJ397" s="97" t="s">
        <v>76</v>
      </c>
      <c r="BK397" s="164">
        <f>ROUND($I$397*$H$397,2)</f>
        <v>1280</v>
      </c>
      <c r="BL397" s="97" t="s">
        <v>146</v>
      </c>
      <c r="BM397" s="97" t="s">
        <v>2967</v>
      </c>
    </row>
    <row r="398" spans="2:65" s="6" customFormat="1" ht="15.75" customHeight="1" x14ac:dyDescent="0.3">
      <c r="B398" s="23"/>
      <c r="C398" s="156" t="s">
        <v>1668</v>
      </c>
      <c r="D398" s="156" t="s">
        <v>141</v>
      </c>
      <c r="E398" s="154" t="s">
        <v>2968</v>
      </c>
      <c r="F398" s="155" t="s">
        <v>2969</v>
      </c>
      <c r="G398" s="156" t="s">
        <v>2774</v>
      </c>
      <c r="H398" s="157">
        <v>12</v>
      </c>
      <c r="I398" s="158">
        <v>320</v>
      </c>
      <c r="J398" s="159">
        <f>ROUND($I$398*$H$398,2)</f>
        <v>3840</v>
      </c>
      <c r="K398" s="155"/>
      <c r="L398" s="43"/>
      <c r="M398" s="160"/>
      <c r="N398" s="161" t="s">
        <v>43</v>
      </c>
      <c r="O398" s="24"/>
      <c r="P398" s="162">
        <f>$O$398*$H$398</f>
        <v>0</v>
      </c>
      <c r="Q398" s="162">
        <v>0</v>
      </c>
      <c r="R398" s="162">
        <f>$Q$398*$H$398</f>
        <v>0</v>
      </c>
      <c r="S398" s="162">
        <v>0</v>
      </c>
      <c r="T398" s="163">
        <f>$S$398*$H$398</f>
        <v>0</v>
      </c>
      <c r="AR398" s="97" t="s">
        <v>146</v>
      </c>
      <c r="AT398" s="97" t="s">
        <v>141</v>
      </c>
      <c r="AU398" s="97" t="s">
        <v>80</v>
      </c>
      <c r="AY398" s="97" t="s">
        <v>139</v>
      </c>
      <c r="BE398" s="164">
        <f>IF($N$398="základní",$J$398,0)</f>
        <v>3840</v>
      </c>
      <c r="BF398" s="164">
        <f>IF($N$398="snížená",$J$398,0)</f>
        <v>0</v>
      </c>
      <c r="BG398" s="164">
        <f>IF($N$398="zákl. přenesená",$J$398,0)</f>
        <v>0</v>
      </c>
      <c r="BH398" s="164">
        <f>IF($N$398="sníž. přenesená",$J$398,0)</f>
        <v>0</v>
      </c>
      <c r="BI398" s="164">
        <f>IF($N$398="nulová",$J$398,0)</f>
        <v>0</v>
      </c>
      <c r="BJ398" s="97" t="s">
        <v>76</v>
      </c>
      <c r="BK398" s="164">
        <f>ROUND($I$398*$H$398,2)</f>
        <v>3840</v>
      </c>
      <c r="BL398" s="97" t="s">
        <v>146</v>
      </c>
      <c r="BM398" s="97" t="s">
        <v>2970</v>
      </c>
    </row>
    <row r="399" spans="2:65" s="6" customFormat="1" ht="15.75" customHeight="1" x14ac:dyDescent="0.3">
      <c r="B399" s="23"/>
      <c r="C399" s="156" t="s">
        <v>1678</v>
      </c>
      <c r="D399" s="156" t="s">
        <v>141</v>
      </c>
      <c r="E399" s="154" t="s">
        <v>2971</v>
      </c>
      <c r="F399" s="155" t="s">
        <v>2972</v>
      </c>
      <c r="G399" s="156" t="s">
        <v>2774</v>
      </c>
      <c r="H399" s="157">
        <v>25</v>
      </c>
      <c r="I399" s="158">
        <v>423</v>
      </c>
      <c r="J399" s="159">
        <f>ROUND($I$399*$H$399,2)</f>
        <v>10575</v>
      </c>
      <c r="K399" s="155"/>
      <c r="L399" s="43"/>
      <c r="M399" s="160"/>
      <c r="N399" s="161" t="s">
        <v>43</v>
      </c>
      <c r="O399" s="24"/>
      <c r="P399" s="162">
        <f>$O$399*$H$399</f>
        <v>0</v>
      </c>
      <c r="Q399" s="162">
        <v>0</v>
      </c>
      <c r="R399" s="162">
        <f>$Q$399*$H$399</f>
        <v>0</v>
      </c>
      <c r="S399" s="162">
        <v>0</v>
      </c>
      <c r="T399" s="163">
        <f>$S$399*$H$399</f>
        <v>0</v>
      </c>
      <c r="AR399" s="97" t="s">
        <v>146</v>
      </c>
      <c r="AT399" s="97" t="s">
        <v>141</v>
      </c>
      <c r="AU399" s="97" t="s">
        <v>80</v>
      </c>
      <c r="AY399" s="97" t="s">
        <v>139</v>
      </c>
      <c r="BE399" s="164">
        <f>IF($N$399="základní",$J$399,0)</f>
        <v>10575</v>
      </c>
      <c r="BF399" s="164">
        <f>IF($N$399="snížená",$J$399,0)</f>
        <v>0</v>
      </c>
      <c r="BG399" s="164">
        <f>IF($N$399="zákl. přenesená",$J$399,0)</f>
        <v>0</v>
      </c>
      <c r="BH399" s="164">
        <f>IF($N$399="sníž. přenesená",$J$399,0)</f>
        <v>0</v>
      </c>
      <c r="BI399" s="164">
        <f>IF($N$399="nulová",$J$399,0)</f>
        <v>0</v>
      </c>
      <c r="BJ399" s="97" t="s">
        <v>76</v>
      </c>
      <c r="BK399" s="164">
        <f>ROUND($I$399*$H$399,2)</f>
        <v>10575</v>
      </c>
      <c r="BL399" s="97" t="s">
        <v>146</v>
      </c>
      <c r="BM399" s="97" t="s">
        <v>2973</v>
      </c>
    </row>
    <row r="400" spans="2:65" s="6" customFormat="1" ht="15.75" customHeight="1" x14ac:dyDescent="0.3">
      <c r="B400" s="23"/>
      <c r="C400" s="156" t="s">
        <v>1691</v>
      </c>
      <c r="D400" s="156" t="s">
        <v>141</v>
      </c>
      <c r="E400" s="154" t="s">
        <v>2974</v>
      </c>
      <c r="F400" s="155" t="s">
        <v>2975</v>
      </c>
      <c r="G400" s="156" t="s">
        <v>2774</v>
      </c>
      <c r="H400" s="157">
        <v>48</v>
      </c>
      <c r="I400" s="158">
        <v>448</v>
      </c>
      <c r="J400" s="159">
        <f>ROUND($I$400*$H$400,2)</f>
        <v>21504</v>
      </c>
      <c r="K400" s="155"/>
      <c r="L400" s="43"/>
      <c r="M400" s="160"/>
      <c r="N400" s="161" t="s">
        <v>43</v>
      </c>
      <c r="O400" s="24"/>
      <c r="P400" s="162">
        <f>$O$400*$H$400</f>
        <v>0</v>
      </c>
      <c r="Q400" s="162">
        <v>0</v>
      </c>
      <c r="R400" s="162">
        <f>$Q$400*$H$400</f>
        <v>0</v>
      </c>
      <c r="S400" s="162">
        <v>0</v>
      </c>
      <c r="T400" s="163">
        <f>$S$400*$H$400</f>
        <v>0</v>
      </c>
      <c r="AR400" s="97" t="s">
        <v>146</v>
      </c>
      <c r="AT400" s="97" t="s">
        <v>141</v>
      </c>
      <c r="AU400" s="97" t="s">
        <v>80</v>
      </c>
      <c r="AY400" s="97" t="s">
        <v>139</v>
      </c>
      <c r="BE400" s="164">
        <f>IF($N$400="základní",$J$400,0)</f>
        <v>21504</v>
      </c>
      <c r="BF400" s="164">
        <f>IF($N$400="snížená",$J$400,0)</f>
        <v>0</v>
      </c>
      <c r="BG400" s="164">
        <f>IF($N$400="zákl. přenesená",$J$400,0)</f>
        <v>0</v>
      </c>
      <c r="BH400" s="164">
        <f>IF($N$400="sníž. přenesená",$J$400,0)</f>
        <v>0</v>
      </c>
      <c r="BI400" s="164">
        <f>IF($N$400="nulová",$J$400,0)</f>
        <v>0</v>
      </c>
      <c r="BJ400" s="97" t="s">
        <v>76</v>
      </c>
      <c r="BK400" s="164">
        <f>ROUND($I$400*$H$400,2)</f>
        <v>21504</v>
      </c>
      <c r="BL400" s="97" t="s">
        <v>146</v>
      </c>
      <c r="BM400" s="97" t="s">
        <v>2976</v>
      </c>
    </row>
    <row r="401" spans="2:65" s="6" customFormat="1" ht="15.75" customHeight="1" x14ac:dyDescent="0.3">
      <c r="B401" s="23"/>
      <c r="C401" s="156" t="s">
        <v>1696</v>
      </c>
      <c r="D401" s="156" t="s">
        <v>141</v>
      </c>
      <c r="E401" s="154" t="s">
        <v>2977</v>
      </c>
      <c r="F401" s="155" t="s">
        <v>2978</v>
      </c>
      <c r="G401" s="156" t="s">
        <v>2774</v>
      </c>
      <c r="H401" s="157">
        <v>1</v>
      </c>
      <c r="I401" s="158">
        <v>70400</v>
      </c>
      <c r="J401" s="159">
        <f>ROUND($I$401*$H$401,2)</f>
        <v>70400</v>
      </c>
      <c r="K401" s="155"/>
      <c r="L401" s="43"/>
      <c r="M401" s="160"/>
      <c r="N401" s="161" t="s">
        <v>43</v>
      </c>
      <c r="O401" s="24"/>
      <c r="P401" s="162">
        <f>$O$401*$H$401</f>
        <v>0</v>
      </c>
      <c r="Q401" s="162">
        <v>0</v>
      </c>
      <c r="R401" s="162">
        <f>$Q$401*$H$401</f>
        <v>0</v>
      </c>
      <c r="S401" s="162">
        <v>0</v>
      </c>
      <c r="T401" s="163">
        <f>$S$401*$H$401</f>
        <v>0</v>
      </c>
      <c r="AR401" s="97" t="s">
        <v>146</v>
      </c>
      <c r="AT401" s="97" t="s">
        <v>141</v>
      </c>
      <c r="AU401" s="97" t="s">
        <v>80</v>
      </c>
      <c r="AY401" s="97" t="s">
        <v>139</v>
      </c>
      <c r="BE401" s="164">
        <f>IF($N$401="základní",$J$401,0)</f>
        <v>70400</v>
      </c>
      <c r="BF401" s="164">
        <f>IF($N$401="snížená",$J$401,0)</f>
        <v>0</v>
      </c>
      <c r="BG401" s="164">
        <f>IF($N$401="zákl. přenesená",$J$401,0)</f>
        <v>0</v>
      </c>
      <c r="BH401" s="164">
        <f>IF($N$401="sníž. přenesená",$J$401,0)</f>
        <v>0</v>
      </c>
      <c r="BI401" s="164">
        <f>IF($N$401="nulová",$J$401,0)</f>
        <v>0</v>
      </c>
      <c r="BJ401" s="97" t="s">
        <v>76</v>
      </c>
      <c r="BK401" s="164">
        <f>ROUND($I$401*$H$401,2)</f>
        <v>70400</v>
      </c>
      <c r="BL401" s="97" t="s">
        <v>146</v>
      </c>
      <c r="BM401" s="97" t="s">
        <v>2979</v>
      </c>
    </row>
    <row r="402" spans="2:65" s="140" customFormat="1" ht="30.75" customHeight="1" x14ac:dyDescent="0.3">
      <c r="B402" s="141"/>
      <c r="C402" s="142"/>
      <c r="D402" s="142" t="s">
        <v>71</v>
      </c>
      <c r="E402" s="151" t="s">
        <v>2980</v>
      </c>
      <c r="F402" s="151" t="s">
        <v>2981</v>
      </c>
      <c r="G402" s="142"/>
      <c r="H402" s="142"/>
      <c r="J402" s="152">
        <f>$BK$402</f>
        <v>439300</v>
      </c>
      <c r="K402" s="142"/>
      <c r="L402" s="145"/>
      <c r="M402" s="146"/>
      <c r="N402" s="142"/>
      <c r="O402" s="142"/>
      <c r="P402" s="147">
        <f>SUM($P$403:$P$433)</f>
        <v>0</v>
      </c>
      <c r="Q402" s="142"/>
      <c r="R402" s="147">
        <f>SUM($R$403:$R$433)</f>
        <v>0</v>
      </c>
      <c r="S402" s="142"/>
      <c r="T402" s="148">
        <f>SUM($T$403:$T$433)</f>
        <v>0</v>
      </c>
      <c r="AR402" s="149" t="s">
        <v>76</v>
      </c>
      <c r="AT402" s="149" t="s">
        <v>71</v>
      </c>
      <c r="AU402" s="149" t="s">
        <v>76</v>
      </c>
      <c r="AY402" s="149" t="s">
        <v>139</v>
      </c>
      <c r="BK402" s="150">
        <f>SUM($BK$403:$BK$433)</f>
        <v>439300</v>
      </c>
    </row>
    <row r="403" spans="2:65" s="6" customFormat="1" ht="27" customHeight="1" x14ac:dyDescent="0.3">
      <c r="B403" s="23"/>
      <c r="C403" s="156" t="s">
        <v>1706</v>
      </c>
      <c r="D403" s="156" t="s">
        <v>141</v>
      </c>
      <c r="E403" s="154" t="s">
        <v>2982</v>
      </c>
      <c r="F403" s="155" t="s">
        <v>2983</v>
      </c>
      <c r="G403" s="156" t="s">
        <v>144</v>
      </c>
      <c r="H403" s="157">
        <v>1</v>
      </c>
      <c r="I403" s="158">
        <v>91500</v>
      </c>
      <c r="J403" s="159">
        <f>ROUND($I$403*$H$403,2)</f>
        <v>91500</v>
      </c>
      <c r="K403" s="155"/>
      <c r="L403" s="43"/>
      <c r="M403" s="160"/>
      <c r="N403" s="161" t="s">
        <v>43</v>
      </c>
      <c r="O403" s="24"/>
      <c r="P403" s="162">
        <f>$O$403*$H$403</f>
        <v>0</v>
      </c>
      <c r="Q403" s="162">
        <v>0</v>
      </c>
      <c r="R403" s="162">
        <f>$Q$403*$H$403</f>
        <v>0</v>
      </c>
      <c r="S403" s="162">
        <v>0</v>
      </c>
      <c r="T403" s="163">
        <f>$S$403*$H$403</f>
        <v>0</v>
      </c>
      <c r="AR403" s="97" t="s">
        <v>146</v>
      </c>
      <c r="AT403" s="97" t="s">
        <v>141</v>
      </c>
      <c r="AU403" s="97" t="s">
        <v>80</v>
      </c>
      <c r="AY403" s="97" t="s">
        <v>139</v>
      </c>
      <c r="BE403" s="164">
        <f>IF($N$403="základní",$J$403,0)</f>
        <v>91500</v>
      </c>
      <c r="BF403" s="164">
        <f>IF($N$403="snížená",$J$403,0)</f>
        <v>0</v>
      </c>
      <c r="BG403" s="164">
        <f>IF($N$403="zákl. přenesená",$J$403,0)</f>
        <v>0</v>
      </c>
      <c r="BH403" s="164">
        <f>IF($N$403="sníž. přenesená",$J$403,0)</f>
        <v>0</v>
      </c>
      <c r="BI403" s="164">
        <f>IF($N$403="nulová",$J$403,0)</f>
        <v>0</v>
      </c>
      <c r="BJ403" s="97" t="s">
        <v>76</v>
      </c>
      <c r="BK403" s="164">
        <f>ROUND($I$403*$H$403,2)</f>
        <v>91500</v>
      </c>
      <c r="BL403" s="97" t="s">
        <v>146</v>
      </c>
      <c r="BM403" s="97" t="s">
        <v>2984</v>
      </c>
    </row>
    <row r="404" spans="2:65" s="6" customFormat="1" ht="27" customHeight="1" x14ac:dyDescent="0.3">
      <c r="B404" s="169"/>
      <c r="C404" s="170"/>
      <c r="D404" s="165" t="s">
        <v>152</v>
      </c>
      <c r="E404" s="171"/>
      <c r="F404" s="171" t="s">
        <v>2985</v>
      </c>
      <c r="G404" s="170"/>
      <c r="H404" s="170"/>
      <c r="J404" s="170"/>
      <c r="K404" s="170"/>
      <c r="L404" s="172"/>
      <c r="M404" s="173"/>
      <c r="N404" s="170"/>
      <c r="O404" s="170"/>
      <c r="P404" s="170"/>
      <c r="Q404" s="170"/>
      <c r="R404" s="170"/>
      <c r="S404" s="170"/>
      <c r="T404" s="174"/>
      <c r="AT404" s="175" t="s">
        <v>152</v>
      </c>
      <c r="AU404" s="175" t="s">
        <v>80</v>
      </c>
      <c r="AV404" s="175" t="s">
        <v>76</v>
      </c>
      <c r="AW404" s="175" t="s">
        <v>111</v>
      </c>
      <c r="AX404" s="175" t="s">
        <v>72</v>
      </c>
      <c r="AY404" s="175" t="s">
        <v>139</v>
      </c>
    </row>
    <row r="405" spans="2:65" s="6" customFormat="1" ht="27" customHeight="1" x14ac:dyDescent="0.3">
      <c r="B405" s="169"/>
      <c r="C405" s="170"/>
      <c r="D405" s="167" t="s">
        <v>152</v>
      </c>
      <c r="E405" s="170"/>
      <c r="F405" s="171" t="s">
        <v>2986</v>
      </c>
      <c r="G405" s="170"/>
      <c r="H405" s="170"/>
      <c r="J405" s="170"/>
      <c r="K405" s="170"/>
      <c r="L405" s="172"/>
      <c r="M405" s="173"/>
      <c r="N405" s="170"/>
      <c r="O405" s="170"/>
      <c r="P405" s="170"/>
      <c r="Q405" s="170"/>
      <c r="R405" s="170"/>
      <c r="S405" s="170"/>
      <c r="T405" s="174"/>
      <c r="AT405" s="175" t="s">
        <v>152</v>
      </c>
      <c r="AU405" s="175" t="s">
        <v>80</v>
      </c>
      <c r="AV405" s="175" t="s">
        <v>76</v>
      </c>
      <c r="AW405" s="175" t="s">
        <v>111</v>
      </c>
      <c r="AX405" s="175" t="s">
        <v>72</v>
      </c>
      <c r="AY405" s="175" t="s">
        <v>139</v>
      </c>
    </row>
    <row r="406" spans="2:65" s="6" customFormat="1" ht="15.75" customHeight="1" x14ac:dyDescent="0.3">
      <c r="B406" s="169"/>
      <c r="C406" s="170"/>
      <c r="D406" s="167" t="s">
        <v>152</v>
      </c>
      <c r="E406" s="170"/>
      <c r="F406" s="171" t="s">
        <v>2987</v>
      </c>
      <c r="G406" s="170"/>
      <c r="H406" s="170"/>
      <c r="J406" s="170"/>
      <c r="K406" s="170"/>
      <c r="L406" s="172"/>
      <c r="M406" s="173"/>
      <c r="N406" s="170"/>
      <c r="O406" s="170"/>
      <c r="P406" s="170"/>
      <c r="Q406" s="170"/>
      <c r="R406" s="170"/>
      <c r="S406" s="170"/>
      <c r="T406" s="174"/>
      <c r="AT406" s="175" t="s">
        <v>152</v>
      </c>
      <c r="AU406" s="175" t="s">
        <v>80</v>
      </c>
      <c r="AV406" s="175" t="s">
        <v>76</v>
      </c>
      <c r="AW406" s="175" t="s">
        <v>111</v>
      </c>
      <c r="AX406" s="175" t="s">
        <v>72</v>
      </c>
      <c r="AY406" s="175" t="s">
        <v>139</v>
      </c>
    </row>
    <row r="407" spans="2:65" s="6" customFormat="1" ht="15.75" customHeight="1" x14ac:dyDescent="0.3">
      <c r="B407" s="169"/>
      <c r="C407" s="170"/>
      <c r="D407" s="167" t="s">
        <v>152</v>
      </c>
      <c r="E407" s="170"/>
      <c r="F407" s="171" t="s">
        <v>2988</v>
      </c>
      <c r="G407" s="170"/>
      <c r="H407" s="170"/>
      <c r="J407" s="170"/>
      <c r="K407" s="170"/>
      <c r="L407" s="172"/>
      <c r="M407" s="173"/>
      <c r="N407" s="170"/>
      <c r="O407" s="170"/>
      <c r="P407" s="170"/>
      <c r="Q407" s="170"/>
      <c r="R407" s="170"/>
      <c r="S407" s="170"/>
      <c r="T407" s="174"/>
      <c r="AT407" s="175" t="s">
        <v>152</v>
      </c>
      <c r="AU407" s="175" t="s">
        <v>80</v>
      </c>
      <c r="AV407" s="175" t="s">
        <v>76</v>
      </c>
      <c r="AW407" s="175" t="s">
        <v>111</v>
      </c>
      <c r="AX407" s="175" t="s">
        <v>72</v>
      </c>
      <c r="AY407" s="175" t="s">
        <v>139</v>
      </c>
    </row>
    <row r="408" spans="2:65" s="6" customFormat="1" ht="15.75" customHeight="1" x14ac:dyDescent="0.3">
      <c r="B408" s="169"/>
      <c r="C408" s="170"/>
      <c r="D408" s="167" t="s">
        <v>152</v>
      </c>
      <c r="E408" s="170"/>
      <c r="F408" s="171" t="s">
        <v>2989</v>
      </c>
      <c r="G408" s="170"/>
      <c r="H408" s="170"/>
      <c r="J408" s="170"/>
      <c r="K408" s="170"/>
      <c r="L408" s="172"/>
      <c r="M408" s="173"/>
      <c r="N408" s="170"/>
      <c r="O408" s="170"/>
      <c r="P408" s="170"/>
      <c r="Q408" s="170"/>
      <c r="R408" s="170"/>
      <c r="S408" s="170"/>
      <c r="T408" s="174"/>
      <c r="AT408" s="175" t="s">
        <v>152</v>
      </c>
      <c r="AU408" s="175" t="s">
        <v>80</v>
      </c>
      <c r="AV408" s="175" t="s">
        <v>76</v>
      </c>
      <c r="AW408" s="175" t="s">
        <v>111</v>
      </c>
      <c r="AX408" s="175" t="s">
        <v>72</v>
      </c>
      <c r="AY408" s="175" t="s">
        <v>139</v>
      </c>
    </row>
    <row r="409" spans="2:65" s="6" customFormat="1" ht="15.75" customHeight="1" x14ac:dyDescent="0.3">
      <c r="B409" s="176"/>
      <c r="C409" s="177"/>
      <c r="D409" s="167" t="s">
        <v>152</v>
      </c>
      <c r="E409" s="177"/>
      <c r="F409" s="178" t="s">
        <v>1843</v>
      </c>
      <c r="G409" s="177"/>
      <c r="H409" s="179">
        <v>1</v>
      </c>
      <c r="J409" s="177"/>
      <c r="K409" s="177"/>
      <c r="L409" s="180"/>
      <c r="M409" s="181"/>
      <c r="N409" s="177"/>
      <c r="O409" s="177"/>
      <c r="P409" s="177"/>
      <c r="Q409" s="177"/>
      <c r="R409" s="177"/>
      <c r="S409" s="177"/>
      <c r="T409" s="182"/>
      <c r="AT409" s="183" t="s">
        <v>152</v>
      </c>
      <c r="AU409" s="183" t="s">
        <v>80</v>
      </c>
      <c r="AV409" s="183" t="s">
        <v>80</v>
      </c>
      <c r="AW409" s="183" t="s">
        <v>111</v>
      </c>
      <c r="AX409" s="183" t="s">
        <v>76</v>
      </c>
      <c r="AY409" s="183" t="s">
        <v>139</v>
      </c>
    </row>
    <row r="410" spans="2:65" s="6" customFormat="1" ht="15.75" customHeight="1" x14ac:dyDescent="0.3">
      <c r="B410" s="23"/>
      <c r="C410" s="153" t="s">
        <v>1712</v>
      </c>
      <c r="D410" s="153" t="s">
        <v>141</v>
      </c>
      <c r="E410" s="154" t="s">
        <v>2990</v>
      </c>
      <c r="F410" s="155" t="s">
        <v>2991</v>
      </c>
      <c r="G410" s="156" t="s">
        <v>144</v>
      </c>
      <c r="H410" s="157">
        <v>1</v>
      </c>
      <c r="I410" s="158">
        <v>49500</v>
      </c>
      <c r="J410" s="159">
        <f>ROUND($I$410*$H$410,2)</f>
        <v>49500</v>
      </c>
      <c r="K410" s="155"/>
      <c r="L410" s="43"/>
      <c r="M410" s="160"/>
      <c r="N410" s="161" t="s">
        <v>43</v>
      </c>
      <c r="O410" s="24"/>
      <c r="P410" s="162">
        <f>$O$410*$H$410</f>
        <v>0</v>
      </c>
      <c r="Q410" s="162">
        <v>0</v>
      </c>
      <c r="R410" s="162">
        <f>$Q$410*$H$410</f>
        <v>0</v>
      </c>
      <c r="S410" s="162">
        <v>0</v>
      </c>
      <c r="T410" s="163">
        <f>$S$410*$H$410</f>
        <v>0</v>
      </c>
      <c r="AR410" s="97" t="s">
        <v>146</v>
      </c>
      <c r="AT410" s="97" t="s">
        <v>141</v>
      </c>
      <c r="AU410" s="97" t="s">
        <v>80</v>
      </c>
      <c r="AY410" s="6" t="s">
        <v>139</v>
      </c>
      <c r="BE410" s="164">
        <f>IF($N$410="základní",$J$410,0)</f>
        <v>49500</v>
      </c>
      <c r="BF410" s="164">
        <f>IF($N$410="snížená",$J$410,0)</f>
        <v>0</v>
      </c>
      <c r="BG410" s="164">
        <f>IF($N$410="zákl. přenesená",$J$410,0)</f>
        <v>0</v>
      </c>
      <c r="BH410" s="164">
        <f>IF($N$410="sníž. přenesená",$J$410,0)</f>
        <v>0</v>
      </c>
      <c r="BI410" s="164">
        <f>IF($N$410="nulová",$J$410,0)</f>
        <v>0</v>
      </c>
      <c r="BJ410" s="97" t="s">
        <v>76</v>
      </c>
      <c r="BK410" s="164">
        <f>ROUND($I$410*$H$410,2)</f>
        <v>49500</v>
      </c>
      <c r="BL410" s="97" t="s">
        <v>146</v>
      </c>
      <c r="BM410" s="97" t="s">
        <v>2992</v>
      </c>
    </row>
    <row r="411" spans="2:65" s="6" customFormat="1" ht="27" customHeight="1" x14ac:dyDescent="0.3">
      <c r="B411" s="169"/>
      <c r="C411" s="170"/>
      <c r="D411" s="165" t="s">
        <v>152</v>
      </c>
      <c r="E411" s="171"/>
      <c r="F411" s="171" t="s">
        <v>2993</v>
      </c>
      <c r="G411" s="170"/>
      <c r="H411" s="170"/>
      <c r="J411" s="170"/>
      <c r="K411" s="170"/>
      <c r="L411" s="172"/>
      <c r="M411" s="173"/>
      <c r="N411" s="170"/>
      <c r="O411" s="170"/>
      <c r="P411" s="170"/>
      <c r="Q411" s="170"/>
      <c r="R411" s="170"/>
      <c r="S411" s="170"/>
      <c r="T411" s="174"/>
      <c r="AT411" s="175" t="s">
        <v>152</v>
      </c>
      <c r="AU411" s="175" t="s">
        <v>80</v>
      </c>
      <c r="AV411" s="175" t="s">
        <v>76</v>
      </c>
      <c r="AW411" s="175" t="s">
        <v>111</v>
      </c>
      <c r="AX411" s="175" t="s">
        <v>72</v>
      </c>
      <c r="AY411" s="175" t="s">
        <v>139</v>
      </c>
    </row>
    <row r="412" spans="2:65" s="6" customFormat="1" ht="27" customHeight="1" x14ac:dyDescent="0.3">
      <c r="B412" s="169"/>
      <c r="C412" s="170"/>
      <c r="D412" s="167" t="s">
        <v>152</v>
      </c>
      <c r="E412" s="170"/>
      <c r="F412" s="171" t="s">
        <v>2994</v>
      </c>
      <c r="G412" s="170"/>
      <c r="H412" s="170"/>
      <c r="J412" s="170"/>
      <c r="K412" s="170"/>
      <c r="L412" s="172"/>
      <c r="M412" s="173"/>
      <c r="N412" s="170"/>
      <c r="O412" s="170"/>
      <c r="P412" s="170"/>
      <c r="Q412" s="170"/>
      <c r="R412" s="170"/>
      <c r="S412" s="170"/>
      <c r="T412" s="174"/>
      <c r="AT412" s="175" t="s">
        <v>152</v>
      </c>
      <c r="AU412" s="175" t="s">
        <v>80</v>
      </c>
      <c r="AV412" s="175" t="s">
        <v>76</v>
      </c>
      <c r="AW412" s="175" t="s">
        <v>111</v>
      </c>
      <c r="AX412" s="175" t="s">
        <v>72</v>
      </c>
      <c r="AY412" s="175" t="s">
        <v>139</v>
      </c>
    </row>
    <row r="413" spans="2:65" s="6" customFormat="1" ht="15.75" customHeight="1" x14ac:dyDescent="0.3">
      <c r="B413" s="169"/>
      <c r="C413" s="170"/>
      <c r="D413" s="167" t="s">
        <v>152</v>
      </c>
      <c r="E413" s="170"/>
      <c r="F413" s="171" t="s">
        <v>2988</v>
      </c>
      <c r="G413" s="170"/>
      <c r="H413" s="170"/>
      <c r="J413" s="170"/>
      <c r="K413" s="170"/>
      <c r="L413" s="172"/>
      <c r="M413" s="173"/>
      <c r="N413" s="170"/>
      <c r="O413" s="170"/>
      <c r="P413" s="170"/>
      <c r="Q413" s="170"/>
      <c r="R413" s="170"/>
      <c r="S413" s="170"/>
      <c r="T413" s="174"/>
      <c r="AT413" s="175" t="s">
        <v>152</v>
      </c>
      <c r="AU413" s="175" t="s">
        <v>80</v>
      </c>
      <c r="AV413" s="175" t="s">
        <v>76</v>
      </c>
      <c r="AW413" s="175" t="s">
        <v>111</v>
      </c>
      <c r="AX413" s="175" t="s">
        <v>72</v>
      </c>
      <c r="AY413" s="175" t="s">
        <v>139</v>
      </c>
    </row>
    <row r="414" spans="2:65" s="6" customFormat="1" ht="15.75" customHeight="1" x14ac:dyDescent="0.3">
      <c r="B414" s="169"/>
      <c r="C414" s="170"/>
      <c r="D414" s="167" t="s">
        <v>152</v>
      </c>
      <c r="E414" s="170"/>
      <c r="F414" s="171" t="s">
        <v>2995</v>
      </c>
      <c r="G414" s="170"/>
      <c r="H414" s="170"/>
      <c r="J414" s="170"/>
      <c r="K414" s="170"/>
      <c r="L414" s="172"/>
      <c r="M414" s="173"/>
      <c r="N414" s="170"/>
      <c r="O414" s="170"/>
      <c r="P414" s="170"/>
      <c r="Q414" s="170"/>
      <c r="R414" s="170"/>
      <c r="S414" s="170"/>
      <c r="T414" s="174"/>
      <c r="AT414" s="175" t="s">
        <v>152</v>
      </c>
      <c r="AU414" s="175" t="s">
        <v>80</v>
      </c>
      <c r="AV414" s="175" t="s">
        <v>76</v>
      </c>
      <c r="AW414" s="175" t="s">
        <v>111</v>
      </c>
      <c r="AX414" s="175" t="s">
        <v>72</v>
      </c>
      <c r="AY414" s="175" t="s">
        <v>139</v>
      </c>
    </row>
    <row r="415" spans="2:65" s="6" customFormat="1" ht="15.75" customHeight="1" x14ac:dyDescent="0.3">
      <c r="B415" s="176"/>
      <c r="C415" s="177"/>
      <c r="D415" s="167" t="s">
        <v>152</v>
      </c>
      <c r="E415" s="177"/>
      <c r="F415" s="178" t="s">
        <v>1843</v>
      </c>
      <c r="G415" s="177"/>
      <c r="H415" s="179">
        <v>1</v>
      </c>
      <c r="J415" s="177"/>
      <c r="K415" s="177"/>
      <c r="L415" s="180"/>
      <c r="M415" s="181"/>
      <c r="N415" s="177"/>
      <c r="O415" s="177"/>
      <c r="P415" s="177"/>
      <c r="Q415" s="177"/>
      <c r="R415" s="177"/>
      <c r="S415" s="177"/>
      <c r="T415" s="182"/>
      <c r="AT415" s="183" t="s">
        <v>152</v>
      </c>
      <c r="AU415" s="183" t="s">
        <v>80</v>
      </c>
      <c r="AV415" s="183" t="s">
        <v>80</v>
      </c>
      <c r="AW415" s="183" t="s">
        <v>111</v>
      </c>
      <c r="AX415" s="183" t="s">
        <v>76</v>
      </c>
      <c r="AY415" s="183" t="s">
        <v>139</v>
      </c>
    </row>
    <row r="416" spans="2:65" s="6" customFormat="1" ht="27" customHeight="1" x14ac:dyDescent="0.3">
      <c r="B416" s="23"/>
      <c r="C416" s="153" t="s">
        <v>1721</v>
      </c>
      <c r="D416" s="153" t="s">
        <v>141</v>
      </c>
      <c r="E416" s="154" t="s">
        <v>2996</v>
      </c>
      <c r="F416" s="155" t="s">
        <v>2997</v>
      </c>
      <c r="G416" s="156" t="s">
        <v>144</v>
      </c>
      <c r="H416" s="157">
        <v>1</v>
      </c>
      <c r="I416" s="158">
        <v>58000</v>
      </c>
      <c r="J416" s="159">
        <f>ROUND($I$416*$H$416,2)</f>
        <v>58000</v>
      </c>
      <c r="K416" s="155"/>
      <c r="L416" s="43"/>
      <c r="M416" s="160"/>
      <c r="N416" s="161" t="s">
        <v>43</v>
      </c>
      <c r="O416" s="24"/>
      <c r="P416" s="162">
        <f>$O$416*$H$416</f>
        <v>0</v>
      </c>
      <c r="Q416" s="162">
        <v>0</v>
      </c>
      <c r="R416" s="162">
        <f>$Q$416*$H$416</f>
        <v>0</v>
      </c>
      <c r="S416" s="162">
        <v>0</v>
      </c>
      <c r="T416" s="163">
        <f>$S$416*$H$416</f>
        <v>0</v>
      </c>
      <c r="AR416" s="97" t="s">
        <v>146</v>
      </c>
      <c r="AT416" s="97" t="s">
        <v>141</v>
      </c>
      <c r="AU416" s="97" t="s">
        <v>80</v>
      </c>
      <c r="AY416" s="6" t="s">
        <v>139</v>
      </c>
      <c r="BE416" s="164">
        <f>IF($N$416="základní",$J$416,0)</f>
        <v>58000</v>
      </c>
      <c r="BF416" s="164">
        <f>IF($N$416="snížená",$J$416,0)</f>
        <v>0</v>
      </c>
      <c r="BG416" s="164">
        <f>IF($N$416="zákl. přenesená",$J$416,0)</f>
        <v>0</v>
      </c>
      <c r="BH416" s="164">
        <f>IF($N$416="sníž. přenesená",$J$416,0)</f>
        <v>0</v>
      </c>
      <c r="BI416" s="164">
        <f>IF($N$416="nulová",$J$416,0)</f>
        <v>0</v>
      </c>
      <c r="BJ416" s="97" t="s">
        <v>76</v>
      </c>
      <c r="BK416" s="164">
        <f>ROUND($I$416*$H$416,2)</f>
        <v>58000</v>
      </c>
      <c r="BL416" s="97" t="s">
        <v>146</v>
      </c>
      <c r="BM416" s="97" t="s">
        <v>2998</v>
      </c>
    </row>
    <row r="417" spans="2:65" s="6" customFormat="1" ht="15.75" customHeight="1" x14ac:dyDescent="0.3">
      <c r="B417" s="169"/>
      <c r="C417" s="170"/>
      <c r="D417" s="165" t="s">
        <v>152</v>
      </c>
      <c r="E417" s="171"/>
      <c r="F417" s="171" t="s">
        <v>2999</v>
      </c>
      <c r="G417" s="170"/>
      <c r="H417" s="170"/>
      <c r="J417" s="170"/>
      <c r="K417" s="170"/>
      <c r="L417" s="172"/>
      <c r="M417" s="173"/>
      <c r="N417" s="170"/>
      <c r="O417" s="170"/>
      <c r="P417" s="170"/>
      <c r="Q417" s="170"/>
      <c r="R417" s="170"/>
      <c r="S417" s="170"/>
      <c r="T417" s="174"/>
      <c r="AT417" s="175" t="s">
        <v>152</v>
      </c>
      <c r="AU417" s="175" t="s">
        <v>80</v>
      </c>
      <c r="AV417" s="175" t="s">
        <v>76</v>
      </c>
      <c r="AW417" s="175" t="s">
        <v>111</v>
      </c>
      <c r="AX417" s="175" t="s">
        <v>72</v>
      </c>
      <c r="AY417" s="175" t="s">
        <v>139</v>
      </c>
    </row>
    <row r="418" spans="2:65" s="6" customFormat="1" ht="27" customHeight="1" x14ac:dyDescent="0.3">
      <c r="B418" s="169"/>
      <c r="C418" s="170"/>
      <c r="D418" s="167" t="s">
        <v>152</v>
      </c>
      <c r="E418" s="170"/>
      <c r="F418" s="171" t="s">
        <v>3000</v>
      </c>
      <c r="G418" s="170"/>
      <c r="H418" s="170"/>
      <c r="J418" s="170"/>
      <c r="K418" s="170"/>
      <c r="L418" s="172"/>
      <c r="M418" s="173"/>
      <c r="N418" s="170"/>
      <c r="O418" s="170"/>
      <c r="P418" s="170"/>
      <c r="Q418" s="170"/>
      <c r="R418" s="170"/>
      <c r="S418" s="170"/>
      <c r="T418" s="174"/>
      <c r="AT418" s="175" t="s">
        <v>152</v>
      </c>
      <c r="AU418" s="175" t="s">
        <v>80</v>
      </c>
      <c r="AV418" s="175" t="s">
        <v>76</v>
      </c>
      <c r="AW418" s="175" t="s">
        <v>111</v>
      </c>
      <c r="AX418" s="175" t="s">
        <v>72</v>
      </c>
      <c r="AY418" s="175" t="s">
        <v>139</v>
      </c>
    </row>
    <row r="419" spans="2:65" s="6" customFormat="1" ht="15.75" customHeight="1" x14ac:dyDescent="0.3">
      <c r="B419" s="169"/>
      <c r="C419" s="170"/>
      <c r="D419" s="167" t="s">
        <v>152</v>
      </c>
      <c r="E419" s="170"/>
      <c r="F419" s="171" t="s">
        <v>3001</v>
      </c>
      <c r="G419" s="170"/>
      <c r="H419" s="170"/>
      <c r="J419" s="170"/>
      <c r="K419" s="170"/>
      <c r="L419" s="172"/>
      <c r="M419" s="173"/>
      <c r="N419" s="170"/>
      <c r="O419" s="170"/>
      <c r="P419" s="170"/>
      <c r="Q419" s="170"/>
      <c r="R419" s="170"/>
      <c r="S419" s="170"/>
      <c r="T419" s="174"/>
      <c r="AT419" s="175" t="s">
        <v>152</v>
      </c>
      <c r="AU419" s="175" t="s">
        <v>80</v>
      </c>
      <c r="AV419" s="175" t="s">
        <v>76</v>
      </c>
      <c r="AW419" s="175" t="s">
        <v>111</v>
      </c>
      <c r="AX419" s="175" t="s">
        <v>72</v>
      </c>
      <c r="AY419" s="175" t="s">
        <v>139</v>
      </c>
    </row>
    <row r="420" spans="2:65" s="6" customFormat="1" ht="15.75" customHeight="1" x14ac:dyDescent="0.3">
      <c r="B420" s="169"/>
      <c r="C420" s="170"/>
      <c r="D420" s="167" t="s">
        <v>152</v>
      </c>
      <c r="E420" s="170"/>
      <c r="F420" s="171" t="s">
        <v>2988</v>
      </c>
      <c r="G420" s="170"/>
      <c r="H420" s="170"/>
      <c r="J420" s="170"/>
      <c r="K420" s="170"/>
      <c r="L420" s="172"/>
      <c r="M420" s="173"/>
      <c r="N420" s="170"/>
      <c r="O420" s="170"/>
      <c r="P420" s="170"/>
      <c r="Q420" s="170"/>
      <c r="R420" s="170"/>
      <c r="S420" s="170"/>
      <c r="T420" s="174"/>
      <c r="AT420" s="175" t="s">
        <v>152</v>
      </c>
      <c r="AU420" s="175" t="s">
        <v>80</v>
      </c>
      <c r="AV420" s="175" t="s">
        <v>76</v>
      </c>
      <c r="AW420" s="175" t="s">
        <v>111</v>
      </c>
      <c r="AX420" s="175" t="s">
        <v>72</v>
      </c>
      <c r="AY420" s="175" t="s">
        <v>139</v>
      </c>
    </row>
    <row r="421" spans="2:65" s="6" customFormat="1" ht="15.75" customHeight="1" x14ac:dyDescent="0.3">
      <c r="B421" s="169"/>
      <c r="C421" s="170"/>
      <c r="D421" s="167" t="s">
        <v>152</v>
      </c>
      <c r="E421" s="170"/>
      <c r="F421" s="171" t="s">
        <v>2995</v>
      </c>
      <c r="G421" s="170"/>
      <c r="H421" s="170"/>
      <c r="J421" s="170"/>
      <c r="K421" s="170"/>
      <c r="L421" s="172"/>
      <c r="M421" s="173"/>
      <c r="N421" s="170"/>
      <c r="O421" s="170"/>
      <c r="P421" s="170"/>
      <c r="Q421" s="170"/>
      <c r="R421" s="170"/>
      <c r="S421" s="170"/>
      <c r="T421" s="174"/>
      <c r="AT421" s="175" t="s">
        <v>152</v>
      </c>
      <c r="AU421" s="175" t="s">
        <v>80</v>
      </c>
      <c r="AV421" s="175" t="s">
        <v>76</v>
      </c>
      <c r="AW421" s="175" t="s">
        <v>111</v>
      </c>
      <c r="AX421" s="175" t="s">
        <v>72</v>
      </c>
      <c r="AY421" s="175" t="s">
        <v>139</v>
      </c>
    </row>
    <row r="422" spans="2:65" s="6" customFormat="1" ht="15.75" customHeight="1" x14ac:dyDescent="0.3">
      <c r="B422" s="176"/>
      <c r="C422" s="177"/>
      <c r="D422" s="167" t="s">
        <v>152</v>
      </c>
      <c r="E422" s="177"/>
      <c r="F422" s="178" t="s">
        <v>1843</v>
      </c>
      <c r="G422" s="177"/>
      <c r="H422" s="179">
        <v>1</v>
      </c>
      <c r="J422" s="177"/>
      <c r="K422" s="177"/>
      <c r="L422" s="180"/>
      <c r="M422" s="181"/>
      <c r="N422" s="177"/>
      <c r="O422" s="177"/>
      <c r="P422" s="177"/>
      <c r="Q422" s="177"/>
      <c r="R422" s="177"/>
      <c r="S422" s="177"/>
      <c r="T422" s="182"/>
      <c r="AT422" s="183" t="s">
        <v>152</v>
      </c>
      <c r="AU422" s="183" t="s">
        <v>80</v>
      </c>
      <c r="AV422" s="183" t="s">
        <v>80</v>
      </c>
      <c r="AW422" s="183" t="s">
        <v>111</v>
      </c>
      <c r="AX422" s="183" t="s">
        <v>76</v>
      </c>
      <c r="AY422" s="183" t="s">
        <v>139</v>
      </c>
    </row>
    <row r="423" spans="2:65" s="6" customFormat="1" ht="15.75" customHeight="1" x14ac:dyDescent="0.3">
      <c r="B423" s="23"/>
      <c r="C423" s="153" t="s">
        <v>1730</v>
      </c>
      <c r="D423" s="153" t="s">
        <v>141</v>
      </c>
      <c r="E423" s="154" t="s">
        <v>3002</v>
      </c>
      <c r="F423" s="155" t="s">
        <v>3003</v>
      </c>
      <c r="G423" s="156" t="s">
        <v>144</v>
      </c>
      <c r="H423" s="157">
        <v>1</v>
      </c>
      <c r="I423" s="158">
        <v>144000</v>
      </c>
      <c r="J423" s="159">
        <f>ROUND($I$423*$H$423,2)</f>
        <v>144000</v>
      </c>
      <c r="K423" s="155"/>
      <c r="L423" s="43"/>
      <c r="M423" s="160"/>
      <c r="N423" s="161" t="s">
        <v>43</v>
      </c>
      <c r="O423" s="24"/>
      <c r="P423" s="162">
        <f>$O$423*$H$423</f>
        <v>0</v>
      </c>
      <c r="Q423" s="162">
        <v>0</v>
      </c>
      <c r="R423" s="162">
        <f>$Q$423*$H$423</f>
        <v>0</v>
      </c>
      <c r="S423" s="162">
        <v>0</v>
      </c>
      <c r="T423" s="163">
        <f>$S$423*$H$423</f>
        <v>0</v>
      </c>
      <c r="AR423" s="97" t="s">
        <v>146</v>
      </c>
      <c r="AT423" s="97" t="s">
        <v>141</v>
      </c>
      <c r="AU423" s="97" t="s">
        <v>80</v>
      </c>
      <c r="AY423" s="6" t="s">
        <v>139</v>
      </c>
      <c r="BE423" s="164">
        <f>IF($N$423="základní",$J$423,0)</f>
        <v>144000</v>
      </c>
      <c r="BF423" s="164">
        <f>IF($N$423="snížená",$J$423,0)</f>
        <v>0</v>
      </c>
      <c r="BG423" s="164">
        <f>IF($N$423="zákl. přenesená",$J$423,0)</f>
        <v>0</v>
      </c>
      <c r="BH423" s="164">
        <f>IF($N$423="sníž. přenesená",$J$423,0)</f>
        <v>0</v>
      </c>
      <c r="BI423" s="164">
        <f>IF($N$423="nulová",$J$423,0)</f>
        <v>0</v>
      </c>
      <c r="BJ423" s="97" t="s">
        <v>76</v>
      </c>
      <c r="BK423" s="164">
        <f>ROUND($I$423*$H$423,2)</f>
        <v>144000</v>
      </c>
      <c r="BL423" s="97" t="s">
        <v>146</v>
      </c>
      <c r="BM423" s="97" t="s">
        <v>3004</v>
      </c>
    </row>
    <row r="424" spans="2:65" s="6" customFormat="1" ht="27" customHeight="1" x14ac:dyDescent="0.3">
      <c r="B424" s="169"/>
      <c r="C424" s="170"/>
      <c r="D424" s="165" t="s">
        <v>152</v>
      </c>
      <c r="E424" s="171"/>
      <c r="F424" s="171" t="s">
        <v>3005</v>
      </c>
      <c r="G424" s="170"/>
      <c r="H424" s="170"/>
      <c r="J424" s="170"/>
      <c r="K424" s="170"/>
      <c r="L424" s="172"/>
      <c r="M424" s="173"/>
      <c r="N424" s="170"/>
      <c r="O424" s="170"/>
      <c r="P424" s="170"/>
      <c r="Q424" s="170"/>
      <c r="R424" s="170"/>
      <c r="S424" s="170"/>
      <c r="T424" s="174"/>
      <c r="AT424" s="175" t="s">
        <v>152</v>
      </c>
      <c r="AU424" s="175" t="s">
        <v>80</v>
      </c>
      <c r="AV424" s="175" t="s">
        <v>76</v>
      </c>
      <c r="AW424" s="175" t="s">
        <v>111</v>
      </c>
      <c r="AX424" s="175" t="s">
        <v>72</v>
      </c>
      <c r="AY424" s="175" t="s">
        <v>139</v>
      </c>
    </row>
    <row r="425" spans="2:65" s="6" customFormat="1" ht="15.75" customHeight="1" x14ac:dyDescent="0.3">
      <c r="B425" s="169"/>
      <c r="C425" s="170"/>
      <c r="D425" s="167" t="s">
        <v>152</v>
      </c>
      <c r="E425" s="170"/>
      <c r="F425" s="171" t="s">
        <v>3006</v>
      </c>
      <c r="G425" s="170"/>
      <c r="H425" s="170"/>
      <c r="J425" s="170"/>
      <c r="K425" s="170"/>
      <c r="L425" s="172"/>
      <c r="M425" s="173"/>
      <c r="N425" s="170"/>
      <c r="O425" s="170"/>
      <c r="P425" s="170"/>
      <c r="Q425" s="170"/>
      <c r="R425" s="170"/>
      <c r="S425" s="170"/>
      <c r="T425" s="174"/>
      <c r="AT425" s="175" t="s">
        <v>152</v>
      </c>
      <c r="AU425" s="175" t="s">
        <v>80</v>
      </c>
      <c r="AV425" s="175" t="s">
        <v>76</v>
      </c>
      <c r="AW425" s="175" t="s">
        <v>111</v>
      </c>
      <c r="AX425" s="175" t="s">
        <v>72</v>
      </c>
      <c r="AY425" s="175" t="s">
        <v>139</v>
      </c>
    </row>
    <row r="426" spans="2:65" s="6" customFormat="1" ht="15.75" customHeight="1" x14ac:dyDescent="0.3">
      <c r="B426" s="169"/>
      <c r="C426" s="170"/>
      <c r="D426" s="167" t="s">
        <v>152</v>
      </c>
      <c r="E426" s="170"/>
      <c r="F426" s="171" t="s">
        <v>2988</v>
      </c>
      <c r="G426" s="170"/>
      <c r="H426" s="170"/>
      <c r="J426" s="170"/>
      <c r="K426" s="170"/>
      <c r="L426" s="172"/>
      <c r="M426" s="173"/>
      <c r="N426" s="170"/>
      <c r="O426" s="170"/>
      <c r="P426" s="170"/>
      <c r="Q426" s="170"/>
      <c r="R426" s="170"/>
      <c r="S426" s="170"/>
      <c r="T426" s="174"/>
      <c r="AT426" s="175" t="s">
        <v>152</v>
      </c>
      <c r="AU426" s="175" t="s">
        <v>80</v>
      </c>
      <c r="AV426" s="175" t="s">
        <v>76</v>
      </c>
      <c r="AW426" s="175" t="s">
        <v>111</v>
      </c>
      <c r="AX426" s="175" t="s">
        <v>72</v>
      </c>
      <c r="AY426" s="175" t="s">
        <v>139</v>
      </c>
    </row>
    <row r="427" spans="2:65" s="6" customFormat="1" ht="15.75" customHeight="1" x14ac:dyDescent="0.3">
      <c r="B427" s="169"/>
      <c r="C427" s="170"/>
      <c r="D427" s="167" t="s">
        <v>152</v>
      </c>
      <c r="E427" s="170"/>
      <c r="F427" s="171" t="s">
        <v>2995</v>
      </c>
      <c r="G427" s="170"/>
      <c r="H427" s="170"/>
      <c r="J427" s="170"/>
      <c r="K427" s="170"/>
      <c r="L427" s="172"/>
      <c r="M427" s="173"/>
      <c r="N427" s="170"/>
      <c r="O427" s="170"/>
      <c r="P427" s="170"/>
      <c r="Q427" s="170"/>
      <c r="R427" s="170"/>
      <c r="S427" s="170"/>
      <c r="T427" s="174"/>
      <c r="AT427" s="175" t="s">
        <v>152</v>
      </c>
      <c r="AU427" s="175" t="s">
        <v>80</v>
      </c>
      <c r="AV427" s="175" t="s">
        <v>76</v>
      </c>
      <c r="AW427" s="175" t="s">
        <v>111</v>
      </c>
      <c r="AX427" s="175" t="s">
        <v>72</v>
      </c>
      <c r="AY427" s="175" t="s">
        <v>139</v>
      </c>
    </row>
    <row r="428" spans="2:65" s="6" customFormat="1" ht="15.75" customHeight="1" x14ac:dyDescent="0.3">
      <c r="B428" s="176"/>
      <c r="C428" s="177"/>
      <c r="D428" s="167" t="s">
        <v>152</v>
      </c>
      <c r="E428" s="177"/>
      <c r="F428" s="178" t="s">
        <v>1843</v>
      </c>
      <c r="G428" s="177"/>
      <c r="H428" s="179">
        <v>1</v>
      </c>
      <c r="J428" s="177"/>
      <c r="K428" s="177"/>
      <c r="L428" s="180"/>
      <c r="M428" s="181"/>
      <c r="N428" s="177"/>
      <c r="O428" s="177"/>
      <c r="P428" s="177"/>
      <c r="Q428" s="177"/>
      <c r="R428" s="177"/>
      <c r="S428" s="177"/>
      <c r="T428" s="182"/>
      <c r="AT428" s="183" t="s">
        <v>152</v>
      </c>
      <c r="AU428" s="183" t="s">
        <v>80</v>
      </c>
      <c r="AV428" s="183" t="s">
        <v>80</v>
      </c>
      <c r="AW428" s="183" t="s">
        <v>111</v>
      </c>
      <c r="AX428" s="183" t="s">
        <v>76</v>
      </c>
      <c r="AY428" s="183" t="s">
        <v>139</v>
      </c>
    </row>
    <row r="429" spans="2:65" s="6" customFormat="1" ht="15.75" customHeight="1" x14ac:dyDescent="0.3">
      <c r="B429" s="23"/>
      <c r="C429" s="153" t="s">
        <v>1736</v>
      </c>
      <c r="D429" s="153" t="s">
        <v>141</v>
      </c>
      <c r="E429" s="154" t="s">
        <v>3007</v>
      </c>
      <c r="F429" s="155" t="s">
        <v>3008</v>
      </c>
      <c r="G429" s="156" t="s">
        <v>144</v>
      </c>
      <c r="H429" s="157">
        <v>1</v>
      </c>
      <c r="I429" s="158">
        <v>92600</v>
      </c>
      <c r="J429" s="159">
        <f>ROUND($I$429*$H$429,2)</f>
        <v>92600</v>
      </c>
      <c r="K429" s="155"/>
      <c r="L429" s="43"/>
      <c r="M429" s="160"/>
      <c r="N429" s="161" t="s">
        <v>43</v>
      </c>
      <c r="O429" s="24"/>
      <c r="P429" s="162">
        <f>$O$429*$H$429</f>
        <v>0</v>
      </c>
      <c r="Q429" s="162">
        <v>0</v>
      </c>
      <c r="R429" s="162">
        <f>$Q$429*$H$429</f>
        <v>0</v>
      </c>
      <c r="S429" s="162">
        <v>0</v>
      </c>
      <c r="T429" s="163">
        <f>$S$429*$H$429</f>
        <v>0</v>
      </c>
      <c r="AR429" s="97" t="s">
        <v>146</v>
      </c>
      <c r="AT429" s="97" t="s">
        <v>141</v>
      </c>
      <c r="AU429" s="97" t="s">
        <v>80</v>
      </c>
      <c r="AY429" s="6" t="s">
        <v>139</v>
      </c>
      <c r="BE429" s="164">
        <f>IF($N$429="základní",$J$429,0)</f>
        <v>92600</v>
      </c>
      <c r="BF429" s="164">
        <f>IF($N$429="snížená",$J$429,0)</f>
        <v>0</v>
      </c>
      <c r="BG429" s="164">
        <f>IF($N$429="zákl. přenesená",$J$429,0)</f>
        <v>0</v>
      </c>
      <c r="BH429" s="164">
        <f>IF($N$429="sníž. přenesená",$J$429,0)</f>
        <v>0</v>
      </c>
      <c r="BI429" s="164">
        <f>IF($N$429="nulová",$J$429,0)</f>
        <v>0</v>
      </c>
      <c r="BJ429" s="97" t="s">
        <v>76</v>
      </c>
      <c r="BK429" s="164">
        <f>ROUND($I$429*$H$429,2)</f>
        <v>92600</v>
      </c>
      <c r="BL429" s="97" t="s">
        <v>146</v>
      </c>
      <c r="BM429" s="97" t="s">
        <v>3009</v>
      </c>
    </row>
    <row r="430" spans="2:65" s="6" customFormat="1" ht="15.75" customHeight="1" x14ac:dyDescent="0.3">
      <c r="B430" s="169"/>
      <c r="C430" s="170"/>
      <c r="D430" s="165" t="s">
        <v>152</v>
      </c>
      <c r="E430" s="171"/>
      <c r="F430" s="171" t="s">
        <v>2988</v>
      </c>
      <c r="G430" s="170"/>
      <c r="H430" s="170"/>
      <c r="J430" s="170"/>
      <c r="K430" s="170"/>
      <c r="L430" s="172"/>
      <c r="M430" s="173"/>
      <c r="N430" s="170"/>
      <c r="O430" s="170"/>
      <c r="P430" s="170"/>
      <c r="Q430" s="170"/>
      <c r="R430" s="170"/>
      <c r="S430" s="170"/>
      <c r="T430" s="174"/>
      <c r="AT430" s="175" t="s">
        <v>152</v>
      </c>
      <c r="AU430" s="175" t="s">
        <v>80</v>
      </c>
      <c r="AV430" s="175" t="s">
        <v>76</v>
      </c>
      <c r="AW430" s="175" t="s">
        <v>111</v>
      </c>
      <c r="AX430" s="175" t="s">
        <v>72</v>
      </c>
      <c r="AY430" s="175" t="s">
        <v>139</v>
      </c>
    </row>
    <row r="431" spans="2:65" s="6" customFormat="1" ht="15.75" customHeight="1" x14ac:dyDescent="0.3">
      <c r="B431" s="176"/>
      <c r="C431" s="177"/>
      <c r="D431" s="167" t="s">
        <v>152</v>
      </c>
      <c r="E431" s="177"/>
      <c r="F431" s="178" t="s">
        <v>1843</v>
      </c>
      <c r="G431" s="177"/>
      <c r="H431" s="179">
        <v>1</v>
      </c>
      <c r="J431" s="177"/>
      <c r="K431" s="177"/>
      <c r="L431" s="180"/>
      <c r="M431" s="181"/>
      <c r="N431" s="177"/>
      <c r="O431" s="177"/>
      <c r="P431" s="177"/>
      <c r="Q431" s="177"/>
      <c r="R431" s="177"/>
      <c r="S431" s="177"/>
      <c r="T431" s="182"/>
      <c r="AT431" s="183" t="s">
        <v>152</v>
      </c>
      <c r="AU431" s="183" t="s">
        <v>80</v>
      </c>
      <c r="AV431" s="183" t="s">
        <v>80</v>
      </c>
      <c r="AW431" s="183" t="s">
        <v>111</v>
      </c>
      <c r="AX431" s="183" t="s">
        <v>76</v>
      </c>
      <c r="AY431" s="183" t="s">
        <v>139</v>
      </c>
    </row>
    <row r="432" spans="2:65" s="6" customFormat="1" ht="15.75" customHeight="1" x14ac:dyDescent="0.3">
      <c r="B432" s="23"/>
      <c r="C432" s="153" t="s">
        <v>1742</v>
      </c>
      <c r="D432" s="153" t="s">
        <v>141</v>
      </c>
      <c r="E432" s="154" t="s">
        <v>3010</v>
      </c>
      <c r="F432" s="155" t="s">
        <v>3011</v>
      </c>
      <c r="G432" s="156" t="s">
        <v>302</v>
      </c>
      <c r="H432" s="157">
        <v>10</v>
      </c>
      <c r="I432" s="158">
        <v>370</v>
      </c>
      <c r="J432" s="159">
        <f>ROUND($I$432*$H$432,2)</f>
        <v>3700</v>
      </c>
      <c r="K432" s="155"/>
      <c r="L432" s="43"/>
      <c r="M432" s="160"/>
      <c r="N432" s="161" t="s">
        <v>43</v>
      </c>
      <c r="O432" s="24"/>
      <c r="P432" s="162">
        <f>$O$432*$H$432</f>
        <v>0</v>
      </c>
      <c r="Q432" s="162">
        <v>0</v>
      </c>
      <c r="R432" s="162">
        <f>$Q$432*$H$432</f>
        <v>0</v>
      </c>
      <c r="S432" s="162">
        <v>0</v>
      </c>
      <c r="T432" s="163">
        <f>$S$432*$H$432</f>
        <v>0</v>
      </c>
      <c r="AR432" s="97" t="s">
        <v>146</v>
      </c>
      <c r="AT432" s="97" t="s">
        <v>141</v>
      </c>
      <c r="AU432" s="97" t="s">
        <v>80</v>
      </c>
      <c r="AY432" s="6" t="s">
        <v>139</v>
      </c>
      <c r="BE432" s="164">
        <f>IF($N$432="základní",$J$432,0)</f>
        <v>3700</v>
      </c>
      <c r="BF432" s="164">
        <f>IF($N$432="snížená",$J$432,0)</f>
        <v>0</v>
      </c>
      <c r="BG432" s="164">
        <f>IF($N$432="zákl. přenesená",$J$432,0)</f>
        <v>0</v>
      </c>
      <c r="BH432" s="164">
        <f>IF($N$432="sníž. přenesená",$J$432,0)</f>
        <v>0</v>
      </c>
      <c r="BI432" s="164">
        <f>IF($N$432="nulová",$J$432,0)</f>
        <v>0</v>
      </c>
      <c r="BJ432" s="97" t="s">
        <v>76</v>
      </c>
      <c r="BK432" s="164">
        <f>ROUND($I$432*$H$432,2)</f>
        <v>3700</v>
      </c>
      <c r="BL432" s="97" t="s">
        <v>146</v>
      </c>
      <c r="BM432" s="97" t="s">
        <v>3012</v>
      </c>
    </row>
    <row r="433" spans="2:65" s="6" customFormat="1" ht="15.75" customHeight="1" x14ac:dyDescent="0.3">
      <c r="B433" s="176"/>
      <c r="C433" s="177"/>
      <c r="D433" s="165" t="s">
        <v>152</v>
      </c>
      <c r="E433" s="178"/>
      <c r="F433" s="178" t="s">
        <v>2185</v>
      </c>
      <c r="G433" s="177"/>
      <c r="H433" s="179">
        <v>10</v>
      </c>
      <c r="J433" s="177"/>
      <c r="K433" s="177"/>
      <c r="L433" s="180"/>
      <c r="M433" s="181"/>
      <c r="N433" s="177"/>
      <c r="O433" s="177"/>
      <c r="P433" s="177"/>
      <c r="Q433" s="177"/>
      <c r="R433" s="177"/>
      <c r="S433" s="177"/>
      <c r="T433" s="182"/>
      <c r="AT433" s="183" t="s">
        <v>152</v>
      </c>
      <c r="AU433" s="183" t="s">
        <v>80</v>
      </c>
      <c r="AV433" s="183" t="s">
        <v>80</v>
      </c>
      <c r="AW433" s="183" t="s">
        <v>111</v>
      </c>
      <c r="AX433" s="183" t="s">
        <v>76</v>
      </c>
      <c r="AY433" s="183" t="s">
        <v>139</v>
      </c>
    </row>
    <row r="434" spans="2:65" s="140" customFormat="1" ht="30.75" customHeight="1" x14ac:dyDescent="0.3">
      <c r="B434" s="141"/>
      <c r="C434" s="142"/>
      <c r="D434" s="142" t="s">
        <v>71</v>
      </c>
      <c r="E434" s="151" t="s">
        <v>3013</v>
      </c>
      <c r="F434" s="151" t="s">
        <v>3014</v>
      </c>
      <c r="G434" s="142"/>
      <c r="H434" s="142"/>
      <c r="J434" s="152">
        <f>$BK$434</f>
        <v>98850</v>
      </c>
      <c r="K434" s="142"/>
      <c r="L434" s="145"/>
      <c r="M434" s="146"/>
      <c r="N434" s="142"/>
      <c r="O434" s="142"/>
      <c r="P434" s="147">
        <f>SUM($P$435:$P$443)</f>
        <v>0</v>
      </c>
      <c r="Q434" s="142"/>
      <c r="R434" s="147">
        <f>SUM($R$435:$R$443)</f>
        <v>0</v>
      </c>
      <c r="S434" s="142"/>
      <c r="T434" s="148">
        <f>SUM($T$435:$T$443)</f>
        <v>0</v>
      </c>
      <c r="AR434" s="149" t="s">
        <v>76</v>
      </c>
      <c r="AT434" s="149" t="s">
        <v>71</v>
      </c>
      <c r="AU434" s="149" t="s">
        <v>76</v>
      </c>
      <c r="AY434" s="149" t="s">
        <v>139</v>
      </c>
      <c r="BK434" s="150">
        <f>SUM($BK$435:$BK$443)</f>
        <v>98850</v>
      </c>
    </row>
    <row r="435" spans="2:65" s="6" customFormat="1" ht="15.75" customHeight="1" x14ac:dyDescent="0.3">
      <c r="B435" s="23"/>
      <c r="C435" s="153" t="s">
        <v>1750</v>
      </c>
      <c r="D435" s="153" t="s">
        <v>141</v>
      </c>
      <c r="E435" s="154" t="s">
        <v>3015</v>
      </c>
      <c r="F435" s="155" t="s">
        <v>3003</v>
      </c>
      <c r="G435" s="156" t="s">
        <v>2321</v>
      </c>
      <c r="H435" s="157">
        <v>1</v>
      </c>
      <c r="I435" s="158">
        <v>74700</v>
      </c>
      <c r="J435" s="159">
        <f>ROUND($I$435*$H$435,2)</f>
        <v>74700</v>
      </c>
      <c r="K435" s="155"/>
      <c r="L435" s="43"/>
      <c r="M435" s="160"/>
      <c r="N435" s="161" t="s">
        <v>43</v>
      </c>
      <c r="O435" s="24"/>
      <c r="P435" s="162">
        <f>$O$435*$H$435</f>
        <v>0</v>
      </c>
      <c r="Q435" s="162">
        <v>0</v>
      </c>
      <c r="R435" s="162">
        <f>$Q$435*$H$435</f>
        <v>0</v>
      </c>
      <c r="S435" s="162">
        <v>0</v>
      </c>
      <c r="T435" s="163">
        <f>$S$435*$H$435</f>
        <v>0</v>
      </c>
      <c r="AR435" s="97" t="s">
        <v>146</v>
      </c>
      <c r="AT435" s="97" t="s">
        <v>141</v>
      </c>
      <c r="AU435" s="97" t="s">
        <v>80</v>
      </c>
      <c r="AY435" s="6" t="s">
        <v>139</v>
      </c>
      <c r="BE435" s="164">
        <f>IF($N$435="základní",$J$435,0)</f>
        <v>74700</v>
      </c>
      <c r="BF435" s="164">
        <f>IF($N$435="snížená",$J$435,0)</f>
        <v>0</v>
      </c>
      <c r="BG435" s="164">
        <f>IF($N$435="zákl. přenesená",$J$435,0)</f>
        <v>0</v>
      </c>
      <c r="BH435" s="164">
        <f>IF($N$435="sníž. přenesená",$J$435,0)</f>
        <v>0</v>
      </c>
      <c r="BI435" s="164">
        <f>IF($N$435="nulová",$J$435,0)</f>
        <v>0</v>
      </c>
      <c r="BJ435" s="97" t="s">
        <v>76</v>
      </c>
      <c r="BK435" s="164">
        <f>ROUND($I$435*$H$435,2)</f>
        <v>74700</v>
      </c>
      <c r="BL435" s="97" t="s">
        <v>146</v>
      </c>
      <c r="BM435" s="97" t="s">
        <v>3016</v>
      </c>
    </row>
    <row r="436" spans="2:65" s="6" customFormat="1" ht="27" customHeight="1" x14ac:dyDescent="0.3">
      <c r="B436" s="169"/>
      <c r="C436" s="170"/>
      <c r="D436" s="165" t="s">
        <v>152</v>
      </c>
      <c r="E436" s="171"/>
      <c r="F436" s="171" t="s">
        <v>3017</v>
      </c>
      <c r="G436" s="170"/>
      <c r="H436" s="170"/>
      <c r="J436" s="170"/>
      <c r="K436" s="170"/>
      <c r="L436" s="172"/>
      <c r="M436" s="173"/>
      <c r="N436" s="170"/>
      <c r="O436" s="170"/>
      <c r="P436" s="170"/>
      <c r="Q436" s="170"/>
      <c r="R436" s="170"/>
      <c r="S436" s="170"/>
      <c r="T436" s="174"/>
      <c r="AT436" s="175" t="s">
        <v>152</v>
      </c>
      <c r="AU436" s="175" t="s">
        <v>80</v>
      </c>
      <c r="AV436" s="175" t="s">
        <v>76</v>
      </c>
      <c r="AW436" s="175" t="s">
        <v>111</v>
      </c>
      <c r="AX436" s="175" t="s">
        <v>72</v>
      </c>
      <c r="AY436" s="175" t="s">
        <v>139</v>
      </c>
    </row>
    <row r="437" spans="2:65" s="6" customFormat="1" ht="15.75" customHeight="1" x14ac:dyDescent="0.3">
      <c r="B437" s="169"/>
      <c r="C437" s="170"/>
      <c r="D437" s="167" t="s">
        <v>152</v>
      </c>
      <c r="E437" s="170"/>
      <c r="F437" s="171" t="s">
        <v>3018</v>
      </c>
      <c r="G437" s="170"/>
      <c r="H437" s="170"/>
      <c r="J437" s="170"/>
      <c r="K437" s="170"/>
      <c r="L437" s="172"/>
      <c r="M437" s="173"/>
      <c r="N437" s="170"/>
      <c r="O437" s="170"/>
      <c r="P437" s="170"/>
      <c r="Q437" s="170"/>
      <c r="R437" s="170"/>
      <c r="S437" s="170"/>
      <c r="T437" s="174"/>
      <c r="AT437" s="175" t="s">
        <v>152</v>
      </c>
      <c r="AU437" s="175" t="s">
        <v>80</v>
      </c>
      <c r="AV437" s="175" t="s">
        <v>76</v>
      </c>
      <c r="AW437" s="175" t="s">
        <v>111</v>
      </c>
      <c r="AX437" s="175" t="s">
        <v>72</v>
      </c>
      <c r="AY437" s="175" t="s">
        <v>139</v>
      </c>
    </row>
    <row r="438" spans="2:65" s="6" customFormat="1" ht="27" customHeight="1" x14ac:dyDescent="0.3">
      <c r="B438" s="169"/>
      <c r="C438" s="170"/>
      <c r="D438" s="167" t="s">
        <v>152</v>
      </c>
      <c r="E438" s="170"/>
      <c r="F438" s="171" t="s">
        <v>3019</v>
      </c>
      <c r="G438" s="170"/>
      <c r="H438" s="170"/>
      <c r="J438" s="170"/>
      <c r="K438" s="170"/>
      <c r="L438" s="172"/>
      <c r="M438" s="173"/>
      <c r="N438" s="170"/>
      <c r="O438" s="170"/>
      <c r="P438" s="170"/>
      <c r="Q438" s="170"/>
      <c r="R438" s="170"/>
      <c r="S438" s="170"/>
      <c r="T438" s="174"/>
      <c r="AT438" s="175" t="s">
        <v>152</v>
      </c>
      <c r="AU438" s="175" t="s">
        <v>80</v>
      </c>
      <c r="AV438" s="175" t="s">
        <v>76</v>
      </c>
      <c r="AW438" s="175" t="s">
        <v>111</v>
      </c>
      <c r="AX438" s="175" t="s">
        <v>72</v>
      </c>
      <c r="AY438" s="175" t="s">
        <v>139</v>
      </c>
    </row>
    <row r="439" spans="2:65" s="6" customFormat="1" ht="15.75" customHeight="1" x14ac:dyDescent="0.3">
      <c r="B439" s="176"/>
      <c r="C439" s="177"/>
      <c r="D439" s="167" t="s">
        <v>152</v>
      </c>
      <c r="E439" s="177"/>
      <c r="F439" s="178" t="s">
        <v>1843</v>
      </c>
      <c r="G439" s="177"/>
      <c r="H439" s="179">
        <v>1</v>
      </c>
      <c r="J439" s="177"/>
      <c r="K439" s="177"/>
      <c r="L439" s="180"/>
      <c r="M439" s="181"/>
      <c r="N439" s="177"/>
      <c r="O439" s="177"/>
      <c r="P439" s="177"/>
      <c r="Q439" s="177"/>
      <c r="R439" s="177"/>
      <c r="S439" s="177"/>
      <c r="T439" s="182"/>
      <c r="AT439" s="183" t="s">
        <v>152</v>
      </c>
      <c r="AU439" s="183" t="s">
        <v>80</v>
      </c>
      <c r="AV439" s="183" t="s">
        <v>80</v>
      </c>
      <c r="AW439" s="183" t="s">
        <v>111</v>
      </c>
      <c r="AX439" s="183" t="s">
        <v>76</v>
      </c>
      <c r="AY439" s="183" t="s">
        <v>139</v>
      </c>
    </row>
    <row r="440" spans="2:65" s="6" customFormat="1" ht="15.75" customHeight="1" x14ac:dyDescent="0.3">
      <c r="B440" s="23"/>
      <c r="C440" s="153" t="s">
        <v>1756</v>
      </c>
      <c r="D440" s="153" t="s">
        <v>141</v>
      </c>
      <c r="E440" s="154" t="s">
        <v>3020</v>
      </c>
      <c r="F440" s="155" t="s">
        <v>3008</v>
      </c>
      <c r="G440" s="156" t="s">
        <v>2774</v>
      </c>
      <c r="H440" s="157">
        <v>1</v>
      </c>
      <c r="I440" s="158">
        <v>22300</v>
      </c>
      <c r="J440" s="159">
        <f>ROUND($I$440*$H$440,2)</f>
        <v>22300</v>
      </c>
      <c r="K440" s="155"/>
      <c r="L440" s="43"/>
      <c r="M440" s="160"/>
      <c r="N440" s="161" t="s">
        <v>43</v>
      </c>
      <c r="O440" s="24"/>
      <c r="P440" s="162">
        <f>$O$440*$H$440</f>
        <v>0</v>
      </c>
      <c r="Q440" s="162">
        <v>0</v>
      </c>
      <c r="R440" s="162">
        <f>$Q$440*$H$440</f>
        <v>0</v>
      </c>
      <c r="S440" s="162">
        <v>0</v>
      </c>
      <c r="T440" s="163">
        <f>$S$440*$H$440</f>
        <v>0</v>
      </c>
      <c r="AR440" s="97" t="s">
        <v>146</v>
      </c>
      <c r="AT440" s="97" t="s">
        <v>141</v>
      </c>
      <c r="AU440" s="97" t="s">
        <v>80</v>
      </c>
      <c r="AY440" s="6" t="s">
        <v>139</v>
      </c>
      <c r="BE440" s="164">
        <f>IF($N$440="základní",$J$440,0)</f>
        <v>22300</v>
      </c>
      <c r="BF440" s="164">
        <f>IF($N$440="snížená",$J$440,0)</f>
        <v>0</v>
      </c>
      <c r="BG440" s="164">
        <f>IF($N$440="zákl. přenesená",$J$440,0)</f>
        <v>0</v>
      </c>
      <c r="BH440" s="164">
        <f>IF($N$440="sníž. přenesená",$J$440,0)</f>
        <v>0</v>
      </c>
      <c r="BI440" s="164">
        <f>IF($N$440="nulová",$J$440,0)</f>
        <v>0</v>
      </c>
      <c r="BJ440" s="97" t="s">
        <v>76</v>
      </c>
      <c r="BK440" s="164">
        <f>ROUND($I$440*$H$440,2)</f>
        <v>22300</v>
      </c>
      <c r="BL440" s="97" t="s">
        <v>146</v>
      </c>
      <c r="BM440" s="97" t="s">
        <v>3021</v>
      </c>
    </row>
    <row r="441" spans="2:65" s="6" customFormat="1" ht="15.75" customHeight="1" x14ac:dyDescent="0.3">
      <c r="B441" s="176"/>
      <c r="C441" s="177"/>
      <c r="D441" s="165" t="s">
        <v>152</v>
      </c>
      <c r="E441" s="178"/>
      <c r="F441" s="178" t="s">
        <v>1843</v>
      </c>
      <c r="G441" s="177"/>
      <c r="H441" s="179">
        <v>1</v>
      </c>
      <c r="J441" s="177"/>
      <c r="K441" s="177"/>
      <c r="L441" s="180"/>
      <c r="M441" s="181"/>
      <c r="N441" s="177"/>
      <c r="O441" s="177"/>
      <c r="P441" s="177"/>
      <c r="Q441" s="177"/>
      <c r="R441" s="177"/>
      <c r="S441" s="177"/>
      <c r="T441" s="182"/>
      <c r="AT441" s="183" t="s">
        <v>152</v>
      </c>
      <c r="AU441" s="183" t="s">
        <v>80</v>
      </c>
      <c r="AV441" s="183" t="s">
        <v>80</v>
      </c>
      <c r="AW441" s="183" t="s">
        <v>111</v>
      </c>
      <c r="AX441" s="183" t="s">
        <v>76</v>
      </c>
      <c r="AY441" s="183" t="s">
        <v>139</v>
      </c>
    </row>
    <row r="442" spans="2:65" s="6" customFormat="1" ht="15.75" customHeight="1" x14ac:dyDescent="0.3">
      <c r="B442" s="23"/>
      <c r="C442" s="153" t="s">
        <v>1766</v>
      </c>
      <c r="D442" s="153" t="s">
        <v>141</v>
      </c>
      <c r="E442" s="154" t="s">
        <v>3022</v>
      </c>
      <c r="F442" s="155" t="s">
        <v>3011</v>
      </c>
      <c r="G442" s="156" t="s">
        <v>302</v>
      </c>
      <c r="H442" s="157">
        <v>5</v>
      </c>
      <c r="I442" s="158">
        <v>370</v>
      </c>
      <c r="J442" s="159">
        <f>ROUND($I$442*$H$442,2)</f>
        <v>1850</v>
      </c>
      <c r="K442" s="155"/>
      <c r="L442" s="43"/>
      <c r="M442" s="160"/>
      <c r="N442" s="161" t="s">
        <v>43</v>
      </c>
      <c r="O442" s="24"/>
      <c r="P442" s="162">
        <f>$O$442*$H$442</f>
        <v>0</v>
      </c>
      <c r="Q442" s="162">
        <v>0</v>
      </c>
      <c r="R442" s="162">
        <f>$Q$442*$H$442</f>
        <v>0</v>
      </c>
      <c r="S442" s="162">
        <v>0</v>
      </c>
      <c r="T442" s="163">
        <f>$S$442*$H$442</f>
        <v>0</v>
      </c>
      <c r="AR442" s="97" t="s">
        <v>2513</v>
      </c>
      <c r="AT442" s="97" t="s">
        <v>141</v>
      </c>
      <c r="AU442" s="97" t="s">
        <v>80</v>
      </c>
      <c r="AY442" s="6" t="s">
        <v>139</v>
      </c>
      <c r="BE442" s="164">
        <f>IF($N$442="základní",$J$442,0)</f>
        <v>1850</v>
      </c>
      <c r="BF442" s="164">
        <f>IF($N$442="snížená",$J$442,0)</f>
        <v>0</v>
      </c>
      <c r="BG442" s="164">
        <f>IF($N$442="zákl. přenesená",$J$442,0)</f>
        <v>0</v>
      </c>
      <c r="BH442" s="164">
        <f>IF($N$442="sníž. přenesená",$J$442,0)</f>
        <v>0</v>
      </c>
      <c r="BI442" s="164">
        <f>IF($N$442="nulová",$J$442,0)</f>
        <v>0</v>
      </c>
      <c r="BJ442" s="97" t="s">
        <v>76</v>
      </c>
      <c r="BK442" s="164">
        <f>ROUND($I$442*$H$442,2)</f>
        <v>1850</v>
      </c>
      <c r="BL442" s="97" t="s">
        <v>2513</v>
      </c>
      <c r="BM442" s="97" t="s">
        <v>3023</v>
      </c>
    </row>
    <row r="443" spans="2:65" s="6" customFormat="1" ht="15.75" customHeight="1" x14ac:dyDescent="0.3">
      <c r="B443" s="176"/>
      <c r="C443" s="177"/>
      <c r="D443" s="165" t="s">
        <v>152</v>
      </c>
      <c r="E443" s="178"/>
      <c r="F443" s="178" t="s">
        <v>2561</v>
      </c>
      <c r="G443" s="177"/>
      <c r="H443" s="179">
        <v>5</v>
      </c>
      <c r="J443" s="177"/>
      <c r="K443" s="177"/>
      <c r="L443" s="180"/>
      <c r="M443" s="181"/>
      <c r="N443" s="177"/>
      <c r="O443" s="177"/>
      <c r="P443" s="177"/>
      <c r="Q443" s="177"/>
      <c r="R443" s="177"/>
      <c r="S443" s="177"/>
      <c r="T443" s="182"/>
      <c r="AT443" s="183" t="s">
        <v>152</v>
      </c>
      <c r="AU443" s="183" t="s">
        <v>80</v>
      </c>
      <c r="AV443" s="183" t="s">
        <v>80</v>
      </c>
      <c r="AW443" s="183" t="s">
        <v>111</v>
      </c>
      <c r="AX443" s="183" t="s">
        <v>76</v>
      </c>
      <c r="AY443" s="183" t="s">
        <v>139</v>
      </c>
    </row>
    <row r="444" spans="2:65" s="140" customFormat="1" ht="30.75" customHeight="1" x14ac:dyDescent="0.3">
      <c r="B444" s="141"/>
      <c r="C444" s="142"/>
      <c r="D444" s="142" t="s">
        <v>71</v>
      </c>
      <c r="E444" s="151" t="s">
        <v>3024</v>
      </c>
      <c r="F444" s="151" t="s">
        <v>3025</v>
      </c>
      <c r="G444" s="142"/>
      <c r="H444" s="142"/>
      <c r="J444" s="152">
        <f>$BK$444</f>
        <v>21350</v>
      </c>
      <c r="K444" s="142"/>
      <c r="L444" s="145"/>
      <c r="M444" s="146"/>
      <c r="N444" s="142"/>
      <c r="O444" s="142"/>
      <c r="P444" s="147">
        <f>SUM($P$445:$P$447)</f>
        <v>0</v>
      </c>
      <c r="Q444" s="142"/>
      <c r="R444" s="147">
        <f>SUM($R$445:$R$447)</f>
        <v>0</v>
      </c>
      <c r="S444" s="142"/>
      <c r="T444" s="148">
        <f>SUM($T$445:$T$447)</f>
        <v>0</v>
      </c>
      <c r="AR444" s="149" t="s">
        <v>76</v>
      </c>
      <c r="AT444" s="149" t="s">
        <v>71</v>
      </c>
      <c r="AU444" s="149" t="s">
        <v>76</v>
      </c>
      <c r="AY444" s="149" t="s">
        <v>139</v>
      </c>
      <c r="BK444" s="150">
        <f>SUM($BK$445:$BK$447)</f>
        <v>21350</v>
      </c>
    </row>
    <row r="445" spans="2:65" s="6" customFormat="1" ht="15.75" customHeight="1" x14ac:dyDescent="0.3">
      <c r="B445" s="23"/>
      <c r="C445" s="153" t="s">
        <v>1799</v>
      </c>
      <c r="D445" s="153" t="s">
        <v>141</v>
      </c>
      <c r="E445" s="154" t="s">
        <v>3026</v>
      </c>
      <c r="F445" s="155" t="s">
        <v>3027</v>
      </c>
      <c r="G445" s="156" t="s">
        <v>1293</v>
      </c>
      <c r="H445" s="157">
        <v>200</v>
      </c>
      <c r="I445" s="158">
        <v>50</v>
      </c>
      <c r="J445" s="159">
        <f>ROUND($I$445*$H$445,2)</f>
        <v>10000</v>
      </c>
      <c r="K445" s="155"/>
      <c r="L445" s="43"/>
      <c r="M445" s="160"/>
      <c r="N445" s="161" t="s">
        <v>43</v>
      </c>
      <c r="O445" s="24"/>
      <c r="P445" s="162">
        <f>$O$445*$H$445</f>
        <v>0</v>
      </c>
      <c r="Q445" s="162">
        <v>0</v>
      </c>
      <c r="R445" s="162">
        <f>$Q$445*$H$445</f>
        <v>0</v>
      </c>
      <c r="S445" s="162">
        <v>0</v>
      </c>
      <c r="T445" s="163">
        <f>$S$445*$H$445</f>
        <v>0</v>
      </c>
      <c r="AR445" s="97" t="s">
        <v>146</v>
      </c>
      <c r="AT445" s="97" t="s">
        <v>141</v>
      </c>
      <c r="AU445" s="97" t="s">
        <v>80</v>
      </c>
      <c r="AY445" s="6" t="s">
        <v>139</v>
      </c>
      <c r="BE445" s="164">
        <f>IF($N$445="základní",$J$445,0)</f>
        <v>10000</v>
      </c>
      <c r="BF445" s="164">
        <f>IF($N$445="snížená",$J$445,0)</f>
        <v>0</v>
      </c>
      <c r="BG445" s="164">
        <f>IF($N$445="zákl. přenesená",$J$445,0)</f>
        <v>0</v>
      </c>
      <c r="BH445" s="164">
        <f>IF($N$445="sníž. přenesená",$J$445,0)</f>
        <v>0</v>
      </c>
      <c r="BI445" s="164">
        <f>IF($N$445="nulová",$J$445,0)</f>
        <v>0</v>
      </c>
      <c r="BJ445" s="97" t="s">
        <v>76</v>
      </c>
      <c r="BK445" s="164">
        <f>ROUND($I$445*$H$445,2)</f>
        <v>10000</v>
      </c>
      <c r="BL445" s="97" t="s">
        <v>146</v>
      </c>
      <c r="BM445" s="97" t="s">
        <v>3028</v>
      </c>
    </row>
    <row r="446" spans="2:65" s="6" customFormat="1" ht="27" customHeight="1" x14ac:dyDescent="0.3">
      <c r="B446" s="23"/>
      <c r="C446" s="156" t="s">
        <v>1807</v>
      </c>
      <c r="D446" s="156" t="s">
        <v>141</v>
      </c>
      <c r="E446" s="154" t="s">
        <v>3029</v>
      </c>
      <c r="F446" s="155" t="s">
        <v>3030</v>
      </c>
      <c r="G446" s="156" t="s">
        <v>1293</v>
      </c>
      <c r="H446" s="157">
        <v>35</v>
      </c>
      <c r="I446" s="158">
        <v>250</v>
      </c>
      <c r="J446" s="159">
        <f>ROUND($I$446*$H$446,2)</f>
        <v>8750</v>
      </c>
      <c r="K446" s="155"/>
      <c r="L446" s="43"/>
      <c r="M446" s="160"/>
      <c r="N446" s="161" t="s">
        <v>43</v>
      </c>
      <c r="O446" s="24"/>
      <c r="P446" s="162">
        <f>$O$446*$H$446</f>
        <v>0</v>
      </c>
      <c r="Q446" s="162">
        <v>0</v>
      </c>
      <c r="R446" s="162">
        <f>$Q$446*$H$446</f>
        <v>0</v>
      </c>
      <c r="S446" s="162">
        <v>0</v>
      </c>
      <c r="T446" s="163">
        <f>$S$446*$H$446</f>
        <v>0</v>
      </c>
      <c r="AR446" s="97" t="s">
        <v>146</v>
      </c>
      <c r="AT446" s="97" t="s">
        <v>141</v>
      </c>
      <c r="AU446" s="97" t="s">
        <v>80</v>
      </c>
      <c r="AY446" s="97" t="s">
        <v>139</v>
      </c>
      <c r="BE446" s="164">
        <f>IF($N$446="základní",$J$446,0)</f>
        <v>8750</v>
      </c>
      <c r="BF446" s="164">
        <f>IF($N$446="snížená",$J$446,0)</f>
        <v>0</v>
      </c>
      <c r="BG446" s="164">
        <f>IF($N$446="zákl. přenesená",$J$446,0)</f>
        <v>0</v>
      </c>
      <c r="BH446" s="164">
        <f>IF($N$446="sníž. přenesená",$J$446,0)</f>
        <v>0</v>
      </c>
      <c r="BI446" s="164">
        <f>IF($N$446="nulová",$J$446,0)</f>
        <v>0</v>
      </c>
      <c r="BJ446" s="97" t="s">
        <v>76</v>
      </c>
      <c r="BK446" s="164">
        <f>ROUND($I$446*$H$446,2)</f>
        <v>8750</v>
      </c>
      <c r="BL446" s="97" t="s">
        <v>146</v>
      </c>
      <c r="BM446" s="97" t="s">
        <v>3031</v>
      </c>
    </row>
    <row r="447" spans="2:65" s="6" customFormat="1" ht="27" customHeight="1" x14ac:dyDescent="0.3">
      <c r="B447" s="23"/>
      <c r="C447" s="156" t="s">
        <v>1813</v>
      </c>
      <c r="D447" s="156" t="s">
        <v>141</v>
      </c>
      <c r="E447" s="154" t="s">
        <v>3032</v>
      </c>
      <c r="F447" s="155" t="s">
        <v>3033</v>
      </c>
      <c r="G447" s="156" t="s">
        <v>2321</v>
      </c>
      <c r="H447" s="157">
        <v>1</v>
      </c>
      <c r="I447" s="158">
        <v>2600</v>
      </c>
      <c r="J447" s="159">
        <f>ROUND($I$447*$H$447,2)</f>
        <v>2600</v>
      </c>
      <c r="K447" s="155"/>
      <c r="L447" s="43"/>
      <c r="M447" s="160"/>
      <c r="N447" s="161" t="s">
        <v>43</v>
      </c>
      <c r="O447" s="24"/>
      <c r="P447" s="162">
        <f>$O$447*$H$447</f>
        <v>0</v>
      </c>
      <c r="Q447" s="162">
        <v>0</v>
      </c>
      <c r="R447" s="162">
        <f>$Q$447*$H$447</f>
        <v>0</v>
      </c>
      <c r="S447" s="162">
        <v>0</v>
      </c>
      <c r="T447" s="163">
        <f>$S$447*$H$447</f>
        <v>0</v>
      </c>
      <c r="AR447" s="97" t="s">
        <v>146</v>
      </c>
      <c r="AT447" s="97" t="s">
        <v>141</v>
      </c>
      <c r="AU447" s="97" t="s">
        <v>80</v>
      </c>
      <c r="AY447" s="97" t="s">
        <v>139</v>
      </c>
      <c r="BE447" s="164">
        <f>IF($N$447="základní",$J$447,0)</f>
        <v>2600</v>
      </c>
      <c r="BF447" s="164">
        <f>IF($N$447="snížená",$J$447,0)</f>
        <v>0</v>
      </c>
      <c r="BG447" s="164">
        <f>IF($N$447="zákl. přenesená",$J$447,0)</f>
        <v>0</v>
      </c>
      <c r="BH447" s="164">
        <f>IF($N$447="sníž. přenesená",$J$447,0)</f>
        <v>0</v>
      </c>
      <c r="BI447" s="164">
        <f>IF($N$447="nulová",$J$447,0)</f>
        <v>0</v>
      </c>
      <c r="BJ447" s="97" t="s">
        <v>76</v>
      </c>
      <c r="BK447" s="164">
        <f>ROUND($I$447*$H$447,2)</f>
        <v>2600</v>
      </c>
      <c r="BL447" s="97" t="s">
        <v>146</v>
      </c>
      <c r="BM447" s="97" t="s">
        <v>3034</v>
      </c>
    </row>
    <row r="448" spans="2:65" s="140" customFormat="1" ht="30.75" customHeight="1" x14ac:dyDescent="0.3">
      <c r="B448" s="141"/>
      <c r="C448" s="142"/>
      <c r="D448" s="142" t="s">
        <v>71</v>
      </c>
      <c r="E448" s="151" t="s">
        <v>3035</v>
      </c>
      <c r="F448" s="151" t="s">
        <v>3036</v>
      </c>
      <c r="G448" s="142"/>
      <c r="H448" s="142"/>
      <c r="J448" s="152">
        <f>$BK$448</f>
        <v>31500</v>
      </c>
      <c r="K448" s="142"/>
      <c r="L448" s="145"/>
      <c r="M448" s="146"/>
      <c r="N448" s="142"/>
      <c r="O448" s="142"/>
      <c r="P448" s="147">
        <f>$P$449</f>
        <v>0</v>
      </c>
      <c r="Q448" s="142"/>
      <c r="R448" s="147">
        <f>$R$449</f>
        <v>0</v>
      </c>
      <c r="S448" s="142"/>
      <c r="T448" s="148">
        <f>$T$449</f>
        <v>0</v>
      </c>
      <c r="AR448" s="149" t="s">
        <v>76</v>
      </c>
      <c r="AT448" s="149" t="s">
        <v>71</v>
      </c>
      <c r="AU448" s="149" t="s">
        <v>76</v>
      </c>
      <c r="AY448" s="149" t="s">
        <v>139</v>
      </c>
      <c r="BK448" s="150">
        <f>$BK$449</f>
        <v>31500</v>
      </c>
    </row>
    <row r="449" spans="2:65" s="6" customFormat="1" ht="15.75" customHeight="1" x14ac:dyDescent="0.3">
      <c r="B449" s="23"/>
      <c r="C449" s="156" t="s">
        <v>1819</v>
      </c>
      <c r="D449" s="156" t="s">
        <v>141</v>
      </c>
      <c r="E449" s="154" t="s">
        <v>3037</v>
      </c>
      <c r="F449" s="155" t="s">
        <v>3038</v>
      </c>
      <c r="G449" s="156" t="s">
        <v>164</v>
      </c>
      <c r="H449" s="157">
        <v>150</v>
      </c>
      <c r="I449" s="158">
        <v>210</v>
      </c>
      <c r="J449" s="159">
        <f>ROUND($I$449*$H$449,2)</f>
        <v>31500</v>
      </c>
      <c r="K449" s="155"/>
      <c r="L449" s="43"/>
      <c r="M449" s="160"/>
      <c r="N449" s="161" t="s">
        <v>43</v>
      </c>
      <c r="O449" s="24"/>
      <c r="P449" s="162">
        <f>$O$449*$H$449</f>
        <v>0</v>
      </c>
      <c r="Q449" s="162">
        <v>0</v>
      </c>
      <c r="R449" s="162">
        <f>$Q$449*$H$449</f>
        <v>0</v>
      </c>
      <c r="S449" s="162">
        <v>0</v>
      </c>
      <c r="T449" s="163">
        <f>$S$449*$H$449</f>
        <v>0</v>
      </c>
      <c r="AR449" s="97" t="s">
        <v>146</v>
      </c>
      <c r="AT449" s="97" t="s">
        <v>141</v>
      </c>
      <c r="AU449" s="97" t="s">
        <v>80</v>
      </c>
      <c r="AY449" s="97" t="s">
        <v>139</v>
      </c>
      <c r="BE449" s="164">
        <f>IF($N$449="základní",$J$449,0)</f>
        <v>31500</v>
      </c>
      <c r="BF449" s="164">
        <f>IF($N$449="snížená",$J$449,0)</f>
        <v>0</v>
      </c>
      <c r="BG449" s="164">
        <f>IF($N$449="zákl. přenesená",$J$449,0)</f>
        <v>0</v>
      </c>
      <c r="BH449" s="164">
        <f>IF($N$449="sníž. přenesená",$J$449,0)</f>
        <v>0</v>
      </c>
      <c r="BI449" s="164">
        <f>IF($N$449="nulová",$J$449,0)</f>
        <v>0</v>
      </c>
      <c r="BJ449" s="97" t="s">
        <v>76</v>
      </c>
      <c r="BK449" s="164">
        <f>ROUND($I$449*$H$449,2)</f>
        <v>31500</v>
      </c>
      <c r="BL449" s="97" t="s">
        <v>146</v>
      </c>
      <c r="BM449" s="97" t="s">
        <v>3039</v>
      </c>
    </row>
    <row r="450" spans="2:65" s="140" customFormat="1" ht="30.75" customHeight="1" x14ac:dyDescent="0.3">
      <c r="B450" s="141"/>
      <c r="C450" s="142"/>
      <c r="D450" s="142" t="s">
        <v>71</v>
      </c>
      <c r="E450" s="151" t="s">
        <v>3040</v>
      </c>
      <c r="F450" s="151" t="s">
        <v>3041</v>
      </c>
      <c r="G450" s="142"/>
      <c r="H450" s="142"/>
      <c r="J450" s="152">
        <f>$BK$450</f>
        <v>250300</v>
      </c>
      <c r="K450" s="142"/>
      <c r="L450" s="145"/>
      <c r="M450" s="146"/>
      <c r="N450" s="142"/>
      <c r="O450" s="142"/>
      <c r="P450" s="147">
        <f>SUM($P$451:$P$473)</f>
        <v>0</v>
      </c>
      <c r="Q450" s="142"/>
      <c r="R450" s="147">
        <f>SUM($R$451:$R$473)</f>
        <v>0</v>
      </c>
      <c r="S450" s="142"/>
      <c r="T450" s="148">
        <f>SUM($T$451:$T$473)</f>
        <v>0</v>
      </c>
      <c r="AR450" s="149" t="s">
        <v>76</v>
      </c>
      <c r="AT450" s="149" t="s">
        <v>71</v>
      </c>
      <c r="AU450" s="149" t="s">
        <v>76</v>
      </c>
      <c r="AY450" s="149" t="s">
        <v>139</v>
      </c>
      <c r="BK450" s="150">
        <f>SUM($BK$451:$BK$473)</f>
        <v>250300</v>
      </c>
    </row>
    <row r="451" spans="2:65" s="6" customFormat="1" ht="15.75" customHeight="1" x14ac:dyDescent="0.3">
      <c r="B451" s="23"/>
      <c r="C451" s="156" t="s">
        <v>1823</v>
      </c>
      <c r="D451" s="156" t="s">
        <v>141</v>
      </c>
      <c r="E451" s="154" t="s">
        <v>3042</v>
      </c>
      <c r="F451" s="155" t="s">
        <v>3043</v>
      </c>
      <c r="G451" s="156" t="s">
        <v>302</v>
      </c>
      <c r="H451" s="157">
        <v>40</v>
      </c>
      <c r="I451" s="158">
        <v>250</v>
      </c>
      <c r="J451" s="159">
        <f>ROUND($I$451*$H$451,2)</f>
        <v>10000</v>
      </c>
      <c r="K451" s="155"/>
      <c r="L451" s="43"/>
      <c r="M451" s="160"/>
      <c r="N451" s="161" t="s">
        <v>43</v>
      </c>
      <c r="O451" s="24"/>
      <c r="P451" s="162">
        <f>$O$451*$H$451</f>
        <v>0</v>
      </c>
      <c r="Q451" s="162">
        <v>0</v>
      </c>
      <c r="R451" s="162">
        <f>$Q$451*$H$451</f>
        <v>0</v>
      </c>
      <c r="S451" s="162">
        <v>0</v>
      </c>
      <c r="T451" s="163">
        <f>$S$451*$H$451</f>
        <v>0</v>
      </c>
      <c r="AR451" s="97" t="s">
        <v>146</v>
      </c>
      <c r="AT451" s="97" t="s">
        <v>141</v>
      </c>
      <c r="AU451" s="97" t="s">
        <v>80</v>
      </c>
      <c r="AY451" s="97" t="s">
        <v>139</v>
      </c>
      <c r="BE451" s="164">
        <f>IF($N$451="základní",$J$451,0)</f>
        <v>10000</v>
      </c>
      <c r="BF451" s="164">
        <f>IF($N$451="snížená",$J$451,0)</f>
        <v>0</v>
      </c>
      <c r="BG451" s="164">
        <f>IF($N$451="zákl. přenesená",$J$451,0)</f>
        <v>0</v>
      </c>
      <c r="BH451" s="164">
        <f>IF($N$451="sníž. přenesená",$J$451,0)</f>
        <v>0</v>
      </c>
      <c r="BI451" s="164">
        <f>IF($N$451="nulová",$J$451,0)</f>
        <v>0</v>
      </c>
      <c r="BJ451" s="97" t="s">
        <v>76</v>
      </c>
      <c r="BK451" s="164">
        <f>ROUND($I$451*$H$451,2)</f>
        <v>10000</v>
      </c>
      <c r="BL451" s="97" t="s">
        <v>146</v>
      </c>
      <c r="BM451" s="97" t="s">
        <v>3044</v>
      </c>
    </row>
    <row r="452" spans="2:65" s="6" customFormat="1" ht="27" customHeight="1" x14ac:dyDescent="0.3">
      <c r="B452" s="23"/>
      <c r="C452" s="156" t="s">
        <v>1828</v>
      </c>
      <c r="D452" s="156" t="s">
        <v>141</v>
      </c>
      <c r="E452" s="154" t="s">
        <v>3045</v>
      </c>
      <c r="F452" s="155" t="s">
        <v>3046</v>
      </c>
      <c r="G452" s="156" t="s">
        <v>2774</v>
      </c>
      <c r="H452" s="157">
        <v>1</v>
      </c>
      <c r="I452" s="158">
        <v>20300</v>
      </c>
      <c r="J452" s="159">
        <f>ROUND($I$452*$H$452,2)</f>
        <v>20300</v>
      </c>
      <c r="K452" s="155"/>
      <c r="L452" s="43"/>
      <c r="M452" s="160"/>
      <c r="N452" s="161" t="s">
        <v>43</v>
      </c>
      <c r="O452" s="24"/>
      <c r="P452" s="162">
        <f>$O$452*$H$452</f>
        <v>0</v>
      </c>
      <c r="Q452" s="162">
        <v>0</v>
      </c>
      <c r="R452" s="162">
        <f>$Q$452*$H$452</f>
        <v>0</v>
      </c>
      <c r="S452" s="162">
        <v>0</v>
      </c>
      <c r="T452" s="163">
        <f>$S$452*$H$452</f>
        <v>0</v>
      </c>
      <c r="AR452" s="97" t="s">
        <v>146</v>
      </c>
      <c r="AT452" s="97" t="s">
        <v>141</v>
      </c>
      <c r="AU452" s="97" t="s">
        <v>80</v>
      </c>
      <c r="AY452" s="97" t="s">
        <v>139</v>
      </c>
      <c r="BE452" s="164">
        <f>IF($N$452="základní",$J$452,0)</f>
        <v>20300</v>
      </c>
      <c r="BF452" s="164">
        <f>IF($N$452="snížená",$J$452,0)</f>
        <v>0</v>
      </c>
      <c r="BG452" s="164">
        <f>IF($N$452="zákl. přenesená",$J$452,0)</f>
        <v>0</v>
      </c>
      <c r="BH452" s="164">
        <f>IF($N$452="sníž. přenesená",$J$452,0)</f>
        <v>0</v>
      </c>
      <c r="BI452" s="164">
        <f>IF($N$452="nulová",$J$452,0)</f>
        <v>0</v>
      </c>
      <c r="BJ452" s="97" t="s">
        <v>76</v>
      </c>
      <c r="BK452" s="164">
        <f>ROUND($I$452*$H$452,2)</f>
        <v>20300</v>
      </c>
      <c r="BL452" s="97" t="s">
        <v>146</v>
      </c>
      <c r="BM452" s="97" t="s">
        <v>3047</v>
      </c>
    </row>
    <row r="453" spans="2:65" s="6" customFormat="1" ht="15.75" customHeight="1" x14ac:dyDescent="0.3">
      <c r="B453" s="23"/>
      <c r="C453" s="156" t="s">
        <v>1833</v>
      </c>
      <c r="D453" s="156" t="s">
        <v>141</v>
      </c>
      <c r="E453" s="154" t="s">
        <v>3048</v>
      </c>
      <c r="F453" s="155" t="s">
        <v>3049</v>
      </c>
      <c r="G453" s="156" t="s">
        <v>380</v>
      </c>
      <c r="H453" s="157">
        <v>200</v>
      </c>
      <c r="I453" s="158">
        <v>550</v>
      </c>
      <c r="J453" s="159">
        <f>ROUND($I$453*$H$453,2)</f>
        <v>110000</v>
      </c>
      <c r="K453" s="155"/>
      <c r="L453" s="43"/>
      <c r="M453" s="160"/>
      <c r="N453" s="161" t="s">
        <v>43</v>
      </c>
      <c r="O453" s="24"/>
      <c r="P453" s="162">
        <f>$O$453*$H$453</f>
        <v>0</v>
      </c>
      <c r="Q453" s="162">
        <v>0</v>
      </c>
      <c r="R453" s="162">
        <f>$Q$453*$H$453</f>
        <v>0</v>
      </c>
      <c r="S453" s="162">
        <v>0</v>
      </c>
      <c r="T453" s="163">
        <f>$S$453*$H$453</f>
        <v>0</v>
      </c>
      <c r="AR453" s="97" t="s">
        <v>146</v>
      </c>
      <c r="AT453" s="97" t="s">
        <v>141</v>
      </c>
      <c r="AU453" s="97" t="s">
        <v>80</v>
      </c>
      <c r="AY453" s="97" t="s">
        <v>139</v>
      </c>
      <c r="BE453" s="164">
        <f>IF($N$453="základní",$J$453,0)</f>
        <v>110000</v>
      </c>
      <c r="BF453" s="164">
        <f>IF($N$453="snížená",$J$453,0)</f>
        <v>0</v>
      </c>
      <c r="BG453" s="164">
        <f>IF($N$453="zákl. přenesená",$J$453,0)</f>
        <v>0</v>
      </c>
      <c r="BH453" s="164">
        <f>IF($N$453="sníž. přenesená",$J$453,0)</f>
        <v>0</v>
      </c>
      <c r="BI453" s="164">
        <f>IF($N$453="nulová",$J$453,0)</f>
        <v>0</v>
      </c>
      <c r="BJ453" s="97" t="s">
        <v>76</v>
      </c>
      <c r="BK453" s="164">
        <f>ROUND($I$453*$H$453,2)</f>
        <v>110000</v>
      </c>
      <c r="BL453" s="97" t="s">
        <v>146</v>
      </c>
      <c r="BM453" s="97" t="s">
        <v>3050</v>
      </c>
    </row>
    <row r="454" spans="2:65" s="6" customFormat="1" ht="15.75" customHeight="1" x14ac:dyDescent="0.3">
      <c r="B454" s="169"/>
      <c r="C454" s="170"/>
      <c r="D454" s="165" t="s">
        <v>152</v>
      </c>
      <c r="E454" s="171"/>
      <c r="F454" s="171" t="s">
        <v>3051</v>
      </c>
      <c r="G454" s="170"/>
      <c r="H454" s="170"/>
      <c r="J454" s="170"/>
      <c r="K454" s="170"/>
      <c r="L454" s="172"/>
      <c r="M454" s="173"/>
      <c r="N454" s="170"/>
      <c r="O454" s="170"/>
      <c r="P454" s="170"/>
      <c r="Q454" s="170"/>
      <c r="R454" s="170"/>
      <c r="S454" s="170"/>
      <c r="T454" s="174"/>
      <c r="AT454" s="175" t="s">
        <v>152</v>
      </c>
      <c r="AU454" s="175" t="s">
        <v>80</v>
      </c>
      <c r="AV454" s="175" t="s">
        <v>76</v>
      </c>
      <c r="AW454" s="175" t="s">
        <v>111</v>
      </c>
      <c r="AX454" s="175" t="s">
        <v>72</v>
      </c>
      <c r="AY454" s="175" t="s">
        <v>139</v>
      </c>
    </row>
    <row r="455" spans="2:65" s="6" customFormat="1" ht="27" customHeight="1" x14ac:dyDescent="0.3">
      <c r="B455" s="169"/>
      <c r="C455" s="170"/>
      <c r="D455" s="167" t="s">
        <v>152</v>
      </c>
      <c r="E455" s="170"/>
      <c r="F455" s="171" t="s">
        <v>3052</v>
      </c>
      <c r="G455" s="170"/>
      <c r="H455" s="170"/>
      <c r="J455" s="170"/>
      <c r="K455" s="170"/>
      <c r="L455" s="172"/>
      <c r="M455" s="173"/>
      <c r="N455" s="170"/>
      <c r="O455" s="170"/>
      <c r="P455" s="170"/>
      <c r="Q455" s="170"/>
      <c r="R455" s="170"/>
      <c r="S455" s="170"/>
      <c r="T455" s="174"/>
      <c r="AT455" s="175" t="s">
        <v>152</v>
      </c>
      <c r="AU455" s="175" t="s">
        <v>80</v>
      </c>
      <c r="AV455" s="175" t="s">
        <v>76</v>
      </c>
      <c r="AW455" s="175" t="s">
        <v>111</v>
      </c>
      <c r="AX455" s="175" t="s">
        <v>72</v>
      </c>
      <c r="AY455" s="175" t="s">
        <v>139</v>
      </c>
    </row>
    <row r="456" spans="2:65" s="6" customFormat="1" ht="15.75" customHeight="1" x14ac:dyDescent="0.3">
      <c r="B456" s="169"/>
      <c r="C456" s="170"/>
      <c r="D456" s="167" t="s">
        <v>152</v>
      </c>
      <c r="E456" s="170"/>
      <c r="F456" s="171" t="s">
        <v>3053</v>
      </c>
      <c r="G456" s="170"/>
      <c r="H456" s="170"/>
      <c r="J456" s="170"/>
      <c r="K456" s="170"/>
      <c r="L456" s="172"/>
      <c r="M456" s="173"/>
      <c r="N456" s="170"/>
      <c r="O456" s="170"/>
      <c r="P456" s="170"/>
      <c r="Q456" s="170"/>
      <c r="R456" s="170"/>
      <c r="S456" s="170"/>
      <c r="T456" s="174"/>
      <c r="AT456" s="175" t="s">
        <v>152</v>
      </c>
      <c r="AU456" s="175" t="s">
        <v>80</v>
      </c>
      <c r="AV456" s="175" t="s">
        <v>76</v>
      </c>
      <c r="AW456" s="175" t="s">
        <v>111</v>
      </c>
      <c r="AX456" s="175" t="s">
        <v>72</v>
      </c>
      <c r="AY456" s="175" t="s">
        <v>139</v>
      </c>
    </row>
    <row r="457" spans="2:65" s="6" customFormat="1" ht="15.75" customHeight="1" x14ac:dyDescent="0.3">
      <c r="B457" s="169"/>
      <c r="C457" s="170"/>
      <c r="D457" s="167" t="s">
        <v>152</v>
      </c>
      <c r="E457" s="170"/>
      <c r="F457" s="171" t="s">
        <v>3054</v>
      </c>
      <c r="G457" s="170"/>
      <c r="H457" s="170"/>
      <c r="J457" s="170"/>
      <c r="K457" s="170"/>
      <c r="L457" s="172"/>
      <c r="M457" s="173"/>
      <c r="N457" s="170"/>
      <c r="O457" s="170"/>
      <c r="P457" s="170"/>
      <c r="Q457" s="170"/>
      <c r="R457" s="170"/>
      <c r="S457" s="170"/>
      <c r="T457" s="174"/>
      <c r="AT457" s="175" t="s">
        <v>152</v>
      </c>
      <c r="AU457" s="175" t="s">
        <v>80</v>
      </c>
      <c r="AV457" s="175" t="s">
        <v>76</v>
      </c>
      <c r="AW457" s="175" t="s">
        <v>111</v>
      </c>
      <c r="AX457" s="175" t="s">
        <v>72</v>
      </c>
      <c r="AY457" s="175" t="s">
        <v>139</v>
      </c>
    </row>
    <row r="458" spans="2:65" s="6" customFormat="1" ht="15.75" customHeight="1" x14ac:dyDescent="0.3">
      <c r="B458" s="169"/>
      <c r="C458" s="170"/>
      <c r="D458" s="167" t="s">
        <v>152</v>
      </c>
      <c r="E458" s="170"/>
      <c r="F458" s="171" t="s">
        <v>3055</v>
      </c>
      <c r="G458" s="170"/>
      <c r="H458" s="170"/>
      <c r="J458" s="170"/>
      <c r="K458" s="170"/>
      <c r="L458" s="172"/>
      <c r="M458" s="173"/>
      <c r="N458" s="170"/>
      <c r="O458" s="170"/>
      <c r="P458" s="170"/>
      <c r="Q458" s="170"/>
      <c r="R458" s="170"/>
      <c r="S458" s="170"/>
      <c r="T458" s="174"/>
      <c r="AT458" s="175" t="s">
        <v>152</v>
      </c>
      <c r="AU458" s="175" t="s">
        <v>80</v>
      </c>
      <c r="AV458" s="175" t="s">
        <v>76</v>
      </c>
      <c r="AW458" s="175" t="s">
        <v>111</v>
      </c>
      <c r="AX458" s="175" t="s">
        <v>72</v>
      </c>
      <c r="AY458" s="175" t="s">
        <v>139</v>
      </c>
    </row>
    <row r="459" spans="2:65" s="6" customFormat="1" ht="27" customHeight="1" x14ac:dyDescent="0.3">
      <c r="B459" s="169"/>
      <c r="C459" s="170"/>
      <c r="D459" s="167" t="s">
        <v>152</v>
      </c>
      <c r="E459" s="170"/>
      <c r="F459" s="171" t="s">
        <v>3056</v>
      </c>
      <c r="G459" s="170"/>
      <c r="H459" s="170"/>
      <c r="J459" s="170"/>
      <c r="K459" s="170"/>
      <c r="L459" s="172"/>
      <c r="M459" s="173"/>
      <c r="N459" s="170"/>
      <c r="O459" s="170"/>
      <c r="P459" s="170"/>
      <c r="Q459" s="170"/>
      <c r="R459" s="170"/>
      <c r="S459" s="170"/>
      <c r="T459" s="174"/>
      <c r="AT459" s="175" t="s">
        <v>152</v>
      </c>
      <c r="AU459" s="175" t="s">
        <v>80</v>
      </c>
      <c r="AV459" s="175" t="s">
        <v>76</v>
      </c>
      <c r="AW459" s="175" t="s">
        <v>111</v>
      </c>
      <c r="AX459" s="175" t="s">
        <v>72</v>
      </c>
      <c r="AY459" s="175" t="s">
        <v>139</v>
      </c>
    </row>
    <row r="460" spans="2:65" s="6" customFormat="1" ht="15.75" customHeight="1" x14ac:dyDescent="0.3">
      <c r="B460" s="169"/>
      <c r="C460" s="170"/>
      <c r="D460" s="167" t="s">
        <v>152</v>
      </c>
      <c r="E460" s="170"/>
      <c r="F460" s="171" t="s">
        <v>3057</v>
      </c>
      <c r="G460" s="170"/>
      <c r="H460" s="170"/>
      <c r="J460" s="170"/>
      <c r="K460" s="170"/>
      <c r="L460" s="172"/>
      <c r="M460" s="173"/>
      <c r="N460" s="170"/>
      <c r="O460" s="170"/>
      <c r="P460" s="170"/>
      <c r="Q460" s="170"/>
      <c r="R460" s="170"/>
      <c r="S460" s="170"/>
      <c r="T460" s="174"/>
      <c r="AT460" s="175" t="s">
        <v>152</v>
      </c>
      <c r="AU460" s="175" t="s">
        <v>80</v>
      </c>
      <c r="AV460" s="175" t="s">
        <v>76</v>
      </c>
      <c r="AW460" s="175" t="s">
        <v>111</v>
      </c>
      <c r="AX460" s="175" t="s">
        <v>72</v>
      </c>
      <c r="AY460" s="175" t="s">
        <v>139</v>
      </c>
    </row>
    <row r="461" spans="2:65" s="6" customFormat="1" ht="15.75" customHeight="1" x14ac:dyDescent="0.3">
      <c r="B461" s="176"/>
      <c r="C461" s="177"/>
      <c r="D461" s="167" t="s">
        <v>152</v>
      </c>
      <c r="E461" s="177"/>
      <c r="F461" s="178" t="s">
        <v>316</v>
      </c>
      <c r="G461" s="177"/>
      <c r="H461" s="179">
        <v>200</v>
      </c>
      <c r="J461" s="177"/>
      <c r="K461" s="177"/>
      <c r="L461" s="180"/>
      <c r="M461" s="181"/>
      <c r="N461" s="177"/>
      <c r="O461" s="177"/>
      <c r="P461" s="177"/>
      <c r="Q461" s="177"/>
      <c r="R461" s="177"/>
      <c r="S461" s="177"/>
      <c r="T461" s="182"/>
      <c r="AT461" s="183" t="s">
        <v>152</v>
      </c>
      <c r="AU461" s="183" t="s">
        <v>80</v>
      </c>
      <c r="AV461" s="183" t="s">
        <v>80</v>
      </c>
      <c r="AW461" s="183" t="s">
        <v>111</v>
      </c>
      <c r="AX461" s="183" t="s">
        <v>76</v>
      </c>
      <c r="AY461" s="183" t="s">
        <v>139</v>
      </c>
    </row>
    <row r="462" spans="2:65" s="6" customFormat="1" ht="15.75" customHeight="1" x14ac:dyDescent="0.3">
      <c r="B462" s="23"/>
      <c r="C462" s="153" t="s">
        <v>1837</v>
      </c>
      <c r="D462" s="153" t="s">
        <v>141</v>
      </c>
      <c r="E462" s="154" t="s">
        <v>3058</v>
      </c>
      <c r="F462" s="155" t="s">
        <v>3059</v>
      </c>
      <c r="G462" s="156" t="s">
        <v>311</v>
      </c>
      <c r="H462" s="157">
        <v>28</v>
      </c>
      <c r="I462" s="158">
        <v>2500</v>
      </c>
      <c r="J462" s="159">
        <f>ROUND($I$462*$H$462,2)</f>
        <v>70000</v>
      </c>
      <c r="K462" s="155"/>
      <c r="L462" s="43"/>
      <c r="M462" s="160"/>
      <c r="N462" s="161" t="s">
        <v>43</v>
      </c>
      <c r="O462" s="24"/>
      <c r="P462" s="162">
        <f>$O$462*$H$462</f>
        <v>0</v>
      </c>
      <c r="Q462" s="162">
        <v>0</v>
      </c>
      <c r="R462" s="162">
        <f>$Q$462*$H$462</f>
        <v>0</v>
      </c>
      <c r="S462" s="162">
        <v>0</v>
      </c>
      <c r="T462" s="163">
        <f>$S$462*$H$462</f>
        <v>0</v>
      </c>
      <c r="AR462" s="97" t="s">
        <v>146</v>
      </c>
      <c r="AT462" s="97" t="s">
        <v>141</v>
      </c>
      <c r="AU462" s="97" t="s">
        <v>80</v>
      </c>
      <c r="AY462" s="6" t="s">
        <v>139</v>
      </c>
      <c r="BE462" s="164">
        <f>IF($N$462="základní",$J$462,0)</f>
        <v>70000</v>
      </c>
      <c r="BF462" s="164">
        <f>IF($N$462="snížená",$J$462,0)</f>
        <v>0</v>
      </c>
      <c r="BG462" s="164">
        <f>IF($N$462="zákl. přenesená",$J$462,0)</f>
        <v>0</v>
      </c>
      <c r="BH462" s="164">
        <f>IF($N$462="sníž. přenesená",$J$462,0)</f>
        <v>0</v>
      </c>
      <c r="BI462" s="164">
        <f>IF($N$462="nulová",$J$462,0)</f>
        <v>0</v>
      </c>
      <c r="BJ462" s="97" t="s">
        <v>76</v>
      </c>
      <c r="BK462" s="164">
        <f>ROUND($I$462*$H$462,2)</f>
        <v>70000</v>
      </c>
      <c r="BL462" s="97" t="s">
        <v>146</v>
      </c>
      <c r="BM462" s="97" t="s">
        <v>3060</v>
      </c>
    </row>
    <row r="463" spans="2:65" s="6" customFormat="1" ht="27" customHeight="1" x14ac:dyDescent="0.3">
      <c r="B463" s="169"/>
      <c r="C463" s="170"/>
      <c r="D463" s="165" t="s">
        <v>152</v>
      </c>
      <c r="E463" s="171"/>
      <c r="F463" s="171" t="s">
        <v>3061</v>
      </c>
      <c r="G463" s="170"/>
      <c r="H463" s="170"/>
      <c r="J463" s="170"/>
      <c r="K463" s="170"/>
      <c r="L463" s="172"/>
      <c r="M463" s="173"/>
      <c r="N463" s="170"/>
      <c r="O463" s="170"/>
      <c r="P463" s="170"/>
      <c r="Q463" s="170"/>
      <c r="R463" s="170"/>
      <c r="S463" s="170"/>
      <c r="T463" s="174"/>
      <c r="AT463" s="175" t="s">
        <v>152</v>
      </c>
      <c r="AU463" s="175" t="s">
        <v>80</v>
      </c>
      <c r="AV463" s="175" t="s">
        <v>76</v>
      </c>
      <c r="AW463" s="175" t="s">
        <v>111</v>
      </c>
      <c r="AX463" s="175" t="s">
        <v>72</v>
      </c>
      <c r="AY463" s="175" t="s">
        <v>139</v>
      </c>
    </row>
    <row r="464" spans="2:65" s="6" customFormat="1" ht="27" customHeight="1" x14ac:dyDescent="0.3">
      <c r="B464" s="169"/>
      <c r="C464" s="170"/>
      <c r="D464" s="167" t="s">
        <v>152</v>
      </c>
      <c r="E464" s="170"/>
      <c r="F464" s="171" t="s">
        <v>3056</v>
      </c>
      <c r="G464" s="170"/>
      <c r="H464" s="170"/>
      <c r="J464" s="170"/>
      <c r="K464" s="170"/>
      <c r="L464" s="172"/>
      <c r="M464" s="173"/>
      <c r="N464" s="170"/>
      <c r="O464" s="170"/>
      <c r="P464" s="170"/>
      <c r="Q464" s="170"/>
      <c r="R464" s="170"/>
      <c r="S464" s="170"/>
      <c r="T464" s="174"/>
      <c r="AT464" s="175" t="s">
        <v>152</v>
      </c>
      <c r="AU464" s="175" t="s">
        <v>80</v>
      </c>
      <c r="AV464" s="175" t="s">
        <v>76</v>
      </c>
      <c r="AW464" s="175" t="s">
        <v>111</v>
      </c>
      <c r="AX464" s="175" t="s">
        <v>72</v>
      </c>
      <c r="AY464" s="175" t="s">
        <v>139</v>
      </c>
    </row>
    <row r="465" spans="2:65" s="6" customFormat="1" ht="15.75" customHeight="1" x14ac:dyDescent="0.3">
      <c r="B465" s="169"/>
      <c r="C465" s="170"/>
      <c r="D465" s="167" t="s">
        <v>152</v>
      </c>
      <c r="E465" s="170"/>
      <c r="F465" s="171" t="s">
        <v>3057</v>
      </c>
      <c r="G465" s="170"/>
      <c r="H465" s="170"/>
      <c r="J465" s="170"/>
      <c r="K465" s="170"/>
      <c r="L465" s="172"/>
      <c r="M465" s="173"/>
      <c r="N465" s="170"/>
      <c r="O465" s="170"/>
      <c r="P465" s="170"/>
      <c r="Q465" s="170"/>
      <c r="R465" s="170"/>
      <c r="S465" s="170"/>
      <c r="T465" s="174"/>
      <c r="AT465" s="175" t="s">
        <v>152</v>
      </c>
      <c r="AU465" s="175" t="s">
        <v>80</v>
      </c>
      <c r="AV465" s="175" t="s">
        <v>76</v>
      </c>
      <c r="AW465" s="175" t="s">
        <v>111</v>
      </c>
      <c r="AX465" s="175" t="s">
        <v>72</v>
      </c>
      <c r="AY465" s="175" t="s">
        <v>139</v>
      </c>
    </row>
    <row r="466" spans="2:65" s="6" customFormat="1" ht="15.75" customHeight="1" x14ac:dyDescent="0.3">
      <c r="B466" s="169"/>
      <c r="C466" s="170"/>
      <c r="D466" s="167" t="s">
        <v>152</v>
      </c>
      <c r="E466" s="170"/>
      <c r="F466" s="171" t="s">
        <v>3062</v>
      </c>
      <c r="G466" s="170"/>
      <c r="H466" s="170"/>
      <c r="J466" s="170"/>
      <c r="K466" s="170"/>
      <c r="L466" s="172"/>
      <c r="M466" s="173"/>
      <c r="N466" s="170"/>
      <c r="O466" s="170"/>
      <c r="P466" s="170"/>
      <c r="Q466" s="170"/>
      <c r="R466" s="170"/>
      <c r="S466" s="170"/>
      <c r="T466" s="174"/>
      <c r="AT466" s="175" t="s">
        <v>152</v>
      </c>
      <c r="AU466" s="175" t="s">
        <v>80</v>
      </c>
      <c r="AV466" s="175" t="s">
        <v>76</v>
      </c>
      <c r="AW466" s="175" t="s">
        <v>111</v>
      </c>
      <c r="AX466" s="175" t="s">
        <v>72</v>
      </c>
      <c r="AY466" s="175" t="s">
        <v>139</v>
      </c>
    </row>
    <row r="467" spans="2:65" s="6" customFormat="1" ht="15.75" customHeight="1" x14ac:dyDescent="0.3">
      <c r="B467" s="176"/>
      <c r="C467" s="177"/>
      <c r="D467" s="167" t="s">
        <v>152</v>
      </c>
      <c r="E467" s="177"/>
      <c r="F467" s="178" t="s">
        <v>3063</v>
      </c>
      <c r="G467" s="177"/>
      <c r="H467" s="179">
        <v>28</v>
      </c>
      <c r="J467" s="177"/>
      <c r="K467" s="177"/>
      <c r="L467" s="180"/>
      <c r="M467" s="181"/>
      <c r="N467" s="177"/>
      <c r="O467" s="177"/>
      <c r="P467" s="177"/>
      <c r="Q467" s="177"/>
      <c r="R467" s="177"/>
      <c r="S467" s="177"/>
      <c r="T467" s="182"/>
      <c r="AT467" s="183" t="s">
        <v>152</v>
      </c>
      <c r="AU467" s="183" t="s">
        <v>80</v>
      </c>
      <c r="AV467" s="183" t="s">
        <v>80</v>
      </c>
      <c r="AW467" s="183" t="s">
        <v>111</v>
      </c>
      <c r="AX467" s="183" t="s">
        <v>76</v>
      </c>
      <c r="AY467" s="183" t="s">
        <v>139</v>
      </c>
    </row>
    <row r="468" spans="2:65" s="6" customFormat="1" ht="15.75" customHeight="1" x14ac:dyDescent="0.3">
      <c r="B468" s="23"/>
      <c r="C468" s="153" t="s">
        <v>1844</v>
      </c>
      <c r="D468" s="153" t="s">
        <v>141</v>
      </c>
      <c r="E468" s="154" t="s">
        <v>3064</v>
      </c>
      <c r="F468" s="155" t="s">
        <v>3065</v>
      </c>
      <c r="G468" s="156" t="s">
        <v>302</v>
      </c>
      <c r="H468" s="157">
        <v>72</v>
      </c>
      <c r="I468" s="158">
        <v>500</v>
      </c>
      <c r="J468" s="159">
        <f>ROUND($I$468*$H$468,2)</f>
        <v>36000</v>
      </c>
      <c r="K468" s="155"/>
      <c r="L468" s="43"/>
      <c r="M468" s="160"/>
      <c r="N468" s="161" t="s">
        <v>43</v>
      </c>
      <c r="O468" s="24"/>
      <c r="P468" s="162">
        <f>$O$468*$H$468</f>
        <v>0</v>
      </c>
      <c r="Q468" s="162">
        <v>0</v>
      </c>
      <c r="R468" s="162">
        <f>$Q$468*$H$468</f>
        <v>0</v>
      </c>
      <c r="S468" s="162">
        <v>0</v>
      </c>
      <c r="T468" s="163">
        <f>$S$468*$H$468</f>
        <v>0</v>
      </c>
      <c r="AR468" s="97" t="s">
        <v>146</v>
      </c>
      <c r="AT468" s="97" t="s">
        <v>141</v>
      </c>
      <c r="AU468" s="97" t="s">
        <v>80</v>
      </c>
      <c r="AY468" s="6" t="s">
        <v>139</v>
      </c>
      <c r="BE468" s="164">
        <f>IF($N$468="základní",$J$468,0)</f>
        <v>36000</v>
      </c>
      <c r="BF468" s="164">
        <f>IF($N$468="snížená",$J$468,0)</f>
        <v>0</v>
      </c>
      <c r="BG468" s="164">
        <f>IF($N$468="zákl. přenesená",$J$468,0)</f>
        <v>0</v>
      </c>
      <c r="BH468" s="164">
        <f>IF($N$468="sníž. přenesená",$J$468,0)</f>
        <v>0</v>
      </c>
      <c r="BI468" s="164">
        <f>IF($N$468="nulová",$J$468,0)</f>
        <v>0</v>
      </c>
      <c r="BJ468" s="97" t="s">
        <v>76</v>
      </c>
      <c r="BK468" s="164">
        <f>ROUND($I$468*$H$468,2)</f>
        <v>36000</v>
      </c>
      <c r="BL468" s="97" t="s">
        <v>146</v>
      </c>
      <c r="BM468" s="97" t="s">
        <v>3066</v>
      </c>
    </row>
    <row r="469" spans="2:65" s="6" customFormat="1" ht="15.75" customHeight="1" x14ac:dyDescent="0.3">
      <c r="B469" s="169"/>
      <c r="C469" s="170"/>
      <c r="D469" s="165" t="s">
        <v>152</v>
      </c>
      <c r="E469" s="171"/>
      <c r="F469" s="171" t="s">
        <v>3067</v>
      </c>
      <c r="G469" s="170"/>
      <c r="H469" s="170"/>
      <c r="J469" s="170"/>
      <c r="K469" s="170"/>
      <c r="L469" s="172"/>
      <c r="M469" s="173"/>
      <c r="N469" s="170"/>
      <c r="O469" s="170"/>
      <c r="P469" s="170"/>
      <c r="Q469" s="170"/>
      <c r="R469" s="170"/>
      <c r="S469" s="170"/>
      <c r="T469" s="174"/>
      <c r="AT469" s="175" t="s">
        <v>152</v>
      </c>
      <c r="AU469" s="175" t="s">
        <v>80</v>
      </c>
      <c r="AV469" s="175" t="s">
        <v>76</v>
      </c>
      <c r="AW469" s="175" t="s">
        <v>111</v>
      </c>
      <c r="AX469" s="175" t="s">
        <v>72</v>
      </c>
      <c r="AY469" s="175" t="s">
        <v>139</v>
      </c>
    </row>
    <row r="470" spans="2:65" s="6" customFormat="1" ht="15.75" customHeight="1" x14ac:dyDescent="0.3">
      <c r="B470" s="169"/>
      <c r="C470" s="170"/>
      <c r="D470" s="167" t="s">
        <v>152</v>
      </c>
      <c r="E470" s="170"/>
      <c r="F470" s="171" t="s">
        <v>3068</v>
      </c>
      <c r="G470" s="170"/>
      <c r="H470" s="170"/>
      <c r="J470" s="170"/>
      <c r="K470" s="170"/>
      <c r="L470" s="172"/>
      <c r="M470" s="173"/>
      <c r="N470" s="170"/>
      <c r="O470" s="170"/>
      <c r="P470" s="170"/>
      <c r="Q470" s="170"/>
      <c r="R470" s="170"/>
      <c r="S470" s="170"/>
      <c r="T470" s="174"/>
      <c r="AT470" s="175" t="s">
        <v>152</v>
      </c>
      <c r="AU470" s="175" t="s">
        <v>80</v>
      </c>
      <c r="AV470" s="175" t="s">
        <v>76</v>
      </c>
      <c r="AW470" s="175" t="s">
        <v>111</v>
      </c>
      <c r="AX470" s="175" t="s">
        <v>72</v>
      </c>
      <c r="AY470" s="175" t="s">
        <v>139</v>
      </c>
    </row>
    <row r="471" spans="2:65" s="6" customFormat="1" ht="15.75" customHeight="1" x14ac:dyDescent="0.3">
      <c r="B471" s="169"/>
      <c r="C471" s="170"/>
      <c r="D471" s="167" t="s">
        <v>152</v>
      </c>
      <c r="E471" s="170"/>
      <c r="F471" s="171" t="s">
        <v>3069</v>
      </c>
      <c r="G471" s="170"/>
      <c r="H471" s="170"/>
      <c r="J471" s="170"/>
      <c r="K471" s="170"/>
      <c r="L471" s="172"/>
      <c r="M471" s="173"/>
      <c r="N471" s="170"/>
      <c r="O471" s="170"/>
      <c r="P471" s="170"/>
      <c r="Q471" s="170"/>
      <c r="R471" s="170"/>
      <c r="S471" s="170"/>
      <c r="T471" s="174"/>
      <c r="AT471" s="175" t="s">
        <v>152</v>
      </c>
      <c r="AU471" s="175" t="s">
        <v>80</v>
      </c>
      <c r="AV471" s="175" t="s">
        <v>76</v>
      </c>
      <c r="AW471" s="175" t="s">
        <v>111</v>
      </c>
      <c r="AX471" s="175" t="s">
        <v>72</v>
      </c>
      <c r="AY471" s="175" t="s">
        <v>139</v>
      </c>
    </row>
    <row r="472" spans="2:65" s="6" customFormat="1" ht="15.75" customHeight="1" x14ac:dyDescent="0.3">
      <c r="B472" s="176"/>
      <c r="C472" s="177"/>
      <c r="D472" s="167" t="s">
        <v>152</v>
      </c>
      <c r="E472" s="177"/>
      <c r="F472" s="178" t="s">
        <v>2868</v>
      </c>
      <c r="G472" s="177"/>
      <c r="H472" s="179">
        <v>72</v>
      </c>
      <c r="J472" s="177"/>
      <c r="K472" s="177"/>
      <c r="L472" s="180"/>
      <c r="M472" s="181"/>
      <c r="N472" s="177"/>
      <c r="O472" s="177"/>
      <c r="P472" s="177"/>
      <c r="Q472" s="177"/>
      <c r="R472" s="177"/>
      <c r="S472" s="177"/>
      <c r="T472" s="182"/>
      <c r="AT472" s="183" t="s">
        <v>152</v>
      </c>
      <c r="AU472" s="183" t="s">
        <v>80</v>
      </c>
      <c r="AV472" s="183" t="s">
        <v>80</v>
      </c>
      <c r="AW472" s="183" t="s">
        <v>111</v>
      </c>
      <c r="AX472" s="183" t="s">
        <v>76</v>
      </c>
      <c r="AY472" s="183" t="s">
        <v>139</v>
      </c>
    </row>
    <row r="473" spans="2:65" s="6" customFormat="1" ht="15.75" customHeight="1" x14ac:dyDescent="0.3">
      <c r="B473" s="23"/>
      <c r="C473" s="153" t="s">
        <v>1849</v>
      </c>
      <c r="D473" s="153" t="s">
        <v>141</v>
      </c>
      <c r="E473" s="154" t="s">
        <v>3070</v>
      </c>
      <c r="F473" s="155" t="s">
        <v>3071</v>
      </c>
      <c r="G473" s="156" t="s">
        <v>302</v>
      </c>
      <c r="H473" s="157">
        <v>8</v>
      </c>
      <c r="I473" s="158">
        <v>500</v>
      </c>
      <c r="J473" s="159">
        <f>ROUND($I$473*$H$473,2)</f>
        <v>4000</v>
      </c>
      <c r="K473" s="155"/>
      <c r="L473" s="43"/>
      <c r="M473" s="160"/>
      <c r="N473" s="213" t="s">
        <v>43</v>
      </c>
      <c r="O473" s="214"/>
      <c r="P473" s="215">
        <f>$O$473*$H$473</f>
        <v>0</v>
      </c>
      <c r="Q473" s="215">
        <v>0</v>
      </c>
      <c r="R473" s="215">
        <f>$Q$473*$H$473</f>
        <v>0</v>
      </c>
      <c r="S473" s="215">
        <v>0</v>
      </c>
      <c r="T473" s="216">
        <f>$S$473*$H$473</f>
        <v>0</v>
      </c>
      <c r="AR473" s="97" t="s">
        <v>146</v>
      </c>
      <c r="AT473" s="97" t="s">
        <v>141</v>
      </c>
      <c r="AU473" s="97" t="s">
        <v>80</v>
      </c>
      <c r="AY473" s="6" t="s">
        <v>139</v>
      </c>
      <c r="BE473" s="164">
        <f>IF($N$473="základní",$J$473,0)</f>
        <v>4000</v>
      </c>
      <c r="BF473" s="164">
        <f>IF($N$473="snížená",$J$473,0)</f>
        <v>0</v>
      </c>
      <c r="BG473" s="164">
        <f>IF($N$473="zákl. přenesená",$J$473,0)</f>
        <v>0</v>
      </c>
      <c r="BH473" s="164">
        <f>IF($N$473="sníž. přenesená",$J$473,0)</f>
        <v>0</v>
      </c>
      <c r="BI473" s="164">
        <f>IF($N$473="nulová",$J$473,0)</f>
        <v>0</v>
      </c>
      <c r="BJ473" s="97" t="s">
        <v>76</v>
      </c>
      <c r="BK473" s="164">
        <f>ROUND($I$473*$H$473,2)</f>
        <v>4000</v>
      </c>
      <c r="BL473" s="97" t="s">
        <v>146</v>
      </c>
      <c r="BM473" s="97" t="s">
        <v>3072</v>
      </c>
    </row>
    <row r="474" spans="2:65" s="6" customFormat="1" ht="7.5" customHeight="1" x14ac:dyDescent="0.3">
      <c r="B474" s="38"/>
      <c r="C474" s="39"/>
      <c r="D474" s="39"/>
      <c r="E474" s="39"/>
      <c r="F474" s="39"/>
      <c r="G474" s="39"/>
      <c r="H474" s="39"/>
      <c r="I474" s="110"/>
      <c r="J474" s="39"/>
      <c r="K474" s="39"/>
      <c r="L474" s="43"/>
    </row>
    <row r="2393" s="2" customFormat="1" ht="14.25" customHeight="1" x14ac:dyDescent="0.3"/>
  </sheetData>
  <sheetProtection password="CC35" sheet="1" objects="1" scenarios="1" formatColumns="0" formatRows="0" sort="0" autoFilter="0"/>
  <autoFilter ref="C96:K96"/>
  <mergeCells count="12">
    <mergeCell ref="E89:H89"/>
    <mergeCell ref="G1:H1"/>
    <mergeCell ref="L2:V2"/>
    <mergeCell ref="E7:H7"/>
    <mergeCell ref="E9:H9"/>
    <mergeCell ref="E11:H11"/>
    <mergeCell ref="E26:H26"/>
    <mergeCell ref="E47:H47"/>
    <mergeCell ref="E49:H49"/>
    <mergeCell ref="E51:H51"/>
    <mergeCell ref="E85:H85"/>
    <mergeCell ref="E87:H87"/>
  </mergeCells>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93"/>
  <sheetViews>
    <sheetView showGridLines="0" workbookViewId="0">
      <pane ySplit="1" topLeftCell="A2" activePane="bottomLeft" state="frozenSplit"/>
      <selection pane="bottomLeft" activeCell="F22" sqref="F22"/>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22"/>
      <c r="C1" s="222"/>
      <c r="D1" s="221" t="s">
        <v>1</v>
      </c>
      <c r="E1" s="222"/>
      <c r="F1" s="223" t="s">
        <v>3209</v>
      </c>
      <c r="G1" s="343" t="s">
        <v>3210</v>
      </c>
      <c r="H1" s="343"/>
      <c r="I1" s="222"/>
      <c r="J1" s="223" t="s">
        <v>3211</v>
      </c>
      <c r="K1" s="221" t="s">
        <v>100</v>
      </c>
      <c r="L1" s="223" t="s">
        <v>3212</v>
      </c>
      <c r="M1" s="223"/>
      <c r="N1" s="223"/>
      <c r="O1" s="223"/>
      <c r="P1" s="223"/>
      <c r="Q1" s="223"/>
      <c r="R1" s="223"/>
      <c r="S1" s="223"/>
      <c r="T1" s="223"/>
      <c r="U1" s="219"/>
      <c r="V1" s="219"/>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9"/>
      <c r="M2" s="310"/>
      <c r="N2" s="310"/>
      <c r="O2" s="310"/>
      <c r="P2" s="310"/>
      <c r="Q2" s="310"/>
      <c r="R2" s="310"/>
      <c r="S2" s="310"/>
      <c r="T2" s="310"/>
      <c r="U2" s="310"/>
      <c r="V2" s="310"/>
      <c r="AT2" s="2" t="s">
        <v>99</v>
      </c>
    </row>
    <row r="3" spans="1:256" s="2" customFormat="1" ht="7.5" customHeight="1" x14ac:dyDescent="0.3">
      <c r="B3" s="7"/>
      <c r="C3" s="8"/>
      <c r="D3" s="8"/>
      <c r="E3" s="8"/>
      <c r="F3" s="8"/>
      <c r="G3" s="8"/>
      <c r="H3" s="8"/>
      <c r="I3" s="96"/>
      <c r="J3" s="8"/>
      <c r="K3" s="9"/>
      <c r="AT3" s="2" t="s">
        <v>80</v>
      </c>
    </row>
    <row r="4" spans="1:256" s="2" customFormat="1" ht="37.5" customHeight="1" x14ac:dyDescent="0.3">
      <c r="B4" s="10"/>
      <c r="C4" s="11"/>
      <c r="D4" s="12" t="s">
        <v>101</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4" t="str">
        <f>'Rekapitulace stavby'!$K$6</f>
        <v>Kanalizace v obci Město Libavá</v>
      </c>
      <c r="F7" s="336"/>
      <c r="G7" s="336"/>
      <c r="H7" s="336"/>
      <c r="J7" s="11"/>
      <c r="K7" s="13"/>
    </row>
    <row r="8" spans="1:256" s="6" customFormat="1" ht="15.75" customHeight="1" x14ac:dyDescent="0.3">
      <c r="B8" s="23"/>
      <c r="C8" s="24"/>
      <c r="D8" s="19" t="s">
        <v>102</v>
      </c>
      <c r="E8" s="24"/>
      <c r="F8" s="24"/>
      <c r="G8" s="24"/>
      <c r="H8" s="24"/>
      <c r="J8" s="24"/>
      <c r="K8" s="27"/>
    </row>
    <row r="9" spans="1:256" s="6" customFormat="1" ht="37.5" customHeight="1" x14ac:dyDescent="0.3">
      <c r="B9" s="23"/>
      <c r="C9" s="24"/>
      <c r="D9" s="24"/>
      <c r="E9" s="314" t="s">
        <v>3073</v>
      </c>
      <c r="F9" s="317"/>
      <c r="G9" s="317"/>
      <c r="H9" s="317"/>
      <c r="J9" s="24"/>
      <c r="K9" s="27"/>
    </row>
    <row r="10" spans="1:256" s="6" customFormat="1" ht="14.25" customHeight="1" x14ac:dyDescent="0.3">
      <c r="B10" s="23"/>
      <c r="C10" s="24"/>
      <c r="D10" s="24"/>
      <c r="E10" s="24"/>
      <c r="F10" s="24"/>
      <c r="G10" s="24"/>
      <c r="H10" s="24"/>
      <c r="J10" s="24"/>
      <c r="K10" s="27"/>
    </row>
    <row r="11" spans="1:256" s="6" customFormat="1" ht="15" customHeight="1" x14ac:dyDescent="0.3">
      <c r="B11" s="23"/>
      <c r="C11" s="24"/>
      <c r="D11" s="19" t="s">
        <v>19</v>
      </c>
      <c r="E11" s="24"/>
      <c r="F11" s="17" t="s">
        <v>20</v>
      </c>
      <c r="G11" s="24"/>
      <c r="H11" s="24"/>
      <c r="I11" s="101" t="s">
        <v>21</v>
      </c>
      <c r="J11" s="17"/>
      <c r="K11" s="27"/>
    </row>
    <row r="12" spans="1:256" s="6" customFormat="1" ht="15" customHeight="1" x14ac:dyDescent="0.3">
      <c r="B12" s="23"/>
      <c r="C12" s="24"/>
      <c r="D12" s="19" t="s">
        <v>22</v>
      </c>
      <c r="E12" s="24"/>
      <c r="F12" s="17" t="s">
        <v>23</v>
      </c>
      <c r="G12" s="24"/>
      <c r="H12" s="24"/>
      <c r="I12" s="101" t="s">
        <v>24</v>
      </c>
      <c r="J12" s="52" t="str">
        <f>'Rekapitulace stavby'!$AN$8</f>
        <v>08.06.2015</v>
      </c>
      <c r="K12" s="27"/>
    </row>
    <row r="13" spans="1:256" s="6" customFormat="1" ht="12" customHeight="1" x14ac:dyDescent="0.3">
      <c r="B13" s="23"/>
      <c r="C13" s="24"/>
      <c r="D13" s="24"/>
      <c r="E13" s="24"/>
      <c r="F13" s="24"/>
      <c r="G13" s="24"/>
      <c r="H13" s="24"/>
      <c r="J13" s="24"/>
      <c r="K13" s="27"/>
    </row>
    <row r="14" spans="1:256" s="6" customFormat="1" ht="15" customHeight="1" x14ac:dyDescent="0.3">
      <c r="B14" s="23"/>
      <c r="C14" s="24"/>
      <c r="D14" s="19" t="s">
        <v>26</v>
      </c>
      <c r="E14" s="24"/>
      <c r="F14" s="24"/>
      <c r="G14" s="24"/>
      <c r="H14" s="24"/>
      <c r="I14" s="101" t="s">
        <v>27</v>
      </c>
      <c r="J14" s="17" t="str">
        <f>IF('Rekapitulace stavby'!$AN$10="","",'Rekapitulace stavby'!$AN$10)</f>
        <v>60460580</v>
      </c>
      <c r="K14" s="27"/>
    </row>
    <row r="15" spans="1:256" s="6" customFormat="1" ht="18.75" customHeight="1" x14ac:dyDescent="0.3">
      <c r="B15" s="23"/>
      <c r="C15" s="24"/>
      <c r="D15" s="24"/>
      <c r="E15" s="17" t="str">
        <f>IF('Rekapitulace stavby'!$E$11="","",'Rekapitulace stavby'!$E$11)</f>
        <v>Armádní Servisní, příspěvková organizace</v>
      </c>
      <c r="F15" s="24"/>
      <c r="G15" s="24"/>
      <c r="H15" s="24"/>
      <c r="I15" s="101" t="s">
        <v>30</v>
      </c>
      <c r="J15" s="17" t="str">
        <f>IF('Rekapitulace stavby'!$AN$11="","",'Rekapitulace stavby'!$AN$11)</f>
        <v>CZ60460580</v>
      </c>
      <c r="K15" s="27"/>
    </row>
    <row r="16" spans="1:256" s="6" customFormat="1" ht="7.5" customHeight="1" x14ac:dyDescent="0.3">
      <c r="B16" s="23"/>
      <c r="C16" s="24"/>
      <c r="D16" s="24"/>
      <c r="E16" s="24"/>
      <c r="F16" s="24"/>
      <c r="G16" s="24"/>
      <c r="H16" s="24"/>
      <c r="J16" s="24"/>
      <c r="K16" s="27"/>
    </row>
    <row r="17" spans="2:11" s="6" customFormat="1" ht="15" customHeight="1" x14ac:dyDescent="0.3">
      <c r="B17" s="23"/>
      <c r="C17" s="24"/>
      <c r="D17" s="19" t="s">
        <v>32</v>
      </c>
      <c r="E17" s="24"/>
      <c r="F17" s="24"/>
      <c r="G17" s="24"/>
      <c r="H17" s="24"/>
      <c r="I17" s="101" t="s">
        <v>27</v>
      </c>
      <c r="J17" s="17" t="str">
        <f>IF('Rekapitulace stavby'!$AN$13="Vyplň údaj","",IF('Rekapitulace stavby'!$AN$13="","",'Rekapitulace stavby'!$AN$13))</f>
        <v/>
      </c>
      <c r="K17" s="27"/>
    </row>
    <row r="18" spans="2:11" s="6" customFormat="1" ht="18.75" customHeight="1" x14ac:dyDescent="0.3">
      <c r="B18" s="23"/>
      <c r="C18" s="24"/>
      <c r="D18" s="24"/>
      <c r="E18" s="17" t="str">
        <f>IF('Rekapitulace stavby'!$E$14="Vyplň údaj","",IF('Rekapitulace stavby'!$E$14="","",'Rekapitulace stavby'!$E$14))</f>
        <v/>
      </c>
      <c r="F18" s="24"/>
      <c r="G18" s="24"/>
      <c r="H18" s="24"/>
      <c r="I18" s="101" t="s">
        <v>30</v>
      </c>
      <c r="J18" s="17" t="str">
        <f>IF('Rekapitulace stavby'!$AN$14="Vyplň údaj","",IF('Rekapitulace stavby'!$AN$14="","",'Rekapitulace stavby'!$AN$14))</f>
        <v/>
      </c>
      <c r="K18" s="27"/>
    </row>
    <row r="19" spans="2:11" s="6" customFormat="1" ht="7.5" customHeight="1" x14ac:dyDescent="0.3">
      <c r="B19" s="23"/>
      <c r="C19" s="24"/>
      <c r="D19" s="24"/>
      <c r="E19" s="24"/>
      <c r="F19" s="24"/>
      <c r="G19" s="24"/>
      <c r="H19" s="24"/>
      <c r="J19" s="24"/>
      <c r="K19" s="27"/>
    </row>
    <row r="20" spans="2:11" s="6" customFormat="1" ht="15" customHeight="1" x14ac:dyDescent="0.3">
      <c r="B20" s="23"/>
      <c r="C20" s="24"/>
      <c r="D20" s="19" t="s">
        <v>34</v>
      </c>
      <c r="E20" s="24"/>
      <c r="F20" s="24"/>
      <c r="G20" s="24"/>
      <c r="H20" s="24"/>
      <c r="I20" s="101" t="s">
        <v>27</v>
      </c>
      <c r="J20" s="17"/>
      <c r="K20" s="27"/>
    </row>
    <row r="21" spans="2:11" s="6" customFormat="1" ht="18.75" customHeight="1" x14ac:dyDescent="0.3">
      <c r="B21" s="23"/>
      <c r="C21" s="24"/>
      <c r="D21" s="24"/>
      <c r="E21" s="17" t="s">
        <v>106</v>
      </c>
      <c r="F21" s="24"/>
      <c r="G21" s="24"/>
      <c r="H21" s="24"/>
      <c r="I21" s="101" t="s">
        <v>30</v>
      </c>
      <c r="J21" s="17"/>
      <c r="K21" s="27"/>
    </row>
    <row r="22" spans="2:11" s="6" customFormat="1" ht="7.5" customHeight="1" x14ac:dyDescent="0.3">
      <c r="B22" s="23"/>
      <c r="C22" s="24"/>
      <c r="D22" s="24"/>
      <c r="E22" s="24"/>
      <c r="F22" s="24"/>
      <c r="G22" s="24"/>
      <c r="H22" s="24"/>
      <c r="J22" s="24"/>
      <c r="K22" s="27"/>
    </row>
    <row r="23" spans="2:11" s="6" customFormat="1" ht="15" customHeight="1" x14ac:dyDescent="0.3">
      <c r="B23" s="23"/>
      <c r="C23" s="24"/>
      <c r="D23" s="19" t="s">
        <v>37</v>
      </c>
      <c r="E23" s="24"/>
      <c r="F23" s="24"/>
      <c r="G23" s="24"/>
      <c r="H23" s="24"/>
      <c r="J23" s="24"/>
      <c r="K23" s="27"/>
    </row>
    <row r="24" spans="2:11" s="97" customFormat="1" ht="15.75" customHeight="1" x14ac:dyDescent="0.3">
      <c r="B24" s="98"/>
      <c r="C24" s="99"/>
      <c r="D24" s="99"/>
      <c r="E24" s="339"/>
      <c r="F24" s="345"/>
      <c r="G24" s="345"/>
      <c r="H24" s="345"/>
      <c r="J24" s="99"/>
      <c r="K24" s="100"/>
    </row>
    <row r="25" spans="2:11" s="6" customFormat="1" ht="7.5" customHeight="1" x14ac:dyDescent="0.3">
      <c r="B25" s="23"/>
      <c r="C25" s="24"/>
      <c r="D25" s="24"/>
      <c r="E25" s="24"/>
      <c r="F25" s="24"/>
      <c r="G25" s="24"/>
      <c r="H25" s="24"/>
      <c r="J25" s="24"/>
      <c r="K25" s="27"/>
    </row>
    <row r="26" spans="2:11" s="6" customFormat="1" ht="7.5" customHeight="1" x14ac:dyDescent="0.3">
      <c r="B26" s="23"/>
      <c r="C26" s="24"/>
      <c r="D26" s="64"/>
      <c r="E26" s="64"/>
      <c r="F26" s="64"/>
      <c r="G26" s="64"/>
      <c r="H26" s="64"/>
      <c r="I26" s="53"/>
      <c r="J26" s="64"/>
      <c r="K26" s="102"/>
    </row>
    <row r="27" spans="2:11" s="6" customFormat="1" ht="26.25" customHeight="1" x14ac:dyDescent="0.3">
      <c r="B27" s="23"/>
      <c r="C27" s="24"/>
      <c r="D27" s="103" t="s">
        <v>38</v>
      </c>
      <c r="E27" s="24"/>
      <c r="F27" s="24"/>
      <c r="G27" s="24"/>
      <c r="H27" s="24"/>
      <c r="J27" s="67">
        <f>ROUND($J$82,2)</f>
        <v>1730000</v>
      </c>
      <c r="K27" s="27"/>
    </row>
    <row r="28" spans="2:11" s="6" customFormat="1" ht="7.5" customHeight="1" x14ac:dyDescent="0.3">
      <c r="B28" s="23"/>
      <c r="C28" s="24"/>
      <c r="D28" s="64"/>
      <c r="E28" s="64"/>
      <c r="F28" s="64"/>
      <c r="G28" s="64"/>
      <c r="H28" s="64"/>
      <c r="I28" s="53"/>
      <c r="J28" s="64"/>
      <c r="K28" s="102"/>
    </row>
    <row r="29" spans="2:11" s="6" customFormat="1" ht="15" customHeight="1" x14ac:dyDescent="0.3">
      <c r="B29" s="23"/>
      <c r="C29" s="24"/>
      <c r="D29" s="24"/>
      <c r="E29" s="24"/>
      <c r="F29" s="28" t="s">
        <v>40</v>
      </c>
      <c r="G29" s="24"/>
      <c r="H29" s="24"/>
      <c r="I29" s="104" t="s">
        <v>39</v>
      </c>
      <c r="J29" s="28" t="s">
        <v>41</v>
      </c>
      <c r="K29" s="27"/>
    </row>
    <row r="30" spans="2:11" s="6" customFormat="1" ht="15" customHeight="1" x14ac:dyDescent="0.3">
      <c r="B30" s="23"/>
      <c r="C30" s="24"/>
      <c r="D30" s="30" t="s">
        <v>42</v>
      </c>
      <c r="E30" s="30" t="s">
        <v>43</v>
      </c>
      <c r="F30" s="105">
        <f>ROUND(SUM($BE$82:$BE$177),2)</f>
        <v>1730000</v>
      </c>
      <c r="G30" s="24"/>
      <c r="H30" s="24"/>
      <c r="I30" s="106">
        <v>0.21</v>
      </c>
      <c r="J30" s="105">
        <f>ROUND(ROUND((SUM($BE$82:$BE$177)),2)*$I$30,2)</f>
        <v>363300</v>
      </c>
      <c r="K30" s="27"/>
    </row>
    <row r="31" spans="2:11" s="6" customFormat="1" ht="15" customHeight="1" x14ac:dyDescent="0.3">
      <c r="B31" s="23"/>
      <c r="C31" s="24"/>
      <c r="D31" s="24"/>
      <c r="E31" s="30" t="s">
        <v>44</v>
      </c>
      <c r="F31" s="105">
        <f>ROUND(SUM($BF$82:$BF$177),2)</f>
        <v>0</v>
      </c>
      <c r="G31" s="24"/>
      <c r="H31" s="24"/>
      <c r="I31" s="106">
        <v>0.15</v>
      </c>
      <c r="J31" s="105">
        <f>ROUND(ROUND((SUM($BF$82:$BF$177)),2)*$I$31,2)</f>
        <v>0</v>
      </c>
      <c r="K31" s="27"/>
    </row>
    <row r="32" spans="2:11" s="6" customFormat="1" ht="15" hidden="1" customHeight="1" x14ac:dyDescent="0.3">
      <c r="B32" s="23"/>
      <c r="C32" s="24"/>
      <c r="D32" s="24"/>
      <c r="E32" s="30" t="s">
        <v>45</v>
      </c>
      <c r="F32" s="105">
        <f>ROUND(SUM($BG$82:$BG$177),2)</f>
        <v>0</v>
      </c>
      <c r="G32" s="24"/>
      <c r="H32" s="24"/>
      <c r="I32" s="106">
        <v>0.21</v>
      </c>
      <c r="J32" s="105">
        <v>0</v>
      </c>
      <c r="K32" s="27"/>
    </row>
    <row r="33" spans="2:11" s="6" customFormat="1" ht="15" hidden="1" customHeight="1" x14ac:dyDescent="0.3">
      <c r="B33" s="23"/>
      <c r="C33" s="24"/>
      <c r="D33" s="24"/>
      <c r="E33" s="30" t="s">
        <v>46</v>
      </c>
      <c r="F33" s="105">
        <f>ROUND(SUM($BH$82:$BH$177),2)</f>
        <v>0</v>
      </c>
      <c r="G33" s="24"/>
      <c r="H33" s="24"/>
      <c r="I33" s="106">
        <v>0.15</v>
      </c>
      <c r="J33" s="105">
        <v>0</v>
      </c>
      <c r="K33" s="27"/>
    </row>
    <row r="34" spans="2:11" s="6" customFormat="1" ht="15" hidden="1" customHeight="1" x14ac:dyDescent="0.3">
      <c r="B34" s="23"/>
      <c r="C34" s="24"/>
      <c r="D34" s="24"/>
      <c r="E34" s="30" t="s">
        <v>47</v>
      </c>
      <c r="F34" s="105">
        <f>ROUND(SUM($BI$82:$BI$177),2)</f>
        <v>0</v>
      </c>
      <c r="G34" s="24"/>
      <c r="H34" s="24"/>
      <c r="I34" s="106">
        <v>0</v>
      </c>
      <c r="J34" s="105">
        <v>0</v>
      </c>
      <c r="K34" s="27"/>
    </row>
    <row r="35" spans="2:11" s="6" customFormat="1" ht="7.5" customHeight="1" x14ac:dyDescent="0.3">
      <c r="B35" s="23"/>
      <c r="C35" s="24"/>
      <c r="D35" s="24"/>
      <c r="E35" s="24"/>
      <c r="F35" s="24"/>
      <c r="G35" s="24"/>
      <c r="H35" s="24"/>
      <c r="J35" s="24"/>
      <c r="K35" s="27"/>
    </row>
    <row r="36" spans="2:11" s="6" customFormat="1" ht="26.25" customHeight="1" x14ac:dyDescent="0.3">
      <c r="B36" s="23"/>
      <c r="C36" s="32"/>
      <c r="D36" s="33" t="s">
        <v>48</v>
      </c>
      <c r="E36" s="34"/>
      <c r="F36" s="34"/>
      <c r="G36" s="107" t="s">
        <v>49</v>
      </c>
      <c r="H36" s="35" t="s">
        <v>50</v>
      </c>
      <c r="I36" s="108"/>
      <c r="J36" s="36">
        <f>SUM($J$27:$J$34)</f>
        <v>2093300</v>
      </c>
      <c r="K36" s="109"/>
    </row>
    <row r="37" spans="2:11" s="6" customFormat="1" ht="15" customHeight="1" x14ac:dyDescent="0.3">
      <c r="B37" s="38"/>
      <c r="C37" s="39"/>
      <c r="D37" s="39"/>
      <c r="E37" s="39"/>
      <c r="F37" s="39"/>
      <c r="G37" s="39"/>
      <c r="H37" s="39"/>
      <c r="I37" s="110"/>
      <c r="J37" s="39"/>
      <c r="K37" s="40"/>
    </row>
    <row r="41" spans="2:11" s="6" customFormat="1" ht="7.5" customHeight="1" x14ac:dyDescent="0.3">
      <c r="B41" s="111"/>
      <c r="C41" s="112"/>
      <c r="D41" s="112"/>
      <c r="E41" s="112"/>
      <c r="F41" s="112"/>
      <c r="G41" s="112"/>
      <c r="H41" s="112"/>
      <c r="I41" s="112"/>
      <c r="J41" s="112"/>
      <c r="K41" s="113"/>
    </row>
    <row r="42" spans="2:11" s="6" customFormat="1" ht="37.5" customHeight="1" x14ac:dyDescent="0.3">
      <c r="B42" s="23"/>
      <c r="C42" s="12" t="s">
        <v>107</v>
      </c>
      <c r="D42" s="24"/>
      <c r="E42" s="24"/>
      <c r="F42" s="24"/>
      <c r="G42" s="24"/>
      <c r="H42" s="24"/>
      <c r="J42" s="24"/>
      <c r="K42" s="27"/>
    </row>
    <row r="43" spans="2:11" s="6" customFormat="1" ht="7.5" customHeight="1" x14ac:dyDescent="0.3">
      <c r="B43" s="23"/>
      <c r="C43" s="24"/>
      <c r="D43" s="24"/>
      <c r="E43" s="24"/>
      <c r="F43" s="24"/>
      <c r="G43" s="24"/>
      <c r="H43" s="24"/>
      <c r="J43" s="24"/>
      <c r="K43" s="27"/>
    </row>
    <row r="44" spans="2:11" s="6" customFormat="1" ht="15" customHeight="1" x14ac:dyDescent="0.3">
      <c r="B44" s="23"/>
      <c r="C44" s="19" t="s">
        <v>16</v>
      </c>
      <c r="D44" s="24"/>
      <c r="E44" s="24"/>
      <c r="F44" s="24"/>
      <c r="G44" s="24"/>
      <c r="H44" s="24"/>
      <c r="J44" s="24"/>
      <c r="K44" s="27"/>
    </row>
    <row r="45" spans="2:11" s="6" customFormat="1" ht="16.5" customHeight="1" x14ac:dyDescent="0.3">
      <c r="B45" s="23"/>
      <c r="C45" s="24"/>
      <c r="D45" s="24"/>
      <c r="E45" s="344" t="str">
        <f>$E$7</f>
        <v>Kanalizace v obci Město Libavá</v>
      </c>
      <c r="F45" s="317"/>
      <c r="G45" s="317"/>
      <c r="H45" s="317"/>
      <c r="J45" s="24"/>
      <c r="K45" s="27"/>
    </row>
    <row r="46" spans="2:11" s="6" customFormat="1" ht="15" customHeight="1" x14ac:dyDescent="0.3">
      <c r="B46" s="23"/>
      <c r="C46" s="19" t="s">
        <v>102</v>
      </c>
      <c r="D46" s="24"/>
      <c r="E46" s="24"/>
      <c r="F46" s="24"/>
      <c r="G46" s="24"/>
      <c r="H46" s="24"/>
      <c r="J46" s="24"/>
      <c r="K46" s="27"/>
    </row>
    <row r="47" spans="2:11" s="6" customFormat="1" ht="19.5" customHeight="1" x14ac:dyDescent="0.3">
      <c r="B47" s="23"/>
      <c r="C47" s="24"/>
      <c r="D47" s="24"/>
      <c r="E47" s="314" t="str">
        <f>$E$9</f>
        <v>2 - Vedlejší a ostatní rozpočtové náklady</v>
      </c>
      <c r="F47" s="317"/>
      <c r="G47" s="317"/>
      <c r="H47" s="317"/>
      <c r="J47" s="24"/>
      <c r="K47" s="27"/>
    </row>
    <row r="48" spans="2:11" s="6" customFormat="1" ht="7.5" customHeight="1" x14ac:dyDescent="0.3">
      <c r="B48" s="23"/>
      <c r="C48" s="24"/>
      <c r="D48" s="24"/>
      <c r="E48" s="24"/>
      <c r="F48" s="24"/>
      <c r="G48" s="24"/>
      <c r="H48" s="24"/>
      <c r="J48" s="24"/>
      <c r="K48" s="27"/>
    </row>
    <row r="49" spans="2:47" s="6" customFormat="1" ht="18.75" customHeight="1" x14ac:dyDescent="0.3">
      <c r="B49" s="23"/>
      <c r="C49" s="19" t="s">
        <v>22</v>
      </c>
      <c r="D49" s="24"/>
      <c r="E49" s="24"/>
      <c r="F49" s="17" t="str">
        <f>$F$12</f>
        <v>Město Libavá</v>
      </c>
      <c r="G49" s="24"/>
      <c r="H49" s="24"/>
      <c r="I49" s="101" t="s">
        <v>24</v>
      </c>
      <c r="J49" s="52" t="str">
        <f>IF($J$12="","",$J$12)</f>
        <v>08.06.2015</v>
      </c>
      <c r="K49" s="27"/>
    </row>
    <row r="50" spans="2:47" s="6" customFormat="1" ht="7.5" customHeight="1" x14ac:dyDescent="0.3">
      <c r="B50" s="23"/>
      <c r="C50" s="24"/>
      <c r="D50" s="24"/>
      <c r="E50" s="24"/>
      <c r="F50" s="24"/>
      <c r="G50" s="24"/>
      <c r="H50" s="24"/>
      <c r="J50" s="24"/>
      <c r="K50" s="27"/>
    </row>
    <row r="51" spans="2:47" s="6" customFormat="1" ht="15.75" customHeight="1" x14ac:dyDescent="0.3">
      <c r="B51" s="23"/>
      <c r="C51" s="19" t="s">
        <v>26</v>
      </c>
      <c r="D51" s="24"/>
      <c r="E51" s="24"/>
      <c r="F51" s="17" t="str">
        <f>$E$15</f>
        <v>Armádní Servisní, příspěvková organizace</v>
      </c>
      <c r="G51" s="24"/>
      <c r="H51" s="24"/>
      <c r="I51" s="101" t="s">
        <v>34</v>
      </c>
      <c r="J51" s="17" t="str">
        <f>$E$21</f>
        <v>IDOP Olomouc a.s.</v>
      </c>
      <c r="K51" s="27"/>
    </row>
    <row r="52" spans="2:47" s="6" customFormat="1" ht="15" customHeight="1" x14ac:dyDescent="0.3">
      <c r="B52" s="23"/>
      <c r="C52" s="19" t="s">
        <v>32</v>
      </c>
      <c r="D52" s="24"/>
      <c r="E52" s="24"/>
      <c r="F52" s="17" t="str">
        <f>IF($E$18="","",$E$18)</f>
        <v/>
      </c>
      <c r="G52" s="24"/>
      <c r="H52" s="24"/>
      <c r="J52" s="24"/>
      <c r="K52" s="27"/>
    </row>
    <row r="53" spans="2:47" s="6" customFormat="1" ht="11.25" customHeight="1" x14ac:dyDescent="0.3">
      <c r="B53" s="23"/>
      <c r="C53" s="24"/>
      <c r="D53" s="24"/>
      <c r="E53" s="24"/>
      <c r="F53" s="24"/>
      <c r="G53" s="24"/>
      <c r="H53" s="24"/>
      <c r="J53" s="24"/>
      <c r="K53" s="27"/>
    </row>
    <row r="54" spans="2:47" s="6" customFormat="1" ht="30" customHeight="1" x14ac:dyDescent="0.3">
      <c r="B54" s="23"/>
      <c r="C54" s="114" t="s">
        <v>108</v>
      </c>
      <c r="D54" s="32"/>
      <c r="E54" s="32"/>
      <c r="F54" s="32"/>
      <c r="G54" s="32"/>
      <c r="H54" s="32"/>
      <c r="I54" s="115"/>
      <c r="J54" s="116" t="s">
        <v>109</v>
      </c>
      <c r="K54" s="37"/>
    </row>
    <row r="55" spans="2:47" s="6" customFormat="1" ht="11.25" customHeight="1" x14ac:dyDescent="0.3">
      <c r="B55" s="23"/>
      <c r="C55" s="24"/>
      <c r="D55" s="24"/>
      <c r="E55" s="24"/>
      <c r="F55" s="24"/>
      <c r="G55" s="24"/>
      <c r="H55" s="24"/>
      <c r="J55" s="24"/>
      <c r="K55" s="27"/>
    </row>
    <row r="56" spans="2:47" s="6" customFormat="1" ht="30" customHeight="1" x14ac:dyDescent="0.3">
      <c r="B56" s="23"/>
      <c r="C56" s="66" t="s">
        <v>110</v>
      </c>
      <c r="D56" s="24"/>
      <c r="E56" s="24"/>
      <c r="F56" s="24"/>
      <c r="G56" s="24"/>
      <c r="H56" s="24"/>
      <c r="J56" s="67">
        <f>$J$82</f>
        <v>1730000</v>
      </c>
      <c r="K56" s="27"/>
      <c r="AU56" s="6" t="s">
        <v>111</v>
      </c>
    </row>
    <row r="57" spans="2:47" s="73" customFormat="1" ht="25.5" customHeight="1" x14ac:dyDescent="0.3">
      <c r="B57" s="117"/>
      <c r="C57" s="118"/>
      <c r="D57" s="119" t="s">
        <v>3074</v>
      </c>
      <c r="E57" s="119"/>
      <c r="F57" s="119"/>
      <c r="G57" s="119"/>
      <c r="H57" s="119"/>
      <c r="I57" s="120"/>
      <c r="J57" s="121">
        <f>$J$83</f>
        <v>1730000</v>
      </c>
      <c r="K57" s="122"/>
    </row>
    <row r="58" spans="2:47" s="83" customFormat="1" ht="21" customHeight="1" x14ac:dyDescent="0.3">
      <c r="B58" s="123"/>
      <c r="C58" s="85"/>
      <c r="D58" s="124" t="s">
        <v>3075</v>
      </c>
      <c r="E58" s="124"/>
      <c r="F58" s="124"/>
      <c r="G58" s="124"/>
      <c r="H58" s="124"/>
      <c r="I58" s="125"/>
      <c r="J58" s="126">
        <f>$J$84</f>
        <v>1310000</v>
      </c>
      <c r="K58" s="127"/>
    </row>
    <row r="59" spans="2:47" s="83" customFormat="1" ht="21" customHeight="1" x14ac:dyDescent="0.3">
      <c r="B59" s="123"/>
      <c r="C59" s="85"/>
      <c r="D59" s="124" t="s">
        <v>3076</v>
      </c>
      <c r="E59" s="124"/>
      <c r="F59" s="124"/>
      <c r="G59" s="124"/>
      <c r="H59" s="124"/>
      <c r="I59" s="125"/>
      <c r="J59" s="126">
        <f>$J$159</f>
        <v>170000</v>
      </c>
      <c r="K59" s="127"/>
    </row>
    <row r="60" spans="2:47" s="83" customFormat="1" ht="21" customHeight="1" x14ac:dyDescent="0.3">
      <c r="B60" s="123"/>
      <c r="C60" s="85"/>
      <c r="D60" s="124" t="s">
        <v>3077</v>
      </c>
      <c r="E60" s="124"/>
      <c r="F60" s="124"/>
      <c r="G60" s="124"/>
      <c r="H60" s="124"/>
      <c r="I60" s="125"/>
      <c r="J60" s="126">
        <f>$J$163</f>
        <v>45000</v>
      </c>
      <c r="K60" s="127"/>
    </row>
    <row r="61" spans="2:47" s="83" customFormat="1" ht="21" customHeight="1" x14ac:dyDescent="0.3">
      <c r="B61" s="123"/>
      <c r="C61" s="85"/>
      <c r="D61" s="124" t="s">
        <v>3078</v>
      </c>
      <c r="E61" s="124"/>
      <c r="F61" s="124"/>
      <c r="G61" s="124"/>
      <c r="H61" s="124"/>
      <c r="I61" s="125"/>
      <c r="J61" s="126">
        <f>$J$165</f>
        <v>205000</v>
      </c>
      <c r="K61" s="127"/>
    </row>
    <row r="62" spans="2:47" s="83" customFormat="1" ht="15.75" customHeight="1" x14ac:dyDescent="0.3">
      <c r="B62" s="123"/>
      <c r="C62" s="85"/>
      <c r="D62" s="124" t="s">
        <v>3079</v>
      </c>
      <c r="E62" s="124"/>
      <c r="F62" s="124"/>
      <c r="G62" s="124"/>
      <c r="H62" s="124"/>
      <c r="I62" s="125"/>
      <c r="J62" s="126">
        <f>$J$169</f>
        <v>140000</v>
      </c>
      <c r="K62" s="127"/>
    </row>
    <row r="63" spans="2:47" s="6" customFormat="1" ht="22.5" customHeight="1" x14ac:dyDescent="0.3">
      <c r="B63" s="23"/>
      <c r="C63" s="24"/>
      <c r="D63" s="24"/>
      <c r="E63" s="24"/>
      <c r="F63" s="24"/>
      <c r="G63" s="24"/>
      <c r="H63" s="24"/>
      <c r="J63" s="24"/>
      <c r="K63" s="27"/>
    </row>
    <row r="64" spans="2:47" s="6" customFormat="1" ht="7.5" customHeight="1" x14ac:dyDescent="0.3">
      <c r="B64" s="38"/>
      <c r="C64" s="39"/>
      <c r="D64" s="39"/>
      <c r="E64" s="39"/>
      <c r="F64" s="39"/>
      <c r="G64" s="39"/>
      <c r="H64" s="39"/>
      <c r="I64" s="110"/>
      <c r="J64" s="39"/>
      <c r="K64" s="40"/>
    </row>
    <row r="68" spans="2:12" s="6" customFormat="1" ht="7.5" customHeight="1" x14ac:dyDescent="0.3">
      <c r="B68" s="41"/>
      <c r="C68" s="42"/>
      <c r="D68" s="42"/>
      <c r="E68" s="42"/>
      <c r="F68" s="42"/>
      <c r="G68" s="42"/>
      <c r="H68" s="42"/>
      <c r="I68" s="112"/>
      <c r="J68" s="42"/>
      <c r="K68" s="42"/>
      <c r="L68" s="43"/>
    </row>
    <row r="69" spans="2:12" s="6" customFormat="1" ht="37.5" customHeight="1" x14ac:dyDescent="0.3">
      <c r="B69" s="23"/>
      <c r="C69" s="12" t="s">
        <v>122</v>
      </c>
      <c r="D69" s="24"/>
      <c r="E69" s="24"/>
      <c r="F69" s="24"/>
      <c r="G69" s="24"/>
      <c r="H69" s="24"/>
      <c r="J69" s="24"/>
      <c r="K69" s="24"/>
      <c r="L69" s="43"/>
    </row>
    <row r="70" spans="2:12" s="6" customFormat="1" ht="7.5" customHeight="1" x14ac:dyDescent="0.3">
      <c r="B70" s="23"/>
      <c r="C70" s="24"/>
      <c r="D70" s="24"/>
      <c r="E70" s="24"/>
      <c r="F70" s="24"/>
      <c r="G70" s="24"/>
      <c r="H70" s="24"/>
      <c r="J70" s="24"/>
      <c r="K70" s="24"/>
      <c r="L70" s="43"/>
    </row>
    <row r="71" spans="2:12" s="6" customFormat="1" ht="15" customHeight="1" x14ac:dyDescent="0.3">
      <c r="B71" s="23"/>
      <c r="C71" s="19" t="s">
        <v>16</v>
      </c>
      <c r="D71" s="24"/>
      <c r="E71" s="24"/>
      <c r="F71" s="24"/>
      <c r="G71" s="24"/>
      <c r="H71" s="24"/>
      <c r="J71" s="24"/>
      <c r="K71" s="24"/>
      <c r="L71" s="43"/>
    </row>
    <row r="72" spans="2:12" s="6" customFormat="1" ht="16.5" customHeight="1" x14ac:dyDescent="0.3">
      <c r="B72" s="23"/>
      <c r="C72" s="24"/>
      <c r="D72" s="24"/>
      <c r="E72" s="344" t="str">
        <f>$E$7</f>
        <v>Kanalizace v obci Město Libavá</v>
      </c>
      <c r="F72" s="317"/>
      <c r="G72" s="317"/>
      <c r="H72" s="317"/>
      <c r="J72" s="24"/>
      <c r="K72" s="24"/>
      <c r="L72" s="43"/>
    </row>
    <row r="73" spans="2:12" s="6" customFormat="1" ht="15" customHeight="1" x14ac:dyDescent="0.3">
      <c r="B73" s="23"/>
      <c r="C73" s="19" t="s">
        <v>102</v>
      </c>
      <c r="D73" s="24"/>
      <c r="E73" s="24"/>
      <c r="F73" s="24"/>
      <c r="G73" s="24"/>
      <c r="H73" s="24"/>
      <c r="J73" s="24"/>
      <c r="K73" s="24"/>
      <c r="L73" s="43"/>
    </row>
    <row r="74" spans="2:12" s="6" customFormat="1" ht="19.5" customHeight="1" x14ac:dyDescent="0.3">
      <c r="B74" s="23"/>
      <c r="C74" s="24"/>
      <c r="D74" s="24"/>
      <c r="E74" s="314" t="str">
        <f>$E$9</f>
        <v>2 - Vedlejší a ostatní rozpočtové náklady</v>
      </c>
      <c r="F74" s="317"/>
      <c r="G74" s="317"/>
      <c r="H74" s="317"/>
      <c r="J74" s="24"/>
      <c r="K74" s="24"/>
      <c r="L74" s="43"/>
    </row>
    <row r="75" spans="2:12" s="6" customFormat="1" ht="7.5" customHeight="1" x14ac:dyDescent="0.3">
      <c r="B75" s="23"/>
      <c r="C75" s="24"/>
      <c r="D75" s="24"/>
      <c r="E75" s="24"/>
      <c r="F75" s="24"/>
      <c r="G75" s="24"/>
      <c r="H75" s="24"/>
      <c r="J75" s="24"/>
      <c r="K75" s="24"/>
      <c r="L75" s="43"/>
    </row>
    <row r="76" spans="2:12" s="6" customFormat="1" ht="18.75" customHeight="1" x14ac:dyDescent="0.3">
      <c r="B76" s="23"/>
      <c r="C76" s="19" t="s">
        <v>22</v>
      </c>
      <c r="D76" s="24"/>
      <c r="E76" s="24"/>
      <c r="F76" s="17" t="str">
        <f>$F$12</f>
        <v>Město Libavá</v>
      </c>
      <c r="G76" s="24"/>
      <c r="H76" s="24"/>
      <c r="I76" s="101" t="s">
        <v>24</v>
      </c>
      <c r="J76" s="52" t="str">
        <f>IF($J$12="","",$J$12)</f>
        <v>08.06.2015</v>
      </c>
      <c r="K76" s="24"/>
      <c r="L76" s="43"/>
    </row>
    <row r="77" spans="2:12" s="6" customFormat="1" ht="7.5" customHeight="1" x14ac:dyDescent="0.3">
      <c r="B77" s="23"/>
      <c r="C77" s="24"/>
      <c r="D77" s="24"/>
      <c r="E77" s="24"/>
      <c r="F77" s="24"/>
      <c r="G77" s="24"/>
      <c r="H77" s="24"/>
      <c r="J77" s="24"/>
      <c r="K77" s="24"/>
      <c r="L77" s="43"/>
    </row>
    <row r="78" spans="2:12" s="6" customFormat="1" ht="15.75" customHeight="1" x14ac:dyDescent="0.3">
      <c r="B78" s="23"/>
      <c r="C78" s="19" t="s">
        <v>26</v>
      </c>
      <c r="D78" s="24"/>
      <c r="E78" s="24"/>
      <c r="F78" s="17" t="str">
        <f>$E$15</f>
        <v>Armádní Servisní, příspěvková organizace</v>
      </c>
      <c r="G78" s="24"/>
      <c r="H78" s="24"/>
      <c r="I78" s="101" t="s">
        <v>34</v>
      </c>
      <c r="J78" s="17" t="str">
        <f>$E$21</f>
        <v>IDOP Olomouc a.s.</v>
      </c>
      <c r="K78" s="24"/>
      <c r="L78" s="43"/>
    </row>
    <row r="79" spans="2:12" s="6" customFormat="1" ht="15" customHeight="1" x14ac:dyDescent="0.3">
      <c r="B79" s="23"/>
      <c r="C79" s="19" t="s">
        <v>32</v>
      </c>
      <c r="D79" s="24"/>
      <c r="E79" s="24"/>
      <c r="F79" s="17" t="str">
        <f>IF($E$18="","",$E$18)</f>
        <v/>
      </c>
      <c r="G79" s="24"/>
      <c r="H79" s="24"/>
      <c r="J79" s="24"/>
      <c r="K79" s="24"/>
      <c r="L79" s="43"/>
    </row>
    <row r="80" spans="2:12" s="6" customFormat="1" ht="11.25" customHeight="1" x14ac:dyDescent="0.3">
      <c r="B80" s="23"/>
      <c r="C80" s="24"/>
      <c r="D80" s="24"/>
      <c r="E80" s="24"/>
      <c r="F80" s="24"/>
      <c r="G80" s="24"/>
      <c r="H80" s="24"/>
      <c r="J80" s="24"/>
      <c r="K80" s="24"/>
      <c r="L80" s="43"/>
    </row>
    <row r="81" spans="2:65" s="129" customFormat="1" ht="30" customHeight="1" x14ac:dyDescent="0.3">
      <c r="B81" s="130"/>
      <c r="C81" s="131" t="s">
        <v>123</v>
      </c>
      <c r="D81" s="132" t="s">
        <v>57</v>
      </c>
      <c r="E81" s="132" t="s">
        <v>53</v>
      </c>
      <c r="F81" s="132" t="s">
        <v>124</v>
      </c>
      <c r="G81" s="132" t="s">
        <v>125</v>
      </c>
      <c r="H81" s="132" t="s">
        <v>126</v>
      </c>
      <c r="I81" s="133" t="s">
        <v>127</v>
      </c>
      <c r="J81" s="132" t="s">
        <v>128</v>
      </c>
      <c r="K81" s="134" t="s">
        <v>129</v>
      </c>
      <c r="L81" s="135"/>
      <c r="M81" s="59" t="s">
        <v>130</v>
      </c>
      <c r="N81" s="60" t="s">
        <v>42</v>
      </c>
      <c r="O81" s="60" t="s">
        <v>131</v>
      </c>
      <c r="P81" s="60" t="s">
        <v>132</v>
      </c>
      <c r="Q81" s="60" t="s">
        <v>133</v>
      </c>
      <c r="R81" s="60" t="s">
        <v>134</v>
      </c>
      <c r="S81" s="60" t="s">
        <v>135</v>
      </c>
      <c r="T81" s="61" t="s">
        <v>136</v>
      </c>
    </row>
    <row r="82" spans="2:65" s="6" customFormat="1" ht="30" customHeight="1" x14ac:dyDescent="0.35">
      <c r="B82" s="23"/>
      <c r="C82" s="66" t="s">
        <v>110</v>
      </c>
      <c r="D82" s="24"/>
      <c r="E82" s="24"/>
      <c r="F82" s="24"/>
      <c r="G82" s="24"/>
      <c r="H82" s="24"/>
      <c r="J82" s="136">
        <f>$BK$82</f>
        <v>1730000</v>
      </c>
      <c r="K82" s="24"/>
      <c r="L82" s="43"/>
      <c r="M82" s="63"/>
      <c r="N82" s="64"/>
      <c r="O82" s="64"/>
      <c r="P82" s="137">
        <f>$P$83</f>
        <v>0</v>
      </c>
      <c r="Q82" s="64"/>
      <c r="R82" s="137">
        <f>$R$83</f>
        <v>0</v>
      </c>
      <c r="S82" s="64"/>
      <c r="T82" s="138">
        <f>$T$83</f>
        <v>0</v>
      </c>
      <c r="AT82" s="6" t="s">
        <v>71</v>
      </c>
      <c r="AU82" s="6" t="s">
        <v>111</v>
      </c>
      <c r="BK82" s="139">
        <f>$BK$83</f>
        <v>1730000</v>
      </c>
    </row>
    <row r="83" spans="2:65" s="140" customFormat="1" ht="37.5" customHeight="1" x14ac:dyDescent="0.35">
      <c r="B83" s="141"/>
      <c r="C83" s="142"/>
      <c r="D83" s="142" t="s">
        <v>71</v>
      </c>
      <c r="E83" s="143" t="s">
        <v>3080</v>
      </c>
      <c r="F83" s="143" t="s">
        <v>3081</v>
      </c>
      <c r="G83" s="142"/>
      <c r="H83" s="142"/>
      <c r="J83" s="144">
        <f>$BK$83</f>
        <v>1730000</v>
      </c>
      <c r="K83" s="142"/>
      <c r="L83" s="145"/>
      <c r="M83" s="146"/>
      <c r="N83" s="142"/>
      <c r="O83" s="142"/>
      <c r="P83" s="147">
        <f>$P$84+$P$159+$P$163+$P$165</f>
        <v>0</v>
      </c>
      <c r="Q83" s="142"/>
      <c r="R83" s="147">
        <f>$R$84+$R$159+$R$163+$R$165</f>
        <v>0</v>
      </c>
      <c r="S83" s="142"/>
      <c r="T83" s="148">
        <f>$T$84+$T$159+$T$163+$T$165</f>
        <v>0</v>
      </c>
      <c r="AR83" s="149" t="s">
        <v>180</v>
      </c>
      <c r="AT83" s="149" t="s">
        <v>71</v>
      </c>
      <c r="AU83" s="149" t="s">
        <v>72</v>
      </c>
      <c r="AY83" s="149" t="s">
        <v>139</v>
      </c>
      <c r="BK83" s="150">
        <f>$BK$84+$BK$159+$BK$163+$BK$165</f>
        <v>1730000</v>
      </c>
    </row>
    <row r="84" spans="2:65" s="140" customFormat="1" ht="21" customHeight="1" x14ac:dyDescent="0.3">
      <c r="B84" s="141"/>
      <c r="C84" s="142"/>
      <c r="D84" s="142" t="s">
        <v>71</v>
      </c>
      <c r="E84" s="151" t="s">
        <v>72</v>
      </c>
      <c r="F84" s="151" t="s">
        <v>3081</v>
      </c>
      <c r="G84" s="142"/>
      <c r="H84" s="142"/>
      <c r="J84" s="152">
        <f>$BK$84</f>
        <v>1310000</v>
      </c>
      <c r="K84" s="142"/>
      <c r="L84" s="145"/>
      <c r="M84" s="146"/>
      <c r="N84" s="142"/>
      <c r="O84" s="142"/>
      <c r="P84" s="147">
        <f>SUM($P$85:$P$158)</f>
        <v>0</v>
      </c>
      <c r="Q84" s="142"/>
      <c r="R84" s="147">
        <f>SUM($R$85:$R$158)</f>
        <v>0</v>
      </c>
      <c r="S84" s="142"/>
      <c r="T84" s="148">
        <f>SUM($T$85:$T$158)</f>
        <v>0</v>
      </c>
      <c r="AR84" s="149" t="s">
        <v>180</v>
      </c>
      <c r="AT84" s="149" t="s">
        <v>71</v>
      </c>
      <c r="AU84" s="149" t="s">
        <v>76</v>
      </c>
      <c r="AY84" s="149" t="s">
        <v>139</v>
      </c>
      <c r="BK84" s="150">
        <f>SUM($BK$85:$BK$158)</f>
        <v>1310000</v>
      </c>
    </row>
    <row r="85" spans="2:65" s="6" customFormat="1" ht="15.75" customHeight="1" x14ac:dyDescent="0.3">
      <c r="B85" s="23"/>
      <c r="C85" s="153" t="s">
        <v>76</v>
      </c>
      <c r="D85" s="153" t="s">
        <v>141</v>
      </c>
      <c r="E85" s="154" t="s">
        <v>3082</v>
      </c>
      <c r="F85" s="155" t="s">
        <v>3083</v>
      </c>
      <c r="G85" s="156" t="s">
        <v>2305</v>
      </c>
      <c r="H85" s="157">
        <v>1</v>
      </c>
      <c r="I85" s="158">
        <v>25000</v>
      </c>
      <c r="J85" s="159">
        <f>ROUND($I$85*$H$85,2)</f>
        <v>25000</v>
      </c>
      <c r="K85" s="155" t="s">
        <v>3084</v>
      </c>
      <c r="L85" s="43"/>
      <c r="M85" s="160"/>
      <c r="N85" s="161" t="s">
        <v>43</v>
      </c>
      <c r="O85" s="24"/>
      <c r="P85" s="162">
        <f>$O$85*$H$85</f>
        <v>0</v>
      </c>
      <c r="Q85" s="162">
        <v>0</v>
      </c>
      <c r="R85" s="162">
        <f>$Q$85*$H$85</f>
        <v>0</v>
      </c>
      <c r="S85" s="162">
        <v>0</v>
      </c>
      <c r="T85" s="163">
        <f>$S$85*$H$85</f>
        <v>0</v>
      </c>
      <c r="AR85" s="97" t="s">
        <v>3085</v>
      </c>
      <c r="AT85" s="97" t="s">
        <v>141</v>
      </c>
      <c r="AU85" s="97" t="s">
        <v>80</v>
      </c>
      <c r="AY85" s="6" t="s">
        <v>139</v>
      </c>
      <c r="BE85" s="164">
        <f>IF($N$85="základní",$J$85,0)</f>
        <v>25000</v>
      </c>
      <c r="BF85" s="164">
        <f>IF($N$85="snížená",$J$85,0)</f>
        <v>0</v>
      </c>
      <c r="BG85" s="164">
        <f>IF($N$85="zákl. přenesená",$J$85,0)</f>
        <v>0</v>
      </c>
      <c r="BH85" s="164">
        <f>IF($N$85="sníž. přenesená",$J$85,0)</f>
        <v>0</v>
      </c>
      <c r="BI85" s="164">
        <f>IF($N$85="nulová",$J$85,0)</f>
        <v>0</v>
      </c>
      <c r="BJ85" s="97" t="s">
        <v>76</v>
      </c>
      <c r="BK85" s="164">
        <f>ROUND($I$85*$H$85,2)</f>
        <v>25000</v>
      </c>
      <c r="BL85" s="97" t="s">
        <v>3085</v>
      </c>
      <c r="BM85" s="97" t="s">
        <v>3086</v>
      </c>
    </row>
    <row r="86" spans="2:65" s="6" customFormat="1" ht="16.5" customHeight="1" x14ac:dyDescent="0.3">
      <c r="B86" s="23"/>
      <c r="C86" s="24"/>
      <c r="D86" s="165" t="s">
        <v>148</v>
      </c>
      <c r="E86" s="24"/>
      <c r="F86" s="166" t="s">
        <v>3083</v>
      </c>
      <c r="G86" s="24"/>
      <c r="H86" s="24"/>
      <c r="J86" s="24"/>
      <c r="K86" s="24"/>
      <c r="L86" s="43"/>
      <c r="M86" s="56"/>
      <c r="N86" s="24"/>
      <c r="O86" s="24"/>
      <c r="P86" s="24"/>
      <c r="Q86" s="24"/>
      <c r="R86" s="24"/>
      <c r="S86" s="24"/>
      <c r="T86" s="57"/>
      <c r="AT86" s="6" t="s">
        <v>148</v>
      </c>
      <c r="AU86" s="6" t="s">
        <v>80</v>
      </c>
    </row>
    <row r="87" spans="2:65" s="6" customFormat="1" ht="15.75" customHeight="1" x14ac:dyDescent="0.3">
      <c r="B87" s="169"/>
      <c r="C87" s="170"/>
      <c r="D87" s="167" t="s">
        <v>152</v>
      </c>
      <c r="E87" s="170"/>
      <c r="F87" s="171" t="s">
        <v>3087</v>
      </c>
      <c r="G87" s="170"/>
      <c r="H87" s="170"/>
      <c r="J87" s="170"/>
      <c r="K87" s="170"/>
      <c r="L87" s="172"/>
      <c r="M87" s="173"/>
      <c r="N87" s="170"/>
      <c r="O87" s="170"/>
      <c r="P87" s="170"/>
      <c r="Q87" s="170"/>
      <c r="R87" s="170"/>
      <c r="S87" s="170"/>
      <c r="T87" s="174"/>
      <c r="AT87" s="175" t="s">
        <v>152</v>
      </c>
      <c r="AU87" s="175" t="s">
        <v>80</v>
      </c>
      <c r="AV87" s="175" t="s">
        <v>76</v>
      </c>
      <c r="AW87" s="175" t="s">
        <v>111</v>
      </c>
      <c r="AX87" s="175" t="s">
        <v>72</v>
      </c>
      <c r="AY87" s="175" t="s">
        <v>139</v>
      </c>
    </row>
    <row r="88" spans="2:65" s="6" customFormat="1" ht="15.75" customHeight="1" x14ac:dyDescent="0.3">
      <c r="B88" s="169"/>
      <c r="C88" s="170"/>
      <c r="D88" s="167" t="s">
        <v>152</v>
      </c>
      <c r="E88" s="170"/>
      <c r="F88" s="171" t="s">
        <v>3088</v>
      </c>
      <c r="G88" s="170"/>
      <c r="H88" s="170"/>
      <c r="J88" s="170"/>
      <c r="K88" s="170"/>
      <c r="L88" s="172"/>
      <c r="M88" s="173"/>
      <c r="N88" s="170"/>
      <c r="O88" s="170"/>
      <c r="P88" s="170"/>
      <c r="Q88" s="170"/>
      <c r="R88" s="170"/>
      <c r="S88" s="170"/>
      <c r="T88" s="174"/>
      <c r="AT88" s="175" t="s">
        <v>152</v>
      </c>
      <c r="AU88" s="175" t="s">
        <v>80</v>
      </c>
      <c r="AV88" s="175" t="s">
        <v>76</v>
      </c>
      <c r="AW88" s="175" t="s">
        <v>111</v>
      </c>
      <c r="AX88" s="175" t="s">
        <v>72</v>
      </c>
      <c r="AY88" s="175" t="s">
        <v>139</v>
      </c>
    </row>
    <row r="89" spans="2:65" s="6" customFormat="1" ht="15.75" customHeight="1" x14ac:dyDescent="0.3">
      <c r="B89" s="176"/>
      <c r="C89" s="177"/>
      <c r="D89" s="167" t="s">
        <v>152</v>
      </c>
      <c r="E89" s="177"/>
      <c r="F89" s="178" t="s">
        <v>1843</v>
      </c>
      <c r="G89" s="177"/>
      <c r="H89" s="179">
        <v>1</v>
      </c>
      <c r="J89" s="177"/>
      <c r="K89" s="177"/>
      <c r="L89" s="180"/>
      <c r="M89" s="181"/>
      <c r="N89" s="177"/>
      <c r="O89" s="177"/>
      <c r="P89" s="177"/>
      <c r="Q89" s="177"/>
      <c r="R89" s="177"/>
      <c r="S89" s="177"/>
      <c r="T89" s="182"/>
      <c r="AT89" s="183" t="s">
        <v>152</v>
      </c>
      <c r="AU89" s="183" t="s">
        <v>80</v>
      </c>
      <c r="AV89" s="183" t="s">
        <v>80</v>
      </c>
      <c r="AW89" s="183" t="s">
        <v>111</v>
      </c>
      <c r="AX89" s="183" t="s">
        <v>76</v>
      </c>
      <c r="AY89" s="183" t="s">
        <v>139</v>
      </c>
    </row>
    <row r="90" spans="2:65" s="6" customFormat="1" ht="15.75" customHeight="1" x14ac:dyDescent="0.3">
      <c r="B90" s="23"/>
      <c r="C90" s="153" t="s">
        <v>80</v>
      </c>
      <c r="D90" s="153" t="s">
        <v>141</v>
      </c>
      <c r="E90" s="154" t="s">
        <v>3089</v>
      </c>
      <c r="F90" s="155" t="s">
        <v>3090</v>
      </c>
      <c r="G90" s="156" t="s">
        <v>2305</v>
      </c>
      <c r="H90" s="157">
        <v>1</v>
      </c>
      <c r="I90" s="158">
        <v>15000</v>
      </c>
      <c r="J90" s="159">
        <f>ROUND($I$90*$H$90,2)</f>
        <v>15000</v>
      </c>
      <c r="K90" s="155" t="s">
        <v>3084</v>
      </c>
      <c r="L90" s="43"/>
      <c r="M90" s="160"/>
      <c r="N90" s="161" t="s">
        <v>43</v>
      </c>
      <c r="O90" s="24"/>
      <c r="P90" s="162">
        <f>$O$90*$H$90</f>
        <v>0</v>
      </c>
      <c r="Q90" s="162">
        <v>0</v>
      </c>
      <c r="R90" s="162">
        <f>$Q$90*$H$90</f>
        <v>0</v>
      </c>
      <c r="S90" s="162">
        <v>0</v>
      </c>
      <c r="T90" s="163">
        <f>$S$90*$H$90</f>
        <v>0</v>
      </c>
      <c r="AR90" s="97" t="s">
        <v>3085</v>
      </c>
      <c r="AT90" s="97" t="s">
        <v>141</v>
      </c>
      <c r="AU90" s="97" t="s">
        <v>80</v>
      </c>
      <c r="AY90" s="6" t="s">
        <v>139</v>
      </c>
      <c r="BE90" s="164">
        <f>IF($N$90="základní",$J$90,0)</f>
        <v>15000</v>
      </c>
      <c r="BF90" s="164">
        <f>IF($N$90="snížená",$J$90,0)</f>
        <v>0</v>
      </c>
      <c r="BG90" s="164">
        <f>IF($N$90="zákl. přenesená",$J$90,0)</f>
        <v>0</v>
      </c>
      <c r="BH90" s="164">
        <f>IF($N$90="sníž. přenesená",$J$90,0)</f>
        <v>0</v>
      </c>
      <c r="BI90" s="164">
        <f>IF($N$90="nulová",$J$90,0)</f>
        <v>0</v>
      </c>
      <c r="BJ90" s="97" t="s">
        <v>76</v>
      </c>
      <c r="BK90" s="164">
        <f>ROUND($I$90*$H$90,2)</f>
        <v>15000</v>
      </c>
      <c r="BL90" s="97" t="s">
        <v>3085</v>
      </c>
      <c r="BM90" s="97" t="s">
        <v>3091</v>
      </c>
    </row>
    <row r="91" spans="2:65" s="6" customFormat="1" ht="16.5" customHeight="1" x14ac:dyDescent="0.3">
      <c r="B91" s="23"/>
      <c r="C91" s="24"/>
      <c r="D91" s="165" t="s">
        <v>148</v>
      </c>
      <c r="E91" s="24"/>
      <c r="F91" s="166" t="s">
        <v>3090</v>
      </c>
      <c r="G91" s="24"/>
      <c r="H91" s="24"/>
      <c r="J91" s="24"/>
      <c r="K91" s="24"/>
      <c r="L91" s="43"/>
      <c r="M91" s="56"/>
      <c r="N91" s="24"/>
      <c r="O91" s="24"/>
      <c r="P91" s="24"/>
      <c r="Q91" s="24"/>
      <c r="R91" s="24"/>
      <c r="S91" s="24"/>
      <c r="T91" s="57"/>
      <c r="AT91" s="6" t="s">
        <v>148</v>
      </c>
      <c r="AU91" s="6" t="s">
        <v>80</v>
      </c>
    </row>
    <row r="92" spans="2:65" s="6" customFormat="1" ht="15.75" customHeight="1" x14ac:dyDescent="0.3">
      <c r="B92" s="176"/>
      <c r="C92" s="177"/>
      <c r="D92" s="167" t="s">
        <v>152</v>
      </c>
      <c r="E92" s="177"/>
      <c r="F92" s="178" t="s">
        <v>3092</v>
      </c>
      <c r="G92" s="177"/>
      <c r="H92" s="179">
        <v>1</v>
      </c>
      <c r="J92" s="177"/>
      <c r="K92" s="177"/>
      <c r="L92" s="180"/>
      <c r="M92" s="181"/>
      <c r="N92" s="177"/>
      <c r="O92" s="177"/>
      <c r="P92" s="177"/>
      <c r="Q92" s="177"/>
      <c r="R92" s="177"/>
      <c r="S92" s="177"/>
      <c r="T92" s="182"/>
      <c r="AT92" s="183" t="s">
        <v>152</v>
      </c>
      <c r="AU92" s="183" t="s">
        <v>80</v>
      </c>
      <c r="AV92" s="183" t="s">
        <v>80</v>
      </c>
      <c r="AW92" s="183" t="s">
        <v>111</v>
      </c>
      <c r="AX92" s="183" t="s">
        <v>76</v>
      </c>
      <c r="AY92" s="183" t="s">
        <v>139</v>
      </c>
    </row>
    <row r="93" spans="2:65" s="6" customFormat="1" ht="15.75" customHeight="1" x14ac:dyDescent="0.3">
      <c r="B93" s="23"/>
      <c r="C93" s="153" t="s">
        <v>161</v>
      </c>
      <c r="D93" s="153" t="s">
        <v>141</v>
      </c>
      <c r="E93" s="154" t="s">
        <v>3093</v>
      </c>
      <c r="F93" s="155" t="s">
        <v>3094</v>
      </c>
      <c r="G93" s="156" t="s">
        <v>2305</v>
      </c>
      <c r="H93" s="157">
        <v>1</v>
      </c>
      <c r="I93" s="158">
        <v>70400</v>
      </c>
      <c r="J93" s="159">
        <f>ROUND($I$93*$H$93,2)</f>
        <v>70400</v>
      </c>
      <c r="K93" s="155" t="s">
        <v>3084</v>
      </c>
      <c r="L93" s="43"/>
      <c r="M93" s="160"/>
      <c r="N93" s="161" t="s">
        <v>43</v>
      </c>
      <c r="O93" s="24"/>
      <c r="P93" s="162">
        <f>$O$93*$H$93</f>
        <v>0</v>
      </c>
      <c r="Q93" s="162">
        <v>0</v>
      </c>
      <c r="R93" s="162">
        <f>$Q$93*$H$93</f>
        <v>0</v>
      </c>
      <c r="S93" s="162">
        <v>0</v>
      </c>
      <c r="T93" s="163">
        <f>$S$93*$H$93</f>
        <v>0</v>
      </c>
      <c r="AR93" s="97" t="s">
        <v>3085</v>
      </c>
      <c r="AT93" s="97" t="s">
        <v>141</v>
      </c>
      <c r="AU93" s="97" t="s">
        <v>80</v>
      </c>
      <c r="AY93" s="6" t="s">
        <v>139</v>
      </c>
      <c r="BE93" s="164">
        <f>IF($N$93="základní",$J$93,0)</f>
        <v>70400</v>
      </c>
      <c r="BF93" s="164">
        <f>IF($N$93="snížená",$J$93,0)</f>
        <v>0</v>
      </c>
      <c r="BG93" s="164">
        <f>IF($N$93="zákl. přenesená",$J$93,0)</f>
        <v>0</v>
      </c>
      <c r="BH93" s="164">
        <f>IF($N$93="sníž. přenesená",$J$93,0)</f>
        <v>0</v>
      </c>
      <c r="BI93" s="164">
        <f>IF($N$93="nulová",$J$93,0)</f>
        <v>0</v>
      </c>
      <c r="BJ93" s="97" t="s">
        <v>76</v>
      </c>
      <c r="BK93" s="164">
        <f>ROUND($I$93*$H$93,2)</f>
        <v>70400</v>
      </c>
      <c r="BL93" s="97" t="s">
        <v>3085</v>
      </c>
      <c r="BM93" s="97" t="s">
        <v>3095</v>
      </c>
    </row>
    <row r="94" spans="2:65" s="6" customFormat="1" ht="16.5" customHeight="1" x14ac:dyDescent="0.3">
      <c r="B94" s="23"/>
      <c r="C94" s="24"/>
      <c r="D94" s="165" t="s">
        <v>148</v>
      </c>
      <c r="E94" s="24"/>
      <c r="F94" s="166" t="s">
        <v>3094</v>
      </c>
      <c r="G94" s="24"/>
      <c r="H94" s="24"/>
      <c r="J94" s="24"/>
      <c r="K94" s="24"/>
      <c r="L94" s="43"/>
      <c r="M94" s="56"/>
      <c r="N94" s="24"/>
      <c r="O94" s="24"/>
      <c r="P94" s="24"/>
      <c r="Q94" s="24"/>
      <c r="R94" s="24"/>
      <c r="S94" s="24"/>
      <c r="T94" s="57"/>
      <c r="AT94" s="6" t="s">
        <v>148</v>
      </c>
      <c r="AU94" s="6" t="s">
        <v>80</v>
      </c>
    </row>
    <row r="95" spans="2:65" s="6" customFormat="1" ht="15.75" customHeight="1" x14ac:dyDescent="0.3">
      <c r="B95" s="176"/>
      <c r="C95" s="177"/>
      <c r="D95" s="167" t="s">
        <v>152</v>
      </c>
      <c r="E95" s="177"/>
      <c r="F95" s="178" t="s">
        <v>3096</v>
      </c>
      <c r="G95" s="177"/>
      <c r="H95" s="179">
        <v>1</v>
      </c>
      <c r="J95" s="177"/>
      <c r="K95" s="177"/>
      <c r="L95" s="180"/>
      <c r="M95" s="181"/>
      <c r="N95" s="177"/>
      <c r="O95" s="177"/>
      <c r="P95" s="177"/>
      <c r="Q95" s="177"/>
      <c r="R95" s="177"/>
      <c r="S95" s="177"/>
      <c r="T95" s="182"/>
      <c r="AT95" s="183" t="s">
        <v>152</v>
      </c>
      <c r="AU95" s="183" t="s">
        <v>80</v>
      </c>
      <c r="AV95" s="183" t="s">
        <v>80</v>
      </c>
      <c r="AW95" s="183" t="s">
        <v>111</v>
      </c>
      <c r="AX95" s="183" t="s">
        <v>76</v>
      </c>
      <c r="AY95" s="183" t="s">
        <v>139</v>
      </c>
    </row>
    <row r="96" spans="2:65" s="6" customFormat="1" ht="15.75" customHeight="1" x14ac:dyDescent="0.3">
      <c r="B96" s="23"/>
      <c r="C96" s="153" t="s">
        <v>146</v>
      </c>
      <c r="D96" s="153" t="s">
        <v>141</v>
      </c>
      <c r="E96" s="154" t="s">
        <v>3097</v>
      </c>
      <c r="F96" s="155" t="s">
        <v>3098</v>
      </c>
      <c r="G96" s="156" t="s">
        <v>2305</v>
      </c>
      <c r="H96" s="157">
        <v>1</v>
      </c>
      <c r="I96" s="158">
        <v>159600</v>
      </c>
      <c r="J96" s="159">
        <f>ROUND($I$96*$H$96,2)</f>
        <v>159600</v>
      </c>
      <c r="K96" s="155"/>
      <c r="L96" s="43"/>
      <c r="M96" s="160"/>
      <c r="N96" s="161" t="s">
        <v>43</v>
      </c>
      <c r="O96" s="24"/>
      <c r="P96" s="162">
        <f>$O$96*$H$96</f>
        <v>0</v>
      </c>
      <c r="Q96" s="162">
        <v>0</v>
      </c>
      <c r="R96" s="162">
        <f>$Q$96*$H$96</f>
        <v>0</v>
      </c>
      <c r="S96" s="162">
        <v>0</v>
      </c>
      <c r="T96" s="163">
        <f>$S$96*$H$96</f>
        <v>0</v>
      </c>
      <c r="AR96" s="97" t="s">
        <v>3085</v>
      </c>
      <c r="AT96" s="97" t="s">
        <v>141</v>
      </c>
      <c r="AU96" s="97" t="s">
        <v>80</v>
      </c>
      <c r="AY96" s="6" t="s">
        <v>139</v>
      </c>
      <c r="BE96" s="164">
        <f>IF($N$96="základní",$J$96,0)</f>
        <v>159600</v>
      </c>
      <c r="BF96" s="164">
        <f>IF($N$96="snížená",$J$96,0)</f>
        <v>0</v>
      </c>
      <c r="BG96" s="164">
        <f>IF($N$96="zákl. přenesená",$J$96,0)</f>
        <v>0</v>
      </c>
      <c r="BH96" s="164">
        <f>IF($N$96="sníž. přenesená",$J$96,0)</f>
        <v>0</v>
      </c>
      <c r="BI96" s="164">
        <f>IF($N$96="nulová",$J$96,0)</f>
        <v>0</v>
      </c>
      <c r="BJ96" s="97" t="s">
        <v>76</v>
      </c>
      <c r="BK96" s="164">
        <f>ROUND($I$96*$H$96,2)</f>
        <v>159600</v>
      </c>
      <c r="BL96" s="97" t="s">
        <v>3085</v>
      </c>
      <c r="BM96" s="97" t="s">
        <v>3099</v>
      </c>
    </row>
    <row r="97" spans="2:65" s="6" customFormat="1" ht="16.5" customHeight="1" x14ac:dyDescent="0.3">
      <c r="B97" s="23"/>
      <c r="C97" s="24"/>
      <c r="D97" s="165" t="s">
        <v>148</v>
      </c>
      <c r="E97" s="24"/>
      <c r="F97" s="166" t="s">
        <v>3098</v>
      </c>
      <c r="G97" s="24"/>
      <c r="H97" s="24"/>
      <c r="J97" s="24"/>
      <c r="K97" s="24"/>
      <c r="L97" s="43"/>
      <c r="M97" s="56"/>
      <c r="N97" s="24"/>
      <c r="O97" s="24"/>
      <c r="P97" s="24"/>
      <c r="Q97" s="24"/>
      <c r="R97" s="24"/>
      <c r="S97" s="24"/>
      <c r="T97" s="57"/>
      <c r="AT97" s="6" t="s">
        <v>148</v>
      </c>
      <c r="AU97" s="6" t="s">
        <v>80</v>
      </c>
    </row>
    <row r="98" spans="2:65" s="6" customFormat="1" ht="15.75" customHeight="1" x14ac:dyDescent="0.3">
      <c r="B98" s="23"/>
      <c r="C98" s="153" t="s">
        <v>180</v>
      </c>
      <c r="D98" s="153" t="s">
        <v>141</v>
      </c>
      <c r="E98" s="154" t="s">
        <v>3100</v>
      </c>
      <c r="F98" s="155" t="s">
        <v>3101</v>
      </c>
      <c r="G98" s="156" t="s">
        <v>2305</v>
      </c>
      <c r="H98" s="157">
        <v>1</v>
      </c>
      <c r="I98" s="158">
        <v>120000</v>
      </c>
      <c r="J98" s="159">
        <f>ROUND($I$98*$H$98,2)</f>
        <v>120000</v>
      </c>
      <c r="K98" s="155" t="s">
        <v>3084</v>
      </c>
      <c r="L98" s="43"/>
      <c r="M98" s="160"/>
      <c r="N98" s="161" t="s">
        <v>43</v>
      </c>
      <c r="O98" s="24"/>
      <c r="P98" s="162">
        <f>$O$98*$H$98</f>
        <v>0</v>
      </c>
      <c r="Q98" s="162">
        <v>0</v>
      </c>
      <c r="R98" s="162">
        <f>$Q$98*$H$98</f>
        <v>0</v>
      </c>
      <c r="S98" s="162">
        <v>0</v>
      </c>
      <c r="T98" s="163">
        <f>$S$98*$H$98</f>
        <v>0</v>
      </c>
      <c r="AR98" s="97" t="s">
        <v>3102</v>
      </c>
      <c r="AT98" s="97" t="s">
        <v>141</v>
      </c>
      <c r="AU98" s="97" t="s">
        <v>80</v>
      </c>
      <c r="AY98" s="6" t="s">
        <v>139</v>
      </c>
      <c r="BE98" s="164">
        <f>IF($N$98="základní",$J$98,0)</f>
        <v>120000</v>
      </c>
      <c r="BF98" s="164">
        <f>IF($N$98="snížená",$J$98,0)</f>
        <v>0</v>
      </c>
      <c r="BG98" s="164">
        <f>IF($N$98="zákl. přenesená",$J$98,0)</f>
        <v>0</v>
      </c>
      <c r="BH98" s="164">
        <f>IF($N$98="sníž. přenesená",$J$98,0)</f>
        <v>0</v>
      </c>
      <c r="BI98" s="164">
        <f>IF($N$98="nulová",$J$98,0)</f>
        <v>0</v>
      </c>
      <c r="BJ98" s="97" t="s">
        <v>76</v>
      </c>
      <c r="BK98" s="164">
        <f>ROUND($I$98*$H$98,2)</f>
        <v>120000</v>
      </c>
      <c r="BL98" s="97" t="s">
        <v>3102</v>
      </c>
      <c r="BM98" s="97" t="s">
        <v>3103</v>
      </c>
    </row>
    <row r="99" spans="2:65" s="6" customFormat="1" ht="16.5" customHeight="1" x14ac:dyDescent="0.3">
      <c r="B99" s="23"/>
      <c r="C99" s="24"/>
      <c r="D99" s="165" t="s">
        <v>148</v>
      </c>
      <c r="E99" s="24"/>
      <c r="F99" s="166" t="s">
        <v>3101</v>
      </c>
      <c r="G99" s="24"/>
      <c r="H99" s="24"/>
      <c r="J99" s="24"/>
      <c r="K99" s="24"/>
      <c r="L99" s="43"/>
      <c r="M99" s="56"/>
      <c r="N99" s="24"/>
      <c r="O99" s="24"/>
      <c r="P99" s="24"/>
      <c r="Q99" s="24"/>
      <c r="R99" s="24"/>
      <c r="S99" s="24"/>
      <c r="T99" s="57"/>
      <c r="AT99" s="6" t="s">
        <v>148</v>
      </c>
      <c r="AU99" s="6" t="s">
        <v>80</v>
      </c>
    </row>
    <row r="100" spans="2:65" s="6" customFormat="1" ht="15.75" customHeight="1" x14ac:dyDescent="0.3">
      <c r="B100" s="176"/>
      <c r="C100" s="177"/>
      <c r="D100" s="167" t="s">
        <v>152</v>
      </c>
      <c r="E100" s="177"/>
      <c r="F100" s="178" t="s">
        <v>3104</v>
      </c>
      <c r="G100" s="177"/>
      <c r="H100" s="179">
        <v>1</v>
      </c>
      <c r="J100" s="177"/>
      <c r="K100" s="177"/>
      <c r="L100" s="180"/>
      <c r="M100" s="181"/>
      <c r="N100" s="177"/>
      <c r="O100" s="177"/>
      <c r="P100" s="177"/>
      <c r="Q100" s="177"/>
      <c r="R100" s="177"/>
      <c r="S100" s="177"/>
      <c r="T100" s="182"/>
      <c r="AT100" s="183" t="s">
        <v>152</v>
      </c>
      <c r="AU100" s="183" t="s">
        <v>80</v>
      </c>
      <c r="AV100" s="183" t="s">
        <v>80</v>
      </c>
      <c r="AW100" s="183" t="s">
        <v>111</v>
      </c>
      <c r="AX100" s="183" t="s">
        <v>76</v>
      </c>
      <c r="AY100" s="183" t="s">
        <v>139</v>
      </c>
    </row>
    <row r="101" spans="2:65" s="6" customFormat="1" ht="15.75" customHeight="1" x14ac:dyDescent="0.3">
      <c r="B101" s="23"/>
      <c r="C101" s="153" t="s">
        <v>187</v>
      </c>
      <c r="D101" s="153" t="s">
        <v>141</v>
      </c>
      <c r="E101" s="154" t="s">
        <v>3105</v>
      </c>
      <c r="F101" s="155" t="s">
        <v>3106</v>
      </c>
      <c r="G101" s="156" t="s">
        <v>2305</v>
      </c>
      <c r="H101" s="157">
        <v>1</v>
      </c>
      <c r="I101" s="158">
        <v>15000</v>
      </c>
      <c r="J101" s="159">
        <f>ROUND($I$101*$H$101,2)</f>
        <v>15000</v>
      </c>
      <c r="K101" s="155"/>
      <c r="L101" s="43"/>
      <c r="M101" s="160"/>
      <c r="N101" s="161" t="s">
        <v>43</v>
      </c>
      <c r="O101" s="24"/>
      <c r="P101" s="162">
        <f>$O$101*$H$101</f>
        <v>0</v>
      </c>
      <c r="Q101" s="162">
        <v>0</v>
      </c>
      <c r="R101" s="162">
        <f>$Q$101*$H$101</f>
        <v>0</v>
      </c>
      <c r="S101" s="162">
        <v>0</v>
      </c>
      <c r="T101" s="163">
        <f>$S$101*$H$101</f>
        <v>0</v>
      </c>
      <c r="AR101" s="97" t="s">
        <v>3102</v>
      </c>
      <c r="AT101" s="97" t="s">
        <v>141</v>
      </c>
      <c r="AU101" s="97" t="s">
        <v>80</v>
      </c>
      <c r="AY101" s="6" t="s">
        <v>139</v>
      </c>
      <c r="BE101" s="164">
        <f>IF($N$101="základní",$J$101,0)</f>
        <v>15000</v>
      </c>
      <c r="BF101" s="164">
        <f>IF($N$101="snížená",$J$101,0)</f>
        <v>0</v>
      </c>
      <c r="BG101" s="164">
        <f>IF($N$101="zákl. přenesená",$J$101,0)</f>
        <v>0</v>
      </c>
      <c r="BH101" s="164">
        <f>IF($N$101="sníž. přenesená",$J$101,0)</f>
        <v>0</v>
      </c>
      <c r="BI101" s="164">
        <f>IF($N$101="nulová",$J$101,0)</f>
        <v>0</v>
      </c>
      <c r="BJ101" s="97" t="s">
        <v>76</v>
      </c>
      <c r="BK101" s="164">
        <f>ROUND($I$101*$H$101,2)</f>
        <v>15000</v>
      </c>
      <c r="BL101" s="97" t="s">
        <v>3102</v>
      </c>
      <c r="BM101" s="97" t="s">
        <v>3107</v>
      </c>
    </row>
    <row r="102" spans="2:65" s="6" customFormat="1" ht="16.5" customHeight="1" x14ac:dyDescent="0.3">
      <c r="B102" s="23"/>
      <c r="C102" s="24"/>
      <c r="D102" s="165" t="s">
        <v>148</v>
      </c>
      <c r="E102" s="24"/>
      <c r="F102" s="166" t="s">
        <v>3108</v>
      </c>
      <c r="G102" s="24"/>
      <c r="H102" s="24"/>
      <c r="J102" s="24"/>
      <c r="K102" s="24"/>
      <c r="L102" s="43"/>
      <c r="M102" s="56"/>
      <c r="N102" s="24"/>
      <c r="O102" s="24"/>
      <c r="P102" s="24"/>
      <c r="Q102" s="24"/>
      <c r="R102" s="24"/>
      <c r="S102" s="24"/>
      <c r="T102" s="57"/>
      <c r="AT102" s="6" t="s">
        <v>148</v>
      </c>
      <c r="AU102" s="6" t="s">
        <v>80</v>
      </c>
    </row>
    <row r="103" spans="2:65" s="6" customFormat="1" ht="15.75" customHeight="1" x14ac:dyDescent="0.3">
      <c r="B103" s="169"/>
      <c r="C103" s="170"/>
      <c r="D103" s="167" t="s">
        <v>152</v>
      </c>
      <c r="E103" s="170"/>
      <c r="F103" s="171" t="s">
        <v>3109</v>
      </c>
      <c r="G103" s="170"/>
      <c r="H103" s="170"/>
      <c r="J103" s="170"/>
      <c r="K103" s="170"/>
      <c r="L103" s="172"/>
      <c r="M103" s="173"/>
      <c r="N103" s="170"/>
      <c r="O103" s="170"/>
      <c r="P103" s="170"/>
      <c r="Q103" s="170"/>
      <c r="R103" s="170"/>
      <c r="S103" s="170"/>
      <c r="T103" s="174"/>
      <c r="AT103" s="175" t="s">
        <v>152</v>
      </c>
      <c r="AU103" s="175" t="s">
        <v>80</v>
      </c>
      <c r="AV103" s="175" t="s">
        <v>76</v>
      </c>
      <c r="AW103" s="175" t="s">
        <v>111</v>
      </c>
      <c r="AX103" s="175" t="s">
        <v>72</v>
      </c>
      <c r="AY103" s="175" t="s">
        <v>139</v>
      </c>
    </row>
    <row r="104" spans="2:65" s="6" customFormat="1" ht="27" customHeight="1" x14ac:dyDescent="0.3">
      <c r="B104" s="169"/>
      <c r="C104" s="170"/>
      <c r="D104" s="167" t="s">
        <v>152</v>
      </c>
      <c r="E104" s="170"/>
      <c r="F104" s="171" t="s">
        <v>3110</v>
      </c>
      <c r="G104" s="170"/>
      <c r="H104" s="170"/>
      <c r="J104" s="170"/>
      <c r="K104" s="170"/>
      <c r="L104" s="172"/>
      <c r="M104" s="173"/>
      <c r="N104" s="170"/>
      <c r="O104" s="170"/>
      <c r="P104" s="170"/>
      <c r="Q104" s="170"/>
      <c r="R104" s="170"/>
      <c r="S104" s="170"/>
      <c r="T104" s="174"/>
      <c r="AT104" s="175" t="s">
        <v>152</v>
      </c>
      <c r="AU104" s="175" t="s">
        <v>80</v>
      </c>
      <c r="AV104" s="175" t="s">
        <v>76</v>
      </c>
      <c r="AW104" s="175" t="s">
        <v>111</v>
      </c>
      <c r="AX104" s="175" t="s">
        <v>72</v>
      </c>
      <c r="AY104" s="175" t="s">
        <v>139</v>
      </c>
    </row>
    <row r="105" spans="2:65" s="6" customFormat="1" ht="15.75" customHeight="1" x14ac:dyDescent="0.3">
      <c r="B105" s="169"/>
      <c r="C105" s="170"/>
      <c r="D105" s="167" t="s">
        <v>152</v>
      </c>
      <c r="E105" s="170"/>
      <c r="F105" s="171" t="s">
        <v>3111</v>
      </c>
      <c r="G105" s="170"/>
      <c r="H105" s="170"/>
      <c r="J105" s="170"/>
      <c r="K105" s="170"/>
      <c r="L105" s="172"/>
      <c r="M105" s="173"/>
      <c r="N105" s="170"/>
      <c r="O105" s="170"/>
      <c r="P105" s="170"/>
      <c r="Q105" s="170"/>
      <c r="R105" s="170"/>
      <c r="S105" s="170"/>
      <c r="T105" s="174"/>
      <c r="AT105" s="175" t="s">
        <v>152</v>
      </c>
      <c r="AU105" s="175" t="s">
        <v>80</v>
      </c>
      <c r="AV105" s="175" t="s">
        <v>76</v>
      </c>
      <c r="AW105" s="175" t="s">
        <v>111</v>
      </c>
      <c r="AX105" s="175" t="s">
        <v>72</v>
      </c>
      <c r="AY105" s="175" t="s">
        <v>139</v>
      </c>
    </row>
    <row r="106" spans="2:65" s="6" customFormat="1" ht="15.75" customHeight="1" x14ac:dyDescent="0.3">
      <c r="B106" s="169"/>
      <c r="C106" s="170"/>
      <c r="D106" s="167" t="s">
        <v>152</v>
      </c>
      <c r="E106" s="170"/>
      <c r="F106" s="171" t="s">
        <v>3112</v>
      </c>
      <c r="G106" s="170"/>
      <c r="H106" s="170"/>
      <c r="J106" s="170"/>
      <c r="K106" s="170"/>
      <c r="L106" s="172"/>
      <c r="M106" s="173"/>
      <c r="N106" s="170"/>
      <c r="O106" s="170"/>
      <c r="P106" s="170"/>
      <c r="Q106" s="170"/>
      <c r="R106" s="170"/>
      <c r="S106" s="170"/>
      <c r="T106" s="174"/>
      <c r="AT106" s="175" t="s">
        <v>152</v>
      </c>
      <c r="AU106" s="175" t="s">
        <v>80</v>
      </c>
      <c r="AV106" s="175" t="s">
        <v>76</v>
      </c>
      <c r="AW106" s="175" t="s">
        <v>111</v>
      </c>
      <c r="AX106" s="175" t="s">
        <v>72</v>
      </c>
      <c r="AY106" s="175" t="s">
        <v>139</v>
      </c>
    </row>
    <row r="107" spans="2:65" s="6" customFormat="1" ht="27" customHeight="1" x14ac:dyDescent="0.3">
      <c r="B107" s="169"/>
      <c r="C107" s="170"/>
      <c r="D107" s="167" t="s">
        <v>152</v>
      </c>
      <c r="E107" s="170"/>
      <c r="F107" s="171" t="s">
        <v>3113</v>
      </c>
      <c r="G107" s="170"/>
      <c r="H107" s="170"/>
      <c r="J107" s="170"/>
      <c r="K107" s="170"/>
      <c r="L107" s="172"/>
      <c r="M107" s="173"/>
      <c r="N107" s="170"/>
      <c r="O107" s="170"/>
      <c r="P107" s="170"/>
      <c r="Q107" s="170"/>
      <c r="R107" s="170"/>
      <c r="S107" s="170"/>
      <c r="T107" s="174"/>
      <c r="AT107" s="175" t="s">
        <v>152</v>
      </c>
      <c r="AU107" s="175" t="s">
        <v>80</v>
      </c>
      <c r="AV107" s="175" t="s">
        <v>76</v>
      </c>
      <c r="AW107" s="175" t="s">
        <v>111</v>
      </c>
      <c r="AX107" s="175" t="s">
        <v>72</v>
      </c>
      <c r="AY107" s="175" t="s">
        <v>139</v>
      </c>
    </row>
    <row r="108" spans="2:65" s="6" customFormat="1" ht="15.75" customHeight="1" x14ac:dyDescent="0.3">
      <c r="B108" s="169"/>
      <c r="C108" s="170"/>
      <c r="D108" s="167" t="s">
        <v>152</v>
      </c>
      <c r="E108" s="170"/>
      <c r="F108" s="171" t="s">
        <v>3114</v>
      </c>
      <c r="G108" s="170"/>
      <c r="H108" s="170"/>
      <c r="J108" s="170"/>
      <c r="K108" s="170"/>
      <c r="L108" s="172"/>
      <c r="M108" s="173"/>
      <c r="N108" s="170"/>
      <c r="O108" s="170"/>
      <c r="P108" s="170"/>
      <c r="Q108" s="170"/>
      <c r="R108" s="170"/>
      <c r="S108" s="170"/>
      <c r="T108" s="174"/>
      <c r="AT108" s="175" t="s">
        <v>152</v>
      </c>
      <c r="AU108" s="175" t="s">
        <v>80</v>
      </c>
      <c r="AV108" s="175" t="s">
        <v>76</v>
      </c>
      <c r="AW108" s="175" t="s">
        <v>111</v>
      </c>
      <c r="AX108" s="175" t="s">
        <v>72</v>
      </c>
      <c r="AY108" s="175" t="s">
        <v>139</v>
      </c>
    </row>
    <row r="109" spans="2:65" s="6" customFormat="1" ht="15.75" customHeight="1" x14ac:dyDescent="0.3">
      <c r="B109" s="169"/>
      <c r="C109" s="170"/>
      <c r="D109" s="167" t="s">
        <v>152</v>
      </c>
      <c r="E109" s="170"/>
      <c r="F109" s="171" t="s">
        <v>3115</v>
      </c>
      <c r="G109" s="170"/>
      <c r="H109" s="170"/>
      <c r="J109" s="170"/>
      <c r="K109" s="170"/>
      <c r="L109" s="172"/>
      <c r="M109" s="173"/>
      <c r="N109" s="170"/>
      <c r="O109" s="170"/>
      <c r="P109" s="170"/>
      <c r="Q109" s="170"/>
      <c r="R109" s="170"/>
      <c r="S109" s="170"/>
      <c r="T109" s="174"/>
      <c r="AT109" s="175" t="s">
        <v>152</v>
      </c>
      <c r="AU109" s="175" t="s">
        <v>80</v>
      </c>
      <c r="AV109" s="175" t="s">
        <v>76</v>
      </c>
      <c r="AW109" s="175" t="s">
        <v>111</v>
      </c>
      <c r="AX109" s="175" t="s">
        <v>72</v>
      </c>
      <c r="AY109" s="175" t="s">
        <v>139</v>
      </c>
    </row>
    <row r="110" spans="2:65" s="6" customFormat="1" ht="27" customHeight="1" x14ac:dyDescent="0.3">
      <c r="B110" s="169"/>
      <c r="C110" s="170"/>
      <c r="D110" s="167" t="s">
        <v>152</v>
      </c>
      <c r="E110" s="170"/>
      <c r="F110" s="171" t="s">
        <v>3116</v>
      </c>
      <c r="G110" s="170"/>
      <c r="H110" s="170"/>
      <c r="J110" s="170"/>
      <c r="K110" s="170"/>
      <c r="L110" s="172"/>
      <c r="M110" s="173"/>
      <c r="N110" s="170"/>
      <c r="O110" s="170"/>
      <c r="P110" s="170"/>
      <c r="Q110" s="170"/>
      <c r="R110" s="170"/>
      <c r="S110" s="170"/>
      <c r="T110" s="174"/>
      <c r="AT110" s="175" t="s">
        <v>152</v>
      </c>
      <c r="AU110" s="175" t="s">
        <v>80</v>
      </c>
      <c r="AV110" s="175" t="s">
        <v>76</v>
      </c>
      <c r="AW110" s="175" t="s">
        <v>111</v>
      </c>
      <c r="AX110" s="175" t="s">
        <v>72</v>
      </c>
      <c r="AY110" s="175" t="s">
        <v>139</v>
      </c>
    </row>
    <row r="111" spans="2:65" s="6" customFormat="1" ht="27" customHeight="1" x14ac:dyDescent="0.3">
      <c r="B111" s="169"/>
      <c r="C111" s="170"/>
      <c r="D111" s="167" t="s">
        <v>152</v>
      </c>
      <c r="E111" s="170"/>
      <c r="F111" s="171" t="s">
        <v>3117</v>
      </c>
      <c r="G111" s="170"/>
      <c r="H111" s="170"/>
      <c r="J111" s="170"/>
      <c r="K111" s="170"/>
      <c r="L111" s="172"/>
      <c r="M111" s="173"/>
      <c r="N111" s="170"/>
      <c r="O111" s="170"/>
      <c r="P111" s="170"/>
      <c r="Q111" s="170"/>
      <c r="R111" s="170"/>
      <c r="S111" s="170"/>
      <c r="T111" s="174"/>
      <c r="AT111" s="175" t="s">
        <v>152</v>
      </c>
      <c r="AU111" s="175" t="s">
        <v>80</v>
      </c>
      <c r="AV111" s="175" t="s">
        <v>76</v>
      </c>
      <c r="AW111" s="175" t="s">
        <v>111</v>
      </c>
      <c r="AX111" s="175" t="s">
        <v>72</v>
      </c>
      <c r="AY111" s="175" t="s">
        <v>139</v>
      </c>
    </row>
    <row r="112" spans="2:65" s="6" customFormat="1" ht="27" customHeight="1" x14ac:dyDescent="0.3">
      <c r="B112" s="169"/>
      <c r="C112" s="170"/>
      <c r="D112" s="167" t="s">
        <v>152</v>
      </c>
      <c r="E112" s="170"/>
      <c r="F112" s="171" t="s">
        <v>3118</v>
      </c>
      <c r="G112" s="170"/>
      <c r="H112" s="170"/>
      <c r="J112" s="170"/>
      <c r="K112" s="170"/>
      <c r="L112" s="172"/>
      <c r="M112" s="173"/>
      <c r="N112" s="170"/>
      <c r="O112" s="170"/>
      <c r="P112" s="170"/>
      <c r="Q112" s="170"/>
      <c r="R112" s="170"/>
      <c r="S112" s="170"/>
      <c r="T112" s="174"/>
      <c r="AT112" s="175" t="s">
        <v>152</v>
      </c>
      <c r="AU112" s="175" t="s">
        <v>80</v>
      </c>
      <c r="AV112" s="175" t="s">
        <v>76</v>
      </c>
      <c r="AW112" s="175" t="s">
        <v>111</v>
      </c>
      <c r="AX112" s="175" t="s">
        <v>72</v>
      </c>
      <c r="AY112" s="175" t="s">
        <v>139</v>
      </c>
    </row>
    <row r="113" spans="2:65" s="6" customFormat="1" ht="15.75" customHeight="1" x14ac:dyDescent="0.3">
      <c r="B113" s="169"/>
      <c r="C113" s="170"/>
      <c r="D113" s="167" t="s">
        <v>152</v>
      </c>
      <c r="E113" s="170"/>
      <c r="F113" s="171" t="s">
        <v>3119</v>
      </c>
      <c r="G113" s="170"/>
      <c r="H113" s="170"/>
      <c r="J113" s="170"/>
      <c r="K113" s="170"/>
      <c r="L113" s="172"/>
      <c r="M113" s="173"/>
      <c r="N113" s="170"/>
      <c r="O113" s="170"/>
      <c r="P113" s="170"/>
      <c r="Q113" s="170"/>
      <c r="R113" s="170"/>
      <c r="S113" s="170"/>
      <c r="T113" s="174"/>
      <c r="AT113" s="175" t="s">
        <v>152</v>
      </c>
      <c r="AU113" s="175" t="s">
        <v>80</v>
      </c>
      <c r="AV113" s="175" t="s">
        <v>76</v>
      </c>
      <c r="AW113" s="175" t="s">
        <v>111</v>
      </c>
      <c r="AX113" s="175" t="s">
        <v>72</v>
      </c>
      <c r="AY113" s="175" t="s">
        <v>139</v>
      </c>
    </row>
    <row r="114" spans="2:65" s="6" customFormat="1" ht="15.75" customHeight="1" x14ac:dyDescent="0.3">
      <c r="B114" s="176"/>
      <c r="C114" s="177"/>
      <c r="D114" s="167" t="s">
        <v>152</v>
      </c>
      <c r="E114" s="177"/>
      <c r="F114" s="178" t="s">
        <v>1843</v>
      </c>
      <c r="G114" s="177"/>
      <c r="H114" s="179">
        <v>1</v>
      </c>
      <c r="J114" s="177"/>
      <c r="K114" s="177"/>
      <c r="L114" s="180"/>
      <c r="M114" s="181"/>
      <c r="N114" s="177"/>
      <c r="O114" s="177"/>
      <c r="P114" s="177"/>
      <c r="Q114" s="177"/>
      <c r="R114" s="177"/>
      <c r="S114" s="177"/>
      <c r="T114" s="182"/>
      <c r="AT114" s="183" t="s">
        <v>152</v>
      </c>
      <c r="AU114" s="183" t="s">
        <v>80</v>
      </c>
      <c r="AV114" s="183" t="s">
        <v>80</v>
      </c>
      <c r="AW114" s="183" t="s">
        <v>111</v>
      </c>
      <c r="AX114" s="183" t="s">
        <v>76</v>
      </c>
      <c r="AY114" s="183" t="s">
        <v>139</v>
      </c>
    </row>
    <row r="115" spans="2:65" s="6" customFormat="1" ht="15.75" customHeight="1" x14ac:dyDescent="0.3">
      <c r="B115" s="23"/>
      <c r="C115" s="153" t="s">
        <v>199</v>
      </c>
      <c r="D115" s="153" t="s">
        <v>141</v>
      </c>
      <c r="E115" s="154" t="s">
        <v>3120</v>
      </c>
      <c r="F115" s="155" t="s">
        <v>3121</v>
      </c>
      <c r="G115" s="156" t="s">
        <v>2305</v>
      </c>
      <c r="H115" s="157">
        <v>1</v>
      </c>
      <c r="I115" s="158">
        <v>25000</v>
      </c>
      <c r="J115" s="159">
        <f>ROUND($I$115*$H$115,2)</f>
        <v>25000</v>
      </c>
      <c r="K115" s="155"/>
      <c r="L115" s="43"/>
      <c r="M115" s="160"/>
      <c r="N115" s="161" t="s">
        <v>43</v>
      </c>
      <c r="O115" s="24"/>
      <c r="P115" s="162">
        <f>$O$115*$H$115</f>
        <v>0</v>
      </c>
      <c r="Q115" s="162">
        <v>0</v>
      </c>
      <c r="R115" s="162">
        <f>$Q$115*$H$115</f>
        <v>0</v>
      </c>
      <c r="S115" s="162">
        <v>0</v>
      </c>
      <c r="T115" s="163">
        <f>$S$115*$H$115</f>
        <v>0</v>
      </c>
      <c r="AR115" s="97" t="s">
        <v>3102</v>
      </c>
      <c r="AT115" s="97" t="s">
        <v>141</v>
      </c>
      <c r="AU115" s="97" t="s">
        <v>80</v>
      </c>
      <c r="AY115" s="6" t="s">
        <v>139</v>
      </c>
      <c r="BE115" s="164">
        <f>IF($N$115="základní",$J$115,0)</f>
        <v>25000</v>
      </c>
      <c r="BF115" s="164">
        <f>IF($N$115="snížená",$J$115,0)</f>
        <v>0</v>
      </c>
      <c r="BG115" s="164">
        <f>IF($N$115="zákl. přenesená",$J$115,0)</f>
        <v>0</v>
      </c>
      <c r="BH115" s="164">
        <f>IF($N$115="sníž. přenesená",$J$115,0)</f>
        <v>0</v>
      </c>
      <c r="BI115" s="164">
        <f>IF($N$115="nulová",$J$115,0)</f>
        <v>0</v>
      </c>
      <c r="BJ115" s="97" t="s">
        <v>76</v>
      </c>
      <c r="BK115" s="164">
        <f>ROUND($I$115*$H$115,2)</f>
        <v>25000</v>
      </c>
      <c r="BL115" s="97" t="s">
        <v>3102</v>
      </c>
      <c r="BM115" s="97" t="s">
        <v>3122</v>
      </c>
    </row>
    <row r="116" spans="2:65" s="6" customFormat="1" ht="15.75" customHeight="1" x14ac:dyDescent="0.3">
      <c r="B116" s="23"/>
      <c r="C116" s="156" t="s">
        <v>214</v>
      </c>
      <c r="D116" s="156" t="s">
        <v>141</v>
      </c>
      <c r="E116" s="154" t="s">
        <v>3123</v>
      </c>
      <c r="F116" s="155" t="s">
        <v>3124</v>
      </c>
      <c r="G116" s="156" t="s">
        <v>2305</v>
      </c>
      <c r="H116" s="157">
        <v>1</v>
      </c>
      <c r="I116" s="158">
        <v>15000</v>
      </c>
      <c r="J116" s="159">
        <f>ROUND($I$116*$H$116,2)</f>
        <v>15000</v>
      </c>
      <c r="K116" s="155"/>
      <c r="L116" s="43"/>
      <c r="M116" s="160"/>
      <c r="N116" s="161" t="s">
        <v>43</v>
      </c>
      <c r="O116" s="24"/>
      <c r="P116" s="162">
        <f>$O$116*$H$116</f>
        <v>0</v>
      </c>
      <c r="Q116" s="162">
        <v>0</v>
      </c>
      <c r="R116" s="162">
        <f>$Q$116*$H$116</f>
        <v>0</v>
      </c>
      <c r="S116" s="162">
        <v>0</v>
      </c>
      <c r="T116" s="163">
        <f>$S$116*$H$116</f>
        <v>0</v>
      </c>
      <c r="AR116" s="97" t="s">
        <v>3102</v>
      </c>
      <c r="AT116" s="97" t="s">
        <v>141</v>
      </c>
      <c r="AU116" s="97" t="s">
        <v>80</v>
      </c>
      <c r="AY116" s="97" t="s">
        <v>139</v>
      </c>
      <c r="BE116" s="164">
        <f>IF($N$116="základní",$J$116,0)</f>
        <v>15000</v>
      </c>
      <c r="BF116" s="164">
        <f>IF($N$116="snížená",$J$116,0)</f>
        <v>0</v>
      </c>
      <c r="BG116" s="164">
        <f>IF($N$116="zákl. přenesená",$J$116,0)</f>
        <v>0</v>
      </c>
      <c r="BH116" s="164">
        <f>IF($N$116="sníž. přenesená",$J$116,0)</f>
        <v>0</v>
      </c>
      <c r="BI116" s="164">
        <f>IF($N$116="nulová",$J$116,0)</f>
        <v>0</v>
      </c>
      <c r="BJ116" s="97" t="s">
        <v>76</v>
      </c>
      <c r="BK116" s="164">
        <f>ROUND($I$116*$H$116,2)</f>
        <v>15000</v>
      </c>
      <c r="BL116" s="97" t="s">
        <v>3102</v>
      </c>
      <c r="BM116" s="97" t="s">
        <v>3125</v>
      </c>
    </row>
    <row r="117" spans="2:65" s="6" customFormat="1" ht="27" customHeight="1" x14ac:dyDescent="0.3">
      <c r="B117" s="169"/>
      <c r="C117" s="170"/>
      <c r="D117" s="165" t="s">
        <v>152</v>
      </c>
      <c r="E117" s="171"/>
      <c r="F117" s="171" t="s">
        <v>3126</v>
      </c>
      <c r="G117" s="170"/>
      <c r="H117" s="170"/>
      <c r="J117" s="170"/>
      <c r="K117" s="170"/>
      <c r="L117" s="172"/>
      <c r="M117" s="173"/>
      <c r="N117" s="170"/>
      <c r="O117" s="170"/>
      <c r="P117" s="170"/>
      <c r="Q117" s="170"/>
      <c r="R117" s="170"/>
      <c r="S117" s="170"/>
      <c r="T117" s="174"/>
      <c r="AT117" s="175" t="s">
        <v>152</v>
      </c>
      <c r="AU117" s="175" t="s">
        <v>80</v>
      </c>
      <c r="AV117" s="175" t="s">
        <v>76</v>
      </c>
      <c r="AW117" s="175" t="s">
        <v>111</v>
      </c>
      <c r="AX117" s="175" t="s">
        <v>72</v>
      </c>
      <c r="AY117" s="175" t="s">
        <v>139</v>
      </c>
    </row>
    <row r="118" spans="2:65" s="6" customFormat="1" ht="15.75" customHeight="1" x14ac:dyDescent="0.3">
      <c r="B118" s="176"/>
      <c r="C118" s="177"/>
      <c r="D118" s="167" t="s">
        <v>152</v>
      </c>
      <c r="E118" s="177"/>
      <c r="F118" s="178" t="s">
        <v>1843</v>
      </c>
      <c r="G118" s="177"/>
      <c r="H118" s="179">
        <v>1</v>
      </c>
      <c r="J118" s="177"/>
      <c r="K118" s="177"/>
      <c r="L118" s="180"/>
      <c r="M118" s="181"/>
      <c r="N118" s="177"/>
      <c r="O118" s="177"/>
      <c r="P118" s="177"/>
      <c r="Q118" s="177"/>
      <c r="R118" s="177"/>
      <c r="S118" s="177"/>
      <c r="T118" s="182"/>
      <c r="AT118" s="183" t="s">
        <v>152</v>
      </c>
      <c r="AU118" s="183" t="s">
        <v>80</v>
      </c>
      <c r="AV118" s="183" t="s">
        <v>80</v>
      </c>
      <c r="AW118" s="183" t="s">
        <v>111</v>
      </c>
      <c r="AX118" s="183" t="s">
        <v>76</v>
      </c>
      <c r="AY118" s="183" t="s">
        <v>139</v>
      </c>
    </row>
    <row r="119" spans="2:65" s="6" customFormat="1" ht="15.75" customHeight="1" x14ac:dyDescent="0.3">
      <c r="B119" s="23"/>
      <c r="C119" s="153" t="s">
        <v>222</v>
      </c>
      <c r="D119" s="153" t="s">
        <v>141</v>
      </c>
      <c r="E119" s="154" t="s">
        <v>3127</v>
      </c>
      <c r="F119" s="155" t="s">
        <v>3128</v>
      </c>
      <c r="G119" s="156" t="s">
        <v>2305</v>
      </c>
      <c r="H119" s="157">
        <v>1</v>
      </c>
      <c r="I119" s="158">
        <v>10000</v>
      </c>
      <c r="J119" s="159">
        <f>ROUND($I$119*$H$119,2)</f>
        <v>10000</v>
      </c>
      <c r="K119" s="155"/>
      <c r="L119" s="43"/>
      <c r="M119" s="160"/>
      <c r="N119" s="161" t="s">
        <v>43</v>
      </c>
      <c r="O119" s="24"/>
      <c r="P119" s="162">
        <f>$O$119*$H$119</f>
        <v>0</v>
      </c>
      <c r="Q119" s="162">
        <v>0</v>
      </c>
      <c r="R119" s="162">
        <f>$Q$119*$H$119</f>
        <v>0</v>
      </c>
      <c r="S119" s="162">
        <v>0</v>
      </c>
      <c r="T119" s="163">
        <f>$S$119*$H$119</f>
        <v>0</v>
      </c>
      <c r="AR119" s="97" t="s">
        <v>3102</v>
      </c>
      <c r="AT119" s="97" t="s">
        <v>141</v>
      </c>
      <c r="AU119" s="97" t="s">
        <v>80</v>
      </c>
      <c r="AY119" s="6" t="s">
        <v>139</v>
      </c>
      <c r="BE119" s="164">
        <f>IF($N$119="základní",$J$119,0)</f>
        <v>10000</v>
      </c>
      <c r="BF119" s="164">
        <f>IF($N$119="snížená",$J$119,0)</f>
        <v>0</v>
      </c>
      <c r="BG119" s="164">
        <f>IF($N$119="zákl. přenesená",$J$119,0)</f>
        <v>0</v>
      </c>
      <c r="BH119" s="164">
        <f>IF($N$119="sníž. přenesená",$J$119,0)</f>
        <v>0</v>
      </c>
      <c r="BI119" s="164">
        <f>IF($N$119="nulová",$J$119,0)</f>
        <v>0</v>
      </c>
      <c r="BJ119" s="97" t="s">
        <v>76</v>
      </c>
      <c r="BK119" s="164">
        <f>ROUND($I$119*$H$119,2)</f>
        <v>10000</v>
      </c>
      <c r="BL119" s="97" t="s">
        <v>3102</v>
      </c>
      <c r="BM119" s="97" t="s">
        <v>3129</v>
      </c>
    </row>
    <row r="120" spans="2:65" s="6" customFormat="1" ht="15.75" customHeight="1" x14ac:dyDescent="0.3">
      <c r="B120" s="169"/>
      <c r="C120" s="170"/>
      <c r="D120" s="165" t="s">
        <v>152</v>
      </c>
      <c r="E120" s="171"/>
      <c r="F120" s="171" t="s">
        <v>3130</v>
      </c>
      <c r="G120" s="170"/>
      <c r="H120" s="170"/>
      <c r="J120" s="170"/>
      <c r="K120" s="170"/>
      <c r="L120" s="172"/>
      <c r="M120" s="173"/>
      <c r="N120" s="170"/>
      <c r="O120" s="170"/>
      <c r="P120" s="170"/>
      <c r="Q120" s="170"/>
      <c r="R120" s="170"/>
      <c r="S120" s="170"/>
      <c r="T120" s="174"/>
      <c r="AT120" s="175" t="s">
        <v>152</v>
      </c>
      <c r="AU120" s="175" t="s">
        <v>80</v>
      </c>
      <c r="AV120" s="175" t="s">
        <v>76</v>
      </c>
      <c r="AW120" s="175" t="s">
        <v>111</v>
      </c>
      <c r="AX120" s="175" t="s">
        <v>72</v>
      </c>
      <c r="AY120" s="175" t="s">
        <v>139</v>
      </c>
    </row>
    <row r="121" spans="2:65" s="6" customFormat="1" ht="15.75" customHeight="1" x14ac:dyDescent="0.3">
      <c r="B121" s="176"/>
      <c r="C121" s="177"/>
      <c r="D121" s="167" t="s">
        <v>152</v>
      </c>
      <c r="E121" s="177"/>
      <c r="F121" s="178" t="s">
        <v>1843</v>
      </c>
      <c r="G121" s="177"/>
      <c r="H121" s="179">
        <v>1</v>
      </c>
      <c r="J121" s="177"/>
      <c r="K121" s="177"/>
      <c r="L121" s="180"/>
      <c r="M121" s="181"/>
      <c r="N121" s="177"/>
      <c r="O121" s="177"/>
      <c r="P121" s="177"/>
      <c r="Q121" s="177"/>
      <c r="R121" s="177"/>
      <c r="S121" s="177"/>
      <c r="T121" s="182"/>
      <c r="AT121" s="183" t="s">
        <v>152</v>
      </c>
      <c r="AU121" s="183" t="s">
        <v>80</v>
      </c>
      <c r="AV121" s="183" t="s">
        <v>80</v>
      </c>
      <c r="AW121" s="183" t="s">
        <v>111</v>
      </c>
      <c r="AX121" s="183" t="s">
        <v>76</v>
      </c>
      <c r="AY121" s="183" t="s">
        <v>139</v>
      </c>
    </row>
    <row r="122" spans="2:65" s="6" customFormat="1" ht="15.75" customHeight="1" x14ac:dyDescent="0.3">
      <c r="B122" s="23"/>
      <c r="C122" s="153" t="s">
        <v>232</v>
      </c>
      <c r="D122" s="153" t="s">
        <v>141</v>
      </c>
      <c r="E122" s="154" t="s">
        <v>3131</v>
      </c>
      <c r="F122" s="155" t="s">
        <v>3132</v>
      </c>
      <c r="G122" s="156" t="s">
        <v>2305</v>
      </c>
      <c r="H122" s="157">
        <v>1</v>
      </c>
      <c r="I122" s="158">
        <v>40000</v>
      </c>
      <c r="J122" s="159">
        <f>ROUND($I$122*$H$122,2)</f>
        <v>40000</v>
      </c>
      <c r="K122" s="155" t="s">
        <v>3084</v>
      </c>
      <c r="L122" s="43"/>
      <c r="M122" s="160"/>
      <c r="N122" s="161" t="s">
        <v>43</v>
      </c>
      <c r="O122" s="24"/>
      <c r="P122" s="162">
        <f>$O$122*$H$122</f>
        <v>0</v>
      </c>
      <c r="Q122" s="162">
        <v>0</v>
      </c>
      <c r="R122" s="162">
        <f>$Q$122*$H$122</f>
        <v>0</v>
      </c>
      <c r="S122" s="162">
        <v>0</v>
      </c>
      <c r="T122" s="163">
        <f>$S$122*$H$122</f>
        <v>0</v>
      </c>
      <c r="AR122" s="97" t="s">
        <v>3133</v>
      </c>
      <c r="AT122" s="97" t="s">
        <v>141</v>
      </c>
      <c r="AU122" s="97" t="s">
        <v>80</v>
      </c>
      <c r="AY122" s="6" t="s">
        <v>139</v>
      </c>
      <c r="BE122" s="164">
        <f>IF($N$122="základní",$J$122,0)</f>
        <v>40000</v>
      </c>
      <c r="BF122" s="164">
        <f>IF($N$122="snížená",$J$122,0)</f>
        <v>0</v>
      </c>
      <c r="BG122" s="164">
        <f>IF($N$122="zákl. přenesená",$J$122,0)</f>
        <v>0</v>
      </c>
      <c r="BH122" s="164">
        <f>IF($N$122="sníž. přenesená",$J$122,0)</f>
        <v>0</v>
      </c>
      <c r="BI122" s="164">
        <f>IF($N$122="nulová",$J$122,0)</f>
        <v>0</v>
      </c>
      <c r="BJ122" s="97" t="s">
        <v>76</v>
      </c>
      <c r="BK122" s="164">
        <f>ROUND($I$122*$H$122,2)</f>
        <v>40000</v>
      </c>
      <c r="BL122" s="97" t="s">
        <v>3133</v>
      </c>
      <c r="BM122" s="97" t="s">
        <v>3134</v>
      </c>
    </row>
    <row r="123" spans="2:65" s="6" customFormat="1" ht="16.5" customHeight="1" x14ac:dyDescent="0.3">
      <c r="B123" s="23"/>
      <c r="C123" s="24"/>
      <c r="D123" s="165" t="s">
        <v>148</v>
      </c>
      <c r="E123" s="24"/>
      <c r="F123" s="166" t="s">
        <v>3132</v>
      </c>
      <c r="G123" s="24"/>
      <c r="H123" s="24"/>
      <c r="J123" s="24"/>
      <c r="K123" s="24"/>
      <c r="L123" s="43"/>
      <c r="M123" s="56"/>
      <c r="N123" s="24"/>
      <c r="O123" s="24"/>
      <c r="P123" s="24"/>
      <c r="Q123" s="24"/>
      <c r="R123" s="24"/>
      <c r="S123" s="24"/>
      <c r="T123" s="57"/>
      <c r="AT123" s="6" t="s">
        <v>148</v>
      </c>
      <c r="AU123" s="6" t="s">
        <v>80</v>
      </c>
    </row>
    <row r="124" spans="2:65" s="6" customFormat="1" ht="15.75" customHeight="1" x14ac:dyDescent="0.3">
      <c r="B124" s="23"/>
      <c r="C124" s="153" t="s">
        <v>280</v>
      </c>
      <c r="D124" s="153" t="s">
        <v>141</v>
      </c>
      <c r="E124" s="154" t="s">
        <v>3135</v>
      </c>
      <c r="F124" s="155" t="s">
        <v>3136</v>
      </c>
      <c r="G124" s="156" t="s">
        <v>2305</v>
      </c>
      <c r="H124" s="157">
        <v>1</v>
      </c>
      <c r="I124" s="158">
        <v>235000</v>
      </c>
      <c r="J124" s="159">
        <f>ROUND($I$124*$H$124,2)</f>
        <v>235000</v>
      </c>
      <c r="K124" s="155" t="s">
        <v>3084</v>
      </c>
      <c r="L124" s="43"/>
      <c r="M124" s="160"/>
      <c r="N124" s="161" t="s">
        <v>43</v>
      </c>
      <c r="O124" s="24"/>
      <c r="P124" s="162">
        <f>$O$124*$H$124</f>
        <v>0</v>
      </c>
      <c r="Q124" s="162">
        <v>0</v>
      </c>
      <c r="R124" s="162">
        <f>$Q$124*$H$124</f>
        <v>0</v>
      </c>
      <c r="S124" s="162">
        <v>0</v>
      </c>
      <c r="T124" s="163">
        <f>$S$124*$H$124</f>
        <v>0</v>
      </c>
      <c r="AR124" s="97" t="s">
        <v>3133</v>
      </c>
      <c r="AT124" s="97" t="s">
        <v>141</v>
      </c>
      <c r="AU124" s="97" t="s">
        <v>80</v>
      </c>
      <c r="AY124" s="6" t="s">
        <v>139</v>
      </c>
      <c r="BE124" s="164">
        <f>IF($N$124="základní",$J$124,0)</f>
        <v>235000</v>
      </c>
      <c r="BF124" s="164">
        <f>IF($N$124="snížená",$J$124,0)</f>
        <v>0</v>
      </c>
      <c r="BG124" s="164">
        <f>IF($N$124="zákl. přenesená",$J$124,0)</f>
        <v>0</v>
      </c>
      <c r="BH124" s="164">
        <f>IF($N$124="sníž. přenesená",$J$124,0)</f>
        <v>0</v>
      </c>
      <c r="BI124" s="164">
        <f>IF($N$124="nulová",$J$124,0)</f>
        <v>0</v>
      </c>
      <c r="BJ124" s="97" t="s">
        <v>76</v>
      </c>
      <c r="BK124" s="164">
        <f>ROUND($I$124*$H$124,2)</f>
        <v>235000</v>
      </c>
      <c r="BL124" s="97" t="s">
        <v>3133</v>
      </c>
      <c r="BM124" s="97" t="s">
        <v>3137</v>
      </c>
    </row>
    <row r="125" spans="2:65" s="6" customFormat="1" ht="16.5" customHeight="1" x14ac:dyDescent="0.3">
      <c r="B125" s="23"/>
      <c r="C125" s="24"/>
      <c r="D125" s="165" t="s">
        <v>148</v>
      </c>
      <c r="E125" s="24"/>
      <c r="F125" s="166" t="s">
        <v>3136</v>
      </c>
      <c r="G125" s="24"/>
      <c r="H125" s="24"/>
      <c r="J125" s="24"/>
      <c r="K125" s="24"/>
      <c r="L125" s="43"/>
      <c r="M125" s="56"/>
      <c r="N125" s="24"/>
      <c r="O125" s="24"/>
      <c r="P125" s="24"/>
      <c r="Q125" s="24"/>
      <c r="R125" s="24"/>
      <c r="S125" s="24"/>
      <c r="T125" s="57"/>
      <c r="AT125" s="6" t="s">
        <v>148</v>
      </c>
      <c r="AU125" s="6" t="s">
        <v>80</v>
      </c>
    </row>
    <row r="126" spans="2:65" s="6" customFormat="1" ht="27" customHeight="1" x14ac:dyDescent="0.3">
      <c r="B126" s="169"/>
      <c r="C126" s="170"/>
      <c r="D126" s="167" t="s">
        <v>152</v>
      </c>
      <c r="E126" s="170"/>
      <c r="F126" s="171" t="s">
        <v>3138</v>
      </c>
      <c r="G126" s="170"/>
      <c r="H126" s="170"/>
      <c r="J126" s="170"/>
      <c r="K126" s="170"/>
      <c r="L126" s="172"/>
      <c r="M126" s="173"/>
      <c r="N126" s="170"/>
      <c r="O126" s="170"/>
      <c r="P126" s="170"/>
      <c r="Q126" s="170"/>
      <c r="R126" s="170"/>
      <c r="S126" s="170"/>
      <c r="T126" s="174"/>
      <c r="AT126" s="175" t="s">
        <v>152</v>
      </c>
      <c r="AU126" s="175" t="s">
        <v>80</v>
      </c>
      <c r="AV126" s="175" t="s">
        <v>76</v>
      </c>
      <c r="AW126" s="175" t="s">
        <v>111</v>
      </c>
      <c r="AX126" s="175" t="s">
        <v>72</v>
      </c>
      <c r="AY126" s="175" t="s">
        <v>139</v>
      </c>
    </row>
    <row r="127" spans="2:65" s="6" customFormat="1" ht="15.75" customHeight="1" x14ac:dyDescent="0.3">
      <c r="B127" s="169"/>
      <c r="C127" s="170"/>
      <c r="D127" s="167" t="s">
        <v>152</v>
      </c>
      <c r="E127" s="170"/>
      <c r="F127" s="171" t="s">
        <v>3139</v>
      </c>
      <c r="G127" s="170"/>
      <c r="H127" s="170"/>
      <c r="J127" s="170"/>
      <c r="K127" s="170"/>
      <c r="L127" s="172"/>
      <c r="M127" s="173"/>
      <c r="N127" s="170"/>
      <c r="O127" s="170"/>
      <c r="P127" s="170"/>
      <c r="Q127" s="170"/>
      <c r="R127" s="170"/>
      <c r="S127" s="170"/>
      <c r="T127" s="174"/>
      <c r="AT127" s="175" t="s">
        <v>152</v>
      </c>
      <c r="AU127" s="175" t="s">
        <v>80</v>
      </c>
      <c r="AV127" s="175" t="s">
        <v>76</v>
      </c>
      <c r="AW127" s="175" t="s">
        <v>111</v>
      </c>
      <c r="AX127" s="175" t="s">
        <v>72</v>
      </c>
      <c r="AY127" s="175" t="s">
        <v>139</v>
      </c>
    </row>
    <row r="128" spans="2:65" s="6" customFormat="1" ht="15.75" customHeight="1" x14ac:dyDescent="0.3">
      <c r="B128" s="176"/>
      <c r="C128" s="177"/>
      <c r="D128" s="167" t="s">
        <v>152</v>
      </c>
      <c r="E128" s="177"/>
      <c r="F128" s="178" t="s">
        <v>1843</v>
      </c>
      <c r="G128" s="177"/>
      <c r="H128" s="179">
        <v>1</v>
      </c>
      <c r="J128" s="177"/>
      <c r="K128" s="177"/>
      <c r="L128" s="180"/>
      <c r="M128" s="181"/>
      <c r="N128" s="177"/>
      <c r="O128" s="177"/>
      <c r="P128" s="177"/>
      <c r="Q128" s="177"/>
      <c r="R128" s="177"/>
      <c r="S128" s="177"/>
      <c r="T128" s="182"/>
      <c r="AT128" s="183" t="s">
        <v>152</v>
      </c>
      <c r="AU128" s="183" t="s">
        <v>80</v>
      </c>
      <c r="AV128" s="183" t="s">
        <v>80</v>
      </c>
      <c r="AW128" s="183" t="s">
        <v>111</v>
      </c>
      <c r="AX128" s="183" t="s">
        <v>76</v>
      </c>
      <c r="AY128" s="183" t="s">
        <v>139</v>
      </c>
    </row>
    <row r="129" spans="2:65" s="6" customFormat="1" ht="15.75" customHeight="1" x14ac:dyDescent="0.3">
      <c r="B129" s="23"/>
      <c r="C129" s="153" t="s">
        <v>291</v>
      </c>
      <c r="D129" s="153" t="s">
        <v>141</v>
      </c>
      <c r="E129" s="154" t="s">
        <v>3140</v>
      </c>
      <c r="F129" s="155" t="s">
        <v>3141</v>
      </c>
      <c r="G129" s="156" t="s">
        <v>2305</v>
      </c>
      <c r="H129" s="157">
        <v>1</v>
      </c>
      <c r="I129" s="158">
        <v>60000</v>
      </c>
      <c r="J129" s="159">
        <f>ROUND($I$129*$H$129,2)</f>
        <v>60000</v>
      </c>
      <c r="K129" s="155" t="s">
        <v>3084</v>
      </c>
      <c r="L129" s="43"/>
      <c r="M129" s="160"/>
      <c r="N129" s="161" t="s">
        <v>43</v>
      </c>
      <c r="O129" s="24"/>
      <c r="P129" s="162">
        <f>$O$129*$H$129</f>
        <v>0</v>
      </c>
      <c r="Q129" s="162">
        <v>0</v>
      </c>
      <c r="R129" s="162">
        <f>$Q$129*$H$129</f>
        <v>0</v>
      </c>
      <c r="S129" s="162">
        <v>0</v>
      </c>
      <c r="T129" s="163">
        <f>$S$129*$H$129</f>
        <v>0</v>
      </c>
      <c r="AR129" s="97" t="s">
        <v>3133</v>
      </c>
      <c r="AT129" s="97" t="s">
        <v>141</v>
      </c>
      <c r="AU129" s="97" t="s">
        <v>80</v>
      </c>
      <c r="AY129" s="6" t="s">
        <v>139</v>
      </c>
      <c r="BE129" s="164">
        <f>IF($N$129="základní",$J$129,0)</f>
        <v>60000</v>
      </c>
      <c r="BF129" s="164">
        <f>IF($N$129="snížená",$J$129,0)</f>
        <v>0</v>
      </c>
      <c r="BG129" s="164">
        <f>IF($N$129="zákl. přenesená",$J$129,0)</f>
        <v>0</v>
      </c>
      <c r="BH129" s="164">
        <f>IF($N$129="sníž. přenesená",$J$129,0)</f>
        <v>0</v>
      </c>
      <c r="BI129" s="164">
        <f>IF($N$129="nulová",$J$129,0)</f>
        <v>0</v>
      </c>
      <c r="BJ129" s="97" t="s">
        <v>76</v>
      </c>
      <c r="BK129" s="164">
        <f>ROUND($I$129*$H$129,2)</f>
        <v>60000</v>
      </c>
      <c r="BL129" s="97" t="s">
        <v>3133</v>
      </c>
      <c r="BM129" s="97" t="s">
        <v>3142</v>
      </c>
    </row>
    <row r="130" spans="2:65" s="6" customFormat="1" ht="16.5" customHeight="1" x14ac:dyDescent="0.3">
      <c r="B130" s="23"/>
      <c r="C130" s="24"/>
      <c r="D130" s="165" t="s">
        <v>148</v>
      </c>
      <c r="E130" s="24"/>
      <c r="F130" s="166" t="s">
        <v>3141</v>
      </c>
      <c r="G130" s="24"/>
      <c r="H130" s="24"/>
      <c r="J130" s="24"/>
      <c r="K130" s="24"/>
      <c r="L130" s="43"/>
      <c r="M130" s="56"/>
      <c r="N130" s="24"/>
      <c r="O130" s="24"/>
      <c r="P130" s="24"/>
      <c r="Q130" s="24"/>
      <c r="R130" s="24"/>
      <c r="S130" s="24"/>
      <c r="T130" s="57"/>
      <c r="AT130" s="6" t="s">
        <v>148</v>
      </c>
      <c r="AU130" s="6" t="s">
        <v>80</v>
      </c>
    </row>
    <row r="131" spans="2:65" s="6" customFormat="1" ht="15.75" customHeight="1" x14ac:dyDescent="0.3">
      <c r="B131" s="176"/>
      <c r="C131" s="177"/>
      <c r="D131" s="167" t="s">
        <v>152</v>
      </c>
      <c r="E131" s="177"/>
      <c r="F131" s="178" t="s">
        <v>3143</v>
      </c>
      <c r="G131" s="177"/>
      <c r="H131" s="179">
        <v>1</v>
      </c>
      <c r="J131" s="177"/>
      <c r="K131" s="177"/>
      <c r="L131" s="180"/>
      <c r="M131" s="181"/>
      <c r="N131" s="177"/>
      <c r="O131" s="177"/>
      <c r="P131" s="177"/>
      <c r="Q131" s="177"/>
      <c r="R131" s="177"/>
      <c r="S131" s="177"/>
      <c r="T131" s="182"/>
      <c r="AT131" s="183" t="s">
        <v>152</v>
      </c>
      <c r="AU131" s="183" t="s">
        <v>80</v>
      </c>
      <c r="AV131" s="183" t="s">
        <v>80</v>
      </c>
      <c r="AW131" s="183" t="s">
        <v>111</v>
      </c>
      <c r="AX131" s="183" t="s">
        <v>76</v>
      </c>
      <c r="AY131" s="183" t="s">
        <v>139</v>
      </c>
    </row>
    <row r="132" spans="2:65" s="6" customFormat="1" ht="15.75" customHeight="1" x14ac:dyDescent="0.3">
      <c r="B132" s="23"/>
      <c r="C132" s="153" t="s">
        <v>299</v>
      </c>
      <c r="D132" s="153" t="s">
        <v>141</v>
      </c>
      <c r="E132" s="154" t="s">
        <v>3144</v>
      </c>
      <c r="F132" s="155" t="s">
        <v>3145</v>
      </c>
      <c r="G132" s="156" t="s">
        <v>2305</v>
      </c>
      <c r="H132" s="157">
        <v>1</v>
      </c>
      <c r="I132" s="158">
        <v>15000</v>
      </c>
      <c r="J132" s="159">
        <f>ROUND($I$132*$H$132,2)</f>
        <v>15000</v>
      </c>
      <c r="K132" s="155" t="s">
        <v>3084</v>
      </c>
      <c r="L132" s="43"/>
      <c r="M132" s="160"/>
      <c r="N132" s="161" t="s">
        <v>43</v>
      </c>
      <c r="O132" s="24"/>
      <c r="P132" s="162">
        <f>$O$132*$H$132</f>
        <v>0</v>
      </c>
      <c r="Q132" s="162">
        <v>0</v>
      </c>
      <c r="R132" s="162">
        <f>$Q$132*$H$132</f>
        <v>0</v>
      </c>
      <c r="S132" s="162">
        <v>0</v>
      </c>
      <c r="T132" s="163">
        <f>$S$132*$H$132</f>
        <v>0</v>
      </c>
      <c r="AR132" s="97" t="s">
        <v>3133</v>
      </c>
      <c r="AT132" s="97" t="s">
        <v>141</v>
      </c>
      <c r="AU132" s="97" t="s">
        <v>80</v>
      </c>
      <c r="AY132" s="6" t="s">
        <v>139</v>
      </c>
      <c r="BE132" s="164">
        <f>IF($N$132="základní",$J$132,0)</f>
        <v>15000</v>
      </c>
      <c r="BF132" s="164">
        <f>IF($N$132="snížená",$J$132,0)</f>
        <v>0</v>
      </c>
      <c r="BG132" s="164">
        <f>IF($N$132="zákl. přenesená",$J$132,0)</f>
        <v>0</v>
      </c>
      <c r="BH132" s="164">
        <f>IF($N$132="sníž. přenesená",$J$132,0)</f>
        <v>0</v>
      </c>
      <c r="BI132" s="164">
        <f>IF($N$132="nulová",$J$132,0)</f>
        <v>0</v>
      </c>
      <c r="BJ132" s="97" t="s">
        <v>76</v>
      </c>
      <c r="BK132" s="164">
        <f>ROUND($I$132*$H$132,2)</f>
        <v>15000</v>
      </c>
      <c r="BL132" s="97" t="s">
        <v>3133</v>
      </c>
      <c r="BM132" s="97" t="s">
        <v>3146</v>
      </c>
    </row>
    <row r="133" spans="2:65" s="6" customFormat="1" ht="16.5" customHeight="1" x14ac:dyDescent="0.3">
      <c r="B133" s="23"/>
      <c r="C133" s="24"/>
      <c r="D133" s="165" t="s">
        <v>148</v>
      </c>
      <c r="E133" s="24"/>
      <c r="F133" s="166" t="s">
        <v>3145</v>
      </c>
      <c r="G133" s="24"/>
      <c r="H133" s="24"/>
      <c r="J133" s="24"/>
      <c r="K133" s="24"/>
      <c r="L133" s="43"/>
      <c r="M133" s="56"/>
      <c r="N133" s="24"/>
      <c r="O133" s="24"/>
      <c r="P133" s="24"/>
      <c r="Q133" s="24"/>
      <c r="R133" s="24"/>
      <c r="S133" s="24"/>
      <c r="T133" s="57"/>
      <c r="AT133" s="6" t="s">
        <v>148</v>
      </c>
      <c r="AU133" s="6" t="s">
        <v>80</v>
      </c>
    </row>
    <row r="134" spans="2:65" s="6" customFormat="1" ht="27" customHeight="1" x14ac:dyDescent="0.3">
      <c r="B134" s="169"/>
      <c r="C134" s="170"/>
      <c r="D134" s="167" t="s">
        <v>152</v>
      </c>
      <c r="E134" s="170"/>
      <c r="F134" s="171" t="s">
        <v>3147</v>
      </c>
      <c r="G134" s="170"/>
      <c r="H134" s="170"/>
      <c r="J134" s="170"/>
      <c r="K134" s="170"/>
      <c r="L134" s="172"/>
      <c r="M134" s="173"/>
      <c r="N134" s="170"/>
      <c r="O134" s="170"/>
      <c r="P134" s="170"/>
      <c r="Q134" s="170"/>
      <c r="R134" s="170"/>
      <c r="S134" s="170"/>
      <c r="T134" s="174"/>
      <c r="AT134" s="175" t="s">
        <v>152</v>
      </c>
      <c r="AU134" s="175" t="s">
        <v>80</v>
      </c>
      <c r="AV134" s="175" t="s">
        <v>76</v>
      </c>
      <c r="AW134" s="175" t="s">
        <v>111</v>
      </c>
      <c r="AX134" s="175" t="s">
        <v>72</v>
      </c>
      <c r="AY134" s="175" t="s">
        <v>139</v>
      </c>
    </row>
    <row r="135" spans="2:65" s="6" customFormat="1" ht="15.75" customHeight="1" x14ac:dyDescent="0.3">
      <c r="B135" s="176"/>
      <c r="C135" s="177"/>
      <c r="D135" s="167" t="s">
        <v>152</v>
      </c>
      <c r="E135" s="177"/>
      <c r="F135" s="178" t="s">
        <v>1843</v>
      </c>
      <c r="G135" s="177"/>
      <c r="H135" s="179">
        <v>1</v>
      </c>
      <c r="J135" s="177"/>
      <c r="K135" s="177"/>
      <c r="L135" s="180"/>
      <c r="M135" s="181"/>
      <c r="N135" s="177"/>
      <c r="O135" s="177"/>
      <c r="P135" s="177"/>
      <c r="Q135" s="177"/>
      <c r="R135" s="177"/>
      <c r="S135" s="177"/>
      <c r="T135" s="182"/>
      <c r="AT135" s="183" t="s">
        <v>152</v>
      </c>
      <c r="AU135" s="183" t="s">
        <v>80</v>
      </c>
      <c r="AV135" s="183" t="s">
        <v>80</v>
      </c>
      <c r="AW135" s="183" t="s">
        <v>111</v>
      </c>
      <c r="AX135" s="183" t="s">
        <v>76</v>
      </c>
      <c r="AY135" s="183" t="s">
        <v>139</v>
      </c>
    </row>
    <row r="136" spans="2:65" s="6" customFormat="1" ht="15.75" customHeight="1" x14ac:dyDescent="0.3">
      <c r="B136" s="23"/>
      <c r="C136" s="153" t="s">
        <v>308</v>
      </c>
      <c r="D136" s="153" t="s">
        <v>141</v>
      </c>
      <c r="E136" s="154" t="s">
        <v>3148</v>
      </c>
      <c r="F136" s="155" t="s">
        <v>3149</v>
      </c>
      <c r="G136" s="156" t="s">
        <v>2305</v>
      </c>
      <c r="H136" s="157">
        <v>1</v>
      </c>
      <c r="I136" s="158">
        <v>65000</v>
      </c>
      <c r="J136" s="159">
        <f>ROUND($I$136*$H$136,2)</f>
        <v>65000</v>
      </c>
      <c r="K136" s="155" t="s">
        <v>3084</v>
      </c>
      <c r="L136" s="43"/>
      <c r="M136" s="160"/>
      <c r="N136" s="161" t="s">
        <v>43</v>
      </c>
      <c r="O136" s="24"/>
      <c r="P136" s="162">
        <f>$O$136*$H$136</f>
        <v>0</v>
      </c>
      <c r="Q136" s="162">
        <v>0</v>
      </c>
      <c r="R136" s="162">
        <f>$Q$136*$H$136</f>
        <v>0</v>
      </c>
      <c r="S136" s="162">
        <v>0</v>
      </c>
      <c r="T136" s="163">
        <f>$S$136*$H$136</f>
        <v>0</v>
      </c>
      <c r="AR136" s="97" t="s">
        <v>3133</v>
      </c>
      <c r="AT136" s="97" t="s">
        <v>141</v>
      </c>
      <c r="AU136" s="97" t="s">
        <v>80</v>
      </c>
      <c r="AY136" s="6" t="s">
        <v>139</v>
      </c>
      <c r="BE136" s="164">
        <f>IF($N$136="základní",$J$136,0)</f>
        <v>65000</v>
      </c>
      <c r="BF136" s="164">
        <f>IF($N$136="snížená",$J$136,0)</f>
        <v>0</v>
      </c>
      <c r="BG136" s="164">
        <f>IF($N$136="zákl. přenesená",$J$136,0)</f>
        <v>0</v>
      </c>
      <c r="BH136" s="164">
        <f>IF($N$136="sníž. přenesená",$J$136,0)</f>
        <v>0</v>
      </c>
      <c r="BI136" s="164">
        <f>IF($N$136="nulová",$J$136,0)</f>
        <v>0</v>
      </c>
      <c r="BJ136" s="97" t="s">
        <v>76</v>
      </c>
      <c r="BK136" s="164">
        <f>ROUND($I$136*$H$136,2)</f>
        <v>65000</v>
      </c>
      <c r="BL136" s="97" t="s">
        <v>3133</v>
      </c>
      <c r="BM136" s="97" t="s">
        <v>3150</v>
      </c>
    </row>
    <row r="137" spans="2:65" s="6" customFormat="1" ht="16.5" customHeight="1" x14ac:dyDescent="0.3">
      <c r="B137" s="23"/>
      <c r="C137" s="24"/>
      <c r="D137" s="165" t="s">
        <v>148</v>
      </c>
      <c r="E137" s="24"/>
      <c r="F137" s="166" t="s">
        <v>3149</v>
      </c>
      <c r="G137" s="24"/>
      <c r="H137" s="24"/>
      <c r="J137" s="24"/>
      <c r="K137" s="24"/>
      <c r="L137" s="43"/>
      <c r="M137" s="56"/>
      <c r="N137" s="24"/>
      <c r="O137" s="24"/>
      <c r="P137" s="24"/>
      <c r="Q137" s="24"/>
      <c r="R137" s="24"/>
      <c r="S137" s="24"/>
      <c r="T137" s="57"/>
      <c r="AT137" s="6" t="s">
        <v>148</v>
      </c>
      <c r="AU137" s="6" t="s">
        <v>80</v>
      </c>
    </row>
    <row r="138" spans="2:65" s="6" customFormat="1" ht="15.75" customHeight="1" x14ac:dyDescent="0.3">
      <c r="B138" s="23"/>
      <c r="C138" s="153" t="s">
        <v>8</v>
      </c>
      <c r="D138" s="153" t="s">
        <v>141</v>
      </c>
      <c r="E138" s="154" t="s">
        <v>3151</v>
      </c>
      <c r="F138" s="155" t="s">
        <v>3011</v>
      </c>
      <c r="G138" s="156" t="s">
        <v>2305</v>
      </c>
      <c r="H138" s="157">
        <v>1</v>
      </c>
      <c r="I138" s="158">
        <v>40000</v>
      </c>
      <c r="J138" s="159">
        <f>ROUND($I$138*$H$138,2)</f>
        <v>40000</v>
      </c>
      <c r="K138" s="155" t="s">
        <v>3084</v>
      </c>
      <c r="L138" s="43"/>
      <c r="M138" s="160"/>
      <c r="N138" s="161" t="s">
        <v>43</v>
      </c>
      <c r="O138" s="24"/>
      <c r="P138" s="162">
        <f>$O$138*$H$138</f>
        <v>0</v>
      </c>
      <c r="Q138" s="162">
        <v>0</v>
      </c>
      <c r="R138" s="162">
        <f>$Q$138*$H$138</f>
        <v>0</v>
      </c>
      <c r="S138" s="162">
        <v>0</v>
      </c>
      <c r="T138" s="163">
        <f>$S$138*$H$138</f>
        <v>0</v>
      </c>
      <c r="AR138" s="97" t="s">
        <v>3133</v>
      </c>
      <c r="AT138" s="97" t="s">
        <v>141</v>
      </c>
      <c r="AU138" s="97" t="s">
        <v>80</v>
      </c>
      <c r="AY138" s="6" t="s">
        <v>139</v>
      </c>
      <c r="BE138" s="164">
        <f>IF($N$138="základní",$J$138,0)</f>
        <v>40000</v>
      </c>
      <c r="BF138" s="164">
        <f>IF($N$138="snížená",$J$138,0)</f>
        <v>0</v>
      </c>
      <c r="BG138" s="164">
        <f>IF($N$138="zákl. přenesená",$J$138,0)</f>
        <v>0</v>
      </c>
      <c r="BH138" s="164">
        <f>IF($N$138="sníž. přenesená",$J$138,0)</f>
        <v>0</v>
      </c>
      <c r="BI138" s="164">
        <f>IF($N$138="nulová",$J$138,0)</f>
        <v>0</v>
      </c>
      <c r="BJ138" s="97" t="s">
        <v>76</v>
      </c>
      <c r="BK138" s="164">
        <f>ROUND($I$138*$H$138,2)</f>
        <v>40000</v>
      </c>
      <c r="BL138" s="97" t="s">
        <v>3133</v>
      </c>
      <c r="BM138" s="97" t="s">
        <v>3152</v>
      </c>
    </row>
    <row r="139" spans="2:65" s="6" customFormat="1" ht="16.5" customHeight="1" x14ac:dyDescent="0.3">
      <c r="B139" s="23"/>
      <c r="C139" s="24"/>
      <c r="D139" s="165" t="s">
        <v>148</v>
      </c>
      <c r="E139" s="24"/>
      <c r="F139" s="166" t="s">
        <v>3011</v>
      </c>
      <c r="G139" s="24"/>
      <c r="H139" s="24"/>
      <c r="J139" s="24"/>
      <c r="K139" s="24"/>
      <c r="L139" s="43"/>
      <c r="M139" s="56"/>
      <c r="N139" s="24"/>
      <c r="O139" s="24"/>
      <c r="P139" s="24"/>
      <c r="Q139" s="24"/>
      <c r="R139" s="24"/>
      <c r="S139" s="24"/>
      <c r="T139" s="57"/>
      <c r="AT139" s="6" t="s">
        <v>148</v>
      </c>
      <c r="AU139" s="6" t="s">
        <v>80</v>
      </c>
    </row>
    <row r="140" spans="2:65" s="6" customFormat="1" ht="15.75" customHeight="1" x14ac:dyDescent="0.3">
      <c r="B140" s="23"/>
      <c r="C140" s="153" t="s">
        <v>332</v>
      </c>
      <c r="D140" s="153" t="s">
        <v>141</v>
      </c>
      <c r="E140" s="154" t="s">
        <v>3153</v>
      </c>
      <c r="F140" s="155" t="s">
        <v>3154</v>
      </c>
      <c r="G140" s="156" t="s">
        <v>2305</v>
      </c>
      <c r="H140" s="157">
        <v>1</v>
      </c>
      <c r="I140" s="158">
        <v>95000</v>
      </c>
      <c r="J140" s="159">
        <f>ROUND($I$140*$H$140,2)</f>
        <v>95000</v>
      </c>
      <c r="K140" s="155" t="s">
        <v>3084</v>
      </c>
      <c r="L140" s="43"/>
      <c r="M140" s="160"/>
      <c r="N140" s="161" t="s">
        <v>43</v>
      </c>
      <c r="O140" s="24"/>
      <c r="P140" s="162">
        <f>$O$140*$H$140</f>
        <v>0</v>
      </c>
      <c r="Q140" s="162">
        <v>0</v>
      </c>
      <c r="R140" s="162">
        <f>$Q$140*$H$140</f>
        <v>0</v>
      </c>
      <c r="S140" s="162">
        <v>0</v>
      </c>
      <c r="T140" s="163">
        <f>$S$140*$H$140</f>
        <v>0</v>
      </c>
      <c r="AR140" s="97" t="s">
        <v>3133</v>
      </c>
      <c r="AT140" s="97" t="s">
        <v>141</v>
      </c>
      <c r="AU140" s="97" t="s">
        <v>80</v>
      </c>
      <c r="AY140" s="6" t="s">
        <v>139</v>
      </c>
      <c r="BE140" s="164">
        <f>IF($N$140="základní",$J$140,0)</f>
        <v>95000</v>
      </c>
      <c r="BF140" s="164">
        <f>IF($N$140="snížená",$J$140,0)</f>
        <v>0</v>
      </c>
      <c r="BG140" s="164">
        <f>IF($N$140="zákl. přenesená",$J$140,0)</f>
        <v>0</v>
      </c>
      <c r="BH140" s="164">
        <f>IF($N$140="sníž. přenesená",$J$140,0)</f>
        <v>0</v>
      </c>
      <c r="BI140" s="164">
        <f>IF($N$140="nulová",$J$140,0)</f>
        <v>0</v>
      </c>
      <c r="BJ140" s="97" t="s">
        <v>76</v>
      </c>
      <c r="BK140" s="164">
        <f>ROUND($I$140*$H$140,2)</f>
        <v>95000</v>
      </c>
      <c r="BL140" s="97" t="s">
        <v>3133</v>
      </c>
      <c r="BM140" s="97" t="s">
        <v>3155</v>
      </c>
    </row>
    <row r="141" spans="2:65" s="6" customFormat="1" ht="16.5" customHeight="1" x14ac:dyDescent="0.3">
      <c r="B141" s="23"/>
      <c r="C141" s="24"/>
      <c r="D141" s="165" t="s">
        <v>148</v>
      </c>
      <c r="E141" s="24"/>
      <c r="F141" s="166" t="s">
        <v>3154</v>
      </c>
      <c r="G141" s="24"/>
      <c r="H141" s="24"/>
      <c r="J141" s="24"/>
      <c r="K141" s="24"/>
      <c r="L141" s="43"/>
      <c r="M141" s="56"/>
      <c r="N141" s="24"/>
      <c r="O141" s="24"/>
      <c r="P141" s="24"/>
      <c r="Q141" s="24"/>
      <c r="R141" s="24"/>
      <c r="S141" s="24"/>
      <c r="T141" s="57"/>
      <c r="AT141" s="6" t="s">
        <v>148</v>
      </c>
      <c r="AU141" s="6" t="s">
        <v>80</v>
      </c>
    </row>
    <row r="142" spans="2:65" s="6" customFormat="1" ht="15.75" customHeight="1" x14ac:dyDescent="0.3">
      <c r="B142" s="169"/>
      <c r="C142" s="170"/>
      <c r="D142" s="167" t="s">
        <v>152</v>
      </c>
      <c r="E142" s="170"/>
      <c r="F142" s="171" t="s">
        <v>3156</v>
      </c>
      <c r="G142" s="170"/>
      <c r="H142" s="170"/>
      <c r="J142" s="170"/>
      <c r="K142" s="170"/>
      <c r="L142" s="172"/>
      <c r="M142" s="173"/>
      <c r="N142" s="170"/>
      <c r="O142" s="170"/>
      <c r="P142" s="170"/>
      <c r="Q142" s="170"/>
      <c r="R142" s="170"/>
      <c r="S142" s="170"/>
      <c r="T142" s="174"/>
      <c r="AT142" s="175" t="s">
        <v>152</v>
      </c>
      <c r="AU142" s="175" t="s">
        <v>80</v>
      </c>
      <c r="AV142" s="175" t="s">
        <v>76</v>
      </c>
      <c r="AW142" s="175" t="s">
        <v>111</v>
      </c>
      <c r="AX142" s="175" t="s">
        <v>72</v>
      </c>
      <c r="AY142" s="175" t="s">
        <v>139</v>
      </c>
    </row>
    <row r="143" spans="2:65" s="6" customFormat="1" ht="15.75" customHeight="1" x14ac:dyDescent="0.3">
      <c r="B143" s="169"/>
      <c r="C143" s="170"/>
      <c r="D143" s="167" t="s">
        <v>152</v>
      </c>
      <c r="E143" s="170"/>
      <c r="F143" s="171" t="s">
        <v>3157</v>
      </c>
      <c r="G143" s="170"/>
      <c r="H143" s="170"/>
      <c r="J143" s="170"/>
      <c r="K143" s="170"/>
      <c r="L143" s="172"/>
      <c r="M143" s="173"/>
      <c r="N143" s="170"/>
      <c r="O143" s="170"/>
      <c r="P143" s="170"/>
      <c r="Q143" s="170"/>
      <c r="R143" s="170"/>
      <c r="S143" s="170"/>
      <c r="T143" s="174"/>
      <c r="AT143" s="175" t="s">
        <v>152</v>
      </c>
      <c r="AU143" s="175" t="s">
        <v>80</v>
      </c>
      <c r="AV143" s="175" t="s">
        <v>76</v>
      </c>
      <c r="AW143" s="175" t="s">
        <v>111</v>
      </c>
      <c r="AX143" s="175" t="s">
        <v>72</v>
      </c>
      <c r="AY143" s="175" t="s">
        <v>139</v>
      </c>
    </row>
    <row r="144" spans="2:65" s="6" customFormat="1" ht="15.75" customHeight="1" x14ac:dyDescent="0.3">
      <c r="B144" s="169"/>
      <c r="C144" s="170"/>
      <c r="D144" s="167" t="s">
        <v>152</v>
      </c>
      <c r="E144" s="170"/>
      <c r="F144" s="171" t="s">
        <v>3158</v>
      </c>
      <c r="G144" s="170"/>
      <c r="H144" s="170"/>
      <c r="J144" s="170"/>
      <c r="K144" s="170"/>
      <c r="L144" s="172"/>
      <c r="M144" s="173"/>
      <c r="N144" s="170"/>
      <c r="O144" s="170"/>
      <c r="P144" s="170"/>
      <c r="Q144" s="170"/>
      <c r="R144" s="170"/>
      <c r="S144" s="170"/>
      <c r="T144" s="174"/>
      <c r="AT144" s="175" t="s">
        <v>152</v>
      </c>
      <c r="AU144" s="175" t="s">
        <v>80</v>
      </c>
      <c r="AV144" s="175" t="s">
        <v>76</v>
      </c>
      <c r="AW144" s="175" t="s">
        <v>111</v>
      </c>
      <c r="AX144" s="175" t="s">
        <v>72</v>
      </c>
      <c r="AY144" s="175" t="s">
        <v>139</v>
      </c>
    </row>
    <row r="145" spans="2:65" s="6" customFormat="1" ht="15.75" customHeight="1" x14ac:dyDescent="0.3">
      <c r="B145" s="169"/>
      <c r="C145" s="170"/>
      <c r="D145" s="167" t="s">
        <v>152</v>
      </c>
      <c r="E145" s="170"/>
      <c r="F145" s="171" t="s">
        <v>3159</v>
      </c>
      <c r="G145" s="170"/>
      <c r="H145" s="170"/>
      <c r="J145" s="170"/>
      <c r="K145" s="170"/>
      <c r="L145" s="172"/>
      <c r="M145" s="173"/>
      <c r="N145" s="170"/>
      <c r="O145" s="170"/>
      <c r="P145" s="170"/>
      <c r="Q145" s="170"/>
      <c r="R145" s="170"/>
      <c r="S145" s="170"/>
      <c r="T145" s="174"/>
      <c r="AT145" s="175" t="s">
        <v>152</v>
      </c>
      <c r="AU145" s="175" t="s">
        <v>80</v>
      </c>
      <c r="AV145" s="175" t="s">
        <v>76</v>
      </c>
      <c r="AW145" s="175" t="s">
        <v>111</v>
      </c>
      <c r="AX145" s="175" t="s">
        <v>72</v>
      </c>
      <c r="AY145" s="175" t="s">
        <v>139</v>
      </c>
    </row>
    <row r="146" spans="2:65" s="6" customFormat="1" ht="15.75" customHeight="1" x14ac:dyDescent="0.3">
      <c r="B146" s="169"/>
      <c r="C146" s="170"/>
      <c r="D146" s="167" t="s">
        <v>152</v>
      </c>
      <c r="E146" s="170"/>
      <c r="F146" s="171" t="s">
        <v>3160</v>
      </c>
      <c r="G146" s="170"/>
      <c r="H146" s="170"/>
      <c r="J146" s="170"/>
      <c r="K146" s="170"/>
      <c r="L146" s="172"/>
      <c r="M146" s="173"/>
      <c r="N146" s="170"/>
      <c r="O146" s="170"/>
      <c r="P146" s="170"/>
      <c r="Q146" s="170"/>
      <c r="R146" s="170"/>
      <c r="S146" s="170"/>
      <c r="T146" s="174"/>
      <c r="AT146" s="175" t="s">
        <v>152</v>
      </c>
      <c r="AU146" s="175" t="s">
        <v>80</v>
      </c>
      <c r="AV146" s="175" t="s">
        <v>76</v>
      </c>
      <c r="AW146" s="175" t="s">
        <v>111</v>
      </c>
      <c r="AX146" s="175" t="s">
        <v>72</v>
      </c>
      <c r="AY146" s="175" t="s">
        <v>139</v>
      </c>
    </row>
    <row r="147" spans="2:65" s="6" customFormat="1" ht="15.75" customHeight="1" x14ac:dyDescent="0.3">
      <c r="B147" s="176"/>
      <c r="C147" s="177"/>
      <c r="D147" s="167" t="s">
        <v>152</v>
      </c>
      <c r="E147" s="177"/>
      <c r="F147" s="178" t="s">
        <v>1843</v>
      </c>
      <c r="G147" s="177"/>
      <c r="H147" s="179">
        <v>1</v>
      </c>
      <c r="J147" s="177"/>
      <c r="K147" s="177"/>
      <c r="L147" s="180"/>
      <c r="M147" s="181"/>
      <c r="N147" s="177"/>
      <c r="O147" s="177"/>
      <c r="P147" s="177"/>
      <c r="Q147" s="177"/>
      <c r="R147" s="177"/>
      <c r="S147" s="177"/>
      <c r="T147" s="182"/>
      <c r="AT147" s="183" t="s">
        <v>152</v>
      </c>
      <c r="AU147" s="183" t="s">
        <v>80</v>
      </c>
      <c r="AV147" s="183" t="s">
        <v>80</v>
      </c>
      <c r="AW147" s="183" t="s">
        <v>111</v>
      </c>
      <c r="AX147" s="183" t="s">
        <v>76</v>
      </c>
      <c r="AY147" s="183" t="s">
        <v>139</v>
      </c>
    </row>
    <row r="148" spans="2:65" s="6" customFormat="1" ht="15.75" customHeight="1" x14ac:dyDescent="0.3">
      <c r="B148" s="23"/>
      <c r="C148" s="153" t="s">
        <v>360</v>
      </c>
      <c r="D148" s="153" t="s">
        <v>141</v>
      </c>
      <c r="E148" s="154" t="s">
        <v>3161</v>
      </c>
      <c r="F148" s="155" t="s">
        <v>3162</v>
      </c>
      <c r="G148" s="156" t="s">
        <v>2305</v>
      </c>
      <c r="H148" s="157">
        <v>1</v>
      </c>
      <c r="I148" s="158">
        <v>80000</v>
      </c>
      <c r="J148" s="159">
        <f>ROUND($I$148*$H$148,2)</f>
        <v>80000</v>
      </c>
      <c r="K148" s="155" t="s">
        <v>3084</v>
      </c>
      <c r="L148" s="43"/>
      <c r="M148" s="160"/>
      <c r="N148" s="161" t="s">
        <v>43</v>
      </c>
      <c r="O148" s="24"/>
      <c r="P148" s="162">
        <f>$O$148*$H$148</f>
        <v>0</v>
      </c>
      <c r="Q148" s="162">
        <v>0</v>
      </c>
      <c r="R148" s="162">
        <f>$Q$148*$H$148</f>
        <v>0</v>
      </c>
      <c r="S148" s="162">
        <v>0</v>
      </c>
      <c r="T148" s="163">
        <f>$S$148*$H$148</f>
        <v>0</v>
      </c>
      <c r="AR148" s="97" t="s">
        <v>3133</v>
      </c>
      <c r="AT148" s="97" t="s">
        <v>141</v>
      </c>
      <c r="AU148" s="97" t="s">
        <v>80</v>
      </c>
      <c r="AY148" s="6" t="s">
        <v>139</v>
      </c>
      <c r="BE148" s="164">
        <f>IF($N$148="základní",$J$148,0)</f>
        <v>80000</v>
      </c>
      <c r="BF148" s="164">
        <f>IF($N$148="snížená",$J$148,0)</f>
        <v>0</v>
      </c>
      <c r="BG148" s="164">
        <f>IF($N$148="zákl. přenesená",$J$148,0)</f>
        <v>0</v>
      </c>
      <c r="BH148" s="164">
        <f>IF($N$148="sníž. přenesená",$J$148,0)</f>
        <v>0</v>
      </c>
      <c r="BI148" s="164">
        <f>IF($N$148="nulová",$J$148,0)</f>
        <v>0</v>
      </c>
      <c r="BJ148" s="97" t="s">
        <v>76</v>
      </c>
      <c r="BK148" s="164">
        <f>ROUND($I$148*$H$148,2)</f>
        <v>80000</v>
      </c>
      <c r="BL148" s="97" t="s">
        <v>3133</v>
      </c>
      <c r="BM148" s="97" t="s">
        <v>3163</v>
      </c>
    </row>
    <row r="149" spans="2:65" s="6" customFormat="1" ht="16.5" customHeight="1" x14ac:dyDescent="0.3">
      <c r="B149" s="23"/>
      <c r="C149" s="24"/>
      <c r="D149" s="165" t="s">
        <v>148</v>
      </c>
      <c r="E149" s="24"/>
      <c r="F149" s="166" t="s">
        <v>3162</v>
      </c>
      <c r="G149" s="24"/>
      <c r="H149" s="24"/>
      <c r="J149" s="24"/>
      <c r="K149" s="24"/>
      <c r="L149" s="43"/>
      <c r="M149" s="56"/>
      <c r="N149" s="24"/>
      <c r="O149" s="24"/>
      <c r="P149" s="24"/>
      <c r="Q149" s="24"/>
      <c r="R149" s="24"/>
      <c r="S149" s="24"/>
      <c r="T149" s="57"/>
      <c r="AT149" s="6" t="s">
        <v>148</v>
      </c>
      <c r="AU149" s="6" t="s">
        <v>80</v>
      </c>
    </row>
    <row r="150" spans="2:65" s="6" customFormat="1" ht="15.75" customHeight="1" x14ac:dyDescent="0.3">
      <c r="B150" s="169"/>
      <c r="C150" s="170"/>
      <c r="D150" s="167" t="s">
        <v>152</v>
      </c>
      <c r="E150" s="170"/>
      <c r="F150" s="171" t="s">
        <v>3164</v>
      </c>
      <c r="G150" s="170"/>
      <c r="H150" s="170"/>
      <c r="J150" s="170"/>
      <c r="K150" s="170"/>
      <c r="L150" s="172"/>
      <c r="M150" s="173"/>
      <c r="N150" s="170"/>
      <c r="O150" s="170"/>
      <c r="P150" s="170"/>
      <c r="Q150" s="170"/>
      <c r="R150" s="170"/>
      <c r="S150" s="170"/>
      <c r="T150" s="174"/>
      <c r="AT150" s="175" t="s">
        <v>152</v>
      </c>
      <c r="AU150" s="175" t="s">
        <v>80</v>
      </c>
      <c r="AV150" s="175" t="s">
        <v>76</v>
      </c>
      <c r="AW150" s="175" t="s">
        <v>111</v>
      </c>
      <c r="AX150" s="175" t="s">
        <v>72</v>
      </c>
      <c r="AY150" s="175" t="s">
        <v>139</v>
      </c>
    </row>
    <row r="151" spans="2:65" s="6" customFormat="1" ht="27" customHeight="1" x14ac:dyDescent="0.3">
      <c r="B151" s="169"/>
      <c r="C151" s="170"/>
      <c r="D151" s="167" t="s">
        <v>152</v>
      </c>
      <c r="E151" s="170"/>
      <c r="F151" s="171" t="s">
        <v>3165</v>
      </c>
      <c r="G151" s="170"/>
      <c r="H151" s="170"/>
      <c r="J151" s="170"/>
      <c r="K151" s="170"/>
      <c r="L151" s="172"/>
      <c r="M151" s="173"/>
      <c r="N151" s="170"/>
      <c r="O151" s="170"/>
      <c r="P151" s="170"/>
      <c r="Q151" s="170"/>
      <c r="R151" s="170"/>
      <c r="S151" s="170"/>
      <c r="T151" s="174"/>
      <c r="AT151" s="175" t="s">
        <v>152</v>
      </c>
      <c r="AU151" s="175" t="s">
        <v>80</v>
      </c>
      <c r="AV151" s="175" t="s">
        <v>76</v>
      </c>
      <c r="AW151" s="175" t="s">
        <v>111</v>
      </c>
      <c r="AX151" s="175" t="s">
        <v>72</v>
      </c>
      <c r="AY151" s="175" t="s">
        <v>139</v>
      </c>
    </row>
    <row r="152" spans="2:65" s="6" customFormat="1" ht="15.75" customHeight="1" x14ac:dyDescent="0.3">
      <c r="B152" s="169"/>
      <c r="C152" s="170"/>
      <c r="D152" s="167" t="s">
        <v>152</v>
      </c>
      <c r="E152" s="170"/>
      <c r="F152" s="171" t="s">
        <v>3166</v>
      </c>
      <c r="G152" s="170"/>
      <c r="H152" s="170"/>
      <c r="J152" s="170"/>
      <c r="K152" s="170"/>
      <c r="L152" s="172"/>
      <c r="M152" s="173"/>
      <c r="N152" s="170"/>
      <c r="O152" s="170"/>
      <c r="P152" s="170"/>
      <c r="Q152" s="170"/>
      <c r="R152" s="170"/>
      <c r="S152" s="170"/>
      <c r="T152" s="174"/>
      <c r="AT152" s="175" t="s">
        <v>152</v>
      </c>
      <c r="AU152" s="175" t="s">
        <v>80</v>
      </c>
      <c r="AV152" s="175" t="s">
        <v>76</v>
      </c>
      <c r="AW152" s="175" t="s">
        <v>111</v>
      </c>
      <c r="AX152" s="175" t="s">
        <v>72</v>
      </c>
      <c r="AY152" s="175" t="s">
        <v>139</v>
      </c>
    </row>
    <row r="153" spans="2:65" s="6" customFormat="1" ht="15.75" customHeight="1" x14ac:dyDescent="0.3">
      <c r="B153" s="176"/>
      <c r="C153" s="177"/>
      <c r="D153" s="167" t="s">
        <v>152</v>
      </c>
      <c r="E153" s="177"/>
      <c r="F153" s="178" t="s">
        <v>1843</v>
      </c>
      <c r="G153" s="177"/>
      <c r="H153" s="179">
        <v>1</v>
      </c>
      <c r="J153" s="177"/>
      <c r="K153" s="177"/>
      <c r="L153" s="180"/>
      <c r="M153" s="181"/>
      <c r="N153" s="177"/>
      <c r="O153" s="177"/>
      <c r="P153" s="177"/>
      <c r="Q153" s="177"/>
      <c r="R153" s="177"/>
      <c r="S153" s="177"/>
      <c r="T153" s="182"/>
      <c r="AT153" s="183" t="s">
        <v>152</v>
      </c>
      <c r="AU153" s="183" t="s">
        <v>80</v>
      </c>
      <c r="AV153" s="183" t="s">
        <v>80</v>
      </c>
      <c r="AW153" s="183" t="s">
        <v>111</v>
      </c>
      <c r="AX153" s="183" t="s">
        <v>76</v>
      </c>
      <c r="AY153" s="183" t="s">
        <v>139</v>
      </c>
    </row>
    <row r="154" spans="2:65" s="6" customFormat="1" ht="15.75" customHeight="1" x14ac:dyDescent="0.3">
      <c r="B154" s="23"/>
      <c r="C154" s="153" t="s">
        <v>377</v>
      </c>
      <c r="D154" s="153" t="s">
        <v>141</v>
      </c>
      <c r="E154" s="154" t="s">
        <v>3167</v>
      </c>
      <c r="F154" s="155" t="s">
        <v>3168</v>
      </c>
      <c r="G154" s="156" t="s">
        <v>2305</v>
      </c>
      <c r="H154" s="157">
        <v>1</v>
      </c>
      <c r="I154" s="158">
        <v>140000</v>
      </c>
      <c r="J154" s="159">
        <f>ROUND($I$154*$H$154,2)</f>
        <v>140000</v>
      </c>
      <c r="K154" s="155" t="s">
        <v>3084</v>
      </c>
      <c r="L154" s="43"/>
      <c r="M154" s="160"/>
      <c r="N154" s="161" t="s">
        <v>43</v>
      </c>
      <c r="O154" s="24"/>
      <c r="P154" s="162">
        <f>$O$154*$H$154</f>
        <v>0</v>
      </c>
      <c r="Q154" s="162">
        <v>0</v>
      </c>
      <c r="R154" s="162">
        <f>$Q$154*$H$154</f>
        <v>0</v>
      </c>
      <c r="S154" s="162">
        <v>0</v>
      </c>
      <c r="T154" s="163">
        <f>$S$154*$H$154</f>
        <v>0</v>
      </c>
      <c r="AR154" s="97" t="s">
        <v>3169</v>
      </c>
      <c r="AT154" s="97" t="s">
        <v>141</v>
      </c>
      <c r="AU154" s="97" t="s">
        <v>80</v>
      </c>
      <c r="AY154" s="6" t="s">
        <v>139</v>
      </c>
      <c r="BE154" s="164">
        <f>IF($N$154="základní",$J$154,0)</f>
        <v>140000</v>
      </c>
      <c r="BF154" s="164">
        <f>IF($N$154="snížená",$J$154,0)</f>
        <v>0</v>
      </c>
      <c r="BG154" s="164">
        <f>IF($N$154="zákl. přenesená",$J$154,0)</f>
        <v>0</v>
      </c>
      <c r="BH154" s="164">
        <f>IF($N$154="sníž. přenesená",$J$154,0)</f>
        <v>0</v>
      </c>
      <c r="BI154" s="164">
        <f>IF($N$154="nulová",$J$154,0)</f>
        <v>0</v>
      </c>
      <c r="BJ154" s="97" t="s">
        <v>76</v>
      </c>
      <c r="BK154" s="164">
        <f>ROUND($I$154*$H$154,2)</f>
        <v>140000</v>
      </c>
      <c r="BL154" s="97" t="s">
        <v>3169</v>
      </c>
      <c r="BM154" s="97" t="s">
        <v>3170</v>
      </c>
    </row>
    <row r="155" spans="2:65" s="6" customFormat="1" ht="16.5" customHeight="1" x14ac:dyDescent="0.3">
      <c r="B155" s="23"/>
      <c r="C155" s="24"/>
      <c r="D155" s="165" t="s">
        <v>148</v>
      </c>
      <c r="E155" s="24"/>
      <c r="F155" s="166" t="s">
        <v>3168</v>
      </c>
      <c r="G155" s="24"/>
      <c r="H155" s="24"/>
      <c r="J155" s="24"/>
      <c r="K155" s="24"/>
      <c r="L155" s="43"/>
      <c r="M155" s="56"/>
      <c r="N155" s="24"/>
      <c r="O155" s="24"/>
      <c r="P155" s="24"/>
      <c r="Q155" s="24"/>
      <c r="R155" s="24"/>
      <c r="S155" s="24"/>
      <c r="T155" s="57"/>
      <c r="AT155" s="6" t="s">
        <v>148</v>
      </c>
      <c r="AU155" s="6" t="s">
        <v>80</v>
      </c>
    </row>
    <row r="156" spans="2:65" s="6" customFormat="1" ht="15.75" customHeight="1" x14ac:dyDescent="0.3">
      <c r="B156" s="23"/>
      <c r="C156" s="153" t="s">
        <v>419</v>
      </c>
      <c r="D156" s="153" t="s">
        <v>141</v>
      </c>
      <c r="E156" s="154" t="s">
        <v>3171</v>
      </c>
      <c r="F156" s="155" t="s">
        <v>3172</v>
      </c>
      <c r="G156" s="156" t="s">
        <v>2305</v>
      </c>
      <c r="H156" s="157">
        <v>1</v>
      </c>
      <c r="I156" s="158">
        <v>85000</v>
      </c>
      <c r="J156" s="159">
        <f>ROUND($I$156*$H$156,2)</f>
        <v>85000</v>
      </c>
      <c r="K156" s="155" t="s">
        <v>3084</v>
      </c>
      <c r="L156" s="43"/>
      <c r="M156" s="160"/>
      <c r="N156" s="161" t="s">
        <v>43</v>
      </c>
      <c r="O156" s="24"/>
      <c r="P156" s="162">
        <f>$O$156*$H$156</f>
        <v>0</v>
      </c>
      <c r="Q156" s="162">
        <v>0</v>
      </c>
      <c r="R156" s="162">
        <f>$Q$156*$H$156</f>
        <v>0</v>
      </c>
      <c r="S156" s="162">
        <v>0</v>
      </c>
      <c r="T156" s="163">
        <f>$S$156*$H$156</f>
        <v>0</v>
      </c>
      <c r="AR156" s="97" t="s">
        <v>3169</v>
      </c>
      <c r="AT156" s="97" t="s">
        <v>141</v>
      </c>
      <c r="AU156" s="97" t="s">
        <v>80</v>
      </c>
      <c r="AY156" s="6" t="s">
        <v>139</v>
      </c>
      <c r="BE156" s="164">
        <f>IF($N$156="základní",$J$156,0)</f>
        <v>85000</v>
      </c>
      <c r="BF156" s="164">
        <f>IF($N$156="snížená",$J$156,0)</f>
        <v>0</v>
      </c>
      <c r="BG156" s="164">
        <f>IF($N$156="zákl. přenesená",$J$156,0)</f>
        <v>0</v>
      </c>
      <c r="BH156" s="164">
        <f>IF($N$156="sníž. přenesená",$J$156,0)</f>
        <v>0</v>
      </c>
      <c r="BI156" s="164">
        <f>IF($N$156="nulová",$J$156,0)</f>
        <v>0</v>
      </c>
      <c r="BJ156" s="97" t="s">
        <v>76</v>
      </c>
      <c r="BK156" s="164">
        <f>ROUND($I$156*$H$156,2)</f>
        <v>85000</v>
      </c>
      <c r="BL156" s="97" t="s">
        <v>3169</v>
      </c>
      <c r="BM156" s="97" t="s">
        <v>3173</v>
      </c>
    </row>
    <row r="157" spans="2:65" s="6" customFormat="1" ht="16.5" customHeight="1" x14ac:dyDescent="0.3">
      <c r="B157" s="23"/>
      <c r="C157" s="24"/>
      <c r="D157" s="165" t="s">
        <v>148</v>
      </c>
      <c r="E157" s="24"/>
      <c r="F157" s="166" t="s">
        <v>3172</v>
      </c>
      <c r="G157" s="24"/>
      <c r="H157" s="24"/>
      <c r="J157" s="24"/>
      <c r="K157" s="24"/>
      <c r="L157" s="43"/>
      <c r="M157" s="56"/>
      <c r="N157" s="24"/>
      <c r="O157" s="24"/>
      <c r="P157" s="24"/>
      <c r="Q157" s="24"/>
      <c r="R157" s="24"/>
      <c r="S157" s="24"/>
      <c r="T157" s="57"/>
      <c r="AT157" s="6" t="s">
        <v>148</v>
      </c>
      <c r="AU157" s="6" t="s">
        <v>80</v>
      </c>
    </row>
    <row r="158" spans="2:65" s="6" customFormat="1" ht="15.75" customHeight="1" x14ac:dyDescent="0.3">
      <c r="B158" s="176"/>
      <c r="C158" s="177"/>
      <c r="D158" s="167" t="s">
        <v>152</v>
      </c>
      <c r="E158" s="177"/>
      <c r="F158" s="178" t="s">
        <v>3174</v>
      </c>
      <c r="G158" s="177"/>
      <c r="H158" s="179">
        <v>1</v>
      </c>
      <c r="J158" s="177"/>
      <c r="K158" s="177"/>
      <c r="L158" s="180"/>
      <c r="M158" s="181"/>
      <c r="N158" s="177"/>
      <c r="O158" s="177"/>
      <c r="P158" s="177"/>
      <c r="Q158" s="177"/>
      <c r="R158" s="177"/>
      <c r="S158" s="177"/>
      <c r="T158" s="182"/>
      <c r="AT158" s="183" t="s">
        <v>152</v>
      </c>
      <c r="AU158" s="183" t="s">
        <v>80</v>
      </c>
      <c r="AV158" s="183" t="s">
        <v>80</v>
      </c>
      <c r="AW158" s="183" t="s">
        <v>111</v>
      </c>
      <c r="AX158" s="183" t="s">
        <v>76</v>
      </c>
      <c r="AY158" s="183" t="s">
        <v>139</v>
      </c>
    </row>
    <row r="159" spans="2:65" s="140" customFormat="1" ht="30.75" customHeight="1" x14ac:dyDescent="0.3">
      <c r="B159" s="141"/>
      <c r="C159" s="142"/>
      <c r="D159" s="142" t="s">
        <v>71</v>
      </c>
      <c r="E159" s="151" t="s">
        <v>3175</v>
      </c>
      <c r="F159" s="151" t="s">
        <v>3176</v>
      </c>
      <c r="G159" s="142"/>
      <c r="H159" s="142"/>
      <c r="J159" s="152">
        <f>$BK$159</f>
        <v>170000</v>
      </c>
      <c r="K159" s="142"/>
      <c r="L159" s="145"/>
      <c r="M159" s="146"/>
      <c r="N159" s="142"/>
      <c r="O159" s="142"/>
      <c r="P159" s="147">
        <f>SUM($P$160:$P$162)</f>
        <v>0</v>
      </c>
      <c r="Q159" s="142"/>
      <c r="R159" s="147">
        <f>SUM($R$160:$R$162)</f>
        <v>0</v>
      </c>
      <c r="S159" s="142"/>
      <c r="T159" s="148">
        <f>SUM($T$160:$T$162)</f>
        <v>0</v>
      </c>
      <c r="AR159" s="149" t="s">
        <v>180</v>
      </c>
      <c r="AT159" s="149" t="s">
        <v>71</v>
      </c>
      <c r="AU159" s="149" t="s">
        <v>76</v>
      </c>
      <c r="AY159" s="149" t="s">
        <v>139</v>
      </c>
      <c r="BK159" s="150">
        <f>SUM($BK$160:$BK$162)</f>
        <v>170000</v>
      </c>
    </row>
    <row r="160" spans="2:65" s="6" customFormat="1" ht="15.75" customHeight="1" x14ac:dyDescent="0.3">
      <c r="B160" s="23"/>
      <c r="C160" s="153" t="s">
        <v>428</v>
      </c>
      <c r="D160" s="153" t="s">
        <v>141</v>
      </c>
      <c r="E160" s="154" t="s">
        <v>3177</v>
      </c>
      <c r="F160" s="155" t="s">
        <v>3178</v>
      </c>
      <c r="G160" s="156" t="s">
        <v>2305</v>
      </c>
      <c r="H160" s="157">
        <v>1</v>
      </c>
      <c r="I160" s="158">
        <v>50000</v>
      </c>
      <c r="J160" s="159">
        <f>ROUND($I$160*$H$160,2)</f>
        <v>50000</v>
      </c>
      <c r="K160" s="155" t="s">
        <v>145</v>
      </c>
      <c r="L160" s="43"/>
      <c r="M160" s="160"/>
      <c r="N160" s="161" t="s">
        <v>43</v>
      </c>
      <c r="O160" s="24"/>
      <c r="P160" s="162">
        <f>$O$160*$H$160</f>
        <v>0</v>
      </c>
      <c r="Q160" s="162">
        <v>0</v>
      </c>
      <c r="R160" s="162">
        <f>$Q$160*$H$160</f>
        <v>0</v>
      </c>
      <c r="S160" s="162">
        <v>0</v>
      </c>
      <c r="T160" s="163">
        <f>$S$160*$H$160</f>
        <v>0</v>
      </c>
      <c r="AR160" s="97" t="s">
        <v>3179</v>
      </c>
      <c r="AT160" s="97" t="s">
        <v>141</v>
      </c>
      <c r="AU160" s="97" t="s">
        <v>80</v>
      </c>
      <c r="AY160" s="6" t="s">
        <v>139</v>
      </c>
      <c r="BE160" s="164">
        <f>IF($N$160="základní",$J$160,0)</f>
        <v>50000</v>
      </c>
      <c r="BF160" s="164">
        <f>IF($N$160="snížená",$J$160,0)</f>
        <v>0</v>
      </c>
      <c r="BG160" s="164">
        <f>IF($N$160="zákl. přenesená",$J$160,0)</f>
        <v>0</v>
      </c>
      <c r="BH160" s="164">
        <f>IF($N$160="sníž. přenesená",$J$160,0)</f>
        <v>0</v>
      </c>
      <c r="BI160" s="164">
        <f>IF($N$160="nulová",$J$160,0)</f>
        <v>0</v>
      </c>
      <c r="BJ160" s="97" t="s">
        <v>76</v>
      </c>
      <c r="BK160" s="164">
        <f>ROUND($I$160*$H$160,2)</f>
        <v>50000</v>
      </c>
      <c r="BL160" s="97" t="s">
        <v>3179</v>
      </c>
      <c r="BM160" s="97" t="s">
        <v>3180</v>
      </c>
    </row>
    <row r="161" spans="2:65" s="6" customFormat="1" ht="15.75" customHeight="1" x14ac:dyDescent="0.3">
      <c r="B161" s="176"/>
      <c r="C161" s="177"/>
      <c r="D161" s="165" t="s">
        <v>152</v>
      </c>
      <c r="E161" s="178"/>
      <c r="F161" s="178" t="s">
        <v>3181</v>
      </c>
      <c r="G161" s="177"/>
      <c r="H161" s="179">
        <v>1</v>
      </c>
      <c r="J161" s="177"/>
      <c r="K161" s="177"/>
      <c r="L161" s="180"/>
      <c r="M161" s="181"/>
      <c r="N161" s="177"/>
      <c r="O161" s="177"/>
      <c r="P161" s="177"/>
      <c r="Q161" s="177"/>
      <c r="R161" s="177"/>
      <c r="S161" s="177"/>
      <c r="T161" s="182"/>
      <c r="AT161" s="183" t="s">
        <v>152</v>
      </c>
      <c r="AU161" s="183" t="s">
        <v>80</v>
      </c>
      <c r="AV161" s="183" t="s">
        <v>80</v>
      </c>
      <c r="AW161" s="183" t="s">
        <v>111</v>
      </c>
      <c r="AX161" s="183" t="s">
        <v>76</v>
      </c>
      <c r="AY161" s="183" t="s">
        <v>139</v>
      </c>
    </row>
    <row r="162" spans="2:65" s="6" customFormat="1" ht="15.75" customHeight="1" x14ac:dyDescent="0.3">
      <c r="B162" s="23"/>
      <c r="C162" s="153" t="s">
        <v>7</v>
      </c>
      <c r="D162" s="153" t="s">
        <v>141</v>
      </c>
      <c r="E162" s="154" t="s">
        <v>3182</v>
      </c>
      <c r="F162" s="155" t="s">
        <v>3183</v>
      </c>
      <c r="G162" s="156" t="s">
        <v>2305</v>
      </c>
      <c r="H162" s="157">
        <v>1</v>
      </c>
      <c r="I162" s="158">
        <v>120000</v>
      </c>
      <c r="J162" s="159">
        <f>ROUND($I$162*$H$162,2)</f>
        <v>120000</v>
      </c>
      <c r="K162" s="155" t="s">
        <v>145</v>
      </c>
      <c r="L162" s="43"/>
      <c r="M162" s="160"/>
      <c r="N162" s="161" t="s">
        <v>43</v>
      </c>
      <c r="O162" s="24"/>
      <c r="P162" s="162">
        <f>$O$162*$H$162</f>
        <v>0</v>
      </c>
      <c r="Q162" s="162">
        <v>0</v>
      </c>
      <c r="R162" s="162">
        <f>$Q$162*$H$162</f>
        <v>0</v>
      </c>
      <c r="S162" s="162">
        <v>0</v>
      </c>
      <c r="T162" s="163">
        <f>$S$162*$H$162</f>
        <v>0</v>
      </c>
      <c r="AR162" s="97" t="s">
        <v>3179</v>
      </c>
      <c r="AT162" s="97" t="s">
        <v>141</v>
      </c>
      <c r="AU162" s="97" t="s">
        <v>80</v>
      </c>
      <c r="AY162" s="6" t="s">
        <v>139</v>
      </c>
      <c r="BE162" s="164">
        <f>IF($N$162="základní",$J$162,0)</f>
        <v>120000</v>
      </c>
      <c r="BF162" s="164">
        <f>IF($N$162="snížená",$J$162,0)</f>
        <v>0</v>
      </c>
      <c r="BG162" s="164">
        <f>IF($N$162="zákl. přenesená",$J$162,0)</f>
        <v>0</v>
      </c>
      <c r="BH162" s="164">
        <f>IF($N$162="sníž. přenesená",$J$162,0)</f>
        <v>0</v>
      </c>
      <c r="BI162" s="164">
        <f>IF($N$162="nulová",$J$162,0)</f>
        <v>0</v>
      </c>
      <c r="BJ162" s="97" t="s">
        <v>76</v>
      </c>
      <c r="BK162" s="164">
        <f>ROUND($I$162*$H$162,2)</f>
        <v>120000</v>
      </c>
      <c r="BL162" s="97" t="s">
        <v>3179</v>
      </c>
      <c r="BM162" s="97" t="s">
        <v>3184</v>
      </c>
    </row>
    <row r="163" spans="2:65" s="140" customFormat="1" ht="30.75" customHeight="1" x14ac:dyDescent="0.3">
      <c r="B163" s="141"/>
      <c r="C163" s="142"/>
      <c r="D163" s="142" t="s">
        <v>71</v>
      </c>
      <c r="E163" s="151" t="s">
        <v>3185</v>
      </c>
      <c r="F163" s="151" t="s">
        <v>3186</v>
      </c>
      <c r="G163" s="142"/>
      <c r="H163" s="142"/>
      <c r="J163" s="152">
        <f>$BK$163</f>
        <v>45000</v>
      </c>
      <c r="K163" s="142"/>
      <c r="L163" s="145"/>
      <c r="M163" s="146"/>
      <c r="N163" s="142"/>
      <c r="O163" s="142"/>
      <c r="P163" s="147">
        <f>$P$164</f>
        <v>0</v>
      </c>
      <c r="Q163" s="142"/>
      <c r="R163" s="147">
        <f>$R$164</f>
        <v>0</v>
      </c>
      <c r="S163" s="142"/>
      <c r="T163" s="148">
        <f>$T$164</f>
        <v>0</v>
      </c>
      <c r="AR163" s="149" t="s">
        <v>180</v>
      </c>
      <c r="AT163" s="149" t="s">
        <v>71</v>
      </c>
      <c r="AU163" s="149" t="s">
        <v>76</v>
      </c>
      <c r="AY163" s="149" t="s">
        <v>139</v>
      </c>
      <c r="BK163" s="150">
        <f>$BK$164</f>
        <v>45000</v>
      </c>
    </row>
    <row r="164" spans="2:65" s="6" customFormat="1" ht="15.75" customHeight="1" x14ac:dyDescent="0.3">
      <c r="B164" s="23"/>
      <c r="C164" s="156" t="s">
        <v>492</v>
      </c>
      <c r="D164" s="156" t="s">
        <v>141</v>
      </c>
      <c r="E164" s="154" t="s">
        <v>3187</v>
      </c>
      <c r="F164" s="155" t="s">
        <v>3188</v>
      </c>
      <c r="G164" s="156" t="s">
        <v>2305</v>
      </c>
      <c r="H164" s="157">
        <v>1</v>
      </c>
      <c r="I164" s="158">
        <v>45000</v>
      </c>
      <c r="J164" s="159">
        <f>ROUND($I$164*$H$164,2)</f>
        <v>45000</v>
      </c>
      <c r="K164" s="155" t="s">
        <v>145</v>
      </c>
      <c r="L164" s="43"/>
      <c r="M164" s="160"/>
      <c r="N164" s="161" t="s">
        <v>43</v>
      </c>
      <c r="O164" s="24"/>
      <c r="P164" s="162">
        <f>$O$164*$H$164</f>
        <v>0</v>
      </c>
      <c r="Q164" s="162">
        <v>0</v>
      </c>
      <c r="R164" s="162">
        <f>$Q$164*$H$164</f>
        <v>0</v>
      </c>
      <c r="S164" s="162">
        <v>0</v>
      </c>
      <c r="T164" s="163">
        <f>$S$164*$H$164</f>
        <v>0</v>
      </c>
      <c r="AR164" s="97" t="s">
        <v>3179</v>
      </c>
      <c r="AT164" s="97" t="s">
        <v>141</v>
      </c>
      <c r="AU164" s="97" t="s">
        <v>80</v>
      </c>
      <c r="AY164" s="97" t="s">
        <v>139</v>
      </c>
      <c r="BE164" s="164">
        <f>IF($N$164="základní",$J$164,0)</f>
        <v>45000</v>
      </c>
      <c r="BF164" s="164">
        <f>IF($N$164="snížená",$J$164,0)</f>
        <v>0</v>
      </c>
      <c r="BG164" s="164">
        <f>IF($N$164="zákl. přenesená",$J$164,0)</f>
        <v>0</v>
      </c>
      <c r="BH164" s="164">
        <f>IF($N$164="sníž. přenesená",$J$164,0)</f>
        <v>0</v>
      </c>
      <c r="BI164" s="164">
        <f>IF($N$164="nulová",$J$164,0)</f>
        <v>0</v>
      </c>
      <c r="BJ164" s="97" t="s">
        <v>76</v>
      </c>
      <c r="BK164" s="164">
        <f>ROUND($I$164*$H$164,2)</f>
        <v>45000</v>
      </c>
      <c r="BL164" s="97" t="s">
        <v>3179</v>
      </c>
      <c r="BM164" s="97" t="s">
        <v>3189</v>
      </c>
    </row>
    <row r="165" spans="2:65" s="140" customFormat="1" ht="30.75" customHeight="1" x14ac:dyDescent="0.3">
      <c r="B165" s="141"/>
      <c r="C165" s="142"/>
      <c r="D165" s="142" t="s">
        <v>71</v>
      </c>
      <c r="E165" s="151" t="s">
        <v>3190</v>
      </c>
      <c r="F165" s="151" t="s">
        <v>3191</v>
      </c>
      <c r="G165" s="142"/>
      <c r="H165" s="142"/>
      <c r="J165" s="152">
        <f>$BK$165</f>
        <v>205000</v>
      </c>
      <c r="K165" s="142"/>
      <c r="L165" s="145"/>
      <c r="M165" s="146"/>
      <c r="N165" s="142"/>
      <c r="O165" s="142"/>
      <c r="P165" s="147">
        <f>$P$166+SUM($P$167:$P$169)</f>
        <v>0</v>
      </c>
      <c r="Q165" s="142"/>
      <c r="R165" s="147">
        <f>$R$166+SUM($R$167:$R$169)</f>
        <v>0</v>
      </c>
      <c r="S165" s="142"/>
      <c r="T165" s="148">
        <f>$T$166+SUM($T$167:$T$169)</f>
        <v>0</v>
      </c>
      <c r="AR165" s="149" t="s">
        <v>180</v>
      </c>
      <c r="AT165" s="149" t="s">
        <v>71</v>
      </c>
      <c r="AU165" s="149" t="s">
        <v>76</v>
      </c>
      <c r="AY165" s="149" t="s">
        <v>139</v>
      </c>
      <c r="BK165" s="150">
        <f>$BK$166+SUM($BK$167:$BK$169)</f>
        <v>205000</v>
      </c>
    </row>
    <row r="166" spans="2:65" s="6" customFormat="1" ht="15.75" customHeight="1" x14ac:dyDescent="0.3">
      <c r="B166" s="23"/>
      <c r="C166" s="156" t="s">
        <v>785</v>
      </c>
      <c r="D166" s="156" t="s">
        <v>141</v>
      </c>
      <c r="E166" s="154" t="s">
        <v>3192</v>
      </c>
      <c r="F166" s="155" t="s">
        <v>3193</v>
      </c>
      <c r="G166" s="156" t="s">
        <v>2305</v>
      </c>
      <c r="H166" s="157">
        <v>1</v>
      </c>
      <c r="I166" s="158">
        <v>65000</v>
      </c>
      <c r="J166" s="159">
        <f>ROUND($I$166*$H$166,2)</f>
        <v>65000</v>
      </c>
      <c r="K166" s="155" t="s">
        <v>145</v>
      </c>
      <c r="L166" s="43"/>
      <c r="M166" s="160"/>
      <c r="N166" s="161" t="s">
        <v>43</v>
      </c>
      <c r="O166" s="24"/>
      <c r="P166" s="162">
        <f>$O$166*$H$166</f>
        <v>0</v>
      </c>
      <c r="Q166" s="162">
        <v>0</v>
      </c>
      <c r="R166" s="162">
        <f>$Q$166*$H$166</f>
        <v>0</v>
      </c>
      <c r="S166" s="162">
        <v>0</v>
      </c>
      <c r="T166" s="163">
        <f>$S$166*$H$166</f>
        <v>0</v>
      </c>
      <c r="AR166" s="97" t="s">
        <v>3179</v>
      </c>
      <c r="AT166" s="97" t="s">
        <v>141</v>
      </c>
      <c r="AU166" s="97" t="s">
        <v>80</v>
      </c>
      <c r="AY166" s="97" t="s">
        <v>139</v>
      </c>
      <c r="BE166" s="164">
        <f>IF($N$166="základní",$J$166,0)</f>
        <v>65000</v>
      </c>
      <c r="BF166" s="164">
        <f>IF($N$166="snížená",$J$166,0)</f>
        <v>0</v>
      </c>
      <c r="BG166" s="164">
        <f>IF($N$166="zákl. přenesená",$J$166,0)</f>
        <v>0</v>
      </c>
      <c r="BH166" s="164">
        <f>IF($N$166="sníž. přenesená",$J$166,0)</f>
        <v>0</v>
      </c>
      <c r="BI166" s="164">
        <f>IF($N$166="nulová",$J$166,0)</f>
        <v>0</v>
      </c>
      <c r="BJ166" s="97" t="s">
        <v>76</v>
      </c>
      <c r="BK166" s="164">
        <f>ROUND($I$166*$H$166,2)</f>
        <v>65000</v>
      </c>
      <c r="BL166" s="97" t="s">
        <v>3179</v>
      </c>
      <c r="BM166" s="97" t="s">
        <v>3194</v>
      </c>
    </row>
    <row r="167" spans="2:65" s="6" customFormat="1" ht="27" customHeight="1" x14ac:dyDescent="0.3">
      <c r="B167" s="169"/>
      <c r="C167" s="170"/>
      <c r="D167" s="165" t="s">
        <v>152</v>
      </c>
      <c r="E167" s="171"/>
      <c r="F167" s="171" t="s">
        <v>3195</v>
      </c>
      <c r="G167" s="170"/>
      <c r="H167" s="170"/>
      <c r="J167" s="170"/>
      <c r="K167" s="170"/>
      <c r="L167" s="172"/>
      <c r="M167" s="173"/>
      <c r="N167" s="170"/>
      <c r="O167" s="170"/>
      <c r="P167" s="170"/>
      <c r="Q167" s="170"/>
      <c r="R167" s="170"/>
      <c r="S167" s="170"/>
      <c r="T167" s="174"/>
      <c r="AT167" s="175" t="s">
        <v>152</v>
      </c>
      <c r="AU167" s="175" t="s">
        <v>80</v>
      </c>
      <c r="AV167" s="175" t="s">
        <v>76</v>
      </c>
      <c r="AW167" s="175" t="s">
        <v>111</v>
      </c>
      <c r="AX167" s="175" t="s">
        <v>72</v>
      </c>
      <c r="AY167" s="175" t="s">
        <v>139</v>
      </c>
    </row>
    <row r="168" spans="2:65" s="6" customFormat="1" ht="15.75" customHeight="1" x14ac:dyDescent="0.3">
      <c r="B168" s="176"/>
      <c r="C168" s="177"/>
      <c r="D168" s="167" t="s">
        <v>152</v>
      </c>
      <c r="E168" s="177"/>
      <c r="F168" s="178" t="s">
        <v>1843</v>
      </c>
      <c r="G168" s="177"/>
      <c r="H168" s="179">
        <v>1</v>
      </c>
      <c r="J168" s="177"/>
      <c r="K168" s="177"/>
      <c r="L168" s="180"/>
      <c r="M168" s="181"/>
      <c r="N168" s="177"/>
      <c r="O168" s="177"/>
      <c r="P168" s="177"/>
      <c r="Q168" s="177"/>
      <c r="R168" s="177"/>
      <c r="S168" s="177"/>
      <c r="T168" s="182"/>
      <c r="AT168" s="183" t="s">
        <v>152</v>
      </c>
      <c r="AU168" s="183" t="s">
        <v>80</v>
      </c>
      <c r="AV168" s="183" t="s">
        <v>80</v>
      </c>
      <c r="AW168" s="183" t="s">
        <v>111</v>
      </c>
      <c r="AX168" s="183" t="s">
        <v>76</v>
      </c>
      <c r="AY168" s="183" t="s">
        <v>139</v>
      </c>
    </row>
    <row r="169" spans="2:65" s="140" customFormat="1" ht="23.25" customHeight="1" x14ac:dyDescent="0.3">
      <c r="B169" s="141"/>
      <c r="C169" s="142"/>
      <c r="D169" s="142" t="s">
        <v>71</v>
      </c>
      <c r="E169" s="151" t="s">
        <v>3040</v>
      </c>
      <c r="F169" s="151" t="s">
        <v>3041</v>
      </c>
      <c r="G169" s="142"/>
      <c r="H169" s="142"/>
      <c r="J169" s="152">
        <f>$BK$169</f>
        <v>140000</v>
      </c>
      <c r="K169" s="142"/>
      <c r="L169" s="145"/>
      <c r="M169" s="146"/>
      <c r="N169" s="142"/>
      <c r="O169" s="142"/>
      <c r="P169" s="147">
        <f>SUM($P$170:$P$177)</f>
        <v>0</v>
      </c>
      <c r="Q169" s="142"/>
      <c r="R169" s="147">
        <f>SUM($R$170:$R$177)</f>
        <v>0</v>
      </c>
      <c r="S169" s="142"/>
      <c r="T169" s="148">
        <f>SUM($T$170:$T$177)</f>
        <v>0</v>
      </c>
      <c r="AR169" s="149" t="s">
        <v>76</v>
      </c>
      <c r="AT169" s="149" t="s">
        <v>71</v>
      </c>
      <c r="AU169" s="149" t="s">
        <v>80</v>
      </c>
      <c r="AY169" s="149" t="s">
        <v>139</v>
      </c>
      <c r="BK169" s="150">
        <f>SUM($BK$170:$BK$177)</f>
        <v>140000</v>
      </c>
    </row>
    <row r="170" spans="2:65" s="6" customFormat="1" ht="15.75" customHeight="1" x14ac:dyDescent="0.3">
      <c r="B170" s="23"/>
      <c r="C170" s="153" t="s">
        <v>793</v>
      </c>
      <c r="D170" s="153" t="s">
        <v>141</v>
      </c>
      <c r="E170" s="154" t="s">
        <v>3196</v>
      </c>
      <c r="F170" s="155" t="s">
        <v>3197</v>
      </c>
      <c r="G170" s="156" t="s">
        <v>2774</v>
      </c>
      <c r="H170" s="157">
        <v>1</v>
      </c>
      <c r="I170" s="158">
        <v>20000</v>
      </c>
      <c r="J170" s="159">
        <f>ROUND($I$170*$H$170,2)</f>
        <v>20000</v>
      </c>
      <c r="K170" s="155"/>
      <c r="L170" s="43"/>
      <c r="M170" s="160"/>
      <c r="N170" s="161" t="s">
        <v>43</v>
      </c>
      <c r="O170" s="24"/>
      <c r="P170" s="162">
        <f>$O$170*$H$170</f>
        <v>0</v>
      </c>
      <c r="Q170" s="162">
        <v>0</v>
      </c>
      <c r="R170" s="162">
        <f>$Q$170*$H$170</f>
        <v>0</v>
      </c>
      <c r="S170" s="162">
        <v>0</v>
      </c>
      <c r="T170" s="163">
        <f>$S$170*$H$170</f>
        <v>0</v>
      </c>
      <c r="AR170" s="97" t="s">
        <v>3179</v>
      </c>
      <c r="AT170" s="97" t="s">
        <v>141</v>
      </c>
      <c r="AU170" s="97" t="s">
        <v>161</v>
      </c>
      <c r="AY170" s="6" t="s">
        <v>139</v>
      </c>
      <c r="BE170" s="164">
        <f>IF($N$170="základní",$J$170,0)</f>
        <v>20000</v>
      </c>
      <c r="BF170" s="164">
        <f>IF($N$170="snížená",$J$170,0)</f>
        <v>0</v>
      </c>
      <c r="BG170" s="164">
        <f>IF($N$170="zákl. přenesená",$J$170,0)</f>
        <v>0</v>
      </c>
      <c r="BH170" s="164">
        <f>IF($N$170="sníž. přenesená",$J$170,0)</f>
        <v>0</v>
      </c>
      <c r="BI170" s="164">
        <f>IF($N$170="nulová",$J$170,0)</f>
        <v>0</v>
      </c>
      <c r="BJ170" s="97" t="s">
        <v>76</v>
      </c>
      <c r="BK170" s="164">
        <f>ROUND($I$170*$H$170,2)</f>
        <v>20000</v>
      </c>
      <c r="BL170" s="97" t="s">
        <v>3179</v>
      </c>
      <c r="BM170" s="97" t="s">
        <v>3198</v>
      </c>
    </row>
    <row r="171" spans="2:65" s="6" customFormat="1" ht="16.5" customHeight="1" x14ac:dyDescent="0.3">
      <c r="B171" s="23"/>
      <c r="C171" s="24"/>
      <c r="D171" s="165" t="s">
        <v>148</v>
      </c>
      <c r="E171" s="24"/>
      <c r="F171" s="166" t="s">
        <v>3197</v>
      </c>
      <c r="G171" s="24"/>
      <c r="H171" s="24"/>
      <c r="J171" s="24"/>
      <c r="K171" s="24"/>
      <c r="L171" s="43"/>
      <c r="M171" s="56"/>
      <c r="N171" s="24"/>
      <c r="O171" s="24"/>
      <c r="P171" s="24"/>
      <c r="Q171" s="24"/>
      <c r="R171" s="24"/>
      <c r="S171" s="24"/>
      <c r="T171" s="57"/>
      <c r="AT171" s="6" t="s">
        <v>148</v>
      </c>
      <c r="AU171" s="6" t="s">
        <v>161</v>
      </c>
    </row>
    <row r="172" spans="2:65" s="6" customFormat="1" ht="15.75" customHeight="1" x14ac:dyDescent="0.3">
      <c r="B172" s="169"/>
      <c r="C172" s="170"/>
      <c r="D172" s="167" t="s">
        <v>152</v>
      </c>
      <c r="E172" s="170"/>
      <c r="F172" s="171" t="s">
        <v>3199</v>
      </c>
      <c r="G172" s="170"/>
      <c r="H172" s="170"/>
      <c r="J172" s="170"/>
      <c r="K172" s="170"/>
      <c r="L172" s="172"/>
      <c r="M172" s="173"/>
      <c r="N172" s="170"/>
      <c r="O172" s="170"/>
      <c r="P172" s="170"/>
      <c r="Q172" s="170"/>
      <c r="R172" s="170"/>
      <c r="S172" s="170"/>
      <c r="T172" s="174"/>
      <c r="AT172" s="175" t="s">
        <v>152</v>
      </c>
      <c r="AU172" s="175" t="s">
        <v>161</v>
      </c>
      <c r="AV172" s="175" t="s">
        <v>76</v>
      </c>
      <c r="AW172" s="175" t="s">
        <v>111</v>
      </c>
      <c r="AX172" s="175" t="s">
        <v>72</v>
      </c>
      <c r="AY172" s="175" t="s">
        <v>139</v>
      </c>
    </row>
    <row r="173" spans="2:65" s="6" customFormat="1" ht="15.75" customHeight="1" x14ac:dyDescent="0.3">
      <c r="B173" s="176"/>
      <c r="C173" s="177"/>
      <c r="D173" s="167" t="s">
        <v>152</v>
      </c>
      <c r="E173" s="177"/>
      <c r="F173" s="178" t="s">
        <v>1843</v>
      </c>
      <c r="G173" s="177"/>
      <c r="H173" s="179">
        <v>1</v>
      </c>
      <c r="J173" s="177"/>
      <c r="K173" s="177"/>
      <c r="L173" s="180"/>
      <c r="M173" s="181"/>
      <c r="N173" s="177"/>
      <c r="O173" s="177"/>
      <c r="P173" s="177"/>
      <c r="Q173" s="177"/>
      <c r="R173" s="177"/>
      <c r="S173" s="177"/>
      <c r="T173" s="182"/>
      <c r="AT173" s="183" t="s">
        <v>152</v>
      </c>
      <c r="AU173" s="183" t="s">
        <v>161</v>
      </c>
      <c r="AV173" s="183" t="s">
        <v>80</v>
      </c>
      <c r="AW173" s="183" t="s">
        <v>111</v>
      </c>
      <c r="AX173" s="183" t="s">
        <v>76</v>
      </c>
      <c r="AY173" s="183" t="s">
        <v>139</v>
      </c>
    </row>
    <row r="174" spans="2:65" s="6" customFormat="1" ht="15.75" customHeight="1" x14ac:dyDescent="0.3">
      <c r="B174" s="23"/>
      <c r="C174" s="153" t="s">
        <v>800</v>
      </c>
      <c r="D174" s="153" t="s">
        <v>141</v>
      </c>
      <c r="E174" s="154" t="s">
        <v>3200</v>
      </c>
      <c r="F174" s="155" t="s">
        <v>3201</v>
      </c>
      <c r="G174" s="156" t="s">
        <v>2774</v>
      </c>
      <c r="H174" s="157">
        <v>1</v>
      </c>
      <c r="I174" s="158">
        <v>65000</v>
      </c>
      <c r="J174" s="159">
        <f>ROUND($I$174*$H$174,2)</f>
        <v>65000</v>
      </c>
      <c r="K174" s="155"/>
      <c r="L174" s="43"/>
      <c r="M174" s="160"/>
      <c r="N174" s="161" t="s">
        <v>43</v>
      </c>
      <c r="O174" s="24"/>
      <c r="P174" s="162">
        <f>$O$174*$H$174</f>
        <v>0</v>
      </c>
      <c r="Q174" s="162">
        <v>0</v>
      </c>
      <c r="R174" s="162">
        <f>$Q$174*$H$174</f>
        <v>0</v>
      </c>
      <c r="S174" s="162">
        <v>0</v>
      </c>
      <c r="T174" s="163">
        <f>$S$174*$H$174</f>
        <v>0</v>
      </c>
      <c r="AR174" s="97" t="s">
        <v>3179</v>
      </c>
      <c r="AT174" s="97" t="s">
        <v>141</v>
      </c>
      <c r="AU174" s="97" t="s">
        <v>161</v>
      </c>
      <c r="AY174" s="6" t="s">
        <v>139</v>
      </c>
      <c r="BE174" s="164">
        <f>IF($N$174="základní",$J$174,0)</f>
        <v>65000</v>
      </c>
      <c r="BF174" s="164">
        <f>IF($N$174="snížená",$J$174,0)</f>
        <v>0</v>
      </c>
      <c r="BG174" s="164">
        <f>IF($N$174="zákl. přenesená",$J$174,0)</f>
        <v>0</v>
      </c>
      <c r="BH174" s="164">
        <f>IF($N$174="sníž. přenesená",$J$174,0)</f>
        <v>0</v>
      </c>
      <c r="BI174" s="164">
        <f>IF($N$174="nulová",$J$174,0)</f>
        <v>0</v>
      </c>
      <c r="BJ174" s="97" t="s">
        <v>76</v>
      </c>
      <c r="BK174" s="164">
        <f>ROUND($I$174*$H$174,2)</f>
        <v>65000</v>
      </c>
      <c r="BL174" s="97" t="s">
        <v>3179</v>
      </c>
      <c r="BM174" s="97" t="s">
        <v>3202</v>
      </c>
    </row>
    <row r="175" spans="2:65" s="6" customFormat="1" ht="16.5" customHeight="1" x14ac:dyDescent="0.3">
      <c r="B175" s="23"/>
      <c r="C175" s="24"/>
      <c r="D175" s="165" t="s">
        <v>148</v>
      </c>
      <c r="E175" s="24"/>
      <c r="F175" s="166" t="s">
        <v>3201</v>
      </c>
      <c r="G175" s="24"/>
      <c r="H175" s="24"/>
      <c r="J175" s="24"/>
      <c r="K175" s="24"/>
      <c r="L175" s="43"/>
      <c r="M175" s="56"/>
      <c r="N175" s="24"/>
      <c r="O175" s="24"/>
      <c r="P175" s="24"/>
      <c r="Q175" s="24"/>
      <c r="R175" s="24"/>
      <c r="S175" s="24"/>
      <c r="T175" s="57"/>
      <c r="AT175" s="6" t="s">
        <v>148</v>
      </c>
      <c r="AU175" s="6" t="s">
        <v>161</v>
      </c>
    </row>
    <row r="176" spans="2:65" s="6" customFormat="1" ht="15.75" customHeight="1" x14ac:dyDescent="0.3">
      <c r="B176" s="23"/>
      <c r="C176" s="153" t="s">
        <v>806</v>
      </c>
      <c r="D176" s="153" t="s">
        <v>141</v>
      </c>
      <c r="E176" s="154" t="s">
        <v>3203</v>
      </c>
      <c r="F176" s="155" t="s">
        <v>3204</v>
      </c>
      <c r="G176" s="156" t="s">
        <v>2774</v>
      </c>
      <c r="H176" s="157">
        <v>1</v>
      </c>
      <c r="I176" s="158">
        <v>55000</v>
      </c>
      <c r="J176" s="159">
        <f>ROUND($I$176*$H$176,2)</f>
        <v>55000</v>
      </c>
      <c r="K176" s="155"/>
      <c r="L176" s="43"/>
      <c r="M176" s="160"/>
      <c r="N176" s="161" t="s">
        <v>43</v>
      </c>
      <c r="O176" s="24"/>
      <c r="P176" s="162">
        <f>$O$176*$H$176</f>
        <v>0</v>
      </c>
      <c r="Q176" s="162">
        <v>0</v>
      </c>
      <c r="R176" s="162">
        <f>$Q$176*$H$176</f>
        <v>0</v>
      </c>
      <c r="S176" s="162">
        <v>0</v>
      </c>
      <c r="T176" s="163">
        <f>$S$176*$H$176</f>
        <v>0</v>
      </c>
      <c r="AR176" s="97" t="s">
        <v>3179</v>
      </c>
      <c r="AT176" s="97" t="s">
        <v>141</v>
      </c>
      <c r="AU176" s="97" t="s">
        <v>161</v>
      </c>
      <c r="AY176" s="6" t="s">
        <v>139</v>
      </c>
      <c r="BE176" s="164">
        <f>IF($N$176="základní",$J$176,0)</f>
        <v>55000</v>
      </c>
      <c r="BF176" s="164">
        <f>IF($N$176="snížená",$J$176,0)</f>
        <v>0</v>
      </c>
      <c r="BG176" s="164">
        <f>IF($N$176="zákl. přenesená",$J$176,0)</f>
        <v>0</v>
      </c>
      <c r="BH176" s="164">
        <f>IF($N$176="sníž. přenesená",$J$176,0)</f>
        <v>0</v>
      </c>
      <c r="BI176" s="164">
        <f>IF($N$176="nulová",$J$176,0)</f>
        <v>0</v>
      </c>
      <c r="BJ176" s="97" t="s">
        <v>76</v>
      </c>
      <c r="BK176" s="164">
        <f>ROUND($I$176*$H$176,2)</f>
        <v>55000</v>
      </c>
      <c r="BL176" s="97" t="s">
        <v>3179</v>
      </c>
      <c r="BM176" s="97" t="s">
        <v>3205</v>
      </c>
    </row>
    <row r="177" spans="2:47" s="6" customFormat="1" ht="16.5" customHeight="1" x14ac:dyDescent="0.3">
      <c r="B177" s="23"/>
      <c r="C177" s="24"/>
      <c r="D177" s="165" t="s">
        <v>148</v>
      </c>
      <c r="E177" s="24"/>
      <c r="F177" s="166" t="s">
        <v>3204</v>
      </c>
      <c r="G177" s="24"/>
      <c r="H177" s="24"/>
      <c r="J177" s="24"/>
      <c r="K177" s="24"/>
      <c r="L177" s="43"/>
      <c r="M177" s="217"/>
      <c r="N177" s="214"/>
      <c r="O177" s="214"/>
      <c r="P177" s="214"/>
      <c r="Q177" s="214"/>
      <c r="R177" s="214"/>
      <c r="S177" s="214"/>
      <c r="T177" s="218"/>
      <c r="AT177" s="6" t="s">
        <v>148</v>
      </c>
      <c r="AU177" s="6" t="s">
        <v>161</v>
      </c>
    </row>
    <row r="178" spans="2:47" s="6" customFormat="1" ht="7.5" customHeight="1" x14ac:dyDescent="0.3">
      <c r="B178" s="38"/>
      <c r="C178" s="39"/>
      <c r="D178" s="39"/>
      <c r="E178" s="39"/>
      <c r="F178" s="39"/>
      <c r="G178" s="39"/>
      <c r="H178" s="39"/>
      <c r="I178" s="110"/>
      <c r="J178" s="39"/>
      <c r="K178" s="39"/>
      <c r="L178" s="43"/>
    </row>
    <row r="2393" s="2" customFormat="1" ht="14.25" customHeight="1" x14ac:dyDescent="0.3"/>
  </sheetData>
  <sheetProtection password="CC35" sheet="1" objects="1" scenarios="1" formatColumns="0" formatRows="0" sort="0" autoFilter="0"/>
  <autoFilter ref="C81:K81"/>
  <mergeCells count="9">
    <mergeCell ref="E74:H74"/>
    <mergeCell ref="G1:H1"/>
    <mergeCell ref="L2:V2"/>
    <mergeCell ref="E7:H7"/>
    <mergeCell ref="E9:H9"/>
    <mergeCell ref="E24:H24"/>
    <mergeCell ref="E45:H45"/>
    <mergeCell ref="E47:H47"/>
    <mergeCell ref="E72:H72"/>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7"/>
  <sheetViews>
    <sheetView showGridLines="0" zoomScaleNormal="100" workbookViewId="0"/>
  </sheetViews>
  <sheetFormatPr defaultRowHeight="13.5" x14ac:dyDescent="0.3"/>
  <cols>
    <col min="1" max="1" width="8.33203125" customWidth="1"/>
    <col min="2" max="2" width="1.6640625" customWidth="1"/>
    <col min="3" max="4" width="5" customWidth="1"/>
    <col min="5" max="5" width="11.6640625" customWidth="1"/>
    <col min="6" max="6" width="9.1640625" customWidth="1"/>
    <col min="7" max="7" width="5" customWidth="1"/>
    <col min="8" max="8" width="77.83203125" customWidth="1"/>
    <col min="9" max="10" width="20" customWidth="1"/>
    <col min="11" max="11" width="1.6640625" customWidth="1"/>
  </cols>
  <sheetData>
    <row r="1" spans="2:11" ht="37.5" customHeight="1" x14ac:dyDescent="0.3"/>
    <row r="2" spans="2:11" ht="7.5" customHeight="1" x14ac:dyDescent="0.3">
      <c r="B2" s="228"/>
      <c r="C2" s="229"/>
      <c r="D2" s="229"/>
      <c r="E2" s="229"/>
      <c r="F2" s="229"/>
      <c r="G2" s="229"/>
      <c r="H2" s="229"/>
      <c r="I2" s="229"/>
      <c r="J2" s="229"/>
      <c r="K2" s="230"/>
    </row>
    <row r="3" spans="2:11" s="233" customFormat="1" ht="45" customHeight="1" x14ac:dyDescent="0.3">
      <c r="B3" s="231"/>
      <c r="C3" s="347" t="s">
        <v>3213</v>
      </c>
      <c r="D3" s="347"/>
      <c r="E3" s="347"/>
      <c r="F3" s="347"/>
      <c r="G3" s="347"/>
      <c r="H3" s="347"/>
      <c r="I3" s="347"/>
      <c r="J3" s="347"/>
      <c r="K3" s="232"/>
    </row>
    <row r="4" spans="2:11" ht="25.5" customHeight="1" x14ac:dyDescent="0.3">
      <c r="B4" s="234"/>
      <c r="C4" s="353" t="s">
        <v>3214</v>
      </c>
      <c r="D4" s="353"/>
      <c r="E4" s="353"/>
      <c r="F4" s="353"/>
      <c r="G4" s="353"/>
      <c r="H4" s="353"/>
      <c r="I4" s="353"/>
      <c r="J4" s="353"/>
      <c r="K4" s="235"/>
    </row>
    <row r="5" spans="2:11" ht="5.25" customHeight="1" x14ac:dyDescent="0.3">
      <c r="B5" s="234"/>
      <c r="C5" s="236"/>
      <c r="D5" s="236"/>
      <c r="E5" s="236"/>
      <c r="F5" s="236"/>
      <c r="G5" s="236"/>
      <c r="H5" s="236"/>
      <c r="I5" s="236"/>
      <c r="J5" s="236"/>
      <c r="K5" s="235"/>
    </row>
    <row r="6" spans="2:11" ht="15" customHeight="1" x14ac:dyDescent="0.3">
      <c r="B6" s="234"/>
      <c r="C6" s="350" t="s">
        <v>3215</v>
      </c>
      <c r="D6" s="350"/>
      <c r="E6" s="350"/>
      <c r="F6" s="350"/>
      <c r="G6" s="350"/>
      <c r="H6" s="350"/>
      <c r="I6" s="350"/>
      <c r="J6" s="350"/>
      <c r="K6" s="235"/>
    </row>
    <row r="7" spans="2:11" ht="15" customHeight="1" x14ac:dyDescent="0.3">
      <c r="B7" s="238"/>
      <c r="C7" s="350" t="s">
        <v>3216</v>
      </c>
      <c r="D7" s="350"/>
      <c r="E7" s="350"/>
      <c r="F7" s="350"/>
      <c r="G7" s="350"/>
      <c r="H7" s="350"/>
      <c r="I7" s="350"/>
      <c r="J7" s="350"/>
      <c r="K7" s="235"/>
    </row>
    <row r="8" spans="2:11" ht="12.75" customHeight="1" x14ac:dyDescent="0.3">
      <c r="B8" s="238"/>
      <c r="C8" s="237"/>
      <c r="D8" s="237"/>
      <c r="E8" s="237"/>
      <c r="F8" s="237"/>
      <c r="G8" s="237"/>
      <c r="H8" s="237"/>
      <c r="I8" s="237"/>
      <c r="J8" s="237"/>
      <c r="K8" s="235"/>
    </row>
    <row r="9" spans="2:11" ht="15" customHeight="1" x14ac:dyDescent="0.3">
      <c r="B9" s="238"/>
      <c r="C9" s="350" t="s">
        <v>3217</v>
      </c>
      <c r="D9" s="350"/>
      <c r="E9" s="350"/>
      <c r="F9" s="350"/>
      <c r="G9" s="350"/>
      <c r="H9" s="350"/>
      <c r="I9" s="350"/>
      <c r="J9" s="350"/>
      <c r="K9" s="235"/>
    </row>
    <row r="10" spans="2:11" ht="15" customHeight="1" x14ac:dyDescent="0.3">
      <c r="B10" s="238"/>
      <c r="C10" s="237"/>
      <c r="D10" s="350" t="s">
        <v>3218</v>
      </c>
      <c r="E10" s="350"/>
      <c r="F10" s="350"/>
      <c r="G10" s="350"/>
      <c r="H10" s="350"/>
      <c r="I10" s="350"/>
      <c r="J10" s="350"/>
      <c r="K10" s="235"/>
    </row>
    <row r="11" spans="2:11" ht="15" customHeight="1" x14ac:dyDescent="0.3">
      <c r="B11" s="238"/>
      <c r="C11" s="239"/>
      <c r="D11" s="350" t="s">
        <v>3219</v>
      </c>
      <c r="E11" s="350"/>
      <c r="F11" s="350"/>
      <c r="G11" s="350"/>
      <c r="H11" s="350"/>
      <c r="I11" s="350"/>
      <c r="J11" s="350"/>
      <c r="K11" s="235"/>
    </row>
    <row r="12" spans="2:11" ht="12.75" customHeight="1" x14ac:dyDescent="0.3">
      <c r="B12" s="238"/>
      <c r="C12" s="239"/>
      <c r="D12" s="239"/>
      <c r="E12" s="239"/>
      <c r="F12" s="239"/>
      <c r="G12" s="239"/>
      <c r="H12" s="239"/>
      <c r="I12" s="239"/>
      <c r="J12" s="239"/>
      <c r="K12" s="235"/>
    </row>
    <row r="13" spans="2:11" ht="15" customHeight="1" x14ac:dyDescent="0.3">
      <c r="B13" s="238"/>
      <c r="C13" s="239"/>
      <c r="D13" s="350" t="s">
        <v>3220</v>
      </c>
      <c r="E13" s="350"/>
      <c r="F13" s="350"/>
      <c r="G13" s="350"/>
      <c r="H13" s="350"/>
      <c r="I13" s="350"/>
      <c r="J13" s="350"/>
      <c r="K13" s="235"/>
    </row>
    <row r="14" spans="2:11" ht="15" customHeight="1" x14ac:dyDescent="0.3">
      <c r="B14" s="238"/>
      <c r="C14" s="239"/>
      <c r="D14" s="350" t="s">
        <v>3221</v>
      </c>
      <c r="E14" s="350"/>
      <c r="F14" s="350"/>
      <c r="G14" s="350"/>
      <c r="H14" s="350"/>
      <c r="I14" s="350"/>
      <c r="J14" s="350"/>
      <c r="K14" s="235"/>
    </row>
    <row r="15" spans="2:11" ht="15" customHeight="1" x14ac:dyDescent="0.3">
      <c r="B15" s="238"/>
      <c r="C15" s="239"/>
      <c r="D15" s="350" t="s">
        <v>3222</v>
      </c>
      <c r="E15" s="350"/>
      <c r="F15" s="350"/>
      <c r="G15" s="350"/>
      <c r="H15" s="350"/>
      <c r="I15" s="350"/>
      <c r="J15" s="350"/>
      <c r="K15" s="235"/>
    </row>
    <row r="16" spans="2:11" ht="15" customHeight="1" x14ac:dyDescent="0.3">
      <c r="B16" s="238"/>
      <c r="C16" s="239"/>
      <c r="D16" s="239"/>
      <c r="E16" s="240" t="s">
        <v>78</v>
      </c>
      <c r="F16" s="350" t="s">
        <v>3223</v>
      </c>
      <c r="G16" s="350"/>
      <c r="H16" s="350"/>
      <c r="I16" s="350"/>
      <c r="J16" s="350"/>
      <c r="K16" s="235"/>
    </row>
    <row r="17" spans="2:11" ht="15" customHeight="1" x14ac:dyDescent="0.3">
      <c r="B17" s="238"/>
      <c r="C17" s="239"/>
      <c r="D17" s="239"/>
      <c r="E17" s="240" t="s">
        <v>3224</v>
      </c>
      <c r="F17" s="350" t="s">
        <v>3225</v>
      </c>
      <c r="G17" s="350"/>
      <c r="H17" s="350"/>
      <c r="I17" s="350"/>
      <c r="J17" s="350"/>
      <c r="K17" s="235"/>
    </row>
    <row r="18" spans="2:11" ht="15" customHeight="1" x14ac:dyDescent="0.3">
      <c r="B18" s="238"/>
      <c r="C18" s="239"/>
      <c r="D18" s="239"/>
      <c r="E18" s="240" t="s">
        <v>3226</v>
      </c>
      <c r="F18" s="350" t="s">
        <v>3227</v>
      </c>
      <c r="G18" s="350"/>
      <c r="H18" s="350"/>
      <c r="I18" s="350"/>
      <c r="J18" s="350"/>
      <c r="K18" s="235"/>
    </row>
    <row r="19" spans="2:11" ht="15" customHeight="1" x14ac:dyDescent="0.3">
      <c r="B19" s="238"/>
      <c r="C19" s="239"/>
      <c r="D19" s="239"/>
      <c r="E19" s="240" t="s">
        <v>98</v>
      </c>
      <c r="F19" s="350" t="s">
        <v>3228</v>
      </c>
      <c r="G19" s="350"/>
      <c r="H19" s="350"/>
      <c r="I19" s="350"/>
      <c r="J19" s="350"/>
      <c r="K19" s="235"/>
    </row>
    <row r="20" spans="2:11" ht="15" customHeight="1" x14ac:dyDescent="0.3">
      <c r="B20" s="238"/>
      <c r="C20" s="239"/>
      <c r="D20" s="239"/>
      <c r="E20" s="240" t="s">
        <v>3229</v>
      </c>
      <c r="F20" s="350" t="s">
        <v>3230</v>
      </c>
      <c r="G20" s="350"/>
      <c r="H20" s="350"/>
      <c r="I20" s="350"/>
      <c r="J20" s="350"/>
      <c r="K20" s="235"/>
    </row>
    <row r="21" spans="2:11" ht="15" customHeight="1" x14ac:dyDescent="0.3">
      <c r="B21" s="238"/>
      <c r="C21" s="239"/>
      <c r="D21" s="239"/>
      <c r="E21" s="240" t="s">
        <v>83</v>
      </c>
      <c r="F21" s="350" t="s">
        <v>3231</v>
      </c>
      <c r="G21" s="350"/>
      <c r="H21" s="350"/>
      <c r="I21" s="350"/>
      <c r="J21" s="350"/>
      <c r="K21" s="235"/>
    </row>
    <row r="22" spans="2:11" ht="12.75" customHeight="1" x14ac:dyDescent="0.3">
      <c r="B22" s="238"/>
      <c r="C22" s="239"/>
      <c r="D22" s="239"/>
      <c r="E22" s="239"/>
      <c r="F22" s="239"/>
      <c r="G22" s="239"/>
      <c r="H22" s="239"/>
      <c r="I22" s="239"/>
      <c r="J22" s="239"/>
      <c r="K22" s="235"/>
    </row>
    <row r="23" spans="2:11" ht="15" customHeight="1" x14ac:dyDescent="0.3">
      <c r="B23" s="238"/>
      <c r="C23" s="350" t="s">
        <v>3232</v>
      </c>
      <c r="D23" s="350"/>
      <c r="E23" s="350"/>
      <c r="F23" s="350"/>
      <c r="G23" s="350"/>
      <c r="H23" s="350"/>
      <c r="I23" s="350"/>
      <c r="J23" s="350"/>
      <c r="K23" s="235"/>
    </row>
    <row r="24" spans="2:11" ht="15" customHeight="1" x14ac:dyDescent="0.3">
      <c r="B24" s="238"/>
      <c r="C24" s="350" t="s">
        <v>3233</v>
      </c>
      <c r="D24" s="350"/>
      <c r="E24" s="350"/>
      <c r="F24" s="350"/>
      <c r="G24" s="350"/>
      <c r="H24" s="350"/>
      <c r="I24" s="350"/>
      <c r="J24" s="350"/>
      <c r="K24" s="235"/>
    </row>
    <row r="25" spans="2:11" ht="15" customHeight="1" x14ac:dyDescent="0.3">
      <c r="B25" s="238"/>
      <c r="C25" s="237"/>
      <c r="D25" s="350" t="s">
        <v>3234</v>
      </c>
      <c r="E25" s="350"/>
      <c r="F25" s="350"/>
      <c r="G25" s="350"/>
      <c r="H25" s="350"/>
      <c r="I25" s="350"/>
      <c r="J25" s="350"/>
      <c r="K25" s="235"/>
    </row>
    <row r="26" spans="2:11" ht="15" customHeight="1" x14ac:dyDescent="0.3">
      <c r="B26" s="238"/>
      <c r="C26" s="239"/>
      <c r="D26" s="350" t="s">
        <v>3235</v>
      </c>
      <c r="E26" s="350"/>
      <c r="F26" s="350"/>
      <c r="G26" s="350"/>
      <c r="H26" s="350"/>
      <c r="I26" s="350"/>
      <c r="J26" s="350"/>
      <c r="K26" s="235"/>
    </row>
    <row r="27" spans="2:11" ht="12.75" customHeight="1" x14ac:dyDescent="0.3">
      <c r="B27" s="238"/>
      <c r="C27" s="239"/>
      <c r="D27" s="239"/>
      <c r="E27" s="239"/>
      <c r="F27" s="239"/>
      <c r="G27" s="239"/>
      <c r="H27" s="239"/>
      <c r="I27" s="239"/>
      <c r="J27" s="239"/>
      <c r="K27" s="235"/>
    </row>
    <row r="28" spans="2:11" ht="15" customHeight="1" x14ac:dyDescent="0.3">
      <c r="B28" s="238"/>
      <c r="C28" s="239"/>
      <c r="D28" s="350" t="s">
        <v>3236</v>
      </c>
      <c r="E28" s="350"/>
      <c r="F28" s="350"/>
      <c r="G28" s="350"/>
      <c r="H28" s="350"/>
      <c r="I28" s="350"/>
      <c r="J28" s="350"/>
      <c r="K28" s="235"/>
    </row>
    <row r="29" spans="2:11" ht="15" customHeight="1" x14ac:dyDescent="0.3">
      <c r="B29" s="238"/>
      <c r="C29" s="239"/>
      <c r="D29" s="350" t="s">
        <v>3237</v>
      </c>
      <c r="E29" s="350"/>
      <c r="F29" s="350"/>
      <c r="G29" s="350"/>
      <c r="H29" s="350"/>
      <c r="I29" s="350"/>
      <c r="J29" s="350"/>
      <c r="K29" s="235"/>
    </row>
    <row r="30" spans="2:11" ht="12.75" customHeight="1" x14ac:dyDescent="0.3">
      <c r="B30" s="238"/>
      <c r="C30" s="239"/>
      <c r="D30" s="239"/>
      <c r="E30" s="239"/>
      <c r="F30" s="239"/>
      <c r="G30" s="239"/>
      <c r="H30" s="239"/>
      <c r="I30" s="239"/>
      <c r="J30" s="239"/>
      <c r="K30" s="235"/>
    </row>
    <row r="31" spans="2:11" ht="15" customHeight="1" x14ac:dyDescent="0.3">
      <c r="B31" s="238"/>
      <c r="C31" s="239"/>
      <c r="D31" s="350" t="s">
        <v>3238</v>
      </c>
      <c r="E31" s="350"/>
      <c r="F31" s="350"/>
      <c r="G31" s="350"/>
      <c r="H31" s="350"/>
      <c r="I31" s="350"/>
      <c r="J31" s="350"/>
      <c r="K31" s="235"/>
    </row>
    <row r="32" spans="2:11" ht="15" customHeight="1" x14ac:dyDescent="0.3">
      <c r="B32" s="238"/>
      <c r="C32" s="239"/>
      <c r="D32" s="350" t="s">
        <v>3239</v>
      </c>
      <c r="E32" s="350"/>
      <c r="F32" s="350"/>
      <c r="G32" s="350"/>
      <c r="H32" s="350"/>
      <c r="I32" s="350"/>
      <c r="J32" s="350"/>
      <c r="K32" s="235"/>
    </row>
    <row r="33" spans="2:11" ht="15" customHeight="1" x14ac:dyDescent="0.3">
      <c r="B33" s="238"/>
      <c r="C33" s="239"/>
      <c r="D33" s="350" t="s">
        <v>3240</v>
      </c>
      <c r="E33" s="350"/>
      <c r="F33" s="350"/>
      <c r="G33" s="350"/>
      <c r="H33" s="350"/>
      <c r="I33" s="350"/>
      <c r="J33" s="350"/>
      <c r="K33" s="235"/>
    </row>
    <row r="34" spans="2:11" ht="15" customHeight="1" x14ac:dyDescent="0.3">
      <c r="B34" s="238"/>
      <c r="C34" s="239"/>
      <c r="D34" s="237"/>
      <c r="E34" s="241" t="s">
        <v>123</v>
      </c>
      <c r="F34" s="237"/>
      <c r="G34" s="350" t="s">
        <v>3241</v>
      </c>
      <c r="H34" s="350"/>
      <c r="I34" s="350"/>
      <c r="J34" s="350"/>
      <c r="K34" s="235"/>
    </row>
    <row r="35" spans="2:11" ht="30.75" customHeight="1" x14ac:dyDescent="0.3">
      <c r="B35" s="238"/>
      <c r="C35" s="239"/>
      <c r="D35" s="237"/>
      <c r="E35" s="241" t="s">
        <v>3242</v>
      </c>
      <c r="F35" s="237"/>
      <c r="G35" s="350" t="s">
        <v>3243</v>
      </c>
      <c r="H35" s="350"/>
      <c r="I35" s="350"/>
      <c r="J35" s="350"/>
      <c r="K35" s="235"/>
    </row>
    <row r="36" spans="2:11" ht="15" customHeight="1" x14ac:dyDescent="0.3">
      <c r="B36" s="238"/>
      <c r="C36" s="239"/>
      <c r="D36" s="237"/>
      <c r="E36" s="241" t="s">
        <v>53</v>
      </c>
      <c r="F36" s="237"/>
      <c r="G36" s="350" t="s">
        <v>3244</v>
      </c>
      <c r="H36" s="350"/>
      <c r="I36" s="350"/>
      <c r="J36" s="350"/>
      <c r="K36" s="235"/>
    </row>
    <row r="37" spans="2:11" ht="15" customHeight="1" x14ac:dyDescent="0.3">
      <c r="B37" s="238"/>
      <c r="C37" s="239"/>
      <c r="D37" s="237"/>
      <c r="E37" s="241" t="s">
        <v>124</v>
      </c>
      <c r="F37" s="237"/>
      <c r="G37" s="350" t="s">
        <v>3245</v>
      </c>
      <c r="H37" s="350"/>
      <c r="I37" s="350"/>
      <c r="J37" s="350"/>
      <c r="K37" s="235"/>
    </row>
    <row r="38" spans="2:11" ht="15" customHeight="1" x14ac:dyDescent="0.3">
      <c r="B38" s="238"/>
      <c r="C38" s="239"/>
      <c r="D38" s="237"/>
      <c r="E38" s="241" t="s">
        <v>125</v>
      </c>
      <c r="F38" s="237"/>
      <c r="G38" s="350" t="s">
        <v>3246</v>
      </c>
      <c r="H38" s="350"/>
      <c r="I38" s="350"/>
      <c r="J38" s="350"/>
      <c r="K38" s="235"/>
    </row>
    <row r="39" spans="2:11" ht="15" customHeight="1" x14ac:dyDescent="0.3">
      <c r="B39" s="238"/>
      <c r="C39" s="239"/>
      <c r="D39" s="237"/>
      <c r="E39" s="241" t="s">
        <v>126</v>
      </c>
      <c r="F39" s="237"/>
      <c r="G39" s="350" t="s">
        <v>3247</v>
      </c>
      <c r="H39" s="350"/>
      <c r="I39" s="350"/>
      <c r="J39" s="350"/>
      <c r="K39" s="235"/>
    </row>
    <row r="40" spans="2:11" ht="15" customHeight="1" x14ac:dyDescent="0.3">
      <c r="B40" s="238"/>
      <c r="C40" s="239"/>
      <c r="D40" s="237"/>
      <c r="E40" s="241" t="s">
        <v>3248</v>
      </c>
      <c r="F40" s="237"/>
      <c r="G40" s="350" t="s">
        <v>3249</v>
      </c>
      <c r="H40" s="350"/>
      <c r="I40" s="350"/>
      <c r="J40" s="350"/>
      <c r="K40" s="235"/>
    </row>
    <row r="41" spans="2:11" ht="15" customHeight="1" x14ac:dyDescent="0.3">
      <c r="B41" s="238"/>
      <c r="C41" s="239"/>
      <c r="D41" s="237"/>
      <c r="E41" s="241"/>
      <c r="F41" s="237"/>
      <c r="G41" s="350" t="s">
        <v>3250</v>
      </c>
      <c r="H41" s="350"/>
      <c r="I41" s="350"/>
      <c r="J41" s="350"/>
      <c r="K41" s="235"/>
    </row>
    <row r="42" spans="2:11" ht="15" customHeight="1" x14ac:dyDescent="0.3">
      <c r="B42" s="238"/>
      <c r="C42" s="239"/>
      <c r="D42" s="237"/>
      <c r="E42" s="241" t="s">
        <v>3251</v>
      </c>
      <c r="F42" s="237"/>
      <c r="G42" s="350" t="s">
        <v>3252</v>
      </c>
      <c r="H42" s="350"/>
      <c r="I42" s="350"/>
      <c r="J42" s="350"/>
      <c r="K42" s="235"/>
    </row>
    <row r="43" spans="2:11" ht="15" customHeight="1" x14ac:dyDescent="0.3">
      <c r="B43" s="238"/>
      <c r="C43" s="239"/>
      <c r="D43" s="237"/>
      <c r="E43" s="241" t="s">
        <v>129</v>
      </c>
      <c r="F43" s="237"/>
      <c r="G43" s="350" t="s">
        <v>3253</v>
      </c>
      <c r="H43" s="350"/>
      <c r="I43" s="350"/>
      <c r="J43" s="350"/>
      <c r="K43" s="235"/>
    </row>
    <row r="44" spans="2:11" ht="12.75" customHeight="1" x14ac:dyDescent="0.3">
      <c r="B44" s="238"/>
      <c r="C44" s="239"/>
      <c r="D44" s="237"/>
      <c r="E44" s="237"/>
      <c r="F44" s="237"/>
      <c r="G44" s="237"/>
      <c r="H44" s="237"/>
      <c r="I44" s="237"/>
      <c r="J44" s="237"/>
      <c r="K44" s="235"/>
    </row>
    <row r="45" spans="2:11" ht="15" customHeight="1" x14ac:dyDescent="0.3">
      <c r="B45" s="238"/>
      <c r="C45" s="239"/>
      <c r="D45" s="350" t="s">
        <v>3254</v>
      </c>
      <c r="E45" s="350"/>
      <c r="F45" s="350"/>
      <c r="G45" s="350"/>
      <c r="H45" s="350"/>
      <c r="I45" s="350"/>
      <c r="J45" s="350"/>
      <c r="K45" s="235"/>
    </row>
    <row r="46" spans="2:11" ht="15" customHeight="1" x14ac:dyDescent="0.3">
      <c r="B46" s="238"/>
      <c r="C46" s="239"/>
      <c r="D46" s="239"/>
      <c r="E46" s="350" t="s">
        <v>3255</v>
      </c>
      <c r="F46" s="350"/>
      <c r="G46" s="350"/>
      <c r="H46" s="350"/>
      <c r="I46" s="350"/>
      <c r="J46" s="350"/>
      <c r="K46" s="235"/>
    </row>
    <row r="47" spans="2:11" ht="15" customHeight="1" x14ac:dyDescent="0.3">
      <c r="B47" s="238"/>
      <c r="C47" s="239"/>
      <c r="D47" s="239"/>
      <c r="E47" s="350" t="s">
        <v>3256</v>
      </c>
      <c r="F47" s="350"/>
      <c r="G47" s="350"/>
      <c r="H47" s="350"/>
      <c r="I47" s="350"/>
      <c r="J47" s="350"/>
      <c r="K47" s="235"/>
    </row>
    <row r="48" spans="2:11" ht="15" customHeight="1" x14ac:dyDescent="0.3">
      <c r="B48" s="238"/>
      <c r="C48" s="239"/>
      <c r="D48" s="239"/>
      <c r="E48" s="350" t="s">
        <v>3257</v>
      </c>
      <c r="F48" s="350"/>
      <c r="G48" s="350"/>
      <c r="H48" s="350"/>
      <c r="I48" s="350"/>
      <c r="J48" s="350"/>
      <c r="K48" s="235"/>
    </row>
    <row r="49" spans="2:11" ht="15" customHeight="1" x14ac:dyDescent="0.3">
      <c r="B49" s="238"/>
      <c r="C49" s="239"/>
      <c r="D49" s="350" t="s">
        <v>3258</v>
      </c>
      <c r="E49" s="350"/>
      <c r="F49" s="350"/>
      <c r="G49" s="350"/>
      <c r="H49" s="350"/>
      <c r="I49" s="350"/>
      <c r="J49" s="350"/>
      <c r="K49" s="235"/>
    </row>
    <row r="50" spans="2:11" ht="25.5" customHeight="1" x14ac:dyDescent="0.3">
      <c r="B50" s="234"/>
      <c r="C50" s="353" t="s">
        <v>3259</v>
      </c>
      <c r="D50" s="353"/>
      <c r="E50" s="353"/>
      <c r="F50" s="353"/>
      <c r="G50" s="353"/>
      <c r="H50" s="353"/>
      <c r="I50" s="353"/>
      <c r="J50" s="353"/>
      <c r="K50" s="235"/>
    </row>
    <row r="51" spans="2:11" ht="5.25" customHeight="1" x14ac:dyDescent="0.3">
      <c r="B51" s="234"/>
      <c r="C51" s="236"/>
      <c r="D51" s="236"/>
      <c r="E51" s="236"/>
      <c r="F51" s="236"/>
      <c r="G51" s="236"/>
      <c r="H51" s="236"/>
      <c r="I51" s="236"/>
      <c r="J51" s="236"/>
      <c r="K51" s="235"/>
    </row>
    <row r="52" spans="2:11" ht="15" customHeight="1" x14ac:dyDescent="0.3">
      <c r="B52" s="234"/>
      <c r="C52" s="350" t="s">
        <v>3260</v>
      </c>
      <c r="D52" s="350"/>
      <c r="E52" s="350"/>
      <c r="F52" s="350"/>
      <c r="G52" s="350"/>
      <c r="H52" s="350"/>
      <c r="I52" s="350"/>
      <c r="J52" s="350"/>
      <c r="K52" s="235"/>
    </row>
    <row r="53" spans="2:11" ht="15" customHeight="1" x14ac:dyDescent="0.3">
      <c r="B53" s="234"/>
      <c r="C53" s="350" t="s">
        <v>3261</v>
      </c>
      <c r="D53" s="350"/>
      <c r="E53" s="350"/>
      <c r="F53" s="350"/>
      <c r="G53" s="350"/>
      <c r="H53" s="350"/>
      <c r="I53" s="350"/>
      <c r="J53" s="350"/>
      <c r="K53" s="235"/>
    </row>
    <row r="54" spans="2:11" ht="12.75" customHeight="1" x14ac:dyDescent="0.3">
      <c r="B54" s="234"/>
      <c r="C54" s="237"/>
      <c r="D54" s="237"/>
      <c r="E54" s="237"/>
      <c r="F54" s="237"/>
      <c r="G54" s="237"/>
      <c r="H54" s="237"/>
      <c r="I54" s="237"/>
      <c r="J54" s="237"/>
      <c r="K54" s="235"/>
    </row>
    <row r="55" spans="2:11" ht="15" customHeight="1" x14ac:dyDescent="0.3">
      <c r="B55" s="234"/>
      <c r="C55" s="350" t="s">
        <v>3262</v>
      </c>
      <c r="D55" s="350"/>
      <c r="E55" s="350"/>
      <c r="F55" s="350"/>
      <c r="G55" s="350"/>
      <c r="H55" s="350"/>
      <c r="I55" s="350"/>
      <c r="J55" s="350"/>
      <c r="K55" s="235"/>
    </row>
    <row r="56" spans="2:11" ht="15" customHeight="1" x14ac:dyDescent="0.3">
      <c r="B56" s="234"/>
      <c r="C56" s="239"/>
      <c r="D56" s="350" t="s">
        <v>3263</v>
      </c>
      <c r="E56" s="350"/>
      <c r="F56" s="350"/>
      <c r="G56" s="350"/>
      <c r="H56" s="350"/>
      <c r="I56" s="350"/>
      <c r="J56" s="350"/>
      <c r="K56" s="235"/>
    </row>
    <row r="57" spans="2:11" ht="15" customHeight="1" x14ac:dyDescent="0.3">
      <c r="B57" s="234"/>
      <c r="C57" s="239"/>
      <c r="D57" s="350" t="s">
        <v>3264</v>
      </c>
      <c r="E57" s="350"/>
      <c r="F57" s="350"/>
      <c r="G57" s="350"/>
      <c r="H57" s="350"/>
      <c r="I57" s="350"/>
      <c r="J57" s="350"/>
      <c r="K57" s="235"/>
    </row>
    <row r="58" spans="2:11" ht="15" customHeight="1" x14ac:dyDescent="0.3">
      <c r="B58" s="234"/>
      <c r="C58" s="239"/>
      <c r="D58" s="350" t="s">
        <v>3265</v>
      </c>
      <c r="E58" s="350"/>
      <c r="F58" s="350"/>
      <c r="G58" s="350"/>
      <c r="H58" s="350"/>
      <c r="I58" s="350"/>
      <c r="J58" s="350"/>
      <c r="K58" s="235"/>
    </row>
    <row r="59" spans="2:11" ht="15" customHeight="1" x14ac:dyDescent="0.3">
      <c r="B59" s="234"/>
      <c r="C59" s="239"/>
      <c r="D59" s="350" t="s">
        <v>3266</v>
      </c>
      <c r="E59" s="350"/>
      <c r="F59" s="350"/>
      <c r="G59" s="350"/>
      <c r="H59" s="350"/>
      <c r="I59" s="350"/>
      <c r="J59" s="350"/>
      <c r="K59" s="235"/>
    </row>
    <row r="60" spans="2:11" ht="15" customHeight="1" x14ac:dyDescent="0.3">
      <c r="B60" s="234"/>
      <c r="C60" s="239"/>
      <c r="D60" s="352" t="s">
        <v>3267</v>
      </c>
      <c r="E60" s="352"/>
      <c r="F60" s="352"/>
      <c r="G60" s="352"/>
      <c r="H60" s="352"/>
      <c r="I60" s="352"/>
      <c r="J60" s="352"/>
      <c r="K60" s="235"/>
    </row>
    <row r="61" spans="2:11" ht="15" customHeight="1" x14ac:dyDescent="0.3">
      <c r="B61" s="234"/>
      <c r="C61" s="239"/>
      <c r="D61" s="350" t="s">
        <v>3268</v>
      </c>
      <c r="E61" s="350"/>
      <c r="F61" s="350"/>
      <c r="G61" s="350"/>
      <c r="H61" s="350"/>
      <c r="I61" s="350"/>
      <c r="J61" s="350"/>
      <c r="K61" s="235"/>
    </row>
    <row r="62" spans="2:11" ht="12.75" customHeight="1" x14ac:dyDescent="0.3">
      <c r="B62" s="234"/>
      <c r="C62" s="239"/>
      <c r="D62" s="239"/>
      <c r="E62" s="242"/>
      <c r="F62" s="239"/>
      <c r="G62" s="239"/>
      <c r="H62" s="239"/>
      <c r="I62" s="239"/>
      <c r="J62" s="239"/>
      <c r="K62" s="235"/>
    </row>
    <row r="63" spans="2:11" ht="15" customHeight="1" x14ac:dyDescent="0.3">
      <c r="B63" s="234"/>
      <c r="C63" s="239"/>
      <c r="D63" s="350" t="s">
        <v>3269</v>
      </c>
      <c r="E63" s="350"/>
      <c r="F63" s="350"/>
      <c r="G63" s="350"/>
      <c r="H63" s="350"/>
      <c r="I63" s="350"/>
      <c r="J63" s="350"/>
      <c r="K63" s="235"/>
    </row>
    <row r="64" spans="2:11" ht="15" customHeight="1" x14ac:dyDescent="0.3">
      <c r="B64" s="234"/>
      <c r="C64" s="239"/>
      <c r="D64" s="352" t="s">
        <v>3270</v>
      </c>
      <c r="E64" s="352"/>
      <c r="F64" s="352"/>
      <c r="G64" s="352"/>
      <c r="H64" s="352"/>
      <c r="I64" s="352"/>
      <c r="J64" s="352"/>
      <c r="K64" s="235"/>
    </row>
    <row r="65" spans="2:11" ht="15" customHeight="1" x14ac:dyDescent="0.3">
      <c r="B65" s="234"/>
      <c r="C65" s="239"/>
      <c r="D65" s="350" t="s">
        <v>3271</v>
      </c>
      <c r="E65" s="350"/>
      <c r="F65" s="350"/>
      <c r="G65" s="350"/>
      <c r="H65" s="350"/>
      <c r="I65" s="350"/>
      <c r="J65" s="350"/>
      <c r="K65" s="235"/>
    </row>
    <row r="66" spans="2:11" ht="15" customHeight="1" x14ac:dyDescent="0.3">
      <c r="B66" s="234"/>
      <c r="C66" s="239"/>
      <c r="D66" s="350" t="s">
        <v>3272</v>
      </c>
      <c r="E66" s="350"/>
      <c r="F66" s="350"/>
      <c r="G66" s="350"/>
      <c r="H66" s="350"/>
      <c r="I66" s="350"/>
      <c r="J66" s="350"/>
      <c r="K66" s="235"/>
    </row>
    <row r="67" spans="2:11" ht="15" customHeight="1" x14ac:dyDescent="0.3">
      <c r="B67" s="234"/>
      <c r="C67" s="239"/>
      <c r="D67" s="350" t="s">
        <v>3273</v>
      </c>
      <c r="E67" s="350"/>
      <c r="F67" s="350"/>
      <c r="G67" s="350"/>
      <c r="H67" s="350"/>
      <c r="I67" s="350"/>
      <c r="J67" s="350"/>
      <c r="K67" s="235"/>
    </row>
    <row r="68" spans="2:11" ht="15" customHeight="1" x14ac:dyDescent="0.3">
      <c r="B68" s="234"/>
      <c r="C68" s="239"/>
      <c r="D68" s="350" t="s">
        <v>3274</v>
      </c>
      <c r="E68" s="350"/>
      <c r="F68" s="350"/>
      <c r="G68" s="350"/>
      <c r="H68" s="350"/>
      <c r="I68" s="350"/>
      <c r="J68" s="350"/>
      <c r="K68" s="235"/>
    </row>
    <row r="69" spans="2:11" ht="12.75" customHeight="1" x14ac:dyDescent="0.3">
      <c r="B69" s="243"/>
      <c r="C69" s="244"/>
      <c r="D69" s="244"/>
      <c r="E69" s="244"/>
      <c r="F69" s="244"/>
      <c r="G69" s="244"/>
      <c r="H69" s="244"/>
      <c r="I69" s="244"/>
      <c r="J69" s="244"/>
      <c r="K69" s="245"/>
    </row>
    <row r="70" spans="2:11" ht="18.75" customHeight="1" x14ac:dyDescent="0.3">
      <c r="B70" s="246"/>
      <c r="C70" s="246"/>
      <c r="D70" s="246"/>
      <c r="E70" s="246"/>
      <c r="F70" s="246"/>
      <c r="G70" s="246"/>
      <c r="H70" s="246"/>
      <c r="I70" s="246"/>
      <c r="J70" s="246"/>
      <c r="K70" s="247"/>
    </row>
    <row r="71" spans="2:11" ht="18.75" customHeight="1" x14ac:dyDescent="0.3">
      <c r="B71" s="247"/>
      <c r="C71" s="247"/>
      <c r="D71" s="247"/>
      <c r="E71" s="247"/>
      <c r="F71" s="247"/>
      <c r="G71" s="247"/>
      <c r="H71" s="247"/>
      <c r="I71" s="247"/>
      <c r="J71" s="247"/>
      <c r="K71" s="247"/>
    </row>
    <row r="72" spans="2:11" ht="7.5" customHeight="1" x14ac:dyDescent="0.3">
      <c r="B72" s="248"/>
      <c r="C72" s="249"/>
      <c r="D72" s="249"/>
      <c r="E72" s="249"/>
      <c r="F72" s="249"/>
      <c r="G72" s="249"/>
      <c r="H72" s="249"/>
      <c r="I72" s="249"/>
      <c r="J72" s="249"/>
      <c r="K72" s="250"/>
    </row>
    <row r="73" spans="2:11" ht="45" customHeight="1" x14ac:dyDescent="0.3">
      <c r="B73" s="251"/>
      <c r="C73" s="351" t="s">
        <v>3212</v>
      </c>
      <c r="D73" s="351"/>
      <c r="E73" s="351"/>
      <c r="F73" s="351"/>
      <c r="G73" s="351"/>
      <c r="H73" s="351"/>
      <c r="I73" s="351"/>
      <c r="J73" s="351"/>
      <c r="K73" s="252"/>
    </row>
    <row r="74" spans="2:11" ht="17.25" customHeight="1" x14ac:dyDescent="0.3">
      <c r="B74" s="251"/>
      <c r="C74" s="253" t="s">
        <v>3275</v>
      </c>
      <c r="D74" s="253"/>
      <c r="E74" s="253"/>
      <c r="F74" s="253" t="s">
        <v>3276</v>
      </c>
      <c r="G74" s="254"/>
      <c r="H74" s="253" t="s">
        <v>124</v>
      </c>
      <c r="I74" s="253" t="s">
        <v>57</v>
      </c>
      <c r="J74" s="253" t="s">
        <v>3277</v>
      </c>
      <c r="K74" s="252"/>
    </row>
    <row r="75" spans="2:11" ht="17.25" customHeight="1" x14ac:dyDescent="0.3">
      <c r="B75" s="251"/>
      <c r="C75" s="255" t="s">
        <v>3278</v>
      </c>
      <c r="D75" s="255"/>
      <c r="E75" s="255"/>
      <c r="F75" s="256" t="s">
        <v>3279</v>
      </c>
      <c r="G75" s="257"/>
      <c r="H75" s="255"/>
      <c r="I75" s="255"/>
      <c r="J75" s="255" t="s">
        <v>3280</v>
      </c>
      <c r="K75" s="252"/>
    </row>
    <row r="76" spans="2:11" ht="5.25" customHeight="1" x14ac:dyDescent="0.3">
      <c r="B76" s="251"/>
      <c r="C76" s="258"/>
      <c r="D76" s="258"/>
      <c r="E76" s="258"/>
      <c r="F76" s="258"/>
      <c r="G76" s="259"/>
      <c r="H76" s="258"/>
      <c r="I76" s="258"/>
      <c r="J76" s="258"/>
      <c r="K76" s="252"/>
    </row>
    <row r="77" spans="2:11" ht="15" customHeight="1" x14ac:dyDescent="0.3">
      <c r="B77" s="251"/>
      <c r="C77" s="241" t="s">
        <v>53</v>
      </c>
      <c r="D77" s="258"/>
      <c r="E77" s="258"/>
      <c r="F77" s="260" t="s">
        <v>3281</v>
      </c>
      <c r="G77" s="259"/>
      <c r="H77" s="241" t="s">
        <v>3282</v>
      </c>
      <c r="I77" s="241" t="s">
        <v>3283</v>
      </c>
      <c r="J77" s="241">
        <v>20</v>
      </c>
      <c r="K77" s="252"/>
    </row>
    <row r="78" spans="2:11" ht="15" customHeight="1" x14ac:dyDescent="0.3">
      <c r="B78" s="251"/>
      <c r="C78" s="241" t="s">
        <v>3284</v>
      </c>
      <c r="D78" s="241"/>
      <c r="E78" s="241"/>
      <c r="F78" s="260" t="s">
        <v>3281</v>
      </c>
      <c r="G78" s="259"/>
      <c r="H78" s="241" t="s">
        <v>3285</v>
      </c>
      <c r="I78" s="241" t="s">
        <v>3283</v>
      </c>
      <c r="J78" s="241">
        <v>120</v>
      </c>
      <c r="K78" s="252"/>
    </row>
    <row r="79" spans="2:11" ht="15" customHeight="1" x14ac:dyDescent="0.3">
      <c r="B79" s="261"/>
      <c r="C79" s="241" t="s">
        <v>3286</v>
      </c>
      <c r="D79" s="241"/>
      <c r="E79" s="241"/>
      <c r="F79" s="260" t="s">
        <v>3287</v>
      </c>
      <c r="G79" s="259"/>
      <c r="H79" s="241" t="s">
        <v>3288</v>
      </c>
      <c r="I79" s="241" t="s">
        <v>3283</v>
      </c>
      <c r="J79" s="241">
        <v>50</v>
      </c>
      <c r="K79" s="252"/>
    </row>
    <row r="80" spans="2:11" ht="15" customHeight="1" x14ac:dyDescent="0.3">
      <c r="B80" s="261"/>
      <c r="C80" s="241" t="s">
        <v>3289</v>
      </c>
      <c r="D80" s="241"/>
      <c r="E80" s="241"/>
      <c r="F80" s="260" t="s">
        <v>3281</v>
      </c>
      <c r="G80" s="259"/>
      <c r="H80" s="241" t="s">
        <v>3290</v>
      </c>
      <c r="I80" s="241" t="s">
        <v>3291</v>
      </c>
      <c r="J80" s="241"/>
      <c r="K80" s="252"/>
    </row>
    <row r="81" spans="2:11" ht="15" customHeight="1" x14ac:dyDescent="0.3">
      <c r="B81" s="261"/>
      <c r="C81" s="262" t="s">
        <v>3292</v>
      </c>
      <c r="D81" s="262"/>
      <c r="E81" s="262"/>
      <c r="F81" s="263" t="s">
        <v>3287</v>
      </c>
      <c r="G81" s="262"/>
      <c r="H81" s="262" t="s">
        <v>3293</v>
      </c>
      <c r="I81" s="262" t="s">
        <v>3283</v>
      </c>
      <c r="J81" s="262">
        <v>15</v>
      </c>
      <c r="K81" s="252"/>
    </row>
    <row r="82" spans="2:11" ht="15" customHeight="1" x14ac:dyDescent="0.3">
      <c r="B82" s="261"/>
      <c r="C82" s="262" t="s">
        <v>3294</v>
      </c>
      <c r="D82" s="262"/>
      <c r="E82" s="262"/>
      <c r="F82" s="263" t="s">
        <v>3287</v>
      </c>
      <c r="G82" s="262"/>
      <c r="H82" s="262" t="s">
        <v>3295</v>
      </c>
      <c r="I82" s="262" t="s">
        <v>3283</v>
      </c>
      <c r="J82" s="262">
        <v>15</v>
      </c>
      <c r="K82" s="252"/>
    </row>
    <row r="83" spans="2:11" ht="15" customHeight="1" x14ac:dyDescent="0.3">
      <c r="B83" s="261"/>
      <c r="C83" s="262" t="s">
        <v>3296</v>
      </c>
      <c r="D83" s="262"/>
      <c r="E83" s="262"/>
      <c r="F83" s="263" t="s">
        <v>3287</v>
      </c>
      <c r="G83" s="262"/>
      <c r="H83" s="262" t="s">
        <v>3297</v>
      </c>
      <c r="I83" s="262" t="s">
        <v>3283</v>
      </c>
      <c r="J83" s="262">
        <v>20</v>
      </c>
      <c r="K83" s="252"/>
    </row>
    <row r="84" spans="2:11" ht="15" customHeight="1" x14ac:dyDescent="0.3">
      <c r="B84" s="261"/>
      <c r="C84" s="262" t="s">
        <v>3298</v>
      </c>
      <c r="D84" s="262"/>
      <c r="E84" s="262"/>
      <c r="F84" s="263" t="s">
        <v>3287</v>
      </c>
      <c r="G84" s="262"/>
      <c r="H84" s="262" t="s">
        <v>3299</v>
      </c>
      <c r="I84" s="262" t="s">
        <v>3283</v>
      </c>
      <c r="J84" s="262">
        <v>20</v>
      </c>
      <c r="K84" s="252"/>
    </row>
    <row r="85" spans="2:11" ht="15" customHeight="1" x14ac:dyDescent="0.3">
      <c r="B85" s="261"/>
      <c r="C85" s="241" t="s">
        <v>3300</v>
      </c>
      <c r="D85" s="241"/>
      <c r="E85" s="241"/>
      <c r="F85" s="260" t="s">
        <v>3287</v>
      </c>
      <c r="G85" s="259"/>
      <c r="H85" s="241" t="s">
        <v>3301</v>
      </c>
      <c r="I85" s="241" t="s">
        <v>3283</v>
      </c>
      <c r="J85" s="241">
        <v>50</v>
      </c>
      <c r="K85" s="252"/>
    </row>
    <row r="86" spans="2:11" ht="15" customHeight="1" x14ac:dyDescent="0.3">
      <c r="B86" s="261"/>
      <c r="C86" s="241" t="s">
        <v>3302</v>
      </c>
      <c r="D86" s="241"/>
      <c r="E86" s="241"/>
      <c r="F86" s="260" t="s">
        <v>3287</v>
      </c>
      <c r="G86" s="259"/>
      <c r="H86" s="241" t="s">
        <v>3303</v>
      </c>
      <c r="I86" s="241" t="s">
        <v>3283</v>
      </c>
      <c r="J86" s="241">
        <v>20</v>
      </c>
      <c r="K86" s="252"/>
    </row>
    <row r="87" spans="2:11" ht="15" customHeight="1" x14ac:dyDescent="0.3">
      <c r="B87" s="261"/>
      <c r="C87" s="241" t="s">
        <v>3304</v>
      </c>
      <c r="D87" s="241"/>
      <c r="E87" s="241"/>
      <c r="F87" s="260" t="s">
        <v>3287</v>
      </c>
      <c r="G87" s="259"/>
      <c r="H87" s="241" t="s">
        <v>3305</v>
      </c>
      <c r="I87" s="241" t="s">
        <v>3283</v>
      </c>
      <c r="J87" s="241">
        <v>20</v>
      </c>
      <c r="K87" s="252"/>
    </row>
    <row r="88" spans="2:11" ht="15" customHeight="1" x14ac:dyDescent="0.3">
      <c r="B88" s="261"/>
      <c r="C88" s="241" t="s">
        <v>3306</v>
      </c>
      <c r="D88" s="241"/>
      <c r="E88" s="241"/>
      <c r="F88" s="260" t="s">
        <v>3287</v>
      </c>
      <c r="G88" s="259"/>
      <c r="H88" s="241" t="s">
        <v>3307</v>
      </c>
      <c r="I88" s="241" t="s">
        <v>3283</v>
      </c>
      <c r="J88" s="241">
        <v>50</v>
      </c>
      <c r="K88" s="252"/>
    </row>
    <row r="89" spans="2:11" ht="15" customHeight="1" x14ac:dyDescent="0.3">
      <c r="B89" s="261"/>
      <c r="C89" s="241" t="s">
        <v>3308</v>
      </c>
      <c r="D89" s="241"/>
      <c r="E89" s="241"/>
      <c r="F89" s="260" t="s">
        <v>3287</v>
      </c>
      <c r="G89" s="259"/>
      <c r="H89" s="241" t="s">
        <v>3308</v>
      </c>
      <c r="I89" s="241" t="s">
        <v>3283</v>
      </c>
      <c r="J89" s="241">
        <v>50</v>
      </c>
      <c r="K89" s="252"/>
    </row>
    <row r="90" spans="2:11" ht="15" customHeight="1" x14ac:dyDescent="0.3">
      <c r="B90" s="261"/>
      <c r="C90" s="241" t="s">
        <v>130</v>
      </c>
      <c r="D90" s="241"/>
      <c r="E90" s="241"/>
      <c r="F90" s="260" t="s">
        <v>3287</v>
      </c>
      <c r="G90" s="259"/>
      <c r="H90" s="241" t="s">
        <v>3309</v>
      </c>
      <c r="I90" s="241" t="s">
        <v>3283</v>
      </c>
      <c r="J90" s="241">
        <v>255</v>
      </c>
      <c r="K90" s="252"/>
    </row>
    <row r="91" spans="2:11" ht="15" customHeight="1" x14ac:dyDescent="0.3">
      <c r="B91" s="261"/>
      <c r="C91" s="241" t="s">
        <v>3310</v>
      </c>
      <c r="D91" s="241"/>
      <c r="E91" s="241"/>
      <c r="F91" s="260" t="s">
        <v>3281</v>
      </c>
      <c r="G91" s="259"/>
      <c r="H91" s="241" t="s">
        <v>3311</v>
      </c>
      <c r="I91" s="241" t="s">
        <v>3312</v>
      </c>
      <c r="J91" s="241"/>
      <c r="K91" s="252"/>
    </row>
    <row r="92" spans="2:11" ht="15" customHeight="1" x14ac:dyDescent="0.3">
      <c r="B92" s="261"/>
      <c r="C92" s="241" t="s">
        <v>3313</v>
      </c>
      <c r="D92" s="241"/>
      <c r="E92" s="241"/>
      <c r="F92" s="260" t="s">
        <v>3281</v>
      </c>
      <c r="G92" s="259"/>
      <c r="H92" s="241" t="s">
        <v>3314</v>
      </c>
      <c r="I92" s="241" t="s">
        <v>3315</v>
      </c>
      <c r="J92" s="241"/>
      <c r="K92" s="252"/>
    </row>
    <row r="93" spans="2:11" ht="15" customHeight="1" x14ac:dyDescent="0.3">
      <c r="B93" s="261"/>
      <c r="C93" s="241" t="s">
        <v>3316</v>
      </c>
      <c r="D93" s="241"/>
      <c r="E93" s="241"/>
      <c r="F93" s="260" t="s">
        <v>3281</v>
      </c>
      <c r="G93" s="259"/>
      <c r="H93" s="241" t="s">
        <v>3316</v>
      </c>
      <c r="I93" s="241" t="s">
        <v>3315</v>
      </c>
      <c r="J93" s="241"/>
      <c r="K93" s="252"/>
    </row>
    <row r="94" spans="2:11" ht="15" customHeight="1" x14ac:dyDescent="0.3">
      <c r="B94" s="261"/>
      <c r="C94" s="241" t="s">
        <v>38</v>
      </c>
      <c r="D94" s="241"/>
      <c r="E94" s="241"/>
      <c r="F94" s="260" t="s">
        <v>3281</v>
      </c>
      <c r="G94" s="259"/>
      <c r="H94" s="241" t="s">
        <v>3317</v>
      </c>
      <c r="I94" s="241" t="s">
        <v>3315</v>
      </c>
      <c r="J94" s="241"/>
      <c r="K94" s="252"/>
    </row>
    <row r="95" spans="2:11" ht="15" customHeight="1" x14ac:dyDescent="0.3">
      <c r="B95" s="261"/>
      <c r="C95" s="241" t="s">
        <v>48</v>
      </c>
      <c r="D95" s="241"/>
      <c r="E95" s="241"/>
      <c r="F95" s="260" t="s">
        <v>3281</v>
      </c>
      <c r="G95" s="259"/>
      <c r="H95" s="241" t="s">
        <v>3318</v>
      </c>
      <c r="I95" s="241" t="s">
        <v>3315</v>
      </c>
      <c r="J95" s="241"/>
      <c r="K95" s="252"/>
    </row>
    <row r="96" spans="2:11" ht="15" customHeight="1" x14ac:dyDescent="0.3">
      <c r="B96" s="264"/>
      <c r="C96" s="265"/>
      <c r="D96" s="265"/>
      <c r="E96" s="265"/>
      <c r="F96" s="265"/>
      <c r="G96" s="265"/>
      <c r="H96" s="265"/>
      <c r="I96" s="265"/>
      <c r="J96" s="265"/>
      <c r="K96" s="266"/>
    </row>
    <row r="97" spans="2:11" ht="18.75" customHeight="1" x14ac:dyDescent="0.3">
      <c r="B97" s="267"/>
      <c r="C97" s="268"/>
      <c r="D97" s="268"/>
      <c r="E97" s="268"/>
      <c r="F97" s="268"/>
      <c r="G97" s="268"/>
      <c r="H97" s="268"/>
      <c r="I97" s="268"/>
      <c r="J97" s="268"/>
      <c r="K97" s="267"/>
    </row>
    <row r="98" spans="2:11" ht="18.75" customHeight="1" x14ac:dyDescent="0.3">
      <c r="B98" s="247"/>
      <c r="C98" s="247"/>
      <c r="D98" s="247"/>
      <c r="E98" s="247"/>
      <c r="F98" s="247"/>
      <c r="G98" s="247"/>
      <c r="H98" s="247"/>
      <c r="I98" s="247"/>
      <c r="J98" s="247"/>
      <c r="K98" s="247"/>
    </row>
    <row r="99" spans="2:11" ht="7.5" customHeight="1" x14ac:dyDescent="0.3">
      <c r="B99" s="248"/>
      <c r="C99" s="249"/>
      <c r="D99" s="249"/>
      <c r="E99" s="249"/>
      <c r="F99" s="249"/>
      <c r="G99" s="249"/>
      <c r="H99" s="249"/>
      <c r="I99" s="249"/>
      <c r="J99" s="249"/>
      <c r="K99" s="250"/>
    </row>
    <row r="100" spans="2:11" ht="45" customHeight="1" x14ac:dyDescent="0.3">
      <c r="B100" s="251"/>
      <c r="C100" s="351" t="s">
        <v>3319</v>
      </c>
      <c r="D100" s="351"/>
      <c r="E100" s="351"/>
      <c r="F100" s="351"/>
      <c r="G100" s="351"/>
      <c r="H100" s="351"/>
      <c r="I100" s="351"/>
      <c r="J100" s="351"/>
      <c r="K100" s="252"/>
    </row>
    <row r="101" spans="2:11" ht="17.25" customHeight="1" x14ac:dyDescent="0.3">
      <c r="B101" s="251"/>
      <c r="C101" s="253" t="s">
        <v>3275</v>
      </c>
      <c r="D101" s="253"/>
      <c r="E101" s="253"/>
      <c r="F101" s="253" t="s">
        <v>3276</v>
      </c>
      <c r="G101" s="254"/>
      <c r="H101" s="253" t="s">
        <v>124</v>
      </c>
      <c r="I101" s="253" t="s">
        <v>57</v>
      </c>
      <c r="J101" s="253" t="s">
        <v>3277</v>
      </c>
      <c r="K101" s="252"/>
    </row>
    <row r="102" spans="2:11" ht="17.25" customHeight="1" x14ac:dyDescent="0.3">
      <c r="B102" s="251"/>
      <c r="C102" s="255" t="s">
        <v>3278</v>
      </c>
      <c r="D102" s="255"/>
      <c r="E102" s="255"/>
      <c r="F102" s="256" t="s">
        <v>3279</v>
      </c>
      <c r="G102" s="257"/>
      <c r="H102" s="255"/>
      <c r="I102" s="255"/>
      <c r="J102" s="255" t="s">
        <v>3280</v>
      </c>
      <c r="K102" s="252"/>
    </row>
    <row r="103" spans="2:11" ht="5.25" customHeight="1" x14ac:dyDescent="0.3">
      <c r="B103" s="251"/>
      <c r="C103" s="253"/>
      <c r="D103" s="253"/>
      <c r="E103" s="253"/>
      <c r="F103" s="253"/>
      <c r="G103" s="269"/>
      <c r="H103" s="253"/>
      <c r="I103" s="253"/>
      <c r="J103" s="253"/>
      <c r="K103" s="252"/>
    </row>
    <row r="104" spans="2:11" ht="15" customHeight="1" x14ac:dyDescent="0.3">
      <c r="B104" s="251"/>
      <c r="C104" s="241" t="s">
        <v>53</v>
      </c>
      <c r="D104" s="258"/>
      <c r="E104" s="258"/>
      <c r="F104" s="260" t="s">
        <v>3281</v>
      </c>
      <c r="G104" s="269"/>
      <c r="H104" s="241" t="s">
        <v>3320</v>
      </c>
      <c r="I104" s="241" t="s">
        <v>3283</v>
      </c>
      <c r="J104" s="241">
        <v>20</v>
      </c>
      <c r="K104" s="252"/>
    </row>
    <row r="105" spans="2:11" ht="15" customHeight="1" x14ac:dyDescent="0.3">
      <c r="B105" s="251"/>
      <c r="C105" s="241" t="s">
        <v>3284</v>
      </c>
      <c r="D105" s="241"/>
      <c r="E105" s="241"/>
      <c r="F105" s="260" t="s">
        <v>3281</v>
      </c>
      <c r="G105" s="241"/>
      <c r="H105" s="241" t="s">
        <v>3320</v>
      </c>
      <c r="I105" s="241" t="s">
        <v>3283</v>
      </c>
      <c r="J105" s="241">
        <v>120</v>
      </c>
      <c r="K105" s="252"/>
    </row>
    <row r="106" spans="2:11" ht="15" customHeight="1" x14ac:dyDescent="0.3">
      <c r="B106" s="261"/>
      <c r="C106" s="241" t="s">
        <v>3286</v>
      </c>
      <c r="D106" s="241"/>
      <c r="E106" s="241"/>
      <c r="F106" s="260" t="s">
        <v>3287</v>
      </c>
      <c r="G106" s="241"/>
      <c r="H106" s="241" t="s">
        <v>3320</v>
      </c>
      <c r="I106" s="241" t="s">
        <v>3283</v>
      </c>
      <c r="J106" s="241">
        <v>50</v>
      </c>
      <c r="K106" s="252"/>
    </row>
    <row r="107" spans="2:11" ht="15" customHeight="1" x14ac:dyDescent="0.3">
      <c r="B107" s="261"/>
      <c r="C107" s="241" t="s">
        <v>3289</v>
      </c>
      <c r="D107" s="241"/>
      <c r="E107" s="241"/>
      <c r="F107" s="260" t="s">
        <v>3281</v>
      </c>
      <c r="G107" s="241"/>
      <c r="H107" s="241" t="s">
        <v>3320</v>
      </c>
      <c r="I107" s="241" t="s">
        <v>3291</v>
      </c>
      <c r="J107" s="241"/>
      <c r="K107" s="252"/>
    </row>
    <row r="108" spans="2:11" ht="15" customHeight="1" x14ac:dyDescent="0.3">
      <c r="B108" s="261"/>
      <c r="C108" s="241" t="s">
        <v>3300</v>
      </c>
      <c r="D108" s="241"/>
      <c r="E108" s="241"/>
      <c r="F108" s="260" t="s">
        <v>3287</v>
      </c>
      <c r="G108" s="241"/>
      <c r="H108" s="241" t="s">
        <v>3320</v>
      </c>
      <c r="I108" s="241" t="s">
        <v>3283</v>
      </c>
      <c r="J108" s="241">
        <v>50</v>
      </c>
      <c r="K108" s="252"/>
    </row>
    <row r="109" spans="2:11" ht="15" customHeight="1" x14ac:dyDescent="0.3">
      <c r="B109" s="261"/>
      <c r="C109" s="241" t="s">
        <v>3308</v>
      </c>
      <c r="D109" s="241"/>
      <c r="E109" s="241"/>
      <c r="F109" s="260" t="s">
        <v>3287</v>
      </c>
      <c r="G109" s="241"/>
      <c r="H109" s="241" t="s">
        <v>3320</v>
      </c>
      <c r="I109" s="241" t="s">
        <v>3283</v>
      </c>
      <c r="J109" s="241">
        <v>50</v>
      </c>
      <c r="K109" s="252"/>
    </row>
    <row r="110" spans="2:11" ht="15" customHeight="1" x14ac:dyDescent="0.3">
      <c r="B110" s="261"/>
      <c r="C110" s="241" t="s">
        <v>3306</v>
      </c>
      <c r="D110" s="241"/>
      <c r="E110" s="241"/>
      <c r="F110" s="260" t="s">
        <v>3287</v>
      </c>
      <c r="G110" s="241"/>
      <c r="H110" s="241" t="s">
        <v>3320</v>
      </c>
      <c r="I110" s="241" t="s">
        <v>3283</v>
      </c>
      <c r="J110" s="241">
        <v>50</v>
      </c>
      <c r="K110" s="252"/>
    </row>
    <row r="111" spans="2:11" ht="15" customHeight="1" x14ac:dyDescent="0.3">
      <c r="B111" s="261"/>
      <c r="C111" s="241" t="s">
        <v>53</v>
      </c>
      <c r="D111" s="241"/>
      <c r="E111" s="241"/>
      <c r="F111" s="260" t="s">
        <v>3281</v>
      </c>
      <c r="G111" s="241"/>
      <c r="H111" s="241" t="s">
        <v>3321</v>
      </c>
      <c r="I111" s="241" t="s">
        <v>3283</v>
      </c>
      <c r="J111" s="241">
        <v>20</v>
      </c>
      <c r="K111" s="252"/>
    </row>
    <row r="112" spans="2:11" ht="15" customHeight="1" x14ac:dyDescent="0.3">
      <c r="B112" s="261"/>
      <c r="C112" s="241" t="s">
        <v>3322</v>
      </c>
      <c r="D112" s="241"/>
      <c r="E112" s="241"/>
      <c r="F112" s="260" t="s">
        <v>3281</v>
      </c>
      <c r="G112" s="241"/>
      <c r="H112" s="241" t="s">
        <v>3323</v>
      </c>
      <c r="I112" s="241" t="s">
        <v>3283</v>
      </c>
      <c r="J112" s="241">
        <v>120</v>
      </c>
      <c r="K112" s="252"/>
    </row>
    <row r="113" spans="2:11" ht="15" customHeight="1" x14ac:dyDescent="0.3">
      <c r="B113" s="261"/>
      <c r="C113" s="241" t="s">
        <v>38</v>
      </c>
      <c r="D113" s="241"/>
      <c r="E113" s="241"/>
      <c r="F113" s="260" t="s">
        <v>3281</v>
      </c>
      <c r="G113" s="241"/>
      <c r="H113" s="241" t="s">
        <v>3324</v>
      </c>
      <c r="I113" s="241" t="s">
        <v>3315</v>
      </c>
      <c r="J113" s="241"/>
      <c r="K113" s="252"/>
    </row>
    <row r="114" spans="2:11" ht="15" customHeight="1" x14ac:dyDescent="0.3">
      <c r="B114" s="261"/>
      <c r="C114" s="241" t="s">
        <v>48</v>
      </c>
      <c r="D114" s="241"/>
      <c r="E114" s="241"/>
      <c r="F114" s="260" t="s">
        <v>3281</v>
      </c>
      <c r="G114" s="241"/>
      <c r="H114" s="241" t="s">
        <v>3325</v>
      </c>
      <c r="I114" s="241" t="s">
        <v>3315</v>
      </c>
      <c r="J114" s="241"/>
      <c r="K114" s="252"/>
    </row>
    <row r="115" spans="2:11" ht="15" customHeight="1" x14ac:dyDescent="0.3">
      <c r="B115" s="261"/>
      <c r="C115" s="241" t="s">
        <v>57</v>
      </c>
      <c r="D115" s="241"/>
      <c r="E115" s="241"/>
      <c r="F115" s="260" t="s">
        <v>3281</v>
      </c>
      <c r="G115" s="241"/>
      <c r="H115" s="241" t="s">
        <v>3326</v>
      </c>
      <c r="I115" s="241" t="s">
        <v>3327</v>
      </c>
      <c r="J115" s="241"/>
      <c r="K115" s="252"/>
    </row>
    <row r="116" spans="2:11" ht="15" customHeight="1" x14ac:dyDescent="0.3">
      <c r="B116" s="264"/>
      <c r="C116" s="270"/>
      <c r="D116" s="270"/>
      <c r="E116" s="270"/>
      <c r="F116" s="270"/>
      <c r="G116" s="270"/>
      <c r="H116" s="270"/>
      <c r="I116" s="270"/>
      <c r="J116" s="270"/>
      <c r="K116" s="266"/>
    </row>
    <row r="117" spans="2:11" ht="18.75" customHeight="1" x14ac:dyDescent="0.3">
      <c r="B117" s="271"/>
      <c r="C117" s="237"/>
      <c r="D117" s="237"/>
      <c r="E117" s="237"/>
      <c r="F117" s="272"/>
      <c r="G117" s="237"/>
      <c r="H117" s="237"/>
      <c r="I117" s="237"/>
      <c r="J117" s="237"/>
      <c r="K117" s="271"/>
    </row>
    <row r="118" spans="2:11" ht="18.75" customHeight="1" x14ac:dyDescent="0.3">
      <c r="B118" s="247"/>
      <c r="C118" s="247"/>
      <c r="D118" s="247"/>
      <c r="E118" s="247"/>
      <c r="F118" s="247"/>
      <c r="G118" s="247"/>
      <c r="H118" s="247"/>
      <c r="I118" s="247"/>
      <c r="J118" s="247"/>
      <c r="K118" s="247"/>
    </row>
    <row r="119" spans="2:11" ht="7.5" customHeight="1" x14ac:dyDescent="0.3">
      <c r="B119" s="273"/>
      <c r="C119" s="274"/>
      <c r="D119" s="274"/>
      <c r="E119" s="274"/>
      <c r="F119" s="274"/>
      <c r="G119" s="274"/>
      <c r="H119" s="274"/>
      <c r="I119" s="274"/>
      <c r="J119" s="274"/>
      <c r="K119" s="275"/>
    </row>
    <row r="120" spans="2:11" ht="45" customHeight="1" x14ac:dyDescent="0.3">
      <c r="B120" s="276"/>
      <c r="C120" s="347" t="s">
        <v>3328</v>
      </c>
      <c r="D120" s="347"/>
      <c r="E120" s="347"/>
      <c r="F120" s="347"/>
      <c r="G120" s="347"/>
      <c r="H120" s="347"/>
      <c r="I120" s="347"/>
      <c r="J120" s="347"/>
      <c r="K120" s="277"/>
    </row>
    <row r="121" spans="2:11" ht="17.25" customHeight="1" x14ac:dyDescent="0.3">
      <c r="B121" s="278"/>
      <c r="C121" s="253" t="s">
        <v>3275</v>
      </c>
      <c r="D121" s="253"/>
      <c r="E121" s="253"/>
      <c r="F121" s="253" t="s">
        <v>3276</v>
      </c>
      <c r="G121" s="254"/>
      <c r="H121" s="253" t="s">
        <v>124</v>
      </c>
      <c r="I121" s="253" t="s">
        <v>57</v>
      </c>
      <c r="J121" s="253" t="s">
        <v>3277</v>
      </c>
      <c r="K121" s="279"/>
    </row>
    <row r="122" spans="2:11" ht="17.25" customHeight="1" x14ac:dyDescent="0.3">
      <c r="B122" s="278"/>
      <c r="C122" s="255" t="s">
        <v>3278</v>
      </c>
      <c r="D122" s="255"/>
      <c r="E122" s="255"/>
      <c r="F122" s="256" t="s">
        <v>3279</v>
      </c>
      <c r="G122" s="257"/>
      <c r="H122" s="255"/>
      <c r="I122" s="255"/>
      <c r="J122" s="255" t="s">
        <v>3280</v>
      </c>
      <c r="K122" s="279"/>
    </row>
    <row r="123" spans="2:11" ht="5.25" customHeight="1" x14ac:dyDescent="0.3">
      <c r="B123" s="280"/>
      <c r="C123" s="258"/>
      <c r="D123" s="258"/>
      <c r="E123" s="258"/>
      <c r="F123" s="258"/>
      <c r="G123" s="241"/>
      <c r="H123" s="258"/>
      <c r="I123" s="258"/>
      <c r="J123" s="258"/>
      <c r="K123" s="281"/>
    </row>
    <row r="124" spans="2:11" ht="15" customHeight="1" x14ac:dyDescent="0.3">
      <c r="B124" s="280"/>
      <c r="C124" s="241" t="s">
        <v>3284</v>
      </c>
      <c r="D124" s="258"/>
      <c r="E124" s="258"/>
      <c r="F124" s="260" t="s">
        <v>3281</v>
      </c>
      <c r="G124" s="241"/>
      <c r="H124" s="241" t="s">
        <v>3320</v>
      </c>
      <c r="I124" s="241" t="s">
        <v>3283</v>
      </c>
      <c r="J124" s="241">
        <v>120</v>
      </c>
      <c r="K124" s="282"/>
    </row>
    <row r="125" spans="2:11" ht="15" customHeight="1" x14ac:dyDescent="0.3">
      <c r="B125" s="280"/>
      <c r="C125" s="241" t="s">
        <v>3329</v>
      </c>
      <c r="D125" s="241"/>
      <c r="E125" s="241"/>
      <c r="F125" s="260" t="s">
        <v>3281</v>
      </c>
      <c r="G125" s="241"/>
      <c r="H125" s="241" t="s">
        <v>3330</v>
      </c>
      <c r="I125" s="241" t="s">
        <v>3283</v>
      </c>
      <c r="J125" s="241" t="s">
        <v>3331</v>
      </c>
      <c r="K125" s="282"/>
    </row>
    <row r="126" spans="2:11" ht="15" customHeight="1" x14ac:dyDescent="0.3">
      <c r="B126" s="280"/>
      <c r="C126" s="241" t="s">
        <v>83</v>
      </c>
      <c r="D126" s="241"/>
      <c r="E126" s="241"/>
      <c r="F126" s="260" t="s">
        <v>3281</v>
      </c>
      <c r="G126" s="241"/>
      <c r="H126" s="241" t="s">
        <v>3332</v>
      </c>
      <c r="I126" s="241" t="s">
        <v>3283</v>
      </c>
      <c r="J126" s="241" t="s">
        <v>3331</v>
      </c>
      <c r="K126" s="282"/>
    </row>
    <row r="127" spans="2:11" ht="15" customHeight="1" x14ac:dyDescent="0.3">
      <c r="B127" s="280"/>
      <c r="C127" s="241" t="s">
        <v>3292</v>
      </c>
      <c r="D127" s="241"/>
      <c r="E127" s="241"/>
      <c r="F127" s="260" t="s">
        <v>3287</v>
      </c>
      <c r="G127" s="241"/>
      <c r="H127" s="241" t="s">
        <v>3293</v>
      </c>
      <c r="I127" s="241" t="s">
        <v>3283</v>
      </c>
      <c r="J127" s="241">
        <v>15</v>
      </c>
      <c r="K127" s="282"/>
    </row>
    <row r="128" spans="2:11" ht="15" customHeight="1" x14ac:dyDescent="0.3">
      <c r="B128" s="280"/>
      <c r="C128" s="262" t="s">
        <v>3294</v>
      </c>
      <c r="D128" s="262"/>
      <c r="E128" s="262"/>
      <c r="F128" s="263" t="s">
        <v>3287</v>
      </c>
      <c r="G128" s="262"/>
      <c r="H128" s="262" t="s">
        <v>3295</v>
      </c>
      <c r="I128" s="262" t="s">
        <v>3283</v>
      </c>
      <c r="J128" s="262">
        <v>15</v>
      </c>
      <c r="K128" s="282"/>
    </row>
    <row r="129" spans="2:11" ht="15" customHeight="1" x14ac:dyDescent="0.3">
      <c r="B129" s="280"/>
      <c r="C129" s="262" t="s">
        <v>3296</v>
      </c>
      <c r="D129" s="262"/>
      <c r="E129" s="262"/>
      <c r="F129" s="263" t="s">
        <v>3287</v>
      </c>
      <c r="G129" s="262"/>
      <c r="H129" s="262" t="s">
        <v>3297</v>
      </c>
      <c r="I129" s="262" t="s">
        <v>3283</v>
      </c>
      <c r="J129" s="262">
        <v>20</v>
      </c>
      <c r="K129" s="282"/>
    </row>
    <row r="130" spans="2:11" ht="15" customHeight="1" x14ac:dyDescent="0.3">
      <c r="B130" s="280"/>
      <c r="C130" s="262" t="s">
        <v>3298</v>
      </c>
      <c r="D130" s="262"/>
      <c r="E130" s="262"/>
      <c r="F130" s="263" t="s">
        <v>3287</v>
      </c>
      <c r="G130" s="262"/>
      <c r="H130" s="262" t="s">
        <v>3299</v>
      </c>
      <c r="I130" s="262" t="s">
        <v>3283</v>
      </c>
      <c r="J130" s="262">
        <v>20</v>
      </c>
      <c r="K130" s="282"/>
    </row>
    <row r="131" spans="2:11" ht="15" customHeight="1" x14ac:dyDescent="0.3">
      <c r="B131" s="280"/>
      <c r="C131" s="241" t="s">
        <v>3286</v>
      </c>
      <c r="D131" s="241"/>
      <c r="E131" s="241"/>
      <c r="F131" s="260" t="s">
        <v>3287</v>
      </c>
      <c r="G131" s="241"/>
      <c r="H131" s="241" t="s">
        <v>3320</v>
      </c>
      <c r="I131" s="241" t="s">
        <v>3283</v>
      </c>
      <c r="J131" s="241">
        <v>50</v>
      </c>
      <c r="K131" s="282"/>
    </row>
    <row r="132" spans="2:11" ht="15" customHeight="1" x14ac:dyDescent="0.3">
      <c r="B132" s="280"/>
      <c r="C132" s="241" t="s">
        <v>3300</v>
      </c>
      <c r="D132" s="241"/>
      <c r="E132" s="241"/>
      <c r="F132" s="260" t="s">
        <v>3287</v>
      </c>
      <c r="G132" s="241"/>
      <c r="H132" s="241" t="s">
        <v>3320</v>
      </c>
      <c r="I132" s="241" t="s">
        <v>3283</v>
      </c>
      <c r="J132" s="241">
        <v>50</v>
      </c>
      <c r="K132" s="282"/>
    </row>
    <row r="133" spans="2:11" ht="15" customHeight="1" x14ac:dyDescent="0.3">
      <c r="B133" s="280"/>
      <c r="C133" s="241" t="s">
        <v>3306</v>
      </c>
      <c r="D133" s="241"/>
      <c r="E133" s="241"/>
      <c r="F133" s="260" t="s">
        <v>3287</v>
      </c>
      <c r="G133" s="241"/>
      <c r="H133" s="241" t="s">
        <v>3320</v>
      </c>
      <c r="I133" s="241" t="s">
        <v>3283</v>
      </c>
      <c r="J133" s="241">
        <v>50</v>
      </c>
      <c r="K133" s="282"/>
    </row>
    <row r="134" spans="2:11" ht="15" customHeight="1" x14ac:dyDescent="0.3">
      <c r="B134" s="280"/>
      <c r="C134" s="241" t="s">
        <v>3308</v>
      </c>
      <c r="D134" s="241"/>
      <c r="E134" s="241"/>
      <c r="F134" s="260" t="s">
        <v>3287</v>
      </c>
      <c r="G134" s="241"/>
      <c r="H134" s="241" t="s">
        <v>3320</v>
      </c>
      <c r="I134" s="241" t="s">
        <v>3283</v>
      </c>
      <c r="J134" s="241">
        <v>50</v>
      </c>
      <c r="K134" s="282"/>
    </row>
    <row r="135" spans="2:11" ht="15" customHeight="1" x14ac:dyDescent="0.3">
      <c r="B135" s="280"/>
      <c r="C135" s="241" t="s">
        <v>130</v>
      </c>
      <c r="D135" s="241"/>
      <c r="E135" s="241"/>
      <c r="F135" s="260" t="s">
        <v>3287</v>
      </c>
      <c r="G135" s="241"/>
      <c r="H135" s="241" t="s">
        <v>3333</v>
      </c>
      <c r="I135" s="241" t="s">
        <v>3283</v>
      </c>
      <c r="J135" s="241">
        <v>255</v>
      </c>
      <c r="K135" s="282"/>
    </row>
    <row r="136" spans="2:11" ht="15" customHeight="1" x14ac:dyDescent="0.3">
      <c r="B136" s="280"/>
      <c r="C136" s="241" t="s">
        <v>3310</v>
      </c>
      <c r="D136" s="241"/>
      <c r="E136" s="241"/>
      <c r="F136" s="260" t="s">
        <v>3281</v>
      </c>
      <c r="G136" s="241"/>
      <c r="H136" s="241" t="s">
        <v>3334</v>
      </c>
      <c r="I136" s="241" t="s">
        <v>3312</v>
      </c>
      <c r="J136" s="241"/>
      <c r="K136" s="282"/>
    </row>
    <row r="137" spans="2:11" ht="15" customHeight="1" x14ac:dyDescent="0.3">
      <c r="B137" s="280"/>
      <c r="C137" s="241" t="s">
        <v>3313</v>
      </c>
      <c r="D137" s="241"/>
      <c r="E137" s="241"/>
      <c r="F137" s="260" t="s">
        <v>3281</v>
      </c>
      <c r="G137" s="241"/>
      <c r="H137" s="241" t="s">
        <v>3335</v>
      </c>
      <c r="I137" s="241" t="s">
        <v>3315</v>
      </c>
      <c r="J137" s="241"/>
      <c r="K137" s="282"/>
    </row>
    <row r="138" spans="2:11" ht="15" customHeight="1" x14ac:dyDescent="0.3">
      <c r="B138" s="280"/>
      <c r="C138" s="241" t="s">
        <v>3316</v>
      </c>
      <c r="D138" s="241"/>
      <c r="E138" s="241"/>
      <c r="F138" s="260" t="s">
        <v>3281</v>
      </c>
      <c r="G138" s="241"/>
      <c r="H138" s="241" t="s">
        <v>3316</v>
      </c>
      <c r="I138" s="241" t="s">
        <v>3315</v>
      </c>
      <c r="J138" s="241"/>
      <c r="K138" s="282"/>
    </row>
    <row r="139" spans="2:11" ht="15" customHeight="1" x14ac:dyDescent="0.3">
      <c r="B139" s="280"/>
      <c r="C139" s="241" t="s">
        <v>38</v>
      </c>
      <c r="D139" s="241"/>
      <c r="E139" s="241"/>
      <c r="F139" s="260" t="s">
        <v>3281</v>
      </c>
      <c r="G139" s="241"/>
      <c r="H139" s="241" t="s">
        <v>3336</v>
      </c>
      <c r="I139" s="241" t="s">
        <v>3315</v>
      </c>
      <c r="J139" s="241"/>
      <c r="K139" s="282"/>
    </row>
    <row r="140" spans="2:11" ht="15" customHeight="1" x14ac:dyDescent="0.3">
      <c r="B140" s="280"/>
      <c r="C140" s="241" t="s">
        <v>3337</v>
      </c>
      <c r="D140" s="241"/>
      <c r="E140" s="241"/>
      <c r="F140" s="260" t="s">
        <v>3281</v>
      </c>
      <c r="G140" s="241"/>
      <c r="H140" s="241" t="s">
        <v>3338</v>
      </c>
      <c r="I140" s="241" t="s">
        <v>3315</v>
      </c>
      <c r="J140" s="241"/>
      <c r="K140" s="282"/>
    </row>
    <row r="141" spans="2:11" ht="15" customHeight="1" x14ac:dyDescent="0.3">
      <c r="B141" s="283"/>
      <c r="C141" s="284"/>
      <c r="D141" s="284"/>
      <c r="E141" s="284"/>
      <c r="F141" s="284"/>
      <c r="G141" s="284"/>
      <c r="H141" s="284"/>
      <c r="I141" s="284"/>
      <c r="J141" s="284"/>
      <c r="K141" s="285"/>
    </row>
    <row r="142" spans="2:11" ht="18.75" customHeight="1" x14ac:dyDescent="0.3">
      <c r="B142" s="237"/>
      <c r="C142" s="237"/>
      <c r="D142" s="237"/>
      <c r="E142" s="237"/>
      <c r="F142" s="272"/>
      <c r="G142" s="237"/>
      <c r="H142" s="237"/>
      <c r="I142" s="237"/>
      <c r="J142" s="237"/>
      <c r="K142" s="237"/>
    </row>
    <row r="143" spans="2:11" ht="18.75" customHeight="1" x14ac:dyDescent="0.3">
      <c r="B143" s="247"/>
      <c r="C143" s="247"/>
      <c r="D143" s="247"/>
      <c r="E143" s="247"/>
      <c r="F143" s="247"/>
      <c r="G143" s="247"/>
      <c r="H143" s="247"/>
      <c r="I143" s="247"/>
      <c r="J143" s="247"/>
      <c r="K143" s="247"/>
    </row>
    <row r="144" spans="2:11" ht="7.5" customHeight="1" x14ac:dyDescent="0.3">
      <c r="B144" s="248"/>
      <c r="C144" s="249"/>
      <c r="D144" s="249"/>
      <c r="E144" s="249"/>
      <c r="F144" s="249"/>
      <c r="G144" s="249"/>
      <c r="H144" s="249"/>
      <c r="I144" s="249"/>
      <c r="J144" s="249"/>
      <c r="K144" s="250"/>
    </row>
    <row r="145" spans="2:11" ht="45" customHeight="1" x14ac:dyDescent="0.3">
      <c r="B145" s="251"/>
      <c r="C145" s="351" t="s">
        <v>3339</v>
      </c>
      <c r="D145" s="351"/>
      <c r="E145" s="351"/>
      <c r="F145" s="351"/>
      <c r="G145" s="351"/>
      <c r="H145" s="351"/>
      <c r="I145" s="351"/>
      <c r="J145" s="351"/>
      <c r="K145" s="252"/>
    </row>
    <row r="146" spans="2:11" ht="17.25" customHeight="1" x14ac:dyDescent="0.3">
      <c r="B146" s="251"/>
      <c r="C146" s="253" t="s">
        <v>3275</v>
      </c>
      <c r="D146" s="253"/>
      <c r="E146" s="253"/>
      <c r="F146" s="253" t="s">
        <v>3276</v>
      </c>
      <c r="G146" s="254"/>
      <c r="H146" s="253" t="s">
        <v>124</v>
      </c>
      <c r="I146" s="253" t="s">
        <v>57</v>
      </c>
      <c r="J146" s="253" t="s">
        <v>3277</v>
      </c>
      <c r="K146" s="252"/>
    </row>
    <row r="147" spans="2:11" ht="17.25" customHeight="1" x14ac:dyDescent="0.3">
      <c r="B147" s="251"/>
      <c r="C147" s="255" t="s">
        <v>3278</v>
      </c>
      <c r="D147" s="255"/>
      <c r="E147" s="255"/>
      <c r="F147" s="256" t="s">
        <v>3279</v>
      </c>
      <c r="G147" s="257"/>
      <c r="H147" s="255"/>
      <c r="I147" s="255"/>
      <c r="J147" s="255" t="s">
        <v>3280</v>
      </c>
      <c r="K147" s="252"/>
    </row>
    <row r="148" spans="2:11" ht="5.25" customHeight="1" x14ac:dyDescent="0.3">
      <c r="B148" s="261"/>
      <c r="C148" s="258"/>
      <c r="D148" s="258"/>
      <c r="E148" s="258"/>
      <c r="F148" s="258"/>
      <c r="G148" s="259"/>
      <c r="H148" s="258"/>
      <c r="I148" s="258"/>
      <c r="J148" s="258"/>
      <c r="K148" s="282"/>
    </row>
    <row r="149" spans="2:11" ht="15" customHeight="1" x14ac:dyDescent="0.3">
      <c r="B149" s="261"/>
      <c r="C149" s="286" t="s">
        <v>3284</v>
      </c>
      <c r="D149" s="241"/>
      <c r="E149" s="241"/>
      <c r="F149" s="287" t="s">
        <v>3281</v>
      </c>
      <c r="G149" s="241"/>
      <c r="H149" s="286" t="s">
        <v>3320</v>
      </c>
      <c r="I149" s="286" t="s">
        <v>3283</v>
      </c>
      <c r="J149" s="286">
        <v>120</v>
      </c>
      <c r="K149" s="282"/>
    </row>
    <row r="150" spans="2:11" ht="15" customHeight="1" x14ac:dyDescent="0.3">
      <c r="B150" s="261"/>
      <c r="C150" s="286" t="s">
        <v>3329</v>
      </c>
      <c r="D150" s="241"/>
      <c r="E150" s="241"/>
      <c r="F150" s="287" t="s">
        <v>3281</v>
      </c>
      <c r="G150" s="241"/>
      <c r="H150" s="286" t="s">
        <v>3340</v>
      </c>
      <c r="I150" s="286" t="s">
        <v>3283</v>
      </c>
      <c r="J150" s="286" t="s">
        <v>3331</v>
      </c>
      <c r="K150" s="282"/>
    </row>
    <row r="151" spans="2:11" ht="15" customHeight="1" x14ac:dyDescent="0.3">
      <c r="B151" s="261"/>
      <c r="C151" s="286" t="s">
        <v>83</v>
      </c>
      <c r="D151" s="241"/>
      <c r="E151" s="241"/>
      <c r="F151" s="287" t="s">
        <v>3281</v>
      </c>
      <c r="G151" s="241"/>
      <c r="H151" s="286" t="s">
        <v>3341</v>
      </c>
      <c r="I151" s="286" t="s">
        <v>3283</v>
      </c>
      <c r="J151" s="286" t="s">
        <v>3331</v>
      </c>
      <c r="K151" s="282"/>
    </row>
    <row r="152" spans="2:11" ht="15" customHeight="1" x14ac:dyDescent="0.3">
      <c r="B152" s="261"/>
      <c r="C152" s="286" t="s">
        <v>3286</v>
      </c>
      <c r="D152" s="241"/>
      <c r="E152" s="241"/>
      <c r="F152" s="287" t="s">
        <v>3287</v>
      </c>
      <c r="G152" s="241"/>
      <c r="H152" s="286" t="s">
        <v>3320</v>
      </c>
      <c r="I152" s="286" t="s">
        <v>3283</v>
      </c>
      <c r="J152" s="286">
        <v>50</v>
      </c>
      <c r="K152" s="282"/>
    </row>
    <row r="153" spans="2:11" ht="15" customHeight="1" x14ac:dyDescent="0.3">
      <c r="B153" s="261"/>
      <c r="C153" s="286" t="s">
        <v>3289</v>
      </c>
      <c r="D153" s="241"/>
      <c r="E153" s="241"/>
      <c r="F153" s="287" t="s">
        <v>3281</v>
      </c>
      <c r="G153" s="241"/>
      <c r="H153" s="286" t="s">
        <v>3320</v>
      </c>
      <c r="I153" s="286" t="s">
        <v>3291</v>
      </c>
      <c r="J153" s="286"/>
      <c r="K153" s="282"/>
    </row>
    <row r="154" spans="2:11" ht="15" customHeight="1" x14ac:dyDescent="0.3">
      <c r="B154" s="261"/>
      <c r="C154" s="286" t="s">
        <v>3300</v>
      </c>
      <c r="D154" s="241"/>
      <c r="E154" s="241"/>
      <c r="F154" s="287" t="s">
        <v>3287</v>
      </c>
      <c r="G154" s="241"/>
      <c r="H154" s="286" t="s">
        <v>3320</v>
      </c>
      <c r="I154" s="286" t="s">
        <v>3283</v>
      </c>
      <c r="J154" s="286">
        <v>50</v>
      </c>
      <c r="K154" s="282"/>
    </row>
    <row r="155" spans="2:11" ht="15" customHeight="1" x14ac:dyDescent="0.3">
      <c r="B155" s="261"/>
      <c r="C155" s="286" t="s">
        <v>3308</v>
      </c>
      <c r="D155" s="241"/>
      <c r="E155" s="241"/>
      <c r="F155" s="287" t="s">
        <v>3287</v>
      </c>
      <c r="G155" s="241"/>
      <c r="H155" s="286" t="s">
        <v>3320</v>
      </c>
      <c r="I155" s="286" t="s">
        <v>3283</v>
      </c>
      <c r="J155" s="286">
        <v>50</v>
      </c>
      <c r="K155" s="282"/>
    </row>
    <row r="156" spans="2:11" ht="15" customHeight="1" x14ac:dyDescent="0.3">
      <c r="B156" s="261"/>
      <c r="C156" s="286" t="s">
        <v>3306</v>
      </c>
      <c r="D156" s="241"/>
      <c r="E156" s="241"/>
      <c r="F156" s="287" t="s">
        <v>3287</v>
      </c>
      <c r="G156" s="241"/>
      <c r="H156" s="286" t="s">
        <v>3320</v>
      </c>
      <c r="I156" s="286" t="s">
        <v>3283</v>
      </c>
      <c r="J156" s="286">
        <v>50</v>
      </c>
      <c r="K156" s="282"/>
    </row>
    <row r="157" spans="2:11" ht="15" customHeight="1" x14ac:dyDescent="0.3">
      <c r="B157" s="261"/>
      <c r="C157" s="286" t="s">
        <v>108</v>
      </c>
      <c r="D157" s="241"/>
      <c r="E157" s="241"/>
      <c r="F157" s="287" t="s">
        <v>3281</v>
      </c>
      <c r="G157" s="241"/>
      <c r="H157" s="286" t="s">
        <v>3342</v>
      </c>
      <c r="I157" s="286" t="s">
        <v>3283</v>
      </c>
      <c r="J157" s="286" t="s">
        <v>3343</v>
      </c>
      <c r="K157" s="282"/>
    </row>
    <row r="158" spans="2:11" ht="15" customHeight="1" x14ac:dyDescent="0.3">
      <c r="B158" s="261"/>
      <c r="C158" s="286" t="s">
        <v>3344</v>
      </c>
      <c r="D158" s="241"/>
      <c r="E158" s="241"/>
      <c r="F158" s="287" t="s">
        <v>3281</v>
      </c>
      <c r="G158" s="241"/>
      <c r="H158" s="286" t="s">
        <v>3345</v>
      </c>
      <c r="I158" s="286" t="s">
        <v>3315</v>
      </c>
      <c r="J158" s="286"/>
      <c r="K158" s="282"/>
    </row>
    <row r="159" spans="2:11" ht="15" customHeight="1" x14ac:dyDescent="0.3">
      <c r="B159" s="288"/>
      <c r="C159" s="270"/>
      <c r="D159" s="270"/>
      <c r="E159" s="270"/>
      <c r="F159" s="270"/>
      <c r="G159" s="270"/>
      <c r="H159" s="270"/>
      <c r="I159" s="270"/>
      <c r="J159" s="270"/>
      <c r="K159" s="289"/>
    </row>
    <row r="160" spans="2:11" ht="18.75" customHeight="1" x14ac:dyDescent="0.3">
      <c r="B160" s="237"/>
      <c r="C160" s="241"/>
      <c r="D160" s="241"/>
      <c r="E160" s="241"/>
      <c r="F160" s="260"/>
      <c r="G160" s="241"/>
      <c r="H160" s="241"/>
      <c r="I160" s="241"/>
      <c r="J160" s="241"/>
      <c r="K160" s="237"/>
    </row>
    <row r="161" spans="2:11" ht="18.75" customHeight="1" x14ac:dyDescent="0.3">
      <c r="B161" s="247"/>
      <c r="C161" s="247"/>
      <c r="D161" s="247"/>
      <c r="E161" s="247"/>
      <c r="F161" s="247"/>
      <c r="G161" s="247"/>
      <c r="H161" s="247"/>
      <c r="I161" s="247"/>
      <c r="J161" s="247"/>
      <c r="K161" s="247"/>
    </row>
    <row r="162" spans="2:11" ht="7.5" customHeight="1" x14ac:dyDescent="0.3">
      <c r="B162" s="228"/>
      <c r="C162" s="229"/>
      <c r="D162" s="229"/>
      <c r="E162" s="229"/>
      <c r="F162" s="229"/>
      <c r="G162" s="229"/>
      <c r="H162" s="229"/>
      <c r="I162" s="229"/>
      <c r="J162" s="229"/>
      <c r="K162" s="230"/>
    </row>
    <row r="163" spans="2:11" ht="45" customHeight="1" x14ac:dyDescent="0.3">
      <c r="B163" s="231"/>
      <c r="C163" s="347" t="s">
        <v>3346</v>
      </c>
      <c r="D163" s="347"/>
      <c r="E163" s="347"/>
      <c r="F163" s="347"/>
      <c r="G163" s="347"/>
      <c r="H163" s="347"/>
      <c r="I163" s="347"/>
      <c r="J163" s="347"/>
      <c r="K163" s="232"/>
    </row>
    <row r="164" spans="2:11" ht="17.25" customHeight="1" x14ac:dyDescent="0.3">
      <c r="B164" s="231"/>
      <c r="C164" s="253" t="s">
        <v>3275</v>
      </c>
      <c r="D164" s="253"/>
      <c r="E164" s="253"/>
      <c r="F164" s="253" t="s">
        <v>3276</v>
      </c>
      <c r="G164" s="290"/>
      <c r="H164" s="291" t="s">
        <v>124</v>
      </c>
      <c r="I164" s="291" t="s">
        <v>57</v>
      </c>
      <c r="J164" s="253" t="s">
        <v>3277</v>
      </c>
      <c r="K164" s="232"/>
    </row>
    <row r="165" spans="2:11" ht="17.25" customHeight="1" x14ac:dyDescent="0.3">
      <c r="B165" s="234"/>
      <c r="C165" s="255" t="s">
        <v>3278</v>
      </c>
      <c r="D165" s="255"/>
      <c r="E165" s="255"/>
      <c r="F165" s="256" t="s">
        <v>3279</v>
      </c>
      <c r="G165" s="292"/>
      <c r="H165" s="293"/>
      <c r="I165" s="293"/>
      <c r="J165" s="255" t="s">
        <v>3280</v>
      </c>
      <c r="K165" s="235"/>
    </row>
    <row r="166" spans="2:11" ht="5.25" customHeight="1" x14ac:dyDescent="0.3">
      <c r="B166" s="261"/>
      <c r="C166" s="258"/>
      <c r="D166" s="258"/>
      <c r="E166" s="258"/>
      <c r="F166" s="258"/>
      <c r="G166" s="259"/>
      <c r="H166" s="258"/>
      <c r="I166" s="258"/>
      <c r="J166" s="258"/>
      <c r="K166" s="282"/>
    </row>
    <row r="167" spans="2:11" ht="15" customHeight="1" x14ac:dyDescent="0.3">
      <c r="B167" s="261"/>
      <c r="C167" s="241" t="s">
        <v>3284</v>
      </c>
      <c r="D167" s="241"/>
      <c r="E167" s="241"/>
      <c r="F167" s="260" t="s">
        <v>3281</v>
      </c>
      <c r="G167" s="241"/>
      <c r="H167" s="241" t="s">
        <v>3320</v>
      </c>
      <c r="I167" s="241" t="s">
        <v>3283</v>
      </c>
      <c r="J167" s="241">
        <v>120</v>
      </c>
      <c r="K167" s="282"/>
    </row>
    <row r="168" spans="2:11" ht="15" customHeight="1" x14ac:dyDescent="0.3">
      <c r="B168" s="261"/>
      <c r="C168" s="241" t="s">
        <v>3329</v>
      </c>
      <c r="D168" s="241"/>
      <c r="E168" s="241"/>
      <c r="F168" s="260" t="s">
        <v>3281</v>
      </c>
      <c r="G168" s="241"/>
      <c r="H168" s="241" t="s">
        <v>3330</v>
      </c>
      <c r="I168" s="241" t="s">
        <v>3283</v>
      </c>
      <c r="J168" s="241" t="s">
        <v>3331</v>
      </c>
      <c r="K168" s="282"/>
    </row>
    <row r="169" spans="2:11" ht="15" customHeight="1" x14ac:dyDescent="0.3">
      <c r="B169" s="261"/>
      <c r="C169" s="241" t="s">
        <v>83</v>
      </c>
      <c r="D169" s="241"/>
      <c r="E169" s="241"/>
      <c r="F169" s="260" t="s">
        <v>3281</v>
      </c>
      <c r="G169" s="241"/>
      <c r="H169" s="241" t="s">
        <v>3347</v>
      </c>
      <c r="I169" s="241" t="s">
        <v>3283</v>
      </c>
      <c r="J169" s="241" t="s">
        <v>3331</v>
      </c>
      <c r="K169" s="282"/>
    </row>
    <row r="170" spans="2:11" ht="15" customHeight="1" x14ac:dyDescent="0.3">
      <c r="B170" s="261"/>
      <c r="C170" s="241" t="s">
        <v>3286</v>
      </c>
      <c r="D170" s="241"/>
      <c r="E170" s="241"/>
      <c r="F170" s="260" t="s">
        <v>3287</v>
      </c>
      <c r="G170" s="241"/>
      <c r="H170" s="241" t="s">
        <v>3347</v>
      </c>
      <c r="I170" s="241" t="s">
        <v>3283</v>
      </c>
      <c r="J170" s="241">
        <v>50</v>
      </c>
      <c r="K170" s="282"/>
    </row>
    <row r="171" spans="2:11" ht="15" customHeight="1" x14ac:dyDescent="0.3">
      <c r="B171" s="261"/>
      <c r="C171" s="241" t="s">
        <v>3289</v>
      </c>
      <c r="D171" s="241"/>
      <c r="E171" s="241"/>
      <c r="F171" s="260" t="s">
        <v>3281</v>
      </c>
      <c r="G171" s="241"/>
      <c r="H171" s="241" t="s">
        <v>3347</v>
      </c>
      <c r="I171" s="241" t="s">
        <v>3291</v>
      </c>
      <c r="J171" s="241"/>
      <c r="K171" s="282"/>
    </row>
    <row r="172" spans="2:11" ht="15" customHeight="1" x14ac:dyDescent="0.3">
      <c r="B172" s="261"/>
      <c r="C172" s="241" t="s">
        <v>3300</v>
      </c>
      <c r="D172" s="241"/>
      <c r="E172" s="241"/>
      <c r="F172" s="260" t="s">
        <v>3287</v>
      </c>
      <c r="G172" s="241"/>
      <c r="H172" s="241" t="s">
        <v>3347</v>
      </c>
      <c r="I172" s="241" t="s">
        <v>3283</v>
      </c>
      <c r="J172" s="241">
        <v>50</v>
      </c>
      <c r="K172" s="282"/>
    </row>
    <row r="173" spans="2:11" ht="15" customHeight="1" x14ac:dyDescent="0.3">
      <c r="B173" s="261"/>
      <c r="C173" s="241" t="s">
        <v>3308</v>
      </c>
      <c r="D173" s="241"/>
      <c r="E173" s="241"/>
      <c r="F173" s="260" t="s">
        <v>3287</v>
      </c>
      <c r="G173" s="241"/>
      <c r="H173" s="241" t="s">
        <v>3347</v>
      </c>
      <c r="I173" s="241" t="s">
        <v>3283</v>
      </c>
      <c r="J173" s="241">
        <v>50</v>
      </c>
      <c r="K173" s="282"/>
    </row>
    <row r="174" spans="2:11" ht="15" customHeight="1" x14ac:dyDescent="0.3">
      <c r="B174" s="261"/>
      <c r="C174" s="241" t="s">
        <v>3306</v>
      </c>
      <c r="D174" s="241"/>
      <c r="E174" s="241"/>
      <c r="F174" s="260" t="s">
        <v>3287</v>
      </c>
      <c r="G174" s="241"/>
      <c r="H174" s="241" t="s">
        <v>3347</v>
      </c>
      <c r="I174" s="241" t="s">
        <v>3283</v>
      </c>
      <c r="J174" s="241">
        <v>50</v>
      </c>
      <c r="K174" s="282"/>
    </row>
    <row r="175" spans="2:11" ht="15" customHeight="1" x14ac:dyDescent="0.3">
      <c r="B175" s="261"/>
      <c r="C175" s="241" t="s">
        <v>123</v>
      </c>
      <c r="D175" s="241"/>
      <c r="E175" s="241"/>
      <c r="F175" s="260" t="s">
        <v>3281</v>
      </c>
      <c r="G175" s="241"/>
      <c r="H175" s="241" t="s">
        <v>3348</v>
      </c>
      <c r="I175" s="241" t="s">
        <v>3349</v>
      </c>
      <c r="J175" s="241"/>
      <c r="K175" s="282"/>
    </row>
    <row r="176" spans="2:11" ht="15" customHeight="1" x14ac:dyDescent="0.3">
      <c r="B176" s="261"/>
      <c r="C176" s="241" t="s">
        <v>57</v>
      </c>
      <c r="D176" s="241"/>
      <c r="E176" s="241"/>
      <c r="F176" s="260" t="s">
        <v>3281</v>
      </c>
      <c r="G176" s="241"/>
      <c r="H176" s="241" t="s">
        <v>3350</v>
      </c>
      <c r="I176" s="241" t="s">
        <v>3351</v>
      </c>
      <c r="J176" s="241">
        <v>1</v>
      </c>
      <c r="K176" s="282"/>
    </row>
    <row r="177" spans="2:11" ht="15" customHeight="1" x14ac:dyDescent="0.3">
      <c r="B177" s="261"/>
      <c r="C177" s="241" t="s">
        <v>53</v>
      </c>
      <c r="D177" s="241"/>
      <c r="E177" s="241"/>
      <c r="F177" s="260" t="s">
        <v>3281</v>
      </c>
      <c r="G177" s="241"/>
      <c r="H177" s="241" t="s">
        <v>3352</v>
      </c>
      <c r="I177" s="241" t="s">
        <v>3283</v>
      </c>
      <c r="J177" s="241">
        <v>20</v>
      </c>
      <c r="K177" s="282"/>
    </row>
    <row r="178" spans="2:11" ht="15" customHeight="1" x14ac:dyDescent="0.3">
      <c r="B178" s="261"/>
      <c r="C178" s="241" t="s">
        <v>124</v>
      </c>
      <c r="D178" s="241"/>
      <c r="E178" s="241"/>
      <c r="F178" s="260" t="s">
        <v>3281</v>
      </c>
      <c r="G178" s="241"/>
      <c r="H178" s="241" t="s">
        <v>3353</v>
      </c>
      <c r="I178" s="241" t="s">
        <v>3283</v>
      </c>
      <c r="J178" s="241">
        <v>255</v>
      </c>
      <c r="K178" s="282"/>
    </row>
    <row r="179" spans="2:11" ht="15" customHeight="1" x14ac:dyDescent="0.3">
      <c r="B179" s="261"/>
      <c r="C179" s="241" t="s">
        <v>125</v>
      </c>
      <c r="D179" s="241"/>
      <c r="E179" s="241"/>
      <c r="F179" s="260" t="s">
        <v>3281</v>
      </c>
      <c r="G179" s="241"/>
      <c r="H179" s="241" t="s">
        <v>3246</v>
      </c>
      <c r="I179" s="241" t="s">
        <v>3283</v>
      </c>
      <c r="J179" s="241">
        <v>10</v>
      </c>
      <c r="K179" s="282"/>
    </row>
    <row r="180" spans="2:11" ht="15" customHeight="1" x14ac:dyDescent="0.3">
      <c r="B180" s="261"/>
      <c r="C180" s="241" t="s">
        <v>126</v>
      </c>
      <c r="D180" s="241"/>
      <c r="E180" s="241"/>
      <c r="F180" s="260" t="s">
        <v>3281</v>
      </c>
      <c r="G180" s="241"/>
      <c r="H180" s="241" t="s">
        <v>3354</v>
      </c>
      <c r="I180" s="241" t="s">
        <v>3315</v>
      </c>
      <c r="J180" s="241"/>
      <c r="K180" s="282"/>
    </row>
    <row r="181" spans="2:11" ht="15" customHeight="1" x14ac:dyDescent="0.3">
      <c r="B181" s="261"/>
      <c r="C181" s="241" t="s">
        <v>3355</v>
      </c>
      <c r="D181" s="241"/>
      <c r="E181" s="241"/>
      <c r="F181" s="260" t="s">
        <v>3281</v>
      </c>
      <c r="G181" s="241"/>
      <c r="H181" s="241" t="s">
        <v>3356</v>
      </c>
      <c r="I181" s="241" t="s">
        <v>3315</v>
      </c>
      <c r="J181" s="241"/>
      <c r="K181" s="282"/>
    </row>
    <row r="182" spans="2:11" ht="15" customHeight="1" x14ac:dyDescent="0.3">
      <c r="B182" s="261"/>
      <c r="C182" s="241" t="s">
        <v>3344</v>
      </c>
      <c r="D182" s="241"/>
      <c r="E182" s="241"/>
      <c r="F182" s="260" t="s">
        <v>3281</v>
      </c>
      <c r="G182" s="241"/>
      <c r="H182" s="241" t="s">
        <v>3357</v>
      </c>
      <c r="I182" s="241" t="s">
        <v>3315</v>
      </c>
      <c r="J182" s="241"/>
      <c r="K182" s="282"/>
    </row>
    <row r="183" spans="2:11" ht="15" customHeight="1" x14ac:dyDescent="0.3">
      <c r="B183" s="261"/>
      <c r="C183" s="241" t="s">
        <v>129</v>
      </c>
      <c r="D183" s="241"/>
      <c r="E183" s="241"/>
      <c r="F183" s="260" t="s">
        <v>3287</v>
      </c>
      <c r="G183" s="241"/>
      <c r="H183" s="241" t="s">
        <v>3358</v>
      </c>
      <c r="I183" s="241" t="s">
        <v>3283</v>
      </c>
      <c r="J183" s="241">
        <v>50</v>
      </c>
      <c r="K183" s="282"/>
    </row>
    <row r="184" spans="2:11" ht="15" customHeight="1" x14ac:dyDescent="0.3">
      <c r="B184" s="288"/>
      <c r="C184" s="270"/>
      <c r="D184" s="270"/>
      <c r="E184" s="270"/>
      <c r="F184" s="270"/>
      <c r="G184" s="270"/>
      <c r="H184" s="270"/>
      <c r="I184" s="270"/>
      <c r="J184" s="270"/>
      <c r="K184" s="289"/>
    </row>
    <row r="185" spans="2:11" ht="18.75" customHeight="1" x14ac:dyDescent="0.3">
      <c r="B185" s="237"/>
      <c r="C185" s="241"/>
      <c r="D185" s="241"/>
      <c r="E185" s="241"/>
      <c r="F185" s="260"/>
      <c r="G185" s="241"/>
      <c r="H185" s="241"/>
      <c r="I185" s="241"/>
      <c r="J185" s="241"/>
      <c r="K185" s="237"/>
    </row>
    <row r="186" spans="2:11" ht="18.75" customHeight="1" x14ac:dyDescent="0.3">
      <c r="B186" s="247"/>
      <c r="C186" s="247"/>
      <c r="D186" s="247"/>
      <c r="E186" s="247"/>
      <c r="F186" s="247"/>
      <c r="G186" s="247"/>
      <c r="H186" s="247"/>
      <c r="I186" s="247"/>
      <c r="J186" s="247"/>
      <c r="K186" s="247"/>
    </row>
    <row r="187" spans="2:11" x14ac:dyDescent="0.3">
      <c r="B187" s="228"/>
      <c r="C187" s="229"/>
      <c r="D187" s="229"/>
      <c r="E187" s="229"/>
      <c r="F187" s="229"/>
      <c r="G187" s="229"/>
      <c r="H187" s="229"/>
      <c r="I187" s="229"/>
      <c r="J187" s="229"/>
      <c r="K187" s="230"/>
    </row>
    <row r="188" spans="2:11" ht="21" x14ac:dyDescent="0.3">
      <c r="B188" s="231"/>
      <c r="C188" s="347" t="s">
        <v>3359</v>
      </c>
      <c r="D188" s="347"/>
      <c r="E188" s="347"/>
      <c r="F188" s="347"/>
      <c r="G188" s="347"/>
      <c r="H188" s="347"/>
      <c r="I188" s="347"/>
      <c r="J188" s="347"/>
      <c r="K188" s="232"/>
    </row>
    <row r="189" spans="2:11" ht="25.5" customHeight="1" x14ac:dyDescent="0.3">
      <c r="B189" s="231"/>
      <c r="C189" s="294" t="s">
        <v>3360</v>
      </c>
      <c r="D189" s="294"/>
      <c r="E189" s="294"/>
      <c r="F189" s="294" t="s">
        <v>3361</v>
      </c>
      <c r="G189" s="295"/>
      <c r="H189" s="348" t="s">
        <v>3362</v>
      </c>
      <c r="I189" s="348"/>
      <c r="J189" s="348"/>
      <c r="K189" s="232"/>
    </row>
    <row r="190" spans="2:11" ht="5.25" customHeight="1" x14ac:dyDescent="0.3">
      <c r="B190" s="261"/>
      <c r="C190" s="258"/>
      <c r="D190" s="258"/>
      <c r="E190" s="258"/>
      <c r="F190" s="258"/>
      <c r="G190" s="241"/>
      <c r="H190" s="258"/>
      <c r="I190" s="258"/>
      <c r="J190" s="258"/>
      <c r="K190" s="282"/>
    </row>
    <row r="191" spans="2:11" ht="15" customHeight="1" x14ac:dyDescent="0.3">
      <c r="B191" s="261"/>
      <c r="C191" s="241" t="s">
        <v>3363</v>
      </c>
      <c r="D191" s="241"/>
      <c r="E191" s="241"/>
      <c r="F191" s="260" t="s">
        <v>43</v>
      </c>
      <c r="G191" s="241"/>
      <c r="H191" s="349" t="s">
        <v>3364</v>
      </c>
      <c r="I191" s="349"/>
      <c r="J191" s="349"/>
      <c r="K191" s="282"/>
    </row>
    <row r="192" spans="2:11" ht="15" customHeight="1" x14ac:dyDescent="0.3">
      <c r="B192" s="261"/>
      <c r="C192" s="267"/>
      <c r="D192" s="241"/>
      <c r="E192" s="241"/>
      <c r="F192" s="260" t="s">
        <v>44</v>
      </c>
      <c r="G192" s="241"/>
      <c r="H192" s="349" t="s">
        <v>3365</v>
      </c>
      <c r="I192" s="349"/>
      <c r="J192" s="349"/>
      <c r="K192" s="282"/>
    </row>
    <row r="193" spans="2:11" ht="15" customHeight="1" x14ac:dyDescent="0.3">
      <c r="B193" s="261"/>
      <c r="C193" s="267"/>
      <c r="D193" s="241"/>
      <c r="E193" s="241"/>
      <c r="F193" s="260" t="s">
        <v>47</v>
      </c>
      <c r="G193" s="241"/>
      <c r="H193" s="349" t="s">
        <v>3366</v>
      </c>
      <c r="I193" s="349"/>
      <c r="J193" s="349"/>
      <c r="K193" s="282"/>
    </row>
    <row r="194" spans="2:11" ht="15" customHeight="1" x14ac:dyDescent="0.3">
      <c r="B194" s="261"/>
      <c r="C194" s="241"/>
      <c r="D194" s="241"/>
      <c r="E194" s="241"/>
      <c r="F194" s="260" t="s">
        <v>45</v>
      </c>
      <c r="G194" s="241"/>
      <c r="H194" s="349" t="s">
        <v>3367</v>
      </c>
      <c r="I194" s="349"/>
      <c r="J194" s="349"/>
      <c r="K194" s="282"/>
    </row>
    <row r="195" spans="2:11" ht="15" customHeight="1" x14ac:dyDescent="0.3">
      <c r="B195" s="261"/>
      <c r="C195" s="241"/>
      <c r="D195" s="241"/>
      <c r="E195" s="241"/>
      <c r="F195" s="260" t="s">
        <v>46</v>
      </c>
      <c r="G195" s="241"/>
      <c r="H195" s="349" t="s">
        <v>3368</v>
      </c>
      <c r="I195" s="349"/>
      <c r="J195" s="349"/>
      <c r="K195" s="282"/>
    </row>
    <row r="196" spans="2:11" ht="15" customHeight="1" x14ac:dyDescent="0.3">
      <c r="B196" s="261"/>
      <c r="C196" s="241"/>
      <c r="D196" s="241"/>
      <c r="E196" s="241"/>
      <c r="F196" s="260"/>
      <c r="G196" s="241"/>
      <c r="H196" s="241"/>
      <c r="I196" s="241"/>
      <c r="J196" s="241"/>
      <c r="K196" s="282"/>
    </row>
    <row r="197" spans="2:11" ht="15" customHeight="1" x14ac:dyDescent="0.3">
      <c r="B197" s="261"/>
      <c r="C197" s="241" t="s">
        <v>3327</v>
      </c>
      <c r="D197" s="241"/>
      <c r="E197" s="241"/>
      <c r="F197" s="260" t="s">
        <v>78</v>
      </c>
      <c r="G197" s="241"/>
      <c r="H197" s="349" t="s">
        <v>3369</v>
      </c>
      <c r="I197" s="349"/>
      <c r="J197" s="349"/>
      <c r="K197" s="282"/>
    </row>
    <row r="198" spans="2:11" ht="15" customHeight="1" x14ac:dyDescent="0.3">
      <c r="B198" s="261"/>
      <c r="C198" s="267"/>
      <c r="D198" s="241"/>
      <c r="E198" s="241"/>
      <c r="F198" s="260" t="s">
        <v>3226</v>
      </c>
      <c r="G198" s="241"/>
      <c r="H198" s="349" t="s">
        <v>3227</v>
      </c>
      <c r="I198" s="349"/>
      <c r="J198" s="349"/>
      <c r="K198" s="282"/>
    </row>
    <row r="199" spans="2:11" ht="15" customHeight="1" x14ac:dyDescent="0.3">
      <c r="B199" s="261"/>
      <c r="C199" s="241"/>
      <c r="D199" s="241"/>
      <c r="E199" s="241"/>
      <c r="F199" s="260" t="s">
        <v>3224</v>
      </c>
      <c r="G199" s="241"/>
      <c r="H199" s="349" t="s">
        <v>3370</v>
      </c>
      <c r="I199" s="349"/>
      <c r="J199" s="349"/>
      <c r="K199" s="282"/>
    </row>
    <row r="200" spans="2:11" ht="15" customHeight="1" x14ac:dyDescent="0.3">
      <c r="B200" s="296"/>
      <c r="C200" s="267"/>
      <c r="D200" s="267"/>
      <c r="E200" s="267"/>
      <c r="F200" s="260" t="s">
        <v>98</v>
      </c>
      <c r="G200" s="246"/>
      <c r="H200" s="346" t="s">
        <v>3228</v>
      </c>
      <c r="I200" s="346"/>
      <c r="J200" s="346"/>
      <c r="K200" s="297"/>
    </row>
    <row r="201" spans="2:11" ht="15" customHeight="1" x14ac:dyDescent="0.3">
      <c r="B201" s="296"/>
      <c r="C201" s="267"/>
      <c r="D201" s="267"/>
      <c r="E201" s="267"/>
      <c r="F201" s="260" t="s">
        <v>3229</v>
      </c>
      <c r="G201" s="246"/>
      <c r="H201" s="346" t="s">
        <v>3191</v>
      </c>
      <c r="I201" s="346"/>
      <c r="J201" s="346"/>
      <c r="K201" s="297"/>
    </row>
    <row r="202" spans="2:11" ht="15" customHeight="1" x14ac:dyDescent="0.3">
      <c r="B202" s="296"/>
      <c r="C202" s="267"/>
      <c r="D202" s="267"/>
      <c r="E202" s="267"/>
      <c r="F202" s="298"/>
      <c r="G202" s="246"/>
      <c r="H202" s="299"/>
      <c r="I202" s="299"/>
      <c r="J202" s="299"/>
      <c r="K202" s="297"/>
    </row>
    <row r="203" spans="2:11" ht="15" customHeight="1" x14ac:dyDescent="0.3">
      <c r="B203" s="296"/>
      <c r="C203" s="241" t="s">
        <v>3351</v>
      </c>
      <c r="D203" s="267"/>
      <c r="E203" s="267"/>
      <c r="F203" s="260">
        <v>1</v>
      </c>
      <c r="G203" s="246"/>
      <c r="H203" s="346" t="s">
        <v>3371</v>
      </c>
      <c r="I203" s="346"/>
      <c r="J203" s="346"/>
      <c r="K203" s="297"/>
    </row>
    <row r="204" spans="2:11" ht="15" customHeight="1" x14ac:dyDescent="0.3">
      <c r="B204" s="296"/>
      <c r="C204" s="267"/>
      <c r="D204" s="267"/>
      <c r="E204" s="267"/>
      <c r="F204" s="260">
        <v>2</v>
      </c>
      <c r="G204" s="246"/>
      <c r="H204" s="346" t="s">
        <v>3372</v>
      </c>
      <c r="I204" s="346"/>
      <c r="J204" s="346"/>
      <c r="K204" s="297"/>
    </row>
    <row r="205" spans="2:11" ht="15" customHeight="1" x14ac:dyDescent="0.3">
      <c r="B205" s="296"/>
      <c r="C205" s="267"/>
      <c r="D205" s="267"/>
      <c r="E205" s="267"/>
      <c r="F205" s="260">
        <v>3</v>
      </c>
      <c r="G205" s="246"/>
      <c r="H205" s="346" t="s">
        <v>3373</v>
      </c>
      <c r="I205" s="346"/>
      <c r="J205" s="346"/>
      <c r="K205" s="297"/>
    </row>
    <row r="206" spans="2:11" ht="15" customHeight="1" x14ac:dyDescent="0.3">
      <c r="B206" s="296"/>
      <c r="C206" s="267"/>
      <c r="D206" s="267"/>
      <c r="E206" s="267"/>
      <c r="F206" s="260">
        <v>4</v>
      </c>
      <c r="G206" s="246"/>
      <c r="H206" s="346" t="s">
        <v>3374</v>
      </c>
      <c r="I206" s="346"/>
      <c r="J206" s="346"/>
      <c r="K206" s="297"/>
    </row>
    <row r="207" spans="2:11" ht="12.75" customHeight="1" x14ac:dyDescent="0.3">
      <c r="B207" s="300"/>
      <c r="C207" s="301"/>
      <c r="D207" s="301"/>
      <c r="E207" s="301"/>
      <c r="F207" s="301"/>
      <c r="G207" s="301"/>
      <c r="H207" s="301"/>
      <c r="I207" s="301"/>
      <c r="J207" s="301"/>
      <c r="K207" s="302"/>
    </row>
  </sheetData>
  <mergeCells count="77">
    <mergeCell ref="C3:J3"/>
    <mergeCell ref="C4:J4"/>
    <mergeCell ref="C6:J6"/>
    <mergeCell ref="C7:J7"/>
    <mergeCell ref="C9:J9"/>
    <mergeCell ref="D10:J10"/>
    <mergeCell ref="D11:J11"/>
    <mergeCell ref="D13:J13"/>
    <mergeCell ref="D14:J14"/>
    <mergeCell ref="D15:J15"/>
    <mergeCell ref="F16:J16"/>
    <mergeCell ref="F17:J17"/>
    <mergeCell ref="F18:J18"/>
    <mergeCell ref="F19:J19"/>
    <mergeCell ref="F20:J20"/>
    <mergeCell ref="F21:J21"/>
    <mergeCell ref="C23:J23"/>
    <mergeCell ref="C24:J24"/>
    <mergeCell ref="D25:J25"/>
    <mergeCell ref="D26:J26"/>
    <mergeCell ref="D28:J28"/>
    <mergeCell ref="D29:J29"/>
    <mergeCell ref="D31:J31"/>
    <mergeCell ref="D32:J32"/>
    <mergeCell ref="D33:J33"/>
    <mergeCell ref="G34:J34"/>
    <mergeCell ref="G35:J35"/>
    <mergeCell ref="G36:J36"/>
    <mergeCell ref="G37:J37"/>
    <mergeCell ref="G38:J38"/>
    <mergeCell ref="G39:J39"/>
    <mergeCell ref="G40:J40"/>
    <mergeCell ref="G41:J41"/>
    <mergeCell ref="G42:J42"/>
    <mergeCell ref="G43:J43"/>
    <mergeCell ref="D45:J45"/>
    <mergeCell ref="E46:J46"/>
    <mergeCell ref="E47:J47"/>
    <mergeCell ref="E48:J48"/>
    <mergeCell ref="D49:J49"/>
    <mergeCell ref="C50:J50"/>
    <mergeCell ref="C52:J52"/>
    <mergeCell ref="C53:J53"/>
    <mergeCell ref="C55:J55"/>
    <mergeCell ref="D56:J56"/>
    <mergeCell ref="D57:J57"/>
    <mergeCell ref="D58:J58"/>
    <mergeCell ref="D59:J59"/>
    <mergeCell ref="D60:J60"/>
    <mergeCell ref="D61:J61"/>
    <mergeCell ref="D63:J63"/>
    <mergeCell ref="D64:J64"/>
    <mergeCell ref="D65:J65"/>
    <mergeCell ref="D66:J66"/>
    <mergeCell ref="D67:J67"/>
    <mergeCell ref="D68:J68"/>
    <mergeCell ref="C73:J73"/>
    <mergeCell ref="C100:J100"/>
    <mergeCell ref="C120:J120"/>
    <mergeCell ref="C145:J145"/>
    <mergeCell ref="H200:J200"/>
    <mergeCell ref="C163:J163"/>
    <mergeCell ref="C188:J188"/>
    <mergeCell ref="H189:J189"/>
    <mergeCell ref="H191:J191"/>
    <mergeCell ref="H192:J192"/>
    <mergeCell ref="H193:J193"/>
    <mergeCell ref="H194:J194"/>
    <mergeCell ref="H195:J195"/>
    <mergeCell ref="H197:J197"/>
    <mergeCell ref="H198:J198"/>
    <mergeCell ref="H199:J199"/>
    <mergeCell ref="H201:J201"/>
    <mergeCell ref="H203:J203"/>
    <mergeCell ref="H204:J204"/>
    <mergeCell ref="H205:J205"/>
    <mergeCell ref="H206:J206"/>
  </mergeCells>
  <pageMargins left="0.59055118110236227" right="0.59055118110236227" top="0.59055118110236227" bottom="0.59055118110236227" header="0" footer="0"/>
  <pageSetup paperSize="9" scale="77" orientation="portrait" r:id="rId1"/>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Kyt9lp4Gq4BmZxqvydr/Zm1ilsw=</ds:DigestValue>
    </ds:Reference>
  </ds:SignedInfo>
  <ds:SignatureValue>RVCf6JBY54gVTjhccZDrgZcSBn42z+xQPIjt+hqccqfQDcJsl0Ov1t5NNU6hspkqJI5cn16N4IHKCts9PJqG4GpnfzOsCKypYqU7w4pe1LcCn6m+lLpUyP5RlebIi2BYptnQKP2iGQv6O5o0mZGgyZJ4ffk3k6B+FH+omvPjaq0AnRlQjSdyWbo/0qvl74R1WiP2LCxULmNvCNy8QTK7oSYVDuz2lAujwh3Jzd8CT0Ddts4JA2inw6RWFb+xGKsyowpthh2eizOlleKBItCBJxsSnafTxsBsE21klwnN++l3oXm27rgPG1UcPQhKPaW588fenQRzqKgi6rxkcemLOA==</ds:SignatureValue>
  <ds:KeyInfo>
    <ds:KeyValue>
      <ds:RSAKeyValue>
        <ds:Modulus>kP4CukdvSUYcdkNjUMl7bLqmkcs3ne1d/a7saNdvmVW633R3Lj2xeza1EKE3HFHTJJcSpP9Lisi3UnZ9o11R0sITx/bgFaTU9PH7c6h186eHM/d8ilPcA/duEEvPIYULmRjwlZDgUFuV8cHf8sokncaZ/B5YE0KV59EhyxTW93hCV2YJfFeMVMT8m/66r9LpATInLaT0TAvfwaXNGX+jR5Xu/n0TE98qv0Ug9Fqy4VaRpOO59czycMu8mtQplsXg04AvMpfj0kGE9Y1fqs4ZCbZGiszETuafPDlcECRpCJtuCJCRWYlAxTCIb3n7hAEWAtetGLQm79bW9J7mELIXNw==</ds:Modulus>
        <ds:Exponent>AQAB</ds:Exponent>
      </ds:RSAKeyValue>
    </ds:KeyValue>
    <ds:X509Data>
      <ds:X509Certificate>MIIHLTCCBhWgAwIBAgIDGh64MA0GCSqGSIb3DQEBCwUAMF8xCzAJBgNVBAYTAkNaMSwwKgYDVQQKDCPEjGVza8OhIHBvxaF0YSwgcy5wLiBbScSMIDQ3MTE0OTgzXTEiMCAGA1UEAxMZUG9zdFNpZ251bSBRdWFsaWZpZWQgQ0EgMjAeFw0xNDExMTEwODExMTJaFw0xNTEyMDEwODExMTJaMIIBAjELMAkGA1UEBhMCQ1oxRzBFBgNVBAoMPkFybcOhZG7DrSBTZXJ2aXNuw60sIHDFmcOtc3DEm3Zrb3bDoSBvcmdhbml6YWNlIFtJxIwgNjA0NjA1ODBdMTgwNgYDVQQLDC9Bcm3DoWRuw60gU2VydmlzbsOtLCBwxZnDrXNwxJt2a292w6Egb3JnYW5pemFjZTEQMA4GA1UECxMHUEVSMTUwMzEhMB8GA1UEAwwYQmNBLiBKYW5hIEtvcnnEjcOhbmtvdsOhMRAwDgYDVQQFEwdQNDIyNDg5MSkwJwYDVQQMDCByZWZlcmVudCBha3ZpemnEjW7DrWhvIMWZw616ZW7DrTCCASIwDQYJKoZIhvcNAQEBBQADggEPADCCAQoCggEBAJD+ArpHb0lGHHZDY1DJe2y6ppHLN53tXf2u7GjXb5lVut90dy49sXs2tRChNxxR0ySXEqT/S4rIt1J2faNdUdLCE8f24BWk1PTx+3OodfOnhzP3fIpT3AP3bhBLzyGFC5kY8JWQ4FBblfHB3/LKJJ3GmfweWBNClefRIcsU1vd4QldmCXxXjFTE/Jv+uq/S6QEyJy2k9EwL38GlzRl/o0eV7v59ExPfKr9FIPRasuFWkaTjufXM8nDLvJrUKZbF4NOALzKX49JBhPWNX6rOGQm2RorMxE7mnzw5XBAkaQibbgiQkVmJQMUwiG95+4QBFgLXrRi0Ju/W1vSe5hCyFzcCAwEAAaOCA0swggNHMEoGA1UdEQRDMEGBGWphbmEua29yeWNhbmtvdmFAYXMtcG8uY3qgGQYJKwYBBAHcGQIBoAwTCjE1ODQ1NzMzNzWgCQYDVQQNoAITADCCAQ4GA1UdIASCAQUwggEBMIH+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XH74GDcqhpGHABa11Wbe8//SZ54wDQYJKoZIhvcNAQELBQADggEBAGCc+x/Qq1x2oZaESIbUkOJqsrtVbW5P/oQkm1Ez8zy8zidXASIIK3RWJZWPNmrqTKYpYZetkSsR9dAsUsUBQ0Zn4I9q5rSa9UTSNsR0OSOMa89Vmp7xP1K4zw7Jna5hLCAPJsVTG2rGdkLJpghO9NPkxQd71uh8xvbGxXYORG1Q7TsobhtHC18zjcddCaiQ+XkYtfMYsJrcZkzS7CvFHytRmOWwSEdXhKLxEZ4obu/dnFt7xNc2zGBOn7HbhKsQUNwMG7Fq1v0FxB7wOrRRiq4b208xTwo7LnPpl2aO4VJyvuIyPW16JGe6FZCyNG5OW9jqTjEmghB7Smp2HxppA3k=</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0"/>
            <RelationshipReference xmlns="http://schemas.openxmlformats.org/package/2006/digital-signature" SourceId="rId4"/>
            <RelationshipReference xmlns="http://schemas.openxmlformats.org/package/2006/digital-signature" SourceId="rId9"/>
          </ds:Transform>
          <ds:Transform Algorithm="http://www.w3.org/TR/2001/REC-xml-c14n-20010315"/>
        </ds:Transforms>
        <ds:DigestMethod Algorithm="http://www.w3.org/2000/09/xmldsig#sha1"/>
        <ds:DigestValue>EQCQ1owCM9q3zhS2PcLF8hRqIe8=</ds:DigestValue>
      </ds:Reference>
      <ds:Reference URI="/xl/workbook.xml?ContentType=application/vnd.openxmlformats-officedocument.spreadsheetml.sheet.main+xml">
        <ds:DigestMethod Algorithm="http://www.w3.org/2000/09/xmldsig#sha1"/>
        <ds:DigestValue>fFyfOACln5em35xIsZ/Wqhdm8L4=</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8.xml?ContentType=application/vnd.openxmlformats-officedocument.spreadsheetml.worksheet+xml">
        <ds:DigestMethod Algorithm="http://www.w3.org/2000/09/xmldsig#sha1"/>
        <ds:DigestValue>NV/UiOm2en/VUkW+rPQKVh4YsrM=</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UIRlhld3tK0F6HdXYut+1mb+GAI=</ds:DigestValue>
      </ds:Reference>
      <ds:Reference URI="/xl/worksheets/sheet3.xml?ContentType=application/vnd.openxmlformats-officedocument.spreadsheetml.worksheet+xml">
        <ds:DigestMethod Algorithm="http://www.w3.org/2000/09/xmldsig#sha1"/>
        <ds:DigestValue>XQyJEmYIcCH9ZAJNfXqUC97nweM=</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cDtVRw0rBClDFN7iKM/7eOh58KE=</ds:DigestValue>
      </ds:Reference>
      <ds:Reference URI="/xl/worksheets/sheet7.xml?ContentType=application/vnd.openxmlformats-officedocument.spreadsheetml.worksheet+xml">
        <ds:DigestMethod Algorithm="http://www.w3.org/2000/09/xmldsig#sha1"/>
        <ds:DigestValue>4Abzzv+wfWlu4hpJJZTycIDyM5o=</ds:DigestValue>
      </ds:Reference>
      <ds:Reference URI="/xl/calcChain.xml?ContentType=application/vnd.openxmlformats-officedocument.spreadsheetml.calcChain+xml">
        <ds:DigestMethod Algorithm="http://www.w3.org/2000/09/xmldsig#sha1"/>
        <ds:DigestValue>tV3MMKc6d0yUKWTvPtWoO8CXsPg=</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axwr4v8os1F2FK1rrDpDlXArYac=</ds:DigestValue>
      </ds:Reference>
      <ds:Reference URI="/xl/worksheets/sheet2.xml?ContentType=application/vnd.openxmlformats-officedocument.spreadsheetml.worksheet+xml">
        <ds:DigestMethod Algorithm="http://www.w3.org/2000/09/xmldsig#sha1"/>
        <ds:DigestValue>PlaRj1jvTu5z4sTDkBFk4p8sK8w=</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FS0vcCriQf8DmADE2ZM+sJcQ4E4=</ds:DigestValue>
      </ds:Reference>
      <ds:Reference URI="/xl/worksheets/sheet1.xml?ContentType=application/vnd.openxmlformats-officedocument.spreadsheetml.worksheet+xml">
        <ds:DigestMethod Algorithm="http://www.w3.org/2000/09/xmldsig#sha1"/>
        <ds:DigestValue>2ORaCuqN5mJb3Mdxh7j4n57M+ag=</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5N7CuvssA1CgqRyJN9mazqdh1ps=</ds:DigestValue>
      </ds:Reference>
      <ds:Reference URI="/xl/worksheets/sheet6.xml?ContentType=application/vnd.openxmlformats-officedocument.spreadsheetml.worksheet+xml">
        <ds:DigestMethod Algorithm="http://www.w3.org/2000/09/xmldsig#sha1"/>
        <ds:DigestValue>YLRuRC3/qLYPlt6+EixBvXouDK4=</ds:DigestValue>
      </ds:Reference>
      <ds:Reference URI="/xl/sharedStrings.xml?ContentType=application/vnd.openxmlformats-officedocument.spreadsheetml.sharedStrings+xml">
        <ds:DigestMethod Algorithm="http://www.w3.org/2000/09/xmldsig#sha1"/>
        <ds:DigestValue>Dj7VqnxdDQBJIxZTyB3LpUFqhYE=</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TzSoNY7Vz346wVbl+SaXW7UTDZM=</ds:DigestValue>
      </ds:Reference>
      <ds:Reference URI="/xl/worksheets/sheet5.xml?ContentType=application/vnd.openxmlformats-officedocument.spreadsheetml.worksheet+xml">
        <ds:DigestMethod Algorithm="http://www.w3.org/2000/09/xmldsig#sha1"/>
        <ds:DigestValue>RxcV/a33JUO46gr023CHoRNC4cw=</ds:DigestValue>
      </ds:Reference>
      <ds:Reference URI="/xl/styles.xml?ContentType=application/vnd.openxmlformats-officedocument.spreadsheetml.styles+xml">
        <ds:DigestMethod Algorithm="http://www.w3.org/2000/09/xmldsig#sha1"/>
        <ds:DigestValue>+LfALs8bYeb+ncgy8ZTDsgWw55w=</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DaOLaGAg4N9uwHjEwd+w/hT5jsw=</ds:DigestValue>
      </ds:Reference>
      <ds:Reference URI="/xl/worksheets/sheet4.xml?ContentType=application/vnd.openxmlformats-officedocument.spreadsheetml.worksheet+xml">
        <ds:DigestMethod Algorithm="http://www.w3.org/2000/09/xmldsig#sha1"/>
        <ds:DigestValue>dAouaAAZhaUH/l8nqNb5okB6obg=</ds:DigestValue>
      </ds:Reference>
      <ds:Reference URI="/xl/theme/theme1.xml?ContentType=application/vnd.openxmlformats-officedocument.theme+xml">
        <ds:DigestMethod Algorithm="http://www.w3.org/2000/09/xmldsig#sha1"/>
        <ds:DigestValue>SWm0CNMQs/SdtwG1mVStSZuQRZg=</ds:DigestValue>
      </ds:Reference>
      <ds:Reference URI="/xl/printerSettings/printerSettings8.bin?ContentType=application/vnd.openxmlformats-officedocument.spreadsheetml.printerSettings">
        <ds:DigestMethod Algorithm="http://www.w3.org/2000/09/xmldsig#sha1"/>
        <ds:DigestValue>aTVyD7cQQc2xwBca3ojuC9I+79w=</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H1ery7Zh5NQBB6ZVBeKeka9VZlY=</ds:DigestValue>
      </ds:Reference>
      <ds:Reference URI="/xl/drawings/drawing3.xml?ContentType=application/vnd.openxmlformats-officedocument.drawing+xml">
        <ds:DigestMethod Algorithm="http://www.w3.org/2000/09/xmldsig#sha1"/>
        <ds:DigestValue>JfmaNeQt/UVZgPyb8Uj419gC1kQ=</ds:DigestValue>
      </ds:Reference>
      <ds:Reference URI="/xl/printerSettings/printerSettings3.bin?ContentType=application/vnd.openxmlformats-officedocument.spreadsheetml.printerSettings">
        <ds:DigestMethod Algorithm="http://www.w3.org/2000/09/xmldsig#sha1"/>
        <ds:DigestValue>jhDTFE0NDPDEM8WFb9IE0xPNjIQ=</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1nQxdEDcjP9WYkwL2g+8MwQMWmY=</ds:DigestValue>
      </ds:Reference>
      <ds:Reference URI="/xl/drawings/drawing7.xml?ContentType=application/vnd.openxmlformats-officedocument.drawing+xml">
        <ds:DigestMethod Algorithm="http://www.w3.org/2000/09/xmldsig#sha1"/>
        <ds:DigestValue>Y5XFnuOFLqtL+sG2N3hNOT0tMM0=</ds:DigestValue>
      </ds:Reference>
      <ds:Reference URI="/xl/printerSettings/printerSettings7.bin?ContentType=application/vnd.openxmlformats-officedocument.spreadsheetml.printerSettings">
        <ds:DigestMethod Algorithm="http://www.w3.org/2000/09/xmldsig#sha1"/>
        <ds:DigestValue>9L58o9ipMo9yuA0DNLF483Rngf8=</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ym+OQcfw79ioyEvIFZR3wApuqIM=</ds:DigestValue>
      </ds:Reference>
      <ds:Reference URI="/xl/drawings/drawing2.xml?ContentType=application/vnd.openxmlformats-officedocument.drawing+xml">
        <ds:DigestMethod Algorithm="http://www.w3.org/2000/09/xmldsig#sha1"/>
        <ds:DigestValue>JupW9ef2dGhqdvhg7GbYZDyDSHs=</ds:DigestValue>
      </ds:Reference>
      <ds:Reference URI="/xl/printerSettings/printerSettings2.bin?ContentType=application/vnd.openxmlformats-officedocument.spreadsheetml.printerSettings">
        <ds:DigestMethod Algorithm="http://www.w3.org/2000/09/xmldsig#sha1"/>
        <ds:DigestValue>jhDTFE0NDPDEM8WFb9IE0xPNjIQ=</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BbVzfTtPKBlxEcanvNce+RY8z00=</ds:DigestValue>
      </ds:Reference>
      <ds:Reference URI="/xl/drawings/drawing1.xml?ContentType=application/vnd.openxmlformats-officedocument.drawing+xml">
        <ds:DigestMethod Algorithm="http://www.w3.org/2000/09/xmldsig#sha1"/>
        <ds:DigestValue>AU1a8TIRGlSE1tQTCraLX03Gg2U=</ds:DigestValue>
      </ds:Reference>
      <ds:Reference URI="/xl/printerSettings/printerSettings1.bin?ContentType=application/vnd.openxmlformats-officedocument.spreadsheetml.printerSettings">
        <ds:DigestMethod Algorithm="http://www.w3.org/2000/09/xmldsig#sha1"/>
        <ds:DigestValue>Kvb7VTr09m8nQBt4ersSJQBIHe0=</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QHyLc0lCW0zR+5q1qDM1GwNzdUI=</ds:DigestValue>
      </ds:Reference>
      <ds:Reference URI="/xl/drawings/drawing6.xml?ContentType=application/vnd.openxmlformats-officedocument.drawing+xml">
        <ds:DigestMethod Algorithm="http://www.w3.org/2000/09/xmldsig#sha1"/>
        <ds:DigestValue>vJnfClhyUULIMVofXX3cZkKraN8=</ds:DigestValue>
      </ds:Reference>
      <ds:Reference URI="/xl/printerSettings/printerSettings6.bin?ContentType=application/vnd.openxmlformats-officedocument.spreadsheetml.printerSettings">
        <ds:DigestMethod Algorithm="http://www.w3.org/2000/09/xmldsig#sha1"/>
        <ds:DigestValue>9L58o9ipMo9yuA0DNLF483Rngf8=</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s04YgSMCFZXMvDNvdno4FE8KaHE=</ds:DigestValue>
      </ds:Reference>
      <ds:Reference URI="/xl/drawings/drawing5.xml?ContentType=application/vnd.openxmlformats-officedocument.drawing+xml">
        <ds:DigestMethod Algorithm="http://www.w3.org/2000/09/xmldsig#sha1"/>
        <ds:DigestValue>2J4a4oW+llLg0ywAJ1+rvKsrYmA=</ds:DigestValue>
      </ds:Reference>
      <ds:Reference URI="/xl/printerSettings/printerSettings5.bin?ContentType=application/vnd.openxmlformats-officedocument.spreadsheetml.printerSettings">
        <ds:DigestMethod Algorithm="http://www.w3.org/2000/09/xmldsig#sha1"/>
        <ds:DigestValue>9L58o9ipMo9yuA0DNLF483Rngf8=</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tAUePKOEcvJd0GZYfYNeybTkhAs=</ds:DigestValue>
      </ds:Reference>
      <ds:Reference URI="/xl/drawings/drawing4.xml?ContentType=application/vnd.openxmlformats-officedocument.drawing+xml">
        <ds:DigestMethod Algorithm="http://www.w3.org/2000/09/xmldsig#sha1"/>
        <ds:DigestValue>zOtxYAotnk5uieRA4Kc9MMu3+EE=</ds:DigestValue>
      </ds:Reference>
      <ds:Reference URI="/xl/printerSettings/printerSettings4.bin?ContentType=application/vnd.openxmlformats-officedocument.spreadsheetml.printerSettings">
        <ds:DigestMethod Algorithm="http://www.w3.org/2000/09/xmldsig#sha1"/>
        <ds:DigestValue>jhDTFE0NDPDEM8WFb9IE0xPNjIQ=</ds:DigestValue>
      </ds:Reference>
      <ds:Reference URI="/xl/media/image2.png?ContentType=image/png">
        <ds:DigestMethod Algorithm="http://www.w3.org/2000/09/xmldsig#sha1"/>
        <ds:DigestValue>FskJJZMUMiB63juoNoiiTm7tgr4=</ds:DigestValue>
      </ds:Reference>
      <ds:Reference URI="/xl/media/image1.jpeg?ContentType=image/jpeg">
        <ds:DigestMethod Algorithm="http://www.w3.org/2000/09/xmldsig#sha1"/>
        <ds:DigestValue>UmOlz0KYc9Yh31vadmiDyTwdDww=</ds:DigestValue>
      </ds:Reference>
      <ds:Reference URI="/docProps/core.xml?ContentType=application/vnd.openxmlformats-package.core-properties+xml">
        <ds:DigestMethod Algorithm="http://www.w3.org/2000/09/xmldsig#sha1"/>
        <ds:DigestValue>ip9RDX//QEVbo2sc3nnZZHG4iNs=</ds:DigestValue>
      </ds:Reference>
    </ds:Manifest>
    <ds:SignatureProperties>
      <ds:SignatureProperty Id="idSignatureTime" Target="#idSignature1">
        <SignatureTime xmlns="http://schemas.openxmlformats.org/package/2006/digital-signature">
          <Format>YYYY-MM-DDThh:mm:ss.sTZD</Format>
          <Value>2015-11-03T08:09:11.4Z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22</vt:i4>
      </vt:variant>
    </vt:vector>
  </HeadingPairs>
  <TitlesOfParts>
    <vt:vector size="30" baseType="lpstr">
      <vt:lpstr>Rekapitulace stavby</vt:lpstr>
      <vt:lpstr>1-1 - FS 01 Gravitační ka...</vt:lpstr>
      <vt:lpstr>1-2 - FS 01 Gravitační ka...</vt:lpstr>
      <vt:lpstr>1-3 - Rozvody NN</vt:lpstr>
      <vt:lpstr>1-4 - Rozvody NN - Vs1</vt:lpstr>
      <vt:lpstr>1-5 - Úpravy ČOV, včetně ...</vt:lpstr>
      <vt:lpstr>2 - Vedlejší a ostatní ro...</vt:lpstr>
      <vt:lpstr>Pokyny pro vyplnění</vt:lpstr>
      <vt:lpstr>'1-1 - FS 01 Gravitační ka...'!Oblast_tisku</vt:lpstr>
      <vt:lpstr>'1-2 - FS 01 Gravitační ka...'!Oblast_tisku</vt:lpstr>
      <vt:lpstr>'1-3 - Rozvody NN'!Oblast_tisku</vt:lpstr>
      <vt:lpstr>'1-4 - Rozvody NN - Vs1'!Oblast_tisku</vt:lpstr>
      <vt:lpstr>'1-5 - Úpravy ČOV, včetně ...'!Oblast_tisku</vt:lpstr>
      <vt:lpstr>'2 - Vedlejší a ostatní ro...'!Oblast_tisku</vt:lpstr>
      <vt:lpstr>'Rekapitulace stavby'!Oblast_tisku</vt:lpstr>
      <vt:lpstr>'1-1 - FS 01 Gravitační ka...'!Print_Area</vt:lpstr>
      <vt:lpstr>'1-2 - FS 01 Gravitační ka...'!Print_Area</vt:lpstr>
      <vt:lpstr>'1-3 - Rozvody NN'!Print_Area</vt:lpstr>
      <vt:lpstr>'1-4 - Rozvody NN - Vs1'!Print_Area</vt:lpstr>
      <vt:lpstr>'1-5 - Úpravy ČOV, včetně ...'!Print_Area</vt:lpstr>
      <vt:lpstr>'2 - Vedlejší a ostatní ro...'!Print_Area</vt:lpstr>
      <vt:lpstr>'Pokyny pro vyplnění'!Print_Area</vt:lpstr>
      <vt:lpstr>'Rekapitulace stavby'!Print_Area</vt:lpstr>
      <vt:lpstr>'1-1 - FS 01 Gravitační ka...'!Print_Titles</vt:lpstr>
      <vt:lpstr>'1-2 - FS 01 Gravitační ka...'!Print_Titles</vt:lpstr>
      <vt:lpstr>'1-3 - Rozvody NN'!Print_Titles</vt:lpstr>
      <vt:lpstr>'1-4 - Rozvody NN - Vs1'!Print_Titles</vt:lpstr>
      <vt:lpstr>'1-5 - Úpravy ČOV, včetně ...'!Print_Titles</vt:lpstr>
      <vt:lpstr>'2 - Vedlejší a ostatní ro...'!Print_Titles</vt:lpstr>
      <vt:lpstr>'Rekapitulace stavby'!Print_Titles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KORYCANKOVA Jana</dc:creator>
  <cp:lastModifiedBy>Rostislav Břicháček</cp:lastModifiedBy>
  <cp:lastPrinted>2015-07-08T04:58:32Z</cp:lastPrinted>
  <dcterms:created xsi:type="dcterms:W3CDTF">2015-06-10T11:44:24Z</dcterms:created>
  <dcterms:modified xsi:type="dcterms:W3CDTF">2015-07-08T05:02:21Z</dcterms:modified>
</cp:coreProperties>
</file>