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1.xml" ContentType="application/vnd.openxmlformats-officedocument.drawing+xml"/>
  <Override PartName="/xl/worksheets/sheet1.xml" ContentType="application/vnd.openxmlformats-officedocument.spreadsheetml.worksheet+xml"/>
  <Override PartName="/xl/drawings/drawing5.xml" ContentType="application/vnd.openxmlformats-officedocument.drawing+xml"/>
  <Override PartName="/xl/worksheets/sheet15.xml" ContentType="application/vnd.openxmlformats-officedocument.spreadsheetml.worksheet+xml"/>
  <Override PartName="/xl/drawings/drawing6.xml" ContentType="application/vnd.openxmlformats-officedocument.drawing+xml"/>
  <Override PartName="/xl/worksheets/sheet14.xml" ContentType="application/vnd.openxmlformats-officedocument.spreadsheetml.worksheet+xml"/>
  <Override PartName="/xl/worksheets/sheet16.xml" ContentType="application/vnd.openxmlformats-officedocument.spreadsheetml.worksheet+xml"/>
  <Override PartName="/xl/drawings/drawing4.xml" ContentType="application/vnd.openxmlformats-officedocument.drawing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drawings/drawing1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0.xml" ContentType="application/vnd.openxmlformats-officedocument.drawing+xml"/>
  <Override PartName="/xl/worksheets/sheet13.xml" ContentType="application/vnd.openxmlformats-officedocument.spreadsheetml.worksheet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ROSplusData\Export\"/>
    </mc:Choice>
  </mc:AlternateContent>
  <bookViews>
    <workbookView xWindow="0" yWindow="0" windowWidth="2370" windowHeight="105"/>
  </bookViews>
  <sheets>
    <sheet name="Rekapitulace stavby" sheetId="1" r:id="rId1"/>
    <sheet name="Lokalita č. 2 - Hromada b..." sheetId="2" r:id="rId2"/>
    <sheet name="Lokalita č. 2 (2) - Hroma..." sheetId="3" r:id="rId3"/>
    <sheet name="Lokalita č. 2 (H) - Hlína..." sheetId="4" r:id="rId4"/>
    <sheet name="Lokalita č. 3 - Hromada b..." sheetId="5" r:id="rId5"/>
    <sheet name="Lokalita č. 3 (2) - Hroma..." sheetId="6" r:id="rId6"/>
    <sheet name="Lokalita č. 3 (H) - Hlína..." sheetId="7" r:id="rId7"/>
    <sheet name="Lokalita č. 4 - Hromada b..." sheetId="8" r:id="rId8"/>
    <sheet name="Lokalita č. 4 (H) - Hlína..." sheetId="9" r:id="rId9"/>
    <sheet name="Lokalita č. 5 - Hromada b..." sheetId="10" r:id="rId10"/>
    <sheet name="Lokalita č. 5 (H) - Hlína..." sheetId="11" r:id="rId11"/>
    <sheet name="Lokalita č. 6 - Hromada b..." sheetId="12" r:id="rId12"/>
    <sheet name="Lokalita č. 6 (2) - Hroma..." sheetId="13" r:id="rId13"/>
    <sheet name="Lokalita č. 6 (3) - Hroma..." sheetId="14" r:id="rId14"/>
    <sheet name="Lokalita č. 7 - Hromada b..." sheetId="15" r:id="rId15"/>
    <sheet name="Pokyny pro vyplnění" sheetId="16" r:id="rId16"/>
  </sheets>
  <definedNames>
    <definedName name="_xlnm._FilterDatabase" localSheetId="1" hidden="1">'Lokalita č. 2 - Hromada b...'!$C$79:$K$126</definedName>
    <definedName name="_xlnm._FilterDatabase" localSheetId="2" hidden="1">'Lokalita č. 2 (2) - Hroma...'!$C$79:$K$117</definedName>
    <definedName name="_xlnm._FilterDatabase" localSheetId="3" hidden="1">'Lokalita č. 2 (H) - Hlína...'!$C$79:$K$105</definedName>
    <definedName name="_xlnm._FilterDatabase" localSheetId="4" hidden="1">'Lokalita č. 3 - Hromada b...'!$C$79:$K$109</definedName>
    <definedName name="_xlnm._FilterDatabase" localSheetId="5" hidden="1">'Lokalita č. 3 (2) - Hroma...'!$C$79:$K$118</definedName>
    <definedName name="_xlnm._FilterDatabase" localSheetId="6" hidden="1">'Lokalita č. 3 (H) - Hlína...'!$C$79:$K$105</definedName>
    <definedName name="_xlnm._FilterDatabase" localSheetId="7" hidden="1">'Lokalita č. 4 - Hromada b...'!$C$79:$K$126</definedName>
    <definedName name="_xlnm._FilterDatabase" localSheetId="8" hidden="1">'Lokalita č. 4 (H) - Hlína...'!$C$79:$K$105</definedName>
    <definedName name="_xlnm._FilterDatabase" localSheetId="9" hidden="1">'Lokalita č. 5 - Hromada b...'!$C$79:$K$109</definedName>
    <definedName name="_xlnm._FilterDatabase" localSheetId="10" hidden="1">'Lokalita č. 5 (H) - Hlína...'!$C$79:$K$105</definedName>
    <definedName name="_xlnm._FilterDatabase" localSheetId="11" hidden="1">'Lokalita č. 6 - Hromada b...'!$C$78:$K$110</definedName>
    <definedName name="_xlnm._FilterDatabase" localSheetId="12" hidden="1">'Lokalita č. 6 (2) - Hroma...'!$C$78:$K$110</definedName>
    <definedName name="_xlnm._FilterDatabase" localSheetId="13" hidden="1">'Lokalita č. 6 (3) - Hroma...'!$C$78:$K$110</definedName>
    <definedName name="_xlnm._FilterDatabase" localSheetId="14" hidden="1">'Lokalita č. 7 - Hromada b...'!$C$78:$K$110</definedName>
    <definedName name="_xlnm.Print_Titles" localSheetId="1">'Lokalita č. 2 - Hromada b...'!$79:$79</definedName>
    <definedName name="_xlnm.Print_Titles" localSheetId="2">'Lokalita č. 2 (2) - Hroma...'!$79:$79</definedName>
    <definedName name="_xlnm.Print_Titles" localSheetId="3">'Lokalita č. 2 (H) - Hlína...'!$79:$79</definedName>
    <definedName name="_xlnm.Print_Titles" localSheetId="4">'Lokalita č. 3 - Hromada b...'!$79:$79</definedName>
    <definedName name="_xlnm.Print_Titles" localSheetId="5">'Lokalita č. 3 (2) - Hroma...'!$79:$79</definedName>
    <definedName name="_xlnm.Print_Titles" localSheetId="6">'Lokalita č. 3 (H) - Hlína...'!$79:$79</definedName>
    <definedName name="_xlnm.Print_Titles" localSheetId="7">'Lokalita č. 4 - Hromada b...'!$79:$79</definedName>
    <definedName name="_xlnm.Print_Titles" localSheetId="8">'Lokalita č. 4 (H) - Hlína...'!$79:$79</definedName>
    <definedName name="_xlnm.Print_Titles" localSheetId="9">'Lokalita č. 5 - Hromada b...'!$79:$79</definedName>
    <definedName name="_xlnm.Print_Titles" localSheetId="10">'Lokalita č. 5 (H) - Hlína...'!$79:$79</definedName>
    <definedName name="_xlnm.Print_Titles" localSheetId="11">'Lokalita č. 6 - Hromada b...'!$78:$78</definedName>
    <definedName name="_xlnm.Print_Titles" localSheetId="12">'Lokalita č. 6 (2) - Hroma...'!$78:$78</definedName>
    <definedName name="_xlnm.Print_Titles" localSheetId="13">'Lokalita č. 6 (3) - Hroma...'!$78:$78</definedName>
    <definedName name="_xlnm.Print_Titles" localSheetId="14">'Lokalita č. 7 - Hromada b...'!$78:$78</definedName>
    <definedName name="_xlnm.Print_Titles" localSheetId="0">'Rekapitulace stavby'!$49:$49</definedName>
    <definedName name="_xlnm.Print_Area" localSheetId="1">'Lokalita č. 2 - Hromada b...'!$C$4:$J$36,'Lokalita č. 2 - Hromada b...'!$C$42:$J$61,'Lokalita č. 2 - Hromada b...'!$C$67:$K$126</definedName>
    <definedName name="_xlnm.Print_Area" localSheetId="2">'Lokalita č. 2 (2) - Hroma...'!$C$4:$J$36,'Lokalita č. 2 (2) - Hroma...'!$C$42:$J$61,'Lokalita č. 2 (2) - Hroma...'!$C$67:$K$117</definedName>
    <definedName name="_xlnm.Print_Area" localSheetId="3">'Lokalita č. 2 (H) - Hlína...'!$C$4:$J$36,'Lokalita č. 2 (H) - Hlína...'!$C$42:$J$61,'Lokalita č. 2 (H) - Hlína...'!$C$67:$K$105</definedName>
    <definedName name="_xlnm.Print_Area" localSheetId="4">'Lokalita č. 3 - Hromada b...'!$C$4:$J$36,'Lokalita č. 3 - Hromada b...'!$C$42:$J$61,'Lokalita č. 3 - Hromada b...'!$C$67:$K$109</definedName>
    <definedName name="_xlnm.Print_Area" localSheetId="5">'Lokalita č. 3 (2) - Hroma...'!$C$4:$J$36,'Lokalita č. 3 (2) - Hroma...'!$C$42:$J$61,'Lokalita č. 3 (2) - Hroma...'!$C$67:$K$118</definedName>
    <definedName name="_xlnm.Print_Area" localSheetId="6">'Lokalita č. 3 (H) - Hlína...'!$C$4:$J$36,'Lokalita č. 3 (H) - Hlína...'!$C$42:$J$61,'Lokalita č. 3 (H) - Hlína...'!$C$67:$K$105</definedName>
    <definedName name="_xlnm.Print_Area" localSheetId="7">'Lokalita č. 4 - Hromada b...'!$C$4:$J$36,'Lokalita č. 4 - Hromada b...'!$C$42:$J$61,'Lokalita č. 4 - Hromada b...'!$C$67:$K$126</definedName>
    <definedName name="_xlnm.Print_Area" localSheetId="8">'Lokalita č. 4 (H) - Hlína...'!$C$4:$J$36,'Lokalita č. 4 (H) - Hlína...'!$C$42:$J$61,'Lokalita č. 4 (H) - Hlína...'!$C$67:$K$105</definedName>
    <definedName name="_xlnm.Print_Area" localSheetId="9">'Lokalita č. 5 - Hromada b...'!$C$4:$J$36,'Lokalita č. 5 - Hromada b...'!$C$42:$J$61,'Lokalita č. 5 - Hromada b...'!$C$67:$K$109</definedName>
    <definedName name="_xlnm.Print_Area" localSheetId="10">'Lokalita č. 5 (H) - Hlína...'!$C$4:$J$36,'Lokalita č. 5 (H) - Hlína...'!$C$42:$J$61,'Lokalita č. 5 (H) - Hlína...'!$C$67:$K$105</definedName>
    <definedName name="_xlnm.Print_Area" localSheetId="11">'Lokalita č. 6 - Hromada b...'!$C$4:$J$36,'Lokalita č. 6 - Hromada b...'!$C$42:$J$60,'Lokalita č. 6 - Hromada b...'!$C$66:$K$110</definedName>
    <definedName name="_xlnm.Print_Area" localSheetId="12">'Lokalita č. 6 (2) - Hroma...'!$C$4:$J$36,'Lokalita č. 6 (2) - Hroma...'!$C$42:$J$60,'Lokalita č. 6 (2) - Hroma...'!$C$66:$K$110</definedName>
    <definedName name="_xlnm.Print_Area" localSheetId="13">'Lokalita č. 6 (3) - Hroma...'!$C$4:$J$36,'Lokalita č. 6 (3) - Hroma...'!$C$42:$J$60,'Lokalita č. 6 (3) - Hroma...'!$C$66:$K$110</definedName>
    <definedName name="_xlnm.Print_Area" localSheetId="14">'Lokalita č. 7 - Hromada b...'!$C$4:$J$36,'Lokalita č. 7 - Hromada b...'!$C$42:$J$60,'Lokalita č. 7 - Hromada b...'!$C$66:$K$110</definedName>
    <definedName name="_xlnm.Print_Area" localSheetId="15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stavby'!$C$39:$AQ$66</definedName>
  </definedNames>
  <calcPr calcId="152511"/>
</workbook>
</file>

<file path=xl/calcChain.xml><?xml version="1.0" encoding="utf-8"?>
<calcChain xmlns="http://schemas.openxmlformats.org/spreadsheetml/2006/main">
  <c r="R81" i="15" l="1"/>
  <c r="AY65" i="1"/>
  <c r="AX65" i="1"/>
  <c r="BI108" i="15"/>
  <c r="BH108" i="15"/>
  <c r="BG108" i="15"/>
  <c r="BF108" i="15"/>
  <c r="T108" i="15"/>
  <c r="R108" i="15"/>
  <c r="P108" i="15"/>
  <c r="BK108" i="15"/>
  <c r="J108" i="15"/>
  <c r="BE108" i="15" s="1"/>
  <c r="BI104" i="15"/>
  <c r="BH104" i="15"/>
  <c r="BG104" i="15"/>
  <c r="BF104" i="15"/>
  <c r="T104" i="15"/>
  <c r="R104" i="15"/>
  <c r="P104" i="15"/>
  <c r="BK104" i="15"/>
  <c r="J104" i="15"/>
  <c r="BE104" i="15" s="1"/>
  <c r="BI100" i="15"/>
  <c r="BH100" i="15"/>
  <c r="BG100" i="15"/>
  <c r="BF100" i="15"/>
  <c r="T100" i="15"/>
  <c r="R100" i="15"/>
  <c r="P100" i="15"/>
  <c r="BK100" i="15"/>
  <c r="J100" i="15"/>
  <c r="BE100" i="15" s="1"/>
  <c r="BI96" i="15"/>
  <c r="BH96" i="15"/>
  <c r="BG96" i="15"/>
  <c r="BF96" i="15"/>
  <c r="T96" i="15"/>
  <c r="R96" i="15"/>
  <c r="R95" i="15" s="1"/>
  <c r="P96" i="15"/>
  <c r="BK96" i="15"/>
  <c r="J96" i="15"/>
  <c r="BE96" i="15" s="1"/>
  <c r="J30" i="15" s="1"/>
  <c r="AV65" i="1" s="1"/>
  <c r="BI87" i="15"/>
  <c r="BH87" i="15"/>
  <c r="F33" i="15" s="1"/>
  <c r="BC65" i="1" s="1"/>
  <c r="BG87" i="15"/>
  <c r="BF87" i="15"/>
  <c r="T87" i="15"/>
  <c r="R87" i="15"/>
  <c r="P87" i="15"/>
  <c r="BK87" i="15"/>
  <c r="J87" i="15"/>
  <c r="BE87" i="15" s="1"/>
  <c r="BI82" i="15"/>
  <c r="BH82" i="15"/>
  <c r="BG82" i="15"/>
  <c r="BF82" i="15"/>
  <c r="BE82" i="15"/>
  <c r="T82" i="15"/>
  <c r="R82" i="15"/>
  <c r="P82" i="15"/>
  <c r="P81" i="15" s="1"/>
  <c r="BK82" i="15"/>
  <c r="BK81" i="15" s="1"/>
  <c r="J81" i="15" s="1"/>
  <c r="J58" i="15" s="1"/>
  <c r="J82" i="15"/>
  <c r="F76" i="15"/>
  <c r="F73" i="15"/>
  <c r="E71" i="15"/>
  <c r="F49" i="15"/>
  <c r="E47" i="15"/>
  <c r="J21" i="15"/>
  <c r="E21" i="15"/>
  <c r="J75" i="15" s="1"/>
  <c r="J20" i="15"/>
  <c r="J18" i="15"/>
  <c r="E18" i="15"/>
  <c r="F52" i="15" s="1"/>
  <c r="J17" i="15"/>
  <c r="J15" i="15"/>
  <c r="E15" i="15"/>
  <c r="F51" i="15" s="1"/>
  <c r="J14" i="15"/>
  <c r="J12" i="15"/>
  <c r="J49" i="15" s="1"/>
  <c r="E7" i="15"/>
  <c r="E45" i="15" s="1"/>
  <c r="P95" i="14"/>
  <c r="BK81" i="14"/>
  <c r="J81" i="14" s="1"/>
  <c r="AY64" i="1"/>
  <c r="AX64" i="1"/>
  <c r="BI108" i="14"/>
  <c r="BH108" i="14"/>
  <c r="F33" i="14" s="1"/>
  <c r="BC64" i="1" s="1"/>
  <c r="BG108" i="14"/>
  <c r="BF108" i="14"/>
  <c r="T108" i="14"/>
  <c r="R108" i="14"/>
  <c r="P108" i="14"/>
  <c r="BK108" i="14"/>
  <c r="J108" i="14"/>
  <c r="BE108" i="14" s="1"/>
  <c r="BI104" i="14"/>
  <c r="BH104" i="14"/>
  <c r="BG104" i="14"/>
  <c r="BF104" i="14"/>
  <c r="BE104" i="14"/>
  <c r="T104" i="14"/>
  <c r="R104" i="14"/>
  <c r="P104" i="14"/>
  <c r="BK104" i="14"/>
  <c r="J104" i="14"/>
  <c r="BI100" i="14"/>
  <c r="BH100" i="14"/>
  <c r="BG100" i="14"/>
  <c r="BF100" i="14"/>
  <c r="T100" i="14"/>
  <c r="R100" i="14"/>
  <c r="R95" i="14" s="1"/>
  <c r="P100" i="14"/>
  <c r="BK100" i="14"/>
  <c r="J100" i="14"/>
  <c r="BE100" i="14" s="1"/>
  <c r="BI96" i="14"/>
  <c r="F34" i="14" s="1"/>
  <c r="BD64" i="1" s="1"/>
  <c r="BH96" i="14"/>
  <c r="BG96" i="14"/>
  <c r="BF96" i="14"/>
  <c r="BE96" i="14"/>
  <c r="T96" i="14"/>
  <c r="T95" i="14" s="1"/>
  <c r="R96" i="14"/>
  <c r="P96" i="14"/>
  <c r="BK96" i="14"/>
  <c r="J96" i="14"/>
  <c r="BI87" i="14"/>
  <c r="BH87" i="14"/>
  <c r="BG87" i="14"/>
  <c r="BF87" i="14"/>
  <c r="BE87" i="14"/>
  <c r="T87" i="14"/>
  <c r="T81" i="14" s="1"/>
  <c r="T80" i="14" s="1"/>
  <c r="T79" i="14" s="1"/>
  <c r="R87" i="14"/>
  <c r="P87" i="14"/>
  <c r="BK87" i="14"/>
  <c r="J87" i="14"/>
  <c r="BI82" i="14"/>
  <c r="BH82" i="14"/>
  <c r="BG82" i="14"/>
  <c r="BF82" i="14"/>
  <c r="T82" i="14"/>
  <c r="R82" i="14"/>
  <c r="R81" i="14" s="1"/>
  <c r="P82" i="14"/>
  <c r="P81" i="14" s="1"/>
  <c r="BK82" i="14"/>
  <c r="J82" i="14"/>
  <c r="BE82" i="14" s="1"/>
  <c r="J58" i="14"/>
  <c r="J73" i="14"/>
  <c r="F73" i="14"/>
  <c r="E71" i="14"/>
  <c r="E69" i="14"/>
  <c r="F52" i="14"/>
  <c r="J49" i="14"/>
  <c r="F49" i="14"/>
  <c r="E47" i="14"/>
  <c r="J21" i="14"/>
  <c r="E21" i="14"/>
  <c r="J51" i="14" s="1"/>
  <c r="J20" i="14"/>
  <c r="J18" i="14"/>
  <c r="E18" i="14"/>
  <c r="F76" i="14" s="1"/>
  <c r="J17" i="14"/>
  <c r="J15" i="14"/>
  <c r="E15" i="14"/>
  <c r="J14" i="14"/>
  <c r="J12" i="14"/>
  <c r="E7" i="14"/>
  <c r="E45" i="14" s="1"/>
  <c r="T95" i="13"/>
  <c r="J81" i="13"/>
  <c r="J58" i="13" s="1"/>
  <c r="BK81" i="13"/>
  <c r="AY63" i="1"/>
  <c r="AX63" i="1"/>
  <c r="BI108" i="13"/>
  <c r="BH108" i="13"/>
  <c r="BG108" i="13"/>
  <c r="BF108" i="13"/>
  <c r="BE108" i="13"/>
  <c r="T108" i="13"/>
  <c r="R108" i="13"/>
  <c r="P108" i="13"/>
  <c r="BK108" i="13"/>
  <c r="J108" i="13"/>
  <c r="BI104" i="13"/>
  <c r="BH104" i="13"/>
  <c r="BG104" i="13"/>
  <c r="BF104" i="13"/>
  <c r="BE104" i="13"/>
  <c r="T104" i="13"/>
  <c r="R104" i="13"/>
  <c r="P104" i="13"/>
  <c r="BK104" i="13"/>
  <c r="J104" i="13"/>
  <c r="BI100" i="13"/>
  <c r="BH100" i="13"/>
  <c r="BG100" i="13"/>
  <c r="BF100" i="13"/>
  <c r="BE100" i="13"/>
  <c r="T100" i="13"/>
  <c r="R100" i="13"/>
  <c r="P100" i="13"/>
  <c r="BK100" i="13"/>
  <c r="BK95" i="13" s="1"/>
  <c r="J95" i="13" s="1"/>
  <c r="J100" i="13"/>
  <c r="BI96" i="13"/>
  <c r="BH96" i="13"/>
  <c r="BG96" i="13"/>
  <c r="BF96" i="13"/>
  <c r="BE96" i="13"/>
  <c r="T96" i="13"/>
  <c r="R96" i="13"/>
  <c r="R95" i="13" s="1"/>
  <c r="P96" i="13"/>
  <c r="P95" i="13" s="1"/>
  <c r="BK96" i="13"/>
  <c r="J96" i="13"/>
  <c r="J59" i="13"/>
  <c r="BI87" i="13"/>
  <c r="BH87" i="13"/>
  <c r="BG87" i="13"/>
  <c r="BF87" i="13"/>
  <c r="J31" i="13" s="1"/>
  <c r="AW63" i="1" s="1"/>
  <c r="BE87" i="13"/>
  <c r="T87" i="13"/>
  <c r="R87" i="13"/>
  <c r="P87" i="13"/>
  <c r="BK87" i="13"/>
  <c r="J87" i="13"/>
  <c r="BI82" i="13"/>
  <c r="BH82" i="13"/>
  <c r="F33" i="13" s="1"/>
  <c r="BC63" i="1" s="1"/>
  <c r="BG82" i="13"/>
  <c r="BF82" i="13"/>
  <c r="T82" i="13"/>
  <c r="T81" i="13" s="1"/>
  <c r="R82" i="13"/>
  <c r="R81" i="13" s="1"/>
  <c r="P82" i="13"/>
  <c r="BK82" i="13"/>
  <c r="J82" i="13"/>
  <c r="BE82" i="13" s="1"/>
  <c r="J75" i="13"/>
  <c r="F73" i="13"/>
  <c r="E71" i="13"/>
  <c r="E69" i="13"/>
  <c r="J49" i="13"/>
  <c r="F49" i="13"/>
  <c r="E47" i="13"/>
  <c r="J21" i="13"/>
  <c r="E21" i="13"/>
  <c r="J51" i="13" s="1"/>
  <c r="J20" i="13"/>
  <c r="J18" i="13"/>
  <c r="E18" i="13"/>
  <c r="F52" i="13" s="1"/>
  <c r="J17" i="13"/>
  <c r="J15" i="13"/>
  <c r="E15" i="13"/>
  <c r="J14" i="13"/>
  <c r="J12" i="13"/>
  <c r="J73" i="13" s="1"/>
  <c r="E7" i="13"/>
  <c r="E45" i="13" s="1"/>
  <c r="T95" i="12"/>
  <c r="J81" i="12"/>
  <c r="J58" i="12" s="1"/>
  <c r="AY62" i="1"/>
  <c r="AX62" i="1"/>
  <c r="BI108" i="12"/>
  <c r="BH108" i="12"/>
  <c r="BG108" i="12"/>
  <c r="BF108" i="12"/>
  <c r="BE108" i="12"/>
  <c r="T108" i="12"/>
  <c r="R108" i="12"/>
  <c r="P108" i="12"/>
  <c r="BK108" i="12"/>
  <c r="J108" i="12"/>
  <c r="BI104" i="12"/>
  <c r="BH104" i="12"/>
  <c r="BG104" i="12"/>
  <c r="BF104" i="12"/>
  <c r="T104" i="12"/>
  <c r="R104" i="12"/>
  <c r="P104" i="12"/>
  <c r="BK104" i="12"/>
  <c r="J104" i="12"/>
  <c r="BE104" i="12" s="1"/>
  <c r="BI100" i="12"/>
  <c r="BH100" i="12"/>
  <c r="BG100" i="12"/>
  <c r="BF100" i="12"/>
  <c r="BE100" i="12"/>
  <c r="T100" i="12"/>
  <c r="R100" i="12"/>
  <c r="P100" i="12"/>
  <c r="BK100" i="12"/>
  <c r="BK95" i="12" s="1"/>
  <c r="J95" i="12" s="1"/>
  <c r="J59" i="12" s="1"/>
  <c r="J100" i="12"/>
  <c r="BI96" i="12"/>
  <c r="BH96" i="12"/>
  <c r="BG96" i="12"/>
  <c r="BF96" i="12"/>
  <c r="T96" i="12"/>
  <c r="R96" i="12"/>
  <c r="P96" i="12"/>
  <c r="P95" i="12" s="1"/>
  <c r="BK96" i="12"/>
  <c r="J96" i="12"/>
  <c r="BE96" i="12" s="1"/>
  <c r="BI87" i="12"/>
  <c r="BH87" i="12"/>
  <c r="BG87" i="12"/>
  <c r="F32" i="12" s="1"/>
  <c r="BB62" i="1" s="1"/>
  <c r="BF87" i="12"/>
  <c r="J31" i="12" s="1"/>
  <c r="AW62" i="1" s="1"/>
  <c r="T87" i="12"/>
  <c r="R87" i="12"/>
  <c r="P87" i="12"/>
  <c r="P81" i="12" s="1"/>
  <c r="P80" i="12" s="1"/>
  <c r="P79" i="12" s="1"/>
  <c r="AU62" i="1" s="1"/>
  <c r="BK87" i="12"/>
  <c r="J87" i="12"/>
  <c r="BE87" i="12" s="1"/>
  <c r="F30" i="12" s="1"/>
  <c r="AZ62" i="1" s="1"/>
  <c r="BI82" i="12"/>
  <c r="BH82" i="12"/>
  <c r="BG82" i="12"/>
  <c r="BF82" i="12"/>
  <c r="F31" i="12" s="1"/>
  <c r="BA62" i="1" s="1"/>
  <c r="BE82" i="12"/>
  <c r="T82" i="12"/>
  <c r="T81" i="12" s="1"/>
  <c r="R82" i="12"/>
  <c r="R81" i="12" s="1"/>
  <c r="P82" i="12"/>
  <c r="BK82" i="12"/>
  <c r="BK81" i="12" s="1"/>
  <c r="J82" i="12"/>
  <c r="F76" i="12"/>
  <c r="J75" i="12"/>
  <c r="F73" i="12"/>
  <c r="E71" i="12"/>
  <c r="J51" i="12"/>
  <c r="F51" i="12"/>
  <c r="F49" i="12"/>
  <c r="E47" i="12"/>
  <c r="E45" i="12"/>
  <c r="J21" i="12"/>
  <c r="E21" i="12"/>
  <c r="J20" i="12"/>
  <c r="J18" i="12"/>
  <c r="E18" i="12"/>
  <c r="F52" i="12" s="1"/>
  <c r="J17" i="12"/>
  <c r="J15" i="12"/>
  <c r="E15" i="12"/>
  <c r="F75" i="12" s="1"/>
  <c r="J14" i="12"/>
  <c r="J12" i="12"/>
  <c r="E7" i="12"/>
  <c r="E69" i="12" s="1"/>
  <c r="P102" i="11"/>
  <c r="R82" i="11"/>
  <c r="R81" i="11" s="1"/>
  <c r="R80" i="11" s="1"/>
  <c r="AY61" i="1"/>
  <c r="AX61" i="1"/>
  <c r="BI103" i="11"/>
  <c r="BH103" i="11"/>
  <c r="BG103" i="11"/>
  <c r="BF103" i="11"/>
  <c r="T103" i="11"/>
  <c r="T102" i="11" s="1"/>
  <c r="R103" i="11"/>
  <c r="R102" i="11" s="1"/>
  <c r="P103" i="11"/>
  <c r="BK103" i="11"/>
  <c r="BK102" i="11" s="1"/>
  <c r="J102" i="11" s="1"/>
  <c r="J60" i="11" s="1"/>
  <c r="J103" i="11"/>
  <c r="BE103" i="11" s="1"/>
  <c r="BI96" i="11"/>
  <c r="BH96" i="11"/>
  <c r="BG96" i="11"/>
  <c r="BF96" i="11"/>
  <c r="T96" i="11"/>
  <c r="T95" i="11" s="1"/>
  <c r="R96" i="11"/>
  <c r="R95" i="11" s="1"/>
  <c r="P96" i="11"/>
  <c r="P95" i="11" s="1"/>
  <c r="BK96" i="11"/>
  <c r="BK95" i="11" s="1"/>
  <c r="J95" i="11" s="1"/>
  <c r="J96" i="11"/>
  <c r="BE96" i="11" s="1"/>
  <c r="J59" i="11"/>
  <c r="BI91" i="11"/>
  <c r="BH91" i="11"/>
  <c r="BG91" i="11"/>
  <c r="BF91" i="11"/>
  <c r="BE91" i="11"/>
  <c r="T91" i="11"/>
  <c r="R91" i="11"/>
  <c r="P91" i="11"/>
  <c r="BK91" i="11"/>
  <c r="J91" i="11"/>
  <c r="BI87" i="11"/>
  <c r="BH87" i="11"/>
  <c r="F33" i="11" s="1"/>
  <c r="BC61" i="1" s="1"/>
  <c r="BG87" i="11"/>
  <c r="BF87" i="11"/>
  <c r="T87" i="11"/>
  <c r="T82" i="11" s="1"/>
  <c r="T81" i="11" s="1"/>
  <c r="T80" i="11" s="1"/>
  <c r="R87" i="11"/>
  <c r="P87" i="11"/>
  <c r="BK87" i="11"/>
  <c r="J87" i="11"/>
  <c r="BE87" i="11" s="1"/>
  <c r="J30" i="11" s="1"/>
  <c r="AV61" i="1" s="1"/>
  <c r="BI83" i="11"/>
  <c r="F34" i="11" s="1"/>
  <c r="BD61" i="1" s="1"/>
  <c r="BH83" i="11"/>
  <c r="BG83" i="11"/>
  <c r="BF83" i="11"/>
  <c r="BE83" i="11"/>
  <c r="T83" i="11"/>
  <c r="R83" i="11"/>
  <c r="P83" i="11"/>
  <c r="P82" i="11" s="1"/>
  <c r="P81" i="11" s="1"/>
  <c r="P80" i="11" s="1"/>
  <c r="AU61" i="1" s="1"/>
  <c r="BK83" i="11"/>
  <c r="BK82" i="11" s="1"/>
  <c r="J82" i="11" s="1"/>
  <c r="J58" i="11" s="1"/>
  <c r="J83" i="11"/>
  <c r="F74" i="11"/>
  <c r="E72" i="11"/>
  <c r="F49" i="11"/>
  <c r="E47" i="11"/>
  <c r="J21" i="11"/>
  <c r="E21" i="11"/>
  <c r="J76" i="11" s="1"/>
  <c r="J20" i="11"/>
  <c r="J18" i="11"/>
  <c r="E18" i="11"/>
  <c r="F77" i="11" s="1"/>
  <c r="J17" i="11"/>
  <c r="J15" i="11"/>
  <c r="E15" i="11"/>
  <c r="F51" i="11" s="1"/>
  <c r="J14" i="11"/>
  <c r="J12" i="11"/>
  <c r="J49" i="11" s="1"/>
  <c r="E7" i="11"/>
  <c r="E45" i="11" s="1"/>
  <c r="T87" i="10"/>
  <c r="T82" i="10"/>
  <c r="T81" i="10" s="1"/>
  <c r="T80" i="10" s="1"/>
  <c r="J82" i="10"/>
  <c r="J58" i="10" s="1"/>
  <c r="AY60" i="1"/>
  <c r="AX60" i="1"/>
  <c r="BI107" i="10"/>
  <c r="BH107" i="10"/>
  <c r="BG107" i="10"/>
  <c r="BF107" i="10"/>
  <c r="BE107" i="10"/>
  <c r="T107" i="10"/>
  <c r="R107" i="10"/>
  <c r="P107" i="10"/>
  <c r="P94" i="10" s="1"/>
  <c r="BK107" i="10"/>
  <c r="J107" i="10"/>
  <c r="BI103" i="10"/>
  <c r="BH103" i="10"/>
  <c r="BG103" i="10"/>
  <c r="BF103" i="10"/>
  <c r="T103" i="10"/>
  <c r="R103" i="10"/>
  <c r="P103" i="10"/>
  <c r="BK103" i="10"/>
  <c r="J103" i="10"/>
  <c r="BE103" i="10" s="1"/>
  <c r="BI99" i="10"/>
  <c r="F34" i="10" s="1"/>
  <c r="BD60" i="1" s="1"/>
  <c r="BH99" i="10"/>
  <c r="BG99" i="10"/>
  <c r="BF99" i="10"/>
  <c r="BE99" i="10"/>
  <c r="F30" i="10" s="1"/>
  <c r="AZ60" i="1" s="1"/>
  <c r="T99" i="10"/>
  <c r="R99" i="10"/>
  <c r="P99" i="10"/>
  <c r="BK99" i="10"/>
  <c r="J99" i="10"/>
  <c r="BI95" i="10"/>
  <c r="BH95" i="10"/>
  <c r="BG95" i="10"/>
  <c r="BF95" i="10"/>
  <c r="T95" i="10"/>
  <c r="T94" i="10" s="1"/>
  <c r="R95" i="10"/>
  <c r="P95" i="10"/>
  <c r="BK95" i="10"/>
  <c r="J95" i="10"/>
  <c r="BE95" i="10" s="1"/>
  <c r="BI88" i="10"/>
  <c r="BH88" i="10"/>
  <c r="BG88" i="10"/>
  <c r="F32" i="10" s="1"/>
  <c r="BB60" i="1" s="1"/>
  <c r="BF88" i="10"/>
  <c r="BE88" i="10"/>
  <c r="T88" i="10"/>
  <c r="R88" i="10"/>
  <c r="R87" i="10" s="1"/>
  <c r="P88" i="10"/>
  <c r="P87" i="10" s="1"/>
  <c r="BK88" i="10"/>
  <c r="BK87" i="10" s="1"/>
  <c r="J87" i="10" s="1"/>
  <c r="J59" i="10" s="1"/>
  <c r="J88" i="10"/>
  <c r="BI83" i="10"/>
  <c r="BH83" i="10"/>
  <c r="BG83" i="10"/>
  <c r="BF83" i="10"/>
  <c r="BE83" i="10"/>
  <c r="T83" i="10"/>
  <c r="R83" i="10"/>
  <c r="R82" i="10" s="1"/>
  <c r="P83" i="10"/>
  <c r="P82" i="10" s="1"/>
  <c r="BK83" i="10"/>
  <c r="BK82" i="10" s="1"/>
  <c r="J83" i="10"/>
  <c r="F77" i="10"/>
  <c r="F74" i="10"/>
  <c r="E72" i="10"/>
  <c r="F52" i="10"/>
  <c r="F51" i="10"/>
  <c r="F49" i="10"/>
  <c r="E47" i="10"/>
  <c r="J21" i="10"/>
  <c r="E21" i="10"/>
  <c r="J20" i="10"/>
  <c r="J18" i="10"/>
  <c r="E18" i="10"/>
  <c r="J17" i="10"/>
  <c r="J15" i="10"/>
  <c r="E15" i="10"/>
  <c r="F76" i="10" s="1"/>
  <c r="J14" i="10"/>
  <c r="J12" i="10"/>
  <c r="E7" i="10"/>
  <c r="E45" i="10" s="1"/>
  <c r="R102" i="9"/>
  <c r="P102" i="9"/>
  <c r="T95" i="9"/>
  <c r="BK95" i="9"/>
  <c r="J95" i="9" s="1"/>
  <c r="AY59" i="1"/>
  <c r="AX59" i="1"/>
  <c r="F34" i="9"/>
  <c r="BD59" i="1" s="1"/>
  <c r="BI103" i="9"/>
  <c r="BH103" i="9"/>
  <c r="BG103" i="9"/>
  <c r="BF103" i="9"/>
  <c r="T103" i="9"/>
  <c r="T102" i="9" s="1"/>
  <c r="R103" i="9"/>
  <c r="P103" i="9"/>
  <c r="BK103" i="9"/>
  <c r="BK102" i="9" s="1"/>
  <c r="J102" i="9" s="1"/>
  <c r="J60" i="9" s="1"/>
  <c r="J103" i="9"/>
  <c r="BE103" i="9" s="1"/>
  <c r="BI96" i="9"/>
  <c r="BH96" i="9"/>
  <c r="BG96" i="9"/>
  <c r="BF96" i="9"/>
  <c r="T96" i="9"/>
  <c r="R96" i="9"/>
  <c r="R95" i="9" s="1"/>
  <c r="P96" i="9"/>
  <c r="P95" i="9" s="1"/>
  <c r="BK96" i="9"/>
  <c r="J96" i="9"/>
  <c r="BE96" i="9" s="1"/>
  <c r="J59" i="9"/>
  <c r="BI91" i="9"/>
  <c r="BH91" i="9"/>
  <c r="BG91" i="9"/>
  <c r="BF91" i="9"/>
  <c r="F31" i="9" s="1"/>
  <c r="BA59" i="1" s="1"/>
  <c r="BE91" i="9"/>
  <c r="T91" i="9"/>
  <c r="R91" i="9"/>
  <c r="P91" i="9"/>
  <c r="BK91" i="9"/>
  <c r="J91" i="9"/>
  <c r="BI87" i="9"/>
  <c r="BH87" i="9"/>
  <c r="BG87" i="9"/>
  <c r="BF87" i="9"/>
  <c r="T87" i="9"/>
  <c r="T82" i="9" s="1"/>
  <c r="R87" i="9"/>
  <c r="P87" i="9"/>
  <c r="BK87" i="9"/>
  <c r="BK82" i="9" s="1"/>
  <c r="BK81" i="9" s="1"/>
  <c r="J87" i="9"/>
  <c r="BE87" i="9" s="1"/>
  <c r="BI83" i="9"/>
  <c r="BH83" i="9"/>
  <c r="BG83" i="9"/>
  <c r="BF83" i="9"/>
  <c r="BE83" i="9"/>
  <c r="T83" i="9"/>
  <c r="R83" i="9"/>
  <c r="R82" i="9" s="1"/>
  <c r="P83" i="9"/>
  <c r="BK83" i="9"/>
  <c r="J83" i="9"/>
  <c r="J74" i="9"/>
  <c r="F74" i="9"/>
  <c r="E72" i="9"/>
  <c r="E70" i="9"/>
  <c r="F52" i="9"/>
  <c r="J49" i="9"/>
  <c r="F49" i="9"/>
  <c r="E47" i="9"/>
  <c r="J21" i="9"/>
  <c r="E21" i="9"/>
  <c r="J51" i="9" s="1"/>
  <c r="J20" i="9"/>
  <c r="J18" i="9"/>
  <c r="E18" i="9"/>
  <c r="F77" i="9" s="1"/>
  <c r="J17" i="9"/>
  <c r="J15" i="9"/>
  <c r="E15" i="9"/>
  <c r="F51" i="9" s="1"/>
  <c r="J14" i="9"/>
  <c r="J12" i="9"/>
  <c r="E7" i="9"/>
  <c r="E45" i="9" s="1"/>
  <c r="BK111" i="8"/>
  <c r="J111" i="8" s="1"/>
  <c r="J60" i="8" s="1"/>
  <c r="P82" i="8"/>
  <c r="AY58" i="1"/>
  <c r="AX58" i="1"/>
  <c r="BI124" i="8"/>
  <c r="BH124" i="8"/>
  <c r="BG124" i="8"/>
  <c r="BF124" i="8"/>
  <c r="BE124" i="8"/>
  <c r="T124" i="8"/>
  <c r="R124" i="8"/>
  <c r="P124" i="8"/>
  <c r="BK124" i="8"/>
  <c r="J124" i="8"/>
  <c r="BI120" i="8"/>
  <c r="BH120" i="8"/>
  <c r="BG120" i="8"/>
  <c r="BF120" i="8"/>
  <c r="T120" i="8"/>
  <c r="R120" i="8"/>
  <c r="P120" i="8"/>
  <c r="BK120" i="8"/>
  <c r="J120" i="8"/>
  <c r="BE120" i="8" s="1"/>
  <c r="BI116" i="8"/>
  <c r="BH116" i="8"/>
  <c r="BG116" i="8"/>
  <c r="BF116" i="8"/>
  <c r="BE116" i="8"/>
  <c r="T116" i="8"/>
  <c r="R116" i="8"/>
  <c r="P116" i="8"/>
  <c r="BK116" i="8"/>
  <c r="J116" i="8"/>
  <c r="BI112" i="8"/>
  <c r="BH112" i="8"/>
  <c r="BG112" i="8"/>
  <c r="BF112" i="8"/>
  <c r="T112" i="8"/>
  <c r="T111" i="8" s="1"/>
  <c r="R112" i="8"/>
  <c r="R111" i="8" s="1"/>
  <c r="P112" i="8"/>
  <c r="P111" i="8" s="1"/>
  <c r="BK112" i="8"/>
  <c r="J112" i="8"/>
  <c r="BE112" i="8" s="1"/>
  <c r="BI103" i="8"/>
  <c r="BH103" i="8"/>
  <c r="BG103" i="8"/>
  <c r="BF103" i="8"/>
  <c r="BE103" i="8"/>
  <c r="T103" i="8"/>
  <c r="R103" i="8"/>
  <c r="P103" i="8"/>
  <c r="BK103" i="8"/>
  <c r="J103" i="8"/>
  <c r="BI98" i="8"/>
  <c r="BH98" i="8"/>
  <c r="BG98" i="8"/>
  <c r="BF98" i="8"/>
  <c r="BE98" i="8"/>
  <c r="T98" i="8"/>
  <c r="T97" i="8" s="1"/>
  <c r="R98" i="8"/>
  <c r="P98" i="8"/>
  <c r="BK98" i="8"/>
  <c r="BK97" i="8" s="1"/>
  <c r="J97" i="8" s="1"/>
  <c r="J59" i="8" s="1"/>
  <c r="J98" i="8"/>
  <c r="BI92" i="8"/>
  <c r="BH92" i="8"/>
  <c r="BG92" i="8"/>
  <c r="F32" i="8" s="1"/>
  <c r="BB58" i="1" s="1"/>
  <c r="BF92" i="8"/>
  <c r="T92" i="8"/>
  <c r="R92" i="8"/>
  <c r="P92" i="8"/>
  <c r="BK92" i="8"/>
  <c r="J92" i="8"/>
  <c r="BE92" i="8" s="1"/>
  <c r="BI88" i="8"/>
  <c r="BH88" i="8"/>
  <c r="BG88" i="8"/>
  <c r="BF88" i="8"/>
  <c r="J31" i="8" s="1"/>
  <c r="AW58" i="1" s="1"/>
  <c r="BE88" i="8"/>
  <c r="T88" i="8"/>
  <c r="R88" i="8"/>
  <c r="P88" i="8"/>
  <c r="BK88" i="8"/>
  <c r="J88" i="8"/>
  <c r="BI83" i="8"/>
  <c r="BH83" i="8"/>
  <c r="F33" i="8" s="1"/>
  <c r="BC58" i="1" s="1"/>
  <c r="BG83" i="8"/>
  <c r="BF83" i="8"/>
  <c r="F31" i="8" s="1"/>
  <c r="BA58" i="1" s="1"/>
  <c r="T83" i="8"/>
  <c r="T82" i="8" s="1"/>
  <c r="R83" i="8"/>
  <c r="R82" i="8" s="1"/>
  <c r="P83" i="8"/>
  <c r="BK83" i="8"/>
  <c r="BK82" i="8" s="1"/>
  <c r="J83" i="8"/>
  <c r="BE83" i="8" s="1"/>
  <c r="J76" i="8"/>
  <c r="F76" i="8"/>
  <c r="F74" i="8"/>
  <c r="E72" i="8"/>
  <c r="F51" i="8"/>
  <c r="J49" i="8"/>
  <c r="F49" i="8"/>
  <c r="E47" i="8"/>
  <c r="E45" i="8"/>
  <c r="J21" i="8"/>
  <c r="E21" i="8"/>
  <c r="J51" i="8" s="1"/>
  <c r="J20" i="8"/>
  <c r="J18" i="8"/>
  <c r="E18" i="8"/>
  <c r="F52" i="8" s="1"/>
  <c r="J17" i="8"/>
  <c r="J15" i="8"/>
  <c r="E15" i="8"/>
  <c r="J14" i="8"/>
  <c r="J12" i="8"/>
  <c r="J74" i="8" s="1"/>
  <c r="E7" i="8"/>
  <c r="E70" i="8" s="1"/>
  <c r="T102" i="7"/>
  <c r="J102" i="7"/>
  <c r="J60" i="7" s="1"/>
  <c r="BK102" i="7"/>
  <c r="P95" i="7"/>
  <c r="T81" i="7"/>
  <c r="T80" i="7" s="1"/>
  <c r="AY57" i="1"/>
  <c r="AX57" i="1"/>
  <c r="F33" i="7"/>
  <c r="BC57" i="1" s="1"/>
  <c r="F30" i="7"/>
  <c r="AZ57" i="1" s="1"/>
  <c r="BI103" i="7"/>
  <c r="BH103" i="7"/>
  <c r="BG103" i="7"/>
  <c r="BF103" i="7"/>
  <c r="BE103" i="7"/>
  <c r="T103" i="7"/>
  <c r="R103" i="7"/>
  <c r="R102" i="7" s="1"/>
  <c r="P103" i="7"/>
  <c r="P102" i="7" s="1"/>
  <c r="BK103" i="7"/>
  <c r="J103" i="7"/>
  <c r="BI96" i="7"/>
  <c r="BH96" i="7"/>
  <c r="BG96" i="7"/>
  <c r="BF96" i="7"/>
  <c r="BE96" i="7"/>
  <c r="T96" i="7"/>
  <c r="T95" i="7" s="1"/>
  <c r="R96" i="7"/>
  <c r="R95" i="7" s="1"/>
  <c r="P96" i="7"/>
  <c r="BK96" i="7"/>
  <c r="BK95" i="7" s="1"/>
  <c r="J95" i="7" s="1"/>
  <c r="J59" i="7" s="1"/>
  <c r="J96" i="7"/>
  <c r="BI91" i="7"/>
  <c r="BH91" i="7"/>
  <c r="BG91" i="7"/>
  <c r="BF91" i="7"/>
  <c r="BE91" i="7"/>
  <c r="T91" i="7"/>
  <c r="R91" i="7"/>
  <c r="P91" i="7"/>
  <c r="BK91" i="7"/>
  <c r="J91" i="7"/>
  <c r="BI87" i="7"/>
  <c r="BH87" i="7"/>
  <c r="BG87" i="7"/>
  <c r="F32" i="7" s="1"/>
  <c r="BB57" i="1" s="1"/>
  <c r="BF87" i="7"/>
  <c r="BE87" i="7"/>
  <c r="T87" i="7"/>
  <c r="R87" i="7"/>
  <c r="R82" i="7" s="1"/>
  <c r="R81" i="7" s="1"/>
  <c r="R80" i="7" s="1"/>
  <c r="P87" i="7"/>
  <c r="P82" i="7" s="1"/>
  <c r="P81" i="7" s="1"/>
  <c r="P80" i="7" s="1"/>
  <c r="AU57" i="1" s="1"/>
  <c r="BK87" i="7"/>
  <c r="J87" i="7"/>
  <c r="BI83" i="7"/>
  <c r="BH83" i="7"/>
  <c r="BG83" i="7"/>
  <c r="BF83" i="7"/>
  <c r="BE83" i="7"/>
  <c r="T83" i="7"/>
  <c r="T82" i="7" s="1"/>
  <c r="R83" i="7"/>
  <c r="P83" i="7"/>
  <c r="BK83" i="7"/>
  <c r="BK82" i="7" s="1"/>
  <c r="J82" i="7" s="1"/>
  <c r="J58" i="7" s="1"/>
  <c r="J83" i="7"/>
  <c r="F77" i="7"/>
  <c r="F74" i="7"/>
  <c r="E72" i="7"/>
  <c r="J51" i="7"/>
  <c r="F51" i="7"/>
  <c r="F49" i="7"/>
  <c r="E47" i="7"/>
  <c r="E45" i="7"/>
  <c r="J21" i="7"/>
  <c r="E21" i="7"/>
  <c r="J76" i="7" s="1"/>
  <c r="J20" i="7"/>
  <c r="J18" i="7"/>
  <c r="E18" i="7"/>
  <c r="F52" i="7" s="1"/>
  <c r="J17" i="7"/>
  <c r="J15" i="7"/>
  <c r="E15" i="7"/>
  <c r="F76" i="7" s="1"/>
  <c r="J14" i="7"/>
  <c r="J12" i="7"/>
  <c r="E7" i="7"/>
  <c r="E70" i="7" s="1"/>
  <c r="P103" i="6"/>
  <c r="P96" i="6"/>
  <c r="AY56" i="1"/>
  <c r="AX56" i="1"/>
  <c r="BI116" i="6"/>
  <c r="BH116" i="6"/>
  <c r="BG116" i="6"/>
  <c r="BF116" i="6"/>
  <c r="T116" i="6"/>
  <c r="R116" i="6"/>
  <c r="P116" i="6"/>
  <c r="BK116" i="6"/>
  <c r="J116" i="6"/>
  <c r="BE116" i="6" s="1"/>
  <c r="BI112" i="6"/>
  <c r="BH112" i="6"/>
  <c r="BG112" i="6"/>
  <c r="BF112" i="6"/>
  <c r="T112" i="6"/>
  <c r="R112" i="6"/>
  <c r="P112" i="6"/>
  <c r="BK112" i="6"/>
  <c r="J112" i="6"/>
  <c r="BE112" i="6" s="1"/>
  <c r="BI108" i="6"/>
  <c r="BH108" i="6"/>
  <c r="BG108" i="6"/>
  <c r="BF108" i="6"/>
  <c r="T108" i="6"/>
  <c r="R108" i="6"/>
  <c r="P108" i="6"/>
  <c r="BK108" i="6"/>
  <c r="BK103" i="6" s="1"/>
  <c r="J103" i="6" s="1"/>
  <c r="J60" i="6" s="1"/>
  <c r="J108" i="6"/>
  <c r="BE108" i="6" s="1"/>
  <c r="BI104" i="6"/>
  <c r="BH104" i="6"/>
  <c r="BG104" i="6"/>
  <c r="BF104" i="6"/>
  <c r="T104" i="6"/>
  <c r="T103" i="6" s="1"/>
  <c r="R104" i="6"/>
  <c r="R103" i="6" s="1"/>
  <c r="P104" i="6"/>
  <c r="BK104" i="6"/>
  <c r="J104" i="6"/>
  <c r="BE104" i="6" s="1"/>
  <c r="BI97" i="6"/>
  <c r="BH97" i="6"/>
  <c r="BG97" i="6"/>
  <c r="F32" i="6" s="1"/>
  <c r="BB56" i="1" s="1"/>
  <c r="BF97" i="6"/>
  <c r="BE97" i="6"/>
  <c r="T97" i="6"/>
  <c r="T96" i="6" s="1"/>
  <c r="R97" i="6"/>
  <c r="R96" i="6" s="1"/>
  <c r="P97" i="6"/>
  <c r="BK97" i="6"/>
  <c r="BK96" i="6" s="1"/>
  <c r="J96" i="6" s="1"/>
  <c r="J59" i="6" s="1"/>
  <c r="J97" i="6"/>
  <c r="BI92" i="6"/>
  <c r="BH92" i="6"/>
  <c r="BG92" i="6"/>
  <c r="BF92" i="6"/>
  <c r="T92" i="6"/>
  <c r="R92" i="6"/>
  <c r="P92" i="6"/>
  <c r="BK92" i="6"/>
  <c r="J92" i="6"/>
  <c r="BE92" i="6" s="1"/>
  <c r="F30" i="6" s="1"/>
  <c r="AZ56" i="1" s="1"/>
  <c r="BI88" i="6"/>
  <c r="BH88" i="6"/>
  <c r="BG88" i="6"/>
  <c r="BF88" i="6"/>
  <c r="T88" i="6"/>
  <c r="R88" i="6"/>
  <c r="P88" i="6"/>
  <c r="BK88" i="6"/>
  <c r="J88" i="6"/>
  <c r="BE88" i="6" s="1"/>
  <c r="BI83" i="6"/>
  <c r="F34" i="6" s="1"/>
  <c r="BD56" i="1" s="1"/>
  <c r="BH83" i="6"/>
  <c r="BG83" i="6"/>
  <c r="BF83" i="6"/>
  <c r="T83" i="6"/>
  <c r="T82" i="6" s="1"/>
  <c r="R83" i="6"/>
  <c r="R82" i="6" s="1"/>
  <c r="R81" i="6" s="1"/>
  <c r="R80" i="6" s="1"/>
  <c r="P83" i="6"/>
  <c r="P82" i="6" s="1"/>
  <c r="P81" i="6" s="1"/>
  <c r="P80" i="6" s="1"/>
  <c r="AU56" i="1" s="1"/>
  <c r="BK83" i="6"/>
  <c r="BK82" i="6" s="1"/>
  <c r="J83" i="6"/>
  <c r="BE83" i="6" s="1"/>
  <c r="J76" i="6"/>
  <c r="J74" i="6"/>
  <c r="F74" i="6"/>
  <c r="E72" i="6"/>
  <c r="F51" i="6"/>
  <c r="F49" i="6"/>
  <c r="E47" i="6"/>
  <c r="J21" i="6"/>
  <c r="E21" i="6"/>
  <c r="J51" i="6" s="1"/>
  <c r="J20" i="6"/>
  <c r="J18" i="6"/>
  <c r="E18" i="6"/>
  <c r="F77" i="6" s="1"/>
  <c r="J17" i="6"/>
  <c r="J15" i="6"/>
  <c r="E15" i="6"/>
  <c r="F76" i="6" s="1"/>
  <c r="J14" i="6"/>
  <c r="J12" i="6"/>
  <c r="J49" i="6" s="1"/>
  <c r="E7" i="6"/>
  <c r="E45" i="6" s="1"/>
  <c r="T87" i="5"/>
  <c r="BK87" i="5"/>
  <c r="J87" i="5" s="1"/>
  <c r="J59" i="5" s="1"/>
  <c r="AY55" i="1"/>
  <c r="AX55" i="1"/>
  <c r="BI107" i="5"/>
  <c r="BH107" i="5"/>
  <c r="BG107" i="5"/>
  <c r="BF107" i="5"/>
  <c r="BE107" i="5"/>
  <c r="T107" i="5"/>
  <c r="R107" i="5"/>
  <c r="P107" i="5"/>
  <c r="BK107" i="5"/>
  <c r="J107" i="5"/>
  <c r="BI103" i="5"/>
  <c r="BH103" i="5"/>
  <c r="BG103" i="5"/>
  <c r="BF103" i="5"/>
  <c r="BE103" i="5"/>
  <c r="T103" i="5"/>
  <c r="R103" i="5"/>
  <c r="P103" i="5"/>
  <c r="BK103" i="5"/>
  <c r="J103" i="5"/>
  <c r="BI99" i="5"/>
  <c r="BH99" i="5"/>
  <c r="BG99" i="5"/>
  <c r="BF99" i="5"/>
  <c r="BE99" i="5"/>
  <c r="T99" i="5"/>
  <c r="R99" i="5"/>
  <c r="P99" i="5"/>
  <c r="BK99" i="5"/>
  <c r="J99" i="5"/>
  <c r="BI95" i="5"/>
  <c r="BH95" i="5"/>
  <c r="BG95" i="5"/>
  <c r="BF95" i="5"/>
  <c r="BE95" i="5"/>
  <c r="T95" i="5"/>
  <c r="T94" i="5" s="1"/>
  <c r="R95" i="5"/>
  <c r="R94" i="5" s="1"/>
  <c r="P95" i="5"/>
  <c r="P94" i="5" s="1"/>
  <c r="BK95" i="5"/>
  <c r="J95" i="5"/>
  <c r="BI88" i="5"/>
  <c r="BH88" i="5"/>
  <c r="BG88" i="5"/>
  <c r="BF88" i="5"/>
  <c r="J31" i="5" s="1"/>
  <c r="AW55" i="1" s="1"/>
  <c r="T88" i="5"/>
  <c r="R88" i="5"/>
  <c r="R87" i="5" s="1"/>
  <c r="P88" i="5"/>
  <c r="P87" i="5" s="1"/>
  <c r="BK88" i="5"/>
  <c r="J88" i="5"/>
  <c r="BE88" i="5" s="1"/>
  <c r="BI83" i="5"/>
  <c r="BH83" i="5"/>
  <c r="F33" i="5" s="1"/>
  <c r="BC55" i="1" s="1"/>
  <c r="BG83" i="5"/>
  <c r="F32" i="5" s="1"/>
  <c r="BB55" i="1" s="1"/>
  <c r="BF83" i="5"/>
  <c r="BE83" i="5"/>
  <c r="T83" i="5"/>
  <c r="T82" i="5" s="1"/>
  <c r="R83" i="5"/>
  <c r="R82" i="5" s="1"/>
  <c r="P83" i="5"/>
  <c r="P82" i="5" s="1"/>
  <c r="P81" i="5" s="1"/>
  <c r="P80" i="5" s="1"/>
  <c r="AU55" i="1" s="1"/>
  <c r="BK83" i="5"/>
  <c r="BK82" i="5" s="1"/>
  <c r="J83" i="5"/>
  <c r="F77" i="5"/>
  <c r="F74" i="5"/>
  <c r="E72" i="5"/>
  <c r="F49" i="5"/>
  <c r="E47" i="5"/>
  <c r="J21" i="5"/>
  <c r="E21" i="5"/>
  <c r="J76" i="5" s="1"/>
  <c r="J20" i="5"/>
  <c r="J18" i="5"/>
  <c r="E18" i="5"/>
  <c r="F52" i="5" s="1"/>
  <c r="J17" i="5"/>
  <c r="J15" i="5"/>
  <c r="E15" i="5"/>
  <c r="F51" i="5" s="1"/>
  <c r="J14" i="5"/>
  <c r="J12" i="5"/>
  <c r="J74" i="5" s="1"/>
  <c r="E7" i="5"/>
  <c r="E45" i="5" s="1"/>
  <c r="T102" i="4"/>
  <c r="R95" i="4"/>
  <c r="J95" i="4"/>
  <c r="J59" i="4" s="1"/>
  <c r="AY54" i="1"/>
  <c r="AX54" i="1"/>
  <c r="F33" i="4"/>
  <c r="BC54" i="1" s="1"/>
  <c r="BI103" i="4"/>
  <c r="BH103" i="4"/>
  <c r="BG103" i="4"/>
  <c r="BF103" i="4"/>
  <c r="BE103" i="4"/>
  <c r="T103" i="4"/>
  <c r="R103" i="4"/>
  <c r="R102" i="4" s="1"/>
  <c r="P103" i="4"/>
  <c r="P102" i="4" s="1"/>
  <c r="BK103" i="4"/>
  <c r="BK102" i="4" s="1"/>
  <c r="J102" i="4" s="1"/>
  <c r="J60" i="4" s="1"/>
  <c r="J103" i="4"/>
  <c r="BI96" i="4"/>
  <c r="BH96" i="4"/>
  <c r="BG96" i="4"/>
  <c r="BF96" i="4"/>
  <c r="T96" i="4"/>
  <c r="T95" i="4" s="1"/>
  <c r="R96" i="4"/>
  <c r="P96" i="4"/>
  <c r="P95" i="4" s="1"/>
  <c r="BK96" i="4"/>
  <c r="BK95" i="4" s="1"/>
  <c r="J96" i="4"/>
  <c r="BE96" i="4" s="1"/>
  <c r="BI91" i="4"/>
  <c r="BH91" i="4"/>
  <c r="BG91" i="4"/>
  <c r="BF91" i="4"/>
  <c r="BE91" i="4"/>
  <c r="T91" i="4"/>
  <c r="R91" i="4"/>
  <c r="P91" i="4"/>
  <c r="BK91" i="4"/>
  <c r="J91" i="4"/>
  <c r="BI87" i="4"/>
  <c r="BH87" i="4"/>
  <c r="BG87" i="4"/>
  <c r="BF87" i="4"/>
  <c r="J31" i="4" s="1"/>
  <c r="AW54" i="1" s="1"/>
  <c r="BE87" i="4"/>
  <c r="T87" i="4"/>
  <c r="R87" i="4"/>
  <c r="P87" i="4"/>
  <c r="BK87" i="4"/>
  <c r="J87" i="4"/>
  <c r="BI83" i="4"/>
  <c r="F34" i="4" s="1"/>
  <c r="BD54" i="1" s="1"/>
  <c r="BH83" i="4"/>
  <c r="BG83" i="4"/>
  <c r="F32" i="4" s="1"/>
  <c r="BB54" i="1" s="1"/>
  <c r="BF83" i="4"/>
  <c r="F31" i="4" s="1"/>
  <c r="BA54" i="1" s="1"/>
  <c r="BE83" i="4"/>
  <c r="T83" i="4"/>
  <c r="T82" i="4" s="1"/>
  <c r="T81" i="4" s="1"/>
  <c r="T80" i="4" s="1"/>
  <c r="R83" i="4"/>
  <c r="R82" i="4" s="1"/>
  <c r="R81" i="4" s="1"/>
  <c r="R80" i="4" s="1"/>
  <c r="P83" i="4"/>
  <c r="P82" i="4" s="1"/>
  <c r="P81" i="4" s="1"/>
  <c r="P80" i="4" s="1"/>
  <c r="AU54" i="1" s="1"/>
  <c r="BK83" i="4"/>
  <c r="BK82" i="4" s="1"/>
  <c r="J83" i="4"/>
  <c r="F77" i="4"/>
  <c r="F74" i="4"/>
  <c r="E72" i="4"/>
  <c r="E70" i="4"/>
  <c r="F49" i="4"/>
  <c r="E47" i="4"/>
  <c r="J21" i="4"/>
  <c r="E21" i="4"/>
  <c r="J76" i="4" s="1"/>
  <c r="J20" i="4"/>
  <c r="J18" i="4"/>
  <c r="E18" i="4"/>
  <c r="F52" i="4" s="1"/>
  <c r="J17" i="4"/>
  <c r="J15" i="4"/>
  <c r="E15" i="4"/>
  <c r="F51" i="4" s="1"/>
  <c r="J14" i="4"/>
  <c r="J12" i="4"/>
  <c r="J49" i="4" s="1"/>
  <c r="E7" i="4"/>
  <c r="E45" i="4" s="1"/>
  <c r="T82" i="3"/>
  <c r="T81" i="3" s="1"/>
  <c r="T80" i="3" s="1"/>
  <c r="BK82" i="3"/>
  <c r="AY53" i="1"/>
  <c r="AX53" i="1"/>
  <c r="BI115" i="3"/>
  <c r="BH115" i="3"/>
  <c r="BG115" i="3"/>
  <c r="BF115" i="3"/>
  <c r="T115" i="3"/>
  <c r="R115" i="3"/>
  <c r="P115" i="3"/>
  <c r="BK115" i="3"/>
  <c r="J115" i="3"/>
  <c r="BE115" i="3" s="1"/>
  <c r="BI111" i="3"/>
  <c r="BH111" i="3"/>
  <c r="BG111" i="3"/>
  <c r="BF111" i="3"/>
  <c r="T111" i="3"/>
  <c r="R111" i="3"/>
  <c r="P111" i="3"/>
  <c r="BK111" i="3"/>
  <c r="J111" i="3"/>
  <c r="BE111" i="3" s="1"/>
  <c r="BI107" i="3"/>
  <c r="BH107" i="3"/>
  <c r="BG107" i="3"/>
  <c r="BF107" i="3"/>
  <c r="T107" i="3"/>
  <c r="R107" i="3"/>
  <c r="P107" i="3"/>
  <c r="BK107" i="3"/>
  <c r="J107" i="3"/>
  <c r="BE107" i="3" s="1"/>
  <c r="BI103" i="3"/>
  <c r="BH103" i="3"/>
  <c r="BG103" i="3"/>
  <c r="BF103" i="3"/>
  <c r="T103" i="3"/>
  <c r="T102" i="3" s="1"/>
  <c r="R103" i="3"/>
  <c r="R102" i="3" s="1"/>
  <c r="P103" i="3"/>
  <c r="P102" i="3" s="1"/>
  <c r="BK103" i="3"/>
  <c r="BK102" i="3" s="1"/>
  <c r="J102" i="3" s="1"/>
  <c r="J60" i="3" s="1"/>
  <c r="J103" i="3"/>
  <c r="BE103" i="3" s="1"/>
  <c r="BI94" i="3"/>
  <c r="F34" i="3" s="1"/>
  <c r="BD53" i="1" s="1"/>
  <c r="BH94" i="3"/>
  <c r="BG94" i="3"/>
  <c r="BF94" i="3"/>
  <c r="BE94" i="3"/>
  <c r="T94" i="3"/>
  <c r="R94" i="3"/>
  <c r="P94" i="3"/>
  <c r="BK94" i="3"/>
  <c r="J94" i="3"/>
  <c r="BI89" i="3"/>
  <c r="BH89" i="3"/>
  <c r="BG89" i="3"/>
  <c r="F32" i="3" s="1"/>
  <c r="BB53" i="1" s="1"/>
  <c r="BF89" i="3"/>
  <c r="BE89" i="3"/>
  <c r="T89" i="3"/>
  <c r="T88" i="3" s="1"/>
  <c r="R89" i="3"/>
  <c r="R88" i="3" s="1"/>
  <c r="P89" i="3"/>
  <c r="P88" i="3" s="1"/>
  <c r="BK89" i="3"/>
  <c r="BK88" i="3" s="1"/>
  <c r="J88" i="3" s="1"/>
  <c r="J59" i="3" s="1"/>
  <c r="J89" i="3"/>
  <c r="BI83" i="3"/>
  <c r="BH83" i="3"/>
  <c r="F33" i="3" s="1"/>
  <c r="BC53" i="1" s="1"/>
  <c r="BG83" i="3"/>
  <c r="BF83" i="3"/>
  <c r="F31" i="3" s="1"/>
  <c r="BA53" i="1" s="1"/>
  <c r="T83" i="3"/>
  <c r="R83" i="3"/>
  <c r="R82" i="3" s="1"/>
  <c r="P83" i="3"/>
  <c r="P82" i="3" s="1"/>
  <c r="BK83" i="3"/>
  <c r="J83" i="3"/>
  <c r="BE83" i="3" s="1"/>
  <c r="J74" i="3"/>
  <c r="F74" i="3"/>
  <c r="E72" i="3"/>
  <c r="F51" i="3"/>
  <c r="F49" i="3"/>
  <c r="E47" i="3"/>
  <c r="J21" i="3"/>
  <c r="E21" i="3"/>
  <c r="J51" i="3" s="1"/>
  <c r="J20" i="3"/>
  <c r="J18" i="3"/>
  <c r="E18" i="3"/>
  <c r="F77" i="3" s="1"/>
  <c r="J17" i="3"/>
  <c r="J15" i="3"/>
  <c r="E15" i="3"/>
  <c r="F76" i="3" s="1"/>
  <c r="J14" i="3"/>
  <c r="J12" i="3"/>
  <c r="J49" i="3" s="1"/>
  <c r="E7" i="3"/>
  <c r="E45" i="3" s="1"/>
  <c r="BK97" i="2"/>
  <c r="J97" i="2" s="1"/>
  <c r="J59" i="2" s="1"/>
  <c r="AY52" i="1"/>
  <c r="AX52" i="1"/>
  <c r="BI124" i="2"/>
  <c r="BH124" i="2"/>
  <c r="BG124" i="2"/>
  <c r="BF124" i="2"/>
  <c r="BE124" i="2"/>
  <c r="T124" i="2"/>
  <c r="R124" i="2"/>
  <c r="P124" i="2"/>
  <c r="BK124" i="2"/>
  <c r="J124" i="2"/>
  <c r="BI120" i="2"/>
  <c r="BH120" i="2"/>
  <c r="BG120" i="2"/>
  <c r="BF120" i="2"/>
  <c r="BE120" i="2"/>
  <c r="T120" i="2"/>
  <c r="R120" i="2"/>
  <c r="P120" i="2"/>
  <c r="BK120" i="2"/>
  <c r="J120" i="2"/>
  <c r="BI116" i="2"/>
  <c r="BH116" i="2"/>
  <c r="BG116" i="2"/>
  <c r="BF116" i="2"/>
  <c r="BE116" i="2"/>
  <c r="T116" i="2"/>
  <c r="R116" i="2"/>
  <c r="P116" i="2"/>
  <c r="BK116" i="2"/>
  <c r="J116" i="2"/>
  <c r="BI112" i="2"/>
  <c r="BH112" i="2"/>
  <c r="BG112" i="2"/>
  <c r="BF112" i="2"/>
  <c r="BE112" i="2"/>
  <c r="T112" i="2"/>
  <c r="T111" i="2" s="1"/>
  <c r="R112" i="2"/>
  <c r="R111" i="2" s="1"/>
  <c r="P112" i="2"/>
  <c r="P111" i="2" s="1"/>
  <c r="BK112" i="2"/>
  <c r="BK111" i="2" s="1"/>
  <c r="J111" i="2" s="1"/>
  <c r="J60" i="2" s="1"/>
  <c r="J112" i="2"/>
  <c r="BI103" i="2"/>
  <c r="BH103" i="2"/>
  <c r="BG103" i="2"/>
  <c r="BF103" i="2"/>
  <c r="J31" i="2" s="1"/>
  <c r="AW52" i="1" s="1"/>
  <c r="T103" i="2"/>
  <c r="R103" i="2"/>
  <c r="P103" i="2"/>
  <c r="BK103" i="2"/>
  <c r="J103" i="2"/>
  <c r="BE103" i="2" s="1"/>
  <c r="BI98" i="2"/>
  <c r="BH98" i="2"/>
  <c r="BG98" i="2"/>
  <c r="BF98" i="2"/>
  <c r="T98" i="2"/>
  <c r="T97" i="2" s="1"/>
  <c r="R98" i="2"/>
  <c r="R97" i="2" s="1"/>
  <c r="P98" i="2"/>
  <c r="P97" i="2" s="1"/>
  <c r="BK98" i="2"/>
  <c r="J98" i="2"/>
  <c r="BE98" i="2" s="1"/>
  <c r="BI92" i="2"/>
  <c r="BH92" i="2"/>
  <c r="BG92" i="2"/>
  <c r="BF92" i="2"/>
  <c r="BE92" i="2"/>
  <c r="T92" i="2"/>
  <c r="R92" i="2"/>
  <c r="P92" i="2"/>
  <c r="BK92" i="2"/>
  <c r="J92" i="2"/>
  <c r="BI88" i="2"/>
  <c r="BH88" i="2"/>
  <c r="F33" i="2" s="1"/>
  <c r="BC52" i="1" s="1"/>
  <c r="BG88" i="2"/>
  <c r="BF88" i="2"/>
  <c r="BE88" i="2"/>
  <c r="T88" i="2"/>
  <c r="R88" i="2"/>
  <c r="P88" i="2"/>
  <c r="BK88" i="2"/>
  <c r="J88" i="2"/>
  <c r="BI83" i="2"/>
  <c r="F34" i="2" s="1"/>
  <c r="BD52" i="1" s="1"/>
  <c r="BH83" i="2"/>
  <c r="BG83" i="2"/>
  <c r="F32" i="2" s="1"/>
  <c r="BB52" i="1" s="1"/>
  <c r="BF83" i="2"/>
  <c r="F31" i="2" s="1"/>
  <c r="BA52" i="1" s="1"/>
  <c r="BE83" i="2"/>
  <c r="T83" i="2"/>
  <c r="T82" i="2" s="1"/>
  <c r="T81" i="2" s="1"/>
  <c r="T80" i="2" s="1"/>
  <c r="R83" i="2"/>
  <c r="R82" i="2" s="1"/>
  <c r="R81" i="2" s="1"/>
  <c r="R80" i="2" s="1"/>
  <c r="P83" i="2"/>
  <c r="P82" i="2" s="1"/>
  <c r="BK83" i="2"/>
  <c r="BK82" i="2" s="1"/>
  <c r="J83" i="2"/>
  <c r="F77" i="2"/>
  <c r="F74" i="2"/>
  <c r="E72" i="2"/>
  <c r="E70" i="2"/>
  <c r="J49" i="2"/>
  <c r="F49" i="2"/>
  <c r="E47" i="2"/>
  <c r="J21" i="2"/>
  <c r="E21" i="2"/>
  <c r="J51" i="2" s="1"/>
  <c r="J20" i="2"/>
  <c r="J18" i="2"/>
  <c r="E18" i="2"/>
  <c r="F52" i="2" s="1"/>
  <c r="J17" i="2"/>
  <c r="J15" i="2"/>
  <c r="E15" i="2"/>
  <c r="F51" i="2" s="1"/>
  <c r="J14" i="2"/>
  <c r="J12" i="2"/>
  <c r="J74" i="2" s="1"/>
  <c r="E7" i="2"/>
  <c r="E45" i="2" s="1"/>
  <c r="AS51" i="1"/>
  <c r="L47" i="1"/>
  <c r="AM46" i="1"/>
  <c r="L46" i="1"/>
  <c r="AM44" i="1"/>
  <c r="L44" i="1"/>
  <c r="L42" i="1"/>
  <c r="L41" i="1"/>
  <c r="BK81" i="2" l="1"/>
  <c r="J82" i="2"/>
  <c r="J58" i="2" s="1"/>
  <c r="J30" i="2"/>
  <c r="AV52" i="1" s="1"/>
  <c r="AT52" i="1" s="1"/>
  <c r="P81" i="2"/>
  <c r="P80" i="2" s="1"/>
  <c r="AU52" i="1" s="1"/>
  <c r="BC51" i="1"/>
  <c r="P81" i="3"/>
  <c r="P80" i="3" s="1"/>
  <c r="AU53" i="1" s="1"/>
  <c r="J30" i="3"/>
  <c r="AV53" i="1" s="1"/>
  <c r="F30" i="3"/>
  <c r="AZ53" i="1" s="1"/>
  <c r="R81" i="3"/>
  <c r="R80" i="3" s="1"/>
  <c r="BK81" i="3"/>
  <c r="J82" i="4"/>
  <c r="J58" i="4" s="1"/>
  <c r="BK81" i="4"/>
  <c r="F30" i="4"/>
  <c r="AZ54" i="1" s="1"/>
  <c r="F76" i="2"/>
  <c r="J51" i="4"/>
  <c r="R81" i="5"/>
  <c r="R80" i="5" s="1"/>
  <c r="F52" i="6"/>
  <c r="J76" i="10"/>
  <c r="J51" i="10"/>
  <c r="J51" i="11"/>
  <c r="J76" i="2"/>
  <c r="F30" i="2"/>
  <c r="AZ52" i="1" s="1"/>
  <c r="E70" i="3"/>
  <c r="J31" i="3"/>
  <c r="AW53" i="1" s="1"/>
  <c r="J82" i="3"/>
  <c r="J58" i="3" s="1"/>
  <c r="J74" i="4"/>
  <c r="J49" i="5"/>
  <c r="T81" i="5"/>
  <c r="T80" i="5" s="1"/>
  <c r="F33" i="6"/>
  <c r="BC56" i="1" s="1"/>
  <c r="J30" i="7"/>
  <c r="AV57" i="1" s="1"/>
  <c r="F30" i="8"/>
  <c r="AZ58" i="1" s="1"/>
  <c r="P82" i="9"/>
  <c r="P81" i="9" s="1"/>
  <c r="P80" i="9" s="1"/>
  <c r="AU59" i="1" s="1"/>
  <c r="J31" i="9"/>
  <c r="AW59" i="1" s="1"/>
  <c r="T81" i="9"/>
  <c r="T80" i="9" s="1"/>
  <c r="J49" i="10"/>
  <c r="J74" i="10"/>
  <c r="J76" i="3"/>
  <c r="F76" i="4"/>
  <c r="J51" i="5"/>
  <c r="F76" i="5"/>
  <c r="J30" i="5"/>
  <c r="AV55" i="1" s="1"/>
  <c r="AT55" i="1" s="1"/>
  <c r="F30" i="5"/>
  <c r="AZ55" i="1" s="1"/>
  <c r="F34" i="5"/>
  <c r="BD55" i="1" s="1"/>
  <c r="BK94" i="5"/>
  <c r="J94" i="5" s="1"/>
  <c r="J60" i="5" s="1"/>
  <c r="J82" i="5"/>
  <c r="J58" i="5" s="1"/>
  <c r="J30" i="6"/>
  <c r="AV56" i="1" s="1"/>
  <c r="T81" i="6"/>
  <c r="T80" i="6" s="1"/>
  <c r="BK81" i="8"/>
  <c r="J82" i="8"/>
  <c r="J58" i="8" s="1"/>
  <c r="BK80" i="9"/>
  <c r="J80" i="9" s="1"/>
  <c r="J81" i="9"/>
  <c r="J57" i="9" s="1"/>
  <c r="J82" i="9"/>
  <c r="J58" i="9" s="1"/>
  <c r="J31" i="11"/>
  <c r="AW61" i="1" s="1"/>
  <c r="AT61" i="1" s="1"/>
  <c r="F31" i="11"/>
  <c r="BA61" i="1" s="1"/>
  <c r="F30" i="14"/>
  <c r="AZ64" i="1" s="1"/>
  <c r="J30" i="14"/>
  <c r="AV64" i="1" s="1"/>
  <c r="AT64" i="1" s="1"/>
  <c r="F52" i="3"/>
  <c r="J30" i="4"/>
  <c r="AV54" i="1" s="1"/>
  <c r="AT54" i="1" s="1"/>
  <c r="E70" i="5"/>
  <c r="F31" i="5"/>
  <c r="BA55" i="1" s="1"/>
  <c r="BA51" i="1" s="1"/>
  <c r="J82" i="6"/>
  <c r="J58" i="6" s="1"/>
  <c r="BK81" i="6"/>
  <c r="J31" i="6"/>
  <c r="AW56" i="1" s="1"/>
  <c r="F31" i="6"/>
  <c r="BA56" i="1" s="1"/>
  <c r="J74" i="11"/>
  <c r="E70" i="6"/>
  <c r="P97" i="8"/>
  <c r="P81" i="8" s="1"/>
  <c r="P80" i="8" s="1"/>
  <c r="AU58" i="1" s="1"/>
  <c r="R81" i="9"/>
  <c r="R80" i="9" s="1"/>
  <c r="F32" i="9"/>
  <c r="BB59" i="1" s="1"/>
  <c r="J30" i="10"/>
  <c r="AV60" i="1" s="1"/>
  <c r="AT60" i="1" s="1"/>
  <c r="R94" i="10"/>
  <c r="F52" i="11"/>
  <c r="F34" i="13"/>
  <c r="BD63" i="1" s="1"/>
  <c r="J49" i="7"/>
  <c r="J74" i="7"/>
  <c r="F34" i="7"/>
  <c r="BD57" i="1" s="1"/>
  <c r="BK81" i="7"/>
  <c r="R97" i="8"/>
  <c r="R81" i="8" s="1"/>
  <c r="R80" i="8" s="1"/>
  <c r="F33" i="9"/>
  <c r="BC59" i="1" s="1"/>
  <c r="P81" i="10"/>
  <c r="P80" i="10" s="1"/>
  <c r="AU60" i="1" s="1"/>
  <c r="J31" i="10"/>
  <c r="AW60" i="1" s="1"/>
  <c r="F31" i="10"/>
  <c r="BA60" i="1" s="1"/>
  <c r="BK81" i="11"/>
  <c r="F75" i="13"/>
  <c r="F51" i="13"/>
  <c r="R80" i="13"/>
  <c r="R79" i="13" s="1"/>
  <c r="F51" i="14"/>
  <c r="F75" i="14"/>
  <c r="F30" i="15"/>
  <c r="AZ65" i="1" s="1"/>
  <c r="J31" i="7"/>
  <c r="AW57" i="1" s="1"/>
  <c r="J30" i="8"/>
  <c r="AV58" i="1" s="1"/>
  <c r="AT58" i="1" s="1"/>
  <c r="T81" i="8"/>
  <c r="T80" i="8" s="1"/>
  <c r="F34" i="8"/>
  <c r="BD58" i="1" s="1"/>
  <c r="F76" i="9"/>
  <c r="J30" i="9"/>
  <c r="AV59" i="1" s="1"/>
  <c r="AT59" i="1" s="1"/>
  <c r="F30" i="11"/>
  <c r="AZ61" i="1" s="1"/>
  <c r="R95" i="12"/>
  <c r="R80" i="12" s="1"/>
  <c r="R79" i="12" s="1"/>
  <c r="J30" i="13"/>
  <c r="AV63" i="1" s="1"/>
  <c r="AT63" i="1" s="1"/>
  <c r="F30" i="13"/>
  <c r="AZ63" i="1" s="1"/>
  <c r="T80" i="13"/>
  <c r="T79" i="13" s="1"/>
  <c r="F31" i="13"/>
  <c r="BA63" i="1" s="1"/>
  <c r="BK80" i="13"/>
  <c r="R80" i="14"/>
  <c r="R79" i="14" s="1"/>
  <c r="J31" i="15"/>
  <c r="AW65" i="1" s="1"/>
  <c r="AT65" i="1" s="1"/>
  <c r="F31" i="15"/>
  <c r="BA65" i="1" s="1"/>
  <c r="P95" i="15"/>
  <c r="P80" i="15" s="1"/>
  <c r="P79" i="15" s="1"/>
  <c r="AU65" i="1" s="1"/>
  <c r="F32" i="15"/>
  <c r="BB65" i="1" s="1"/>
  <c r="R80" i="15"/>
  <c r="R79" i="15" s="1"/>
  <c r="BK95" i="14"/>
  <c r="J95" i="14" s="1"/>
  <c r="J59" i="14" s="1"/>
  <c r="T95" i="15"/>
  <c r="F31" i="7"/>
  <c r="BA57" i="1" s="1"/>
  <c r="F77" i="8"/>
  <c r="J76" i="9"/>
  <c r="F30" i="9"/>
  <c r="AZ59" i="1" s="1"/>
  <c r="E70" i="10"/>
  <c r="R81" i="10"/>
  <c r="R80" i="10" s="1"/>
  <c r="BK94" i="10"/>
  <c r="J94" i="10" s="1"/>
  <c r="J60" i="10" s="1"/>
  <c r="F32" i="11"/>
  <c r="BB61" i="1" s="1"/>
  <c r="BB51" i="1" s="1"/>
  <c r="T80" i="12"/>
  <c r="T79" i="12" s="1"/>
  <c r="F33" i="12"/>
  <c r="BC62" i="1" s="1"/>
  <c r="J31" i="14"/>
  <c r="AW64" i="1" s="1"/>
  <c r="BK80" i="14"/>
  <c r="T81" i="15"/>
  <c r="BK95" i="15"/>
  <c r="F33" i="10"/>
  <c r="BC60" i="1" s="1"/>
  <c r="J49" i="12"/>
  <c r="J73" i="12"/>
  <c r="BK80" i="12"/>
  <c r="J30" i="12"/>
  <c r="AV62" i="1" s="1"/>
  <c r="AT62" i="1" s="1"/>
  <c r="F34" i="12"/>
  <c r="BD62" i="1" s="1"/>
  <c r="BD51" i="1" s="1"/>
  <c r="W30" i="1" s="1"/>
  <c r="P81" i="13"/>
  <c r="P80" i="13" s="1"/>
  <c r="P79" i="13" s="1"/>
  <c r="AU63" i="1" s="1"/>
  <c r="F32" i="13"/>
  <c r="BB63" i="1" s="1"/>
  <c r="P80" i="14"/>
  <c r="P79" i="14" s="1"/>
  <c r="AU64" i="1" s="1"/>
  <c r="F32" i="14"/>
  <c r="BB64" i="1" s="1"/>
  <c r="F31" i="14"/>
  <c r="BA64" i="1" s="1"/>
  <c r="J51" i="15"/>
  <c r="J73" i="15"/>
  <c r="F34" i="15"/>
  <c r="BD65" i="1" s="1"/>
  <c r="E70" i="11"/>
  <c r="F76" i="11"/>
  <c r="F76" i="13"/>
  <c r="J75" i="14"/>
  <c r="E69" i="15"/>
  <c r="F75" i="15"/>
  <c r="AW51" i="1" l="1"/>
  <c r="AK27" i="1" s="1"/>
  <c r="W27" i="1"/>
  <c r="W28" i="1"/>
  <c r="AX51" i="1"/>
  <c r="BK79" i="14"/>
  <c r="J79" i="14" s="1"/>
  <c r="J80" i="14"/>
  <c r="J57" i="14" s="1"/>
  <c r="J81" i="8"/>
  <c r="J57" i="8" s="1"/>
  <c r="BK80" i="8"/>
  <c r="J80" i="8" s="1"/>
  <c r="J81" i="7"/>
  <c r="J57" i="7" s="1"/>
  <c r="BK80" i="7"/>
  <c r="J80" i="7" s="1"/>
  <c r="BK81" i="10"/>
  <c r="J81" i="6"/>
  <c r="J57" i="6" s="1"/>
  <c r="BK80" i="6"/>
  <c r="J80" i="6" s="1"/>
  <c r="AT57" i="1"/>
  <c r="AZ51" i="1"/>
  <c r="BK79" i="13"/>
  <c r="J79" i="13" s="1"/>
  <c r="J80" i="13"/>
  <c r="J57" i="13" s="1"/>
  <c r="BK80" i="4"/>
  <c r="J80" i="4" s="1"/>
  <c r="J81" i="4"/>
  <c r="J57" i="4" s="1"/>
  <c r="J80" i="12"/>
  <c r="J57" i="12" s="1"/>
  <c r="BK79" i="12"/>
  <c r="J79" i="12" s="1"/>
  <c r="J95" i="15"/>
  <c r="J59" i="15" s="1"/>
  <c r="BK80" i="15"/>
  <c r="J56" i="9"/>
  <c r="J27" i="9"/>
  <c r="AT56" i="1"/>
  <c r="BK80" i="3"/>
  <c r="J80" i="3" s="1"/>
  <c r="J81" i="3"/>
  <c r="J57" i="3" s="1"/>
  <c r="AT53" i="1"/>
  <c r="AU51" i="1"/>
  <c r="BK81" i="5"/>
  <c r="W29" i="1"/>
  <c r="AY51" i="1"/>
  <c r="T80" i="15"/>
  <c r="T79" i="15" s="1"/>
  <c r="BK80" i="11"/>
  <c r="J80" i="11" s="1"/>
  <c r="J81" i="11"/>
  <c r="J57" i="11" s="1"/>
  <c r="J81" i="2"/>
  <c r="J57" i="2" s="1"/>
  <c r="BK80" i="2"/>
  <c r="J80" i="2" s="1"/>
  <c r="J56" i="11" l="1"/>
  <c r="J27" i="11"/>
  <c r="J81" i="5"/>
  <c r="J57" i="5" s="1"/>
  <c r="BK80" i="5"/>
  <c r="J80" i="5" s="1"/>
  <c r="J56" i="3"/>
  <c r="J27" i="3"/>
  <c r="J80" i="15"/>
  <c r="J57" i="15" s="1"/>
  <c r="BK79" i="15"/>
  <c r="J79" i="15" s="1"/>
  <c r="AV51" i="1"/>
  <c r="W26" i="1"/>
  <c r="BK80" i="10"/>
  <c r="J80" i="10" s="1"/>
  <c r="J81" i="10"/>
  <c r="J57" i="10" s="1"/>
  <c r="J56" i="8"/>
  <c r="J27" i="8"/>
  <c r="J27" i="2"/>
  <c r="J56" i="2"/>
  <c r="J56" i="4"/>
  <c r="J27" i="4"/>
  <c r="J27" i="7"/>
  <c r="J56" i="7"/>
  <c r="J56" i="13"/>
  <c r="J27" i="13"/>
  <c r="AG59" i="1"/>
  <c r="AN59" i="1" s="1"/>
  <c r="J36" i="9"/>
  <c r="J27" i="12"/>
  <c r="J56" i="12"/>
  <c r="J27" i="6"/>
  <c r="J56" i="6"/>
  <c r="J56" i="14"/>
  <c r="J27" i="14"/>
  <c r="J56" i="5" l="1"/>
  <c r="J27" i="5"/>
  <c r="J36" i="7"/>
  <c r="AG57" i="1"/>
  <c r="AN57" i="1" s="1"/>
  <c r="J36" i="2"/>
  <c r="AG52" i="1"/>
  <c r="J56" i="10"/>
  <c r="J27" i="10"/>
  <c r="J27" i="15"/>
  <c r="J56" i="15"/>
  <c r="AG56" i="1"/>
  <c r="AN56" i="1" s="1"/>
  <c r="J36" i="6"/>
  <c r="AG64" i="1"/>
  <c r="AN64" i="1" s="1"/>
  <c r="J36" i="14"/>
  <c r="AG63" i="1"/>
  <c r="AN63" i="1" s="1"/>
  <c r="J36" i="13"/>
  <c r="AG54" i="1"/>
  <c r="AN54" i="1" s="1"/>
  <c r="J36" i="4"/>
  <c r="AG58" i="1"/>
  <c r="AN58" i="1" s="1"/>
  <c r="J36" i="8"/>
  <c r="AG53" i="1"/>
  <c r="AN53" i="1" s="1"/>
  <c r="J36" i="3"/>
  <c r="J36" i="11"/>
  <c r="AG61" i="1"/>
  <c r="AN61" i="1" s="1"/>
  <c r="J36" i="12"/>
  <c r="AG62" i="1"/>
  <c r="AN62" i="1" s="1"/>
  <c r="AK26" i="1"/>
  <c r="AT51" i="1"/>
  <c r="AG60" i="1" l="1"/>
  <c r="AN60" i="1" s="1"/>
  <c r="J36" i="10"/>
  <c r="AN52" i="1"/>
  <c r="AG51" i="1"/>
  <c r="AG55" i="1"/>
  <c r="AN55" i="1" s="1"/>
  <c r="J36" i="5"/>
  <c r="J36" i="15"/>
  <c r="AG65" i="1"/>
  <c r="AN65" i="1" s="1"/>
  <c r="AN51" i="1" l="1"/>
  <c r="AK23" i="1"/>
  <c r="AK32" i="1" s="1"/>
</calcChain>
</file>

<file path=xl/sharedStrings.xml><?xml version="1.0" encoding="utf-8"?>
<sst xmlns="http://schemas.openxmlformats.org/spreadsheetml/2006/main" count="6451" uniqueCount="617">
  <si>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</si>
  <si>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</si>
  <si>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</si>
  <si>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</si>
  <si>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</si>
  <si>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</si>
  <si>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</si>
  <si>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{2cba437f-cc8f-4ab3-a2f2-9e8bb32955e3}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</si>
  <si>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</si>
  <si>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</si>
  <si>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</si>
  <si>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</si>
  <si>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</si>
  <si>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</si>
  <si>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</si>
  <si>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</si>
  <si>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2017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</si>
  <si>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</si>
  <si>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</si>
  <si>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Přerov-Bochoř, letiště, deponovaná suť, hlína, lokalita č. 2-7</t>
  </si>
  <si>
    <t>KSO:</t>
  </si>
  <si>
    <t/>
  </si>
  <si>
    <t>CC-CZ:</t>
  </si>
  <si>
    <t>Místo:</t>
  </si>
  <si>
    <t xml:space="preserve"> </t>
  </si>
  <si>
    <t>Datum:</t>
  </si>
  <si>
    <t>27.6.2017</t>
  </si>
  <si>
    <t>Zadavatel:</t>
  </si>
  <si>
    <t>IČ:</t>
  </si>
  <si>
    <t>60460580</t>
  </si>
  <si>
    <t>AS-PO, Podbabská 1589/1, 160 00, Praha 6</t>
  </si>
  <si>
    <t>DIČ:</t>
  </si>
  <si>
    <t>CZ60460580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</si>
  <si>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</si>
  <si>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</si>
  <si>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</si>
  <si>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</si>
  <si>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</si>
  <si>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</si>
  <si>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</si>
  <si>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</si>
  <si>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</si>
  <si>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</si>
  <si>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</si>
  <si>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</si>
  <si>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</si>
  <si>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</si>
  <si>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</si>
  <si>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</si>
  <si>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</si>
  <si>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</si>
  <si>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</si>
  <si>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</si>
  <si>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</si>
  <si>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</si>
  <si>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</si>
  <si>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</si>
  <si>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</si>
  <si>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</si>
  <si>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</si>
  <si>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</si>
  <si>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</si>
  <si>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</si>
  <si>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</si>
  <si>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</si>
  <si>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</si>
  <si>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</si>
  <si>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</si>
  <si>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</si>
  <si>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</si>
  <si>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</si>
  <si>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</si>
  <si>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</si>
  <si>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</si>
  <si>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</si>
  <si>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</si>
  <si>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</si>
  <si>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Lokalita č. 2</t>
  </si>
  <si>
    <t>Hromada betonové suti č. 2-1</t>
  </si>
  <si>
    <t>STA</t>
  </si>
  <si>
    <t>1</t>
  </si>
  <si>
    <t>{d594e4b6-0d94-4fcd-86d7-a0d590d005d7}</t>
  </si>
  <si>
    <t>2</t>
  </si>
  <si>
    <t>Lokalita č. 2 (2)</t>
  </si>
  <si>
    <t>Hromada betonové suti č. 2-2</t>
  </si>
  <si>
    <t>{5e8277f9-4090-43ef-bac7-b6cf400a7906}</t>
  </si>
  <si>
    <t>Lokalita č. 2 (H)</t>
  </si>
  <si>
    <t>Hlína č. 4</t>
  </si>
  <si>
    <t>{e23c9bd0-c123-489c-8fda-b717a9e6c7e7}</t>
  </si>
  <si>
    <t>Lokalita č. 3</t>
  </si>
  <si>
    <t>Hromada betonové suti č. 3-1</t>
  </si>
  <si>
    <t>{e60d4c47-5330-43e0-a3b4-e2b3f0081015}</t>
  </si>
  <si>
    <t>Lokalita č. 3 (2)</t>
  </si>
  <si>
    <t>Hromada betonové suti č. 3-2</t>
  </si>
  <si>
    <t>{8a0d232b-31f8-4ffa-8ff4-a6d7fbf731e9}</t>
  </si>
  <si>
    <t>Lokalita č. 3 (H)</t>
  </si>
  <si>
    <t>Hlína č. 3</t>
  </si>
  <si>
    <t>{ad6de414-5ae4-4aaa-92bc-a430e7778648}</t>
  </si>
  <si>
    <t>Lokalita č. 4</t>
  </si>
  <si>
    <t>Hromada betonové suti 4-1</t>
  </si>
  <si>
    <t>{7e6db4c8-4321-4832-bcf8-c3fd4c4751ce}</t>
  </si>
  <si>
    <t>Lokalita č. 4 (H)</t>
  </si>
  <si>
    <t>Hlína č. 2</t>
  </si>
  <si>
    <t>{828a2447-879f-429f-bdab-1ee990d820b1}</t>
  </si>
  <si>
    <t>Lokalita č. 5</t>
  </si>
  <si>
    <t>Hromada betonové suti 5-1</t>
  </si>
  <si>
    <t>{fe053cb7-f017-4800-9200-80dd4dcc6c41}</t>
  </si>
  <si>
    <t>Lokalita č. 5 (H)</t>
  </si>
  <si>
    <t>Hlína č. 1</t>
  </si>
  <si>
    <t>{7bc16482-3aab-4a36-9e3e-ad21469a3ff9}</t>
  </si>
  <si>
    <t>Lokalita č. 6</t>
  </si>
  <si>
    <t>Hromada betonové suti č. 6-1</t>
  </si>
  <si>
    <t>{e47b208e-b54e-45cc-8726-0ad791b46838}</t>
  </si>
  <si>
    <t>Lokalita č. 6 (2)</t>
  </si>
  <si>
    <t>Hromada betonové suti č. 6-2</t>
  </si>
  <si>
    <t>{36642529-236a-4aec-a33a-2012e0c26cd0}</t>
  </si>
  <si>
    <t>Lokalita č. 6 (3)</t>
  </si>
  <si>
    <t>Hromada betonové suti s hlínou 6-3</t>
  </si>
  <si>
    <t>{b1857bd4-c2b3-4089-b6b3-78b6f3ebbc69}</t>
  </si>
  <si>
    <t>Lokalita č. 7</t>
  </si>
  <si>
    <t>Hromada betonové suti č. 7-1</t>
  </si>
  <si>
    <t>{1cc87aca-e2bd-4ac0-9e70-33c42806cfa5}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</si>
  <si>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</si>
  <si>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</si>
  <si>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</si>
  <si>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</si>
  <si>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</si>
  <si>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</si>
  <si>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</si>
  <si>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Lokalita č. 2 - Hromada betonové suti č. 2-1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</si>
  <si>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</si>
  <si>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</si>
  <si>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</si>
  <si>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</si>
  <si>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</si>
  <si>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</si>
  <si>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</si>
  <si>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</si>
  <si>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</si>
  <si>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</si>
  <si>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</si>
  <si>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</si>
  <si>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</si>
  <si>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</si>
  <si>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</si>
  <si>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</si>
  <si>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</si>
  <si>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</si>
  <si>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</si>
  <si>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</si>
  <si>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</si>
  <si>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</si>
  <si>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</si>
  <si>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</si>
  <si>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</si>
  <si>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</si>
  <si>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</si>
  <si>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</si>
  <si>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162701105</t>
  </si>
  <si>
    <t>Vodorovné přemístění výkopku nebo sypaniny po suchu na obvyklém dopravním prostředku, bez naložení výkopku, avšak se složením bez rozhrnutí z horniny tř. 1 až 4 na vzdálenost přes 9 000 do 10 000 m</t>
  </si>
  <si>
    <t>t</t>
  </si>
  <si>
    <t>CS ÚRS 2017 01</t>
  </si>
  <si>
    <t>4</t>
  </si>
  <si>
    <t>1242314747</t>
  </si>
  <si>
    <t>VV</t>
  </si>
  <si>
    <t>"přemístění přebytečného výkopku z valu č. 5"</t>
  </si>
  <si>
    <t>"odvoz výkopku"</t>
  </si>
  <si>
    <t>706,2*1,5</t>
  </si>
  <si>
    <t>Součet</t>
  </si>
  <si>
    <t>167101102</t>
  </si>
  <si>
    <t>Nakládání, skládání a překládání neulehlého výkopku nebo sypaniny nakládání, množství přes 100 m3, z hornin tř. 1 až 4</t>
  </si>
  <si>
    <t>186086388</t>
  </si>
  <si>
    <t>"naložení zbytku výkopku z valu č. 5"</t>
  </si>
  <si>
    <t>3</t>
  </si>
  <si>
    <t>181301113</t>
  </si>
  <si>
    <t>Rozprostření a urovnání ornice v rovině nebo ve svahu sklonu do 1:5 při souvislé ploše přes 500 m2, tl. vrstvy přes 150 do 200 mm</t>
  </si>
  <si>
    <t>m2</t>
  </si>
  <si>
    <t>1011933986</t>
  </si>
  <si>
    <t>"rozprostření hlíny po odebrání suti z valu č. 5"</t>
  </si>
  <si>
    <t>"1/2 z 1666 m2 z důvodu stavající betonové plochy"</t>
  </si>
  <si>
    <t>"(1666/2)*0,2= 166,6m3" 833</t>
  </si>
  <si>
    <t>9</t>
  </si>
  <si>
    <t>Ostatní konstrukce a práce, bourání</t>
  </si>
  <si>
    <t>938908411</t>
  </si>
  <si>
    <t>Čištění vozovek splachováním vodou povrchu podkladu nebo krytu živičného, betonového nebo dlážděného</t>
  </si>
  <si>
    <t>997547454</t>
  </si>
  <si>
    <t>P</t>
  </si>
  <si>
    <t>Poznámka k položce:
Čištění stávající betonové plochy, na které stála hromada betonové suti 2-1</t>
  </si>
  <si>
    <t>""očištění betonových ploch""</t>
  </si>
  <si>
    <t>833</t>
  </si>
  <si>
    <t>5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</si>
  <si>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</si>
  <si>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</si>
  <si>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699759095</t>
  </si>
  <si>
    <t>Poznámka k položce:
1 x denně</t>
  </si>
  <si>
    <t>"čištění vozovky 100 m, šířka 5"</t>
  </si>
  <si>
    <t>"počet dní 17"</t>
  </si>
  <si>
    <t>100*5*17</t>
  </si>
  <si>
    <t>"stávající bet. plocha po uklizení suti 2-1"</t>
  </si>
  <si>
    <t>997</t>
  </si>
  <si>
    <t>Přesun sutě</t>
  </si>
  <si>
    <t>6</t>
  </si>
  <si>
    <t>997211611</t>
  </si>
  <si>
    <t>Nakládání suti nebo vybouraných hmot na dopravní prostředky pro vodorovnou dopravu suti</t>
  </si>
  <si>
    <t>-2023796689</t>
  </si>
  <si>
    <t>"kubatura suti 5746 m3"</t>
  </si>
  <si>
    <t>5746*1,5</t>
  </si>
  <si>
    <t>7</t>
  </si>
  <si>
    <t>997211511</t>
  </si>
  <si>
    <t>Vodorovná doprava suti nebo vybouraných hmot suti se složením a hrubým urovnáním, na vzdálenost do 1 km</t>
  </si>
  <si>
    <t>-948739526</t>
  </si>
  <si>
    <t>8</t>
  </si>
  <si>
    <t>997211519</t>
  </si>
  <si>
    <t>Vodorovná doprava suti nebo vybouraných hmot suti se složením a hrubým urovnáním, na vzdálenost Příplatek k ceně za každý další i započatý 1 km přes 1 km</t>
  </si>
  <si>
    <t>-756929269</t>
  </si>
  <si>
    <t>"odvoz na skládku"</t>
  </si>
  <si>
    <t>10*8619</t>
  </si>
  <si>
    <t>997013801</t>
  </si>
  <si>
    <t>Poplatek za uložení stavebního odpadu na skládce (skládkovné) betonového</t>
  </si>
  <si>
    <t>-629189983</t>
  </si>
  <si>
    <t>8619</t>
  </si>
  <si>
    <t>Lokalita č. 2 (2) - Hromada betonové suti č. 2-2</t>
  </si>
  <si>
    <t>-215964967</t>
  </si>
  <si>
    <t>"2/3 z 654 m2 z důvodu stavající betonové plochy"</t>
  </si>
  <si>
    <t>"((654/3)*2)*0,2= 87,2 m3" 436</t>
  </si>
  <si>
    <t>-981040823</t>
  </si>
  <si>
    <t>Poznámka k položce:
Čištění stávající betonové plochy, na které stála hromada betonové suti 2-2</t>
  </si>
  <si>
    <t>218</t>
  </si>
  <si>
    <t>1938363110</t>
  </si>
  <si>
    <t>"počet dní 6"</t>
  </si>
  <si>
    <t>100*5*6</t>
  </si>
  <si>
    <t>"stávající bet. plocha po uklizení suti 2-2"</t>
  </si>
  <si>
    <t>1477658247</t>
  </si>
  <si>
    <t>"kubatura suti 1470 m3"</t>
  </si>
  <si>
    <t>1470*1,5</t>
  </si>
  <si>
    <t>404190952</t>
  </si>
  <si>
    <t>-385087507</t>
  </si>
  <si>
    <t>10*2205</t>
  </si>
  <si>
    <t>-556404920</t>
  </si>
  <si>
    <t>2205</t>
  </si>
  <si>
    <t>Lokalita č. 2 (H) - Hlína č. 4</t>
  </si>
  <si>
    <t>29766391</t>
  </si>
  <si>
    <t>"odvoz hlíny č. 4"</t>
  </si>
  <si>
    <t>(12376)*1,5</t>
  </si>
  <si>
    <t>-14750276</t>
  </si>
  <si>
    <t>12376*1,5</t>
  </si>
  <si>
    <t>2039954621</t>
  </si>
  <si>
    <t>"rozprostření hlíny po hromadě č. 4 a valu č. 5"</t>
  </si>
  <si>
    <t>4511+1330</t>
  </si>
  <si>
    <t>-265940130</t>
  </si>
  <si>
    <t>"počet dní 25 "</t>
  </si>
  <si>
    <t>100*5*25</t>
  </si>
  <si>
    <t>997013802</t>
  </si>
  <si>
    <t>Poplatek za uložení zeminy na skládce (skládkovné)</t>
  </si>
  <si>
    <t>-784034579</t>
  </si>
  <si>
    <t>18564</t>
  </si>
  <si>
    <t>Lokalita č. 3 - Hromada betonové suti č. 3-1</t>
  </si>
  <si>
    <t>-1296450500</t>
  </si>
  <si>
    <t>"rozprostření hlíny po odebrání suti val č. 4"</t>
  </si>
  <si>
    <t>"5937*0,2" 5937</t>
  </si>
  <si>
    <t>-166970759</t>
  </si>
  <si>
    <t>"počet dní 50"</t>
  </si>
  <si>
    <t>100*5*50</t>
  </si>
  <si>
    <t>-1344450975</t>
  </si>
  <si>
    <t>"kubatura suti 25635 m3"</t>
  </si>
  <si>
    <t>25635*1,5</t>
  </si>
  <si>
    <t>1902653719</t>
  </si>
  <si>
    <t>-177811808</t>
  </si>
  <si>
    <t>10*38452</t>
  </si>
  <si>
    <t>261576695</t>
  </si>
  <si>
    <t>38452</t>
  </si>
  <si>
    <t>Lokalita č. 3 (2) - Hromada betonové suti č. 3-2</t>
  </si>
  <si>
    <t>1147349205</t>
  </si>
  <si>
    <t>"přemístění přebytečného výkopku z valu č. 3"</t>
  </si>
  <si>
    <t>313,8*1,5</t>
  </si>
  <si>
    <t>2024565913</t>
  </si>
  <si>
    <t>"naložení zbytku výkopku z valu č. 3"</t>
  </si>
  <si>
    <t>-1454937835</t>
  </si>
  <si>
    <t>"rozprostření hlíny po odebrání suti val č. 3"</t>
  </si>
  <si>
    <t>"691*0,2" 691</t>
  </si>
  <si>
    <t>680886346</t>
  </si>
  <si>
    <t>232749560</t>
  </si>
  <si>
    <t>"kubatura suti 1351 m3"</t>
  </si>
  <si>
    <t>1351*1,5</t>
  </si>
  <si>
    <t>-257087115</t>
  </si>
  <si>
    <t>1654429651</t>
  </si>
  <si>
    <t>10*2026,5</t>
  </si>
  <si>
    <t>70005192</t>
  </si>
  <si>
    <t>2026,5</t>
  </si>
  <si>
    <t>Lokalita č. 3 (H) - Hlína č. 3</t>
  </si>
  <si>
    <t>147976735</t>
  </si>
  <si>
    <t>"odvoz hlíny č. 3"</t>
  </si>
  <si>
    <t>26301*1,5</t>
  </si>
  <si>
    <t>-179942471</t>
  </si>
  <si>
    <t>791472589</t>
  </si>
  <si>
    <t>"rozprostření hlíny po hromadě č. 3"</t>
  </si>
  <si>
    <t>6329</t>
  </si>
  <si>
    <t>1077654606</t>
  </si>
  <si>
    <t>"počet dní 30 "</t>
  </si>
  <si>
    <t>100*5*30</t>
  </si>
  <si>
    <t>-1147938685</t>
  </si>
  <si>
    <t>39451</t>
  </si>
  <si>
    <t>Lokalita č. 4 - Hromada betonové suti 4-1</t>
  </si>
  <si>
    <t>162301101</t>
  </si>
  <si>
    <t>Vodorovné přemístění výkopku nebo sypaniny po suchu na obvyklém dopravním prostředku, bez naložení výkopku, avšak se složením bez rozhrnutí z horniny tř. 1 až 4 na vzdálenost přes 50 do 500 m</t>
  </si>
  <si>
    <t>m3</t>
  </si>
  <si>
    <t>-756563095</t>
  </si>
  <si>
    <t>"přemístění přebytečného výkopku z valu č. 2"</t>
  </si>
  <si>
    <t>"odvoz na plochu po odstraněné hromadě suti č. 5-1"</t>
  </si>
  <si>
    <t>205,4</t>
  </si>
  <si>
    <t>-1138201445</t>
  </si>
  <si>
    <t>"naložení zbytku výkopku z valu č. 2"</t>
  </si>
  <si>
    <t>483-(1388*0,2)</t>
  </si>
  <si>
    <t>469523275</t>
  </si>
  <si>
    <t>"rozprostření hlíny po odebrání suti z valu č. 2"</t>
  </si>
  <si>
    <t>"6/7 z 1619 m2 z důvodu stavající betonové plochy"</t>
  </si>
  <si>
    <t>"((1619/7)*6)*0,2= 277,6 m3" 1388</t>
  </si>
  <si>
    <t>-894412802</t>
  </si>
  <si>
    <t>Poznámka k položce:
Čištění stávající betonové plochy, na které stála hromada betonové suti 4-1</t>
  </si>
  <si>
    <t>231</t>
  </si>
  <si>
    <t>-1521101463</t>
  </si>
  <si>
    <t>"počet dní 15"</t>
  </si>
  <si>
    <t>100*5*15</t>
  </si>
  <si>
    <t>"stávající bet. plocha po uklizení suti 4-1"</t>
  </si>
  <si>
    <t>-343056985</t>
  </si>
  <si>
    <t>"kubatura suti 4497 m3"</t>
  </si>
  <si>
    <t>4497*1,5</t>
  </si>
  <si>
    <t>82448028</t>
  </si>
  <si>
    <t>803503170</t>
  </si>
  <si>
    <t>10*6745,5</t>
  </si>
  <si>
    <t>-2087099697</t>
  </si>
  <si>
    <t>6745,5</t>
  </si>
  <si>
    <t>Lokalita č. 4 (H) - Hlína č. 2</t>
  </si>
  <si>
    <t>1954117009</t>
  </si>
  <si>
    <t>"odvoz hlíny č. 2"</t>
  </si>
  <si>
    <t>8937*1,5</t>
  </si>
  <si>
    <t>387769656</t>
  </si>
  <si>
    <t>618967532</t>
  </si>
  <si>
    <t>"rozprostření hlíny po hromadě č. 1"</t>
  </si>
  <si>
    <t>2942</t>
  </si>
  <si>
    <t>1319138585</t>
  </si>
  <si>
    <t>"počet dní 20 "</t>
  </si>
  <si>
    <t>100*5*20</t>
  </si>
  <si>
    <t>1763255307</t>
  </si>
  <si>
    <t>13405,5</t>
  </si>
  <si>
    <t>Lokalita č. 5 - Hromada betonové suti 5-1</t>
  </si>
  <si>
    <t>-592612631</t>
  </si>
  <si>
    <t>"rozprostření hlíny po odebrání suti val č. 1 a hlína č. 1"</t>
  </si>
  <si>
    <t>"3990*0,2" 3990</t>
  </si>
  <si>
    <t>1129241198</t>
  </si>
  <si>
    <t>"počet dní 35"</t>
  </si>
  <si>
    <t>100*5*35</t>
  </si>
  <si>
    <t>1402662995</t>
  </si>
  <si>
    <t>"kubatura suti 13302 m3"</t>
  </si>
  <si>
    <t>13302*1,5</t>
  </si>
  <si>
    <t>1652034756</t>
  </si>
  <si>
    <t>689742252</t>
  </si>
  <si>
    <t>10*19953</t>
  </si>
  <si>
    <t>2016525346</t>
  </si>
  <si>
    <t>19953</t>
  </si>
  <si>
    <t>Lokalita č. 5 (H) - Hlína č. 1</t>
  </si>
  <si>
    <t>-1874998056</t>
  </si>
  <si>
    <t>"odvoz hlíny č. 1"</t>
  </si>
  <si>
    <t>21171*1,5</t>
  </si>
  <si>
    <t>-57625713</t>
  </si>
  <si>
    <t>-1388729567</t>
  </si>
  <si>
    <t>6434</t>
  </si>
  <si>
    <t>-1055579011</t>
  </si>
  <si>
    <t>-1478697652</t>
  </si>
  <si>
    <t>31756,5</t>
  </si>
  <si>
    <t>Lokalita č. 6 - Hromada betonové suti č. 6-1</t>
  </si>
  <si>
    <t>1017830998</t>
  </si>
  <si>
    <t>Poznámka k položce:
Čištění stávající betonové plochy, na které stála hromada betonové suti 6-1</t>
  </si>
  <si>
    <t>1473</t>
  </si>
  <si>
    <t>790288156</t>
  </si>
  <si>
    <t>"počet dní 16"</t>
  </si>
  <si>
    <t>100*5*16</t>
  </si>
  <si>
    <t>"stávající bet. plocha po uklizení suti 6-1"</t>
  </si>
  <si>
    <t>-1001421568</t>
  </si>
  <si>
    <t>"kubatura suti 4969 m3"</t>
  </si>
  <si>
    <t>4969*1,5</t>
  </si>
  <si>
    <t>-147290289</t>
  </si>
  <si>
    <t>183999000</t>
  </si>
  <si>
    <t>10*7453,5</t>
  </si>
  <si>
    <t>880490313</t>
  </si>
  <si>
    <t>7453,5</t>
  </si>
  <si>
    <t>Lokalita č. 6 (2) - Hromada betonové suti č. 6-2</t>
  </si>
  <si>
    <t>133592784</t>
  </si>
  <si>
    <t>Poznámka k položce:
Čištění stávající betonové plochy, na které stála hromada betonové suti 6-2</t>
  </si>
  <si>
    <t>98</t>
  </si>
  <si>
    <t>-1379700470</t>
  </si>
  <si>
    <t>"počet dní 1"</t>
  </si>
  <si>
    <t>100*5*1</t>
  </si>
  <si>
    <t>"stávající bet. plocha po uklizení suti 6-2"</t>
  </si>
  <si>
    <t>1069355376</t>
  </si>
  <si>
    <t>"kubatura suti 121 m3"</t>
  </si>
  <si>
    <t>121*1,5</t>
  </si>
  <si>
    <t>34184603</t>
  </si>
  <si>
    <t>59827589</t>
  </si>
  <si>
    <t>10*181,5</t>
  </si>
  <si>
    <t>54561071</t>
  </si>
  <si>
    <t>181,5</t>
  </si>
  <si>
    <t>Lokalita č. 6 (3) - Hromada betonové suti s hlínou 6-3</t>
  </si>
  <si>
    <t>-1389467765</t>
  </si>
  <si>
    <t>Poznámka k položce:
Čištění stávající betonové plochy, na které stála hromada betonové suti 6-3</t>
  </si>
  <si>
    <t>463</t>
  </si>
  <si>
    <t>-1885351574</t>
  </si>
  <si>
    <t>"počet dní 3"</t>
  </si>
  <si>
    <t>100*5*3</t>
  </si>
  <si>
    <t>"stávající bet. plocha po uklizení 6-3"</t>
  </si>
  <si>
    <t>-464738301</t>
  </si>
  <si>
    <t>"kubatura suti 618 m3"</t>
  </si>
  <si>
    <t>618*1,5</t>
  </si>
  <si>
    <t>135845821</t>
  </si>
  <si>
    <t>2004141261</t>
  </si>
  <si>
    <t>10*927</t>
  </si>
  <si>
    <t>1273544685</t>
  </si>
  <si>
    <t>927</t>
  </si>
  <si>
    <t>Lokalita č. 7 - Hromada betonové suti č. 7-1</t>
  </si>
  <si>
    <t>-1219079169</t>
  </si>
  <si>
    <t>Poznámka k položce:
Čištění stávající betonové plochy, na které stála hromada betonové suti 7-1</t>
  </si>
  <si>
    <t>534</t>
  </si>
  <si>
    <t>-137691641</t>
  </si>
  <si>
    <t>"počet dní 4"</t>
  </si>
  <si>
    <t>100*5*4</t>
  </si>
  <si>
    <t>"stávající bet. plocha po uklizení suti 7-1"</t>
  </si>
  <si>
    <t>-1573305256</t>
  </si>
  <si>
    <t>"kubatura suti 838 m3"</t>
  </si>
  <si>
    <t>838*1,5</t>
  </si>
  <si>
    <t>753775870</t>
  </si>
  <si>
    <t>2035578182</t>
  </si>
  <si>
    <t>10*1257</t>
  </si>
  <si>
    <t>1234649829</t>
  </si>
  <si>
    <t>1257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</si>
  <si>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</si>
  <si>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</si>
  <si>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</si>
  <si>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</si>
  <si>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</si>
  <si>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</si>
  <si>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</si>
  <si>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rPr>
        <sz val="8"/>
        <rFont val="Trebuchet MS"/>
        <charset val="238"/>
      </rP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</si>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</sst>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800080"/>
      <name val="Trebuchet MS"/>
    </font>
    <font>
      <sz val="8"/>
      <color rgb="FF505050"/>
      <name val="Trebuchet MS"/>
    </font>
    <font>
      <sz val="8"/>
      <color rgb="FFFF0000"/>
      <name val="Trebuchet MS"/>
    </font>
    <font>
      <sz val="8"/>
      <name val="Trebuchet MS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9"/>
      <color rgb="FF0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8"/>
      <color rgb="FF800080"/>
      <name val="Trebuchet MS"/>
    </font>
    <font>
      <sz val="8"/>
      <color rgb="FFFF0000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left" vertical="center"/>
    </xf>
    <xf numFmtId="0" fontId="13" fillId="3" borderId="0" xfId="0" applyFont="1" applyFill="1" applyAlignment="1" applyProtection="1">
      <alignment vertical="center"/>
    </xf>
    <xf numFmtId="0" fontId="14" fillId="3" borderId="0" xfId="0" applyFont="1" applyFill="1" applyAlignment="1" applyProtection="1">
      <alignment horizontal="left" vertical="center"/>
    </xf>
    <xf numFmtId="0" fontId="15" fillId="3" borderId="0" xfId="1" applyFont="1" applyFill="1" applyAlignment="1" applyProtection="1">
      <alignment vertical="center"/>
    </xf>
    <xf numFmtId="0" fontId="47" fillId="3" borderId="0" xfId="1" applyFill="1"/>
    <xf numFmtId="0" fontId="0" fillId="3" borderId="0" xfId="0" applyFill="1"/>
    <xf numFmtId="0" fontId="12" fillId="3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vertical="center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9" xfId="0" applyFont="1" applyBorder="1" applyAlignment="1" applyProtection="1">
      <alignment vertical="center"/>
    </xf>
    <xf numFmtId="0" fontId="0" fillId="6" borderId="10" xfId="0" applyFont="1" applyFill="1" applyBorder="1" applyAlignment="1" applyProtection="1">
      <alignment vertical="center"/>
    </xf>
    <xf numFmtId="0" fontId="2" fillId="6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18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9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31" fillId="3" borderId="0" xfId="1" applyFont="1" applyFill="1" applyAlignment="1">
      <alignment vertical="center"/>
    </xf>
    <xf numFmtId="0" fontId="13" fillId="3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0" fontId="0" fillId="6" borderId="10" xfId="0" applyFont="1" applyFill="1" applyBorder="1" applyAlignment="1" applyProtection="1">
      <alignment vertical="center"/>
      <protection locked="0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2" fillId="6" borderId="0" xfId="0" applyFont="1" applyFill="1" applyBorder="1" applyAlignment="1" applyProtection="1">
      <alignment horizontal="left" vertical="center"/>
    </xf>
    <xf numFmtId="0" fontId="0" fillId="6" borderId="0" xfId="0" applyFont="1" applyFill="1" applyBorder="1" applyAlignment="1" applyProtection="1">
      <alignment vertical="center"/>
      <protection locked="0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33" fillId="6" borderId="21" xfId="0" applyFont="1" applyFill="1" applyBorder="1" applyAlignment="1" applyProtection="1">
      <alignment horizontal="center" vertical="center" wrapText="1"/>
      <protection locked="0"/>
    </xf>
    <xf numFmtId="0" fontId="2" fillId="6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4" fillId="0" borderId="16" xfId="0" applyNumberFormat="1" applyFont="1" applyBorder="1" applyAlignment="1" applyProtection="1"/>
    <xf numFmtId="166" fontId="34" fillId="0" borderId="17" xfId="0" applyNumberFormat="1" applyFont="1" applyBorder="1" applyAlignment="1" applyProtection="1"/>
    <xf numFmtId="4" fontId="35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7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4" fontId="6" fillId="0" borderId="0" xfId="0" applyNumberFormat="1" applyFont="1" applyBorder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36" fillId="0" borderId="0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>
      <alignment horizontal="left" vertical="center" wrapText="1"/>
    </xf>
    <xf numFmtId="167" fontId="10" fillId="0" borderId="0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39" fillId="0" borderId="0" xfId="0" applyFont="1" applyAlignment="1" applyProtection="1">
      <alignment vertical="center" wrapText="1"/>
    </xf>
    <xf numFmtId="0" fontId="0" fillId="0" borderId="18" xfId="0" applyFont="1" applyBorder="1" applyAlignment="1" applyProtection="1">
      <alignment vertical="center"/>
    </xf>
    <xf numFmtId="0" fontId="10" fillId="0" borderId="23" xfId="0" applyFont="1" applyBorder="1" applyAlignment="1" applyProtection="1">
      <alignment vertical="center"/>
    </xf>
    <xf numFmtId="0" fontId="10" fillId="0" borderId="24" xfId="0" applyFont="1" applyBorder="1" applyAlignment="1" applyProtection="1">
      <alignment vertical="center"/>
    </xf>
    <xf numFmtId="0" fontId="10" fillId="0" borderId="25" xfId="0" applyFont="1" applyBorder="1" applyAlignment="1" applyProtection="1">
      <alignment vertical="center"/>
    </xf>
    <xf numFmtId="0" fontId="0" fillId="0" borderId="0" xfId="0" applyAlignment="1" applyProtection="1">
      <alignment vertical="top"/>
      <protection locked="0"/>
    </xf>
    <xf numFmtId="0" fontId="40" fillId="0" borderId="29" xfId="0" applyFont="1" applyBorder="1" applyAlignment="1" applyProtection="1">
      <alignment vertical="center" wrapText="1"/>
      <protection locked="0"/>
    </xf>
    <xf numFmtId="0" fontId="40" fillId="0" borderId="30" xfId="0" applyFont="1" applyBorder="1" applyAlignment="1" applyProtection="1">
      <alignment vertical="center" wrapText="1"/>
      <protection locked="0"/>
    </xf>
    <xf numFmtId="0" fontId="40" fillId="0" borderId="31" xfId="0" applyFont="1" applyBorder="1" applyAlignment="1" applyProtection="1">
      <alignment vertical="center" wrapText="1"/>
      <protection locked="0"/>
    </xf>
    <xf numFmtId="0" fontId="40" fillId="0" borderId="32" xfId="0" applyFont="1" applyBorder="1" applyAlignment="1" applyProtection="1">
      <alignment horizontal="center" vertical="center" wrapText="1"/>
      <protection locked="0"/>
    </xf>
    <xf numFmtId="0" fontId="40" fillId="0" borderId="33" xfId="0" applyFont="1" applyBorder="1" applyAlignment="1" applyProtection="1">
      <alignment horizontal="center" vertical="center" wrapText="1"/>
      <protection locked="0"/>
    </xf>
    <xf numFmtId="0" fontId="40" fillId="0" borderId="32" xfId="0" applyFont="1" applyBorder="1" applyAlignment="1" applyProtection="1">
      <alignment vertical="center" wrapText="1"/>
      <protection locked="0"/>
    </xf>
    <xf numFmtId="0" fontId="40" fillId="0" borderId="33" xfId="0" applyFont="1" applyBorder="1" applyAlignment="1" applyProtection="1">
      <alignment vertical="center" wrapText="1"/>
      <protection locked="0"/>
    </xf>
    <xf numFmtId="0" fontId="42" fillId="0" borderId="1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center" wrapText="1"/>
      <protection locked="0"/>
    </xf>
    <xf numFmtId="0" fontId="43" fillId="0" borderId="1" xfId="0" applyFont="1" applyBorder="1" applyAlignment="1" applyProtection="1">
      <alignment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49" fontId="43" fillId="0" borderId="1" xfId="0" applyNumberFormat="1" applyFont="1" applyBorder="1" applyAlignment="1" applyProtection="1">
      <alignment vertical="center" wrapText="1"/>
      <protection locked="0"/>
    </xf>
    <xf numFmtId="0" fontId="40" fillId="0" borderId="35" xfId="0" applyFont="1" applyBorder="1" applyAlignment="1" applyProtection="1">
      <alignment vertical="center" wrapText="1"/>
      <protection locked="0"/>
    </xf>
    <xf numFmtId="0" fontId="44" fillId="0" borderId="34" xfId="0" applyFont="1" applyBorder="1" applyAlignment="1" applyProtection="1">
      <alignment vertical="center" wrapText="1"/>
      <protection locked="0"/>
    </xf>
    <xf numFmtId="0" fontId="40" fillId="0" borderId="36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vertical="top"/>
      <protection locked="0"/>
    </xf>
    <xf numFmtId="0" fontId="40" fillId="0" borderId="0" xfId="0" applyFont="1" applyAlignment="1" applyProtection="1">
      <alignment vertical="top"/>
      <protection locked="0"/>
    </xf>
    <xf numFmtId="0" fontId="40" fillId="0" borderId="29" xfId="0" applyFont="1" applyBorder="1" applyAlignment="1" applyProtection="1">
      <alignment horizontal="left" vertical="center"/>
      <protection locked="0"/>
    </xf>
    <xf numFmtId="0" fontId="40" fillId="0" borderId="30" xfId="0" applyFont="1" applyBorder="1" applyAlignment="1" applyProtection="1">
      <alignment horizontal="left" vertical="center"/>
      <protection locked="0"/>
    </xf>
    <xf numFmtId="0" fontId="40" fillId="0" borderId="31" xfId="0" applyFont="1" applyBorder="1" applyAlignment="1" applyProtection="1">
      <alignment horizontal="left" vertical="center"/>
      <protection locked="0"/>
    </xf>
    <xf numFmtId="0" fontId="40" fillId="0" borderId="32" xfId="0" applyFont="1" applyBorder="1" applyAlignment="1" applyProtection="1">
      <alignment horizontal="left" vertical="center"/>
      <protection locked="0"/>
    </xf>
    <xf numFmtId="0" fontId="40" fillId="0" borderId="33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center" vertical="center"/>
      <protection locked="0"/>
    </xf>
    <xf numFmtId="0" fontId="45" fillId="0" borderId="34" xfId="0" applyFont="1" applyBorder="1" applyAlignment="1" applyProtection="1">
      <alignment horizontal="left" vertical="center"/>
      <protection locked="0"/>
    </xf>
    <xf numFmtId="0" fontId="46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center" vertical="center"/>
      <protection locked="0"/>
    </xf>
    <xf numFmtId="0" fontId="43" fillId="0" borderId="32" xfId="0" applyFont="1" applyBorder="1" applyAlignment="1" applyProtection="1">
      <alignment horizontal="left" vertical="center"/>
      <protection locked="0"/>
    </xf>
    <xf numFmtId="0" fontId="43" fillId="2" borderId="1" xfId="0" applyFont="1" applyFill="1" applyBorder="1" applyAlignment="1" applyProtection="1">
      <alignment horizontal="left" vertical="center"/>
      <protection locked="0"/>
    </xf>
    <xf numFmtId="0" fontId="43" fillId="2" borderId="1" xfId="0" applyFont="1" applyFill="1" applyBorder="1" applyAlignment="1" applyProtection="1">
      <alignment horizontal="center" vertical="center"/>
      <protection locked="0"/>
    </xf>
    <xf numFmtId="0" fontId="40" fillId="0" borderId="35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left" vertical="center"/>
      <protection locked="0"/>
    </xf>
    <xf numFmtId="0" fontId="40" fillId="0" borderId="36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5" fillId="0" borderId="1" xfId="0" applyFont="1" applyBorder="1" applyAlignment="1" applyProtection="1">
      <alignment horizontal="left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center" vertical="center" wrapText="1"/>
      <protection locked="0"/>
    </xf>
    <xf numFmtId="0" fontId="40" fillId="0" borderId="29" xfId="0" applyFont="1" applyBorder="1" applyAlignment="1" applyProtection="1">
      <alignment horizontal="left" vertical="center" wrapText="1"/>
      <protection locked="0"/>
    </xf>
    <xf numFmtId="0" fontId="40" fillId="0" borderId="30" xfId="0" applyFont="1" applyBorder="1" applyAlignment="1" applyProtection="1">
      <alignment horizontal="left" vertical="center" wrapText="1"/>
      <protection locked="0"/>
    </xf>
    <xf numFmtId="0" fontId="40" fillId="0" borderId="31" xfId="0" applyFont="1" applyBorder="1" applyAlignment="1" applyProtection="1">
      <alignment horizontal="left" vertical="center" wrapText="1"/>
      <protection locked="0"/>
    </xf>
    <xf numFmtId="0" fontId="40" fillId="0" borderId="32" xfId="0" applyFont="1" applyBorder="1" applyAlignment="1" applyProtection="1">
      <alignment horizontal="left" vertical="center" wrapText="1"/>
      <protection locked="0"/>
    </xf>
    <xf numFmtId="0" fontId="40" fillId="0" borderId="33" xfId="0" applyFont="1" applyBorder="1" applyAlignment="1" applyProtection="1">
      <alignment horizontal="left" vertical="center" wrapText="1"/>
      <protection locked="0"/>
    </xf>
    <xf numFmtId="0" fontId="45" fillId="0" borderId="32" xfId="0" applyFont="1" applyBorder="1" applyAlignment="1" applyProtection="1">
      <alignment horizontal="left" vertical="center" wrapText="1"/>
      <protection locked="0"/>
    </xf>
    <xf numFmtId="0" fontId="45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/>
      <protection locked="0"/>
    </xf>
    <xf numFmtId="0" fontId="43" fillId="0" borderId="35" xfId="0" applyFont="1" applyBorder="1" applyAlignment="1" applyProtection="1">
      <alignment horizontal="left" vertical="center" wrapText="1"/>
      <protection locked="0"/>
    </xf>
    <xf numFmtId="0" fontId="43" fillId="0" borderId="34" xfId="0" applyFont="1" applyBorder="1" applyAlignment="1" applyProtection="1">
      <alignment horizontal="left" vertical="center" wrapText="1"/>
      <protection locked="0"/>
    </xf>
    <xf numFmtId="0" fontId="43" fillId="0" borderId="36" xfId="0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left" vertical="top"/>
      <protection locked="0"/>
    </xf>
    <xf numFmtId="0" fontId="43" fillId="0" borderId="1" xfId="0" applyFont="1" applyBorder="1" applyAlignment="1" applyProtection="1">
      <alignment horizontal="center" vertical="top"/>
      <protection locked="0"/>
    </xf>
    <xf numFmtId="0" fontId="43" fillId="0" borderId="35" xfId="0" applyFont="1" applyBorder="1" applyAlignment="1" applyProtection="1">
      <alignment horizontal="left" vertical="center"/>
      <protection locked="0"/>
    </xf>
    <xf numFmtId="0" fontId="43" fillId="0" borderId="36" xfId="0" applyFont="1" applyBorder="1" applyAlignment="1" applyProtection="1">
      <alignment horizontal="left"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2" fillId="0" borderId="1" xfId="0" applyFont="1" applyBorder="1" applyAlignment="1" applyProtection="1">
      <alignment vertical="center"/>
      <protection locked="0"/>
    </xf>
    <xf numFmtId="0" fontId="45" fillId="0" borderId="34" xfId="0" applyFont="1" applyBorder="1" applyAlignment="1" applyProtection="1">
      <alignment vertical="center"/>
      <protection locked="0"/>
    </xf>
    <xf numFmtId="0" fontId="42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3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2" fillId="0" borderId="34" xfId="0" applyFont="1" applyBorder="1" applyAlignment="1" applyProtection="1">
      <alignment horizontal="left"/>
      <protection locked="0"/>
    </xf>
    <xf numFmtId="0" fontId="45" fillId="0" borderId="34" xfId="0" applyFont="1" applyBorder="1" applyAlignment="1" applyProtection="1">
      <protection locked="0"/>
    </xf>
    <xf numFmtId="0" fontId="40" fillId="0" borderId="32" xfId="0" applyFont="1" applyBorder="1" applyAlignment="1" applyProtection="1">
      <alignment vertical="top"/>
      <protection locked="0"/>
    </xf>
    <xf numFmtId="0" fontId="40" fillId="0" borderId="33" xfId="0" applyFont="1" applyBorder="1" applyAlignment="1" applyProtection="1">
      <alignment vertical="top"/>
      <protection locked="0"/>
    </xf>
    <xf numFmtId="0" fontId="40" fillId="0" borderId="1" xfId="0" applyFont="1" applyBorder="1" applyAlignment="1" applyProtection="1">
      <alignment horizontal="center" vertical="center"/>
      <protection locked="0"/>
    </xf>
    <xf numFmtId="0" fontId="40" fillId="0" borderId="1" xfId="0" applyFont="1" applyBorder="1" applyAlignment="1" applyProtection="1">
      <alignment horizontal="left" vertical="top"/>
      <protection locked="0"/>
    </xf>
    <xf numFmtId="0" fontId="40" fillId="0" borderId="35" xfId="0" applyFont="1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vertical="top"/>
      <protection locked="0"/>
    </xf>
    <xf numFmtId="0" fontId="40" fillId="0" borderId="36" xfId="0" applyFont="1" applyBorder="1" applyAlignment="1" applyProtection="1">
      <alignment vertical="top"/>
      <protection locked="0"/>
    </xf>
    <xf numFmtId="0" fontId="20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Border="1" applyProtection="1"/>
    <xf numFmtId="0" fontId="3" fillId="0" borderId="0" xfId="0" applyFont="1" applyBorder="1" applyAlignment="1" applyProtection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4" fontId="21" fillId="0" borderId="8" xfId="0" applyNumberFormat="1" applyFont="1" applyBorder="1" applyAlignment="1" applyProtection="1">
      <alignment vertical="center"/>
    </xf>
    <xf numFmtId="0" fontId="0" fillId="0" borderId="8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0" fontId="3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11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2" fillId="6" borderId="9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left" vertical="center"/>
    </xf>
    <xf numFmtId="0" fontId="2" fillId="6" borderId="10" xfId="0" applyFont="1" applyFill="1" applyBorder="1" applyAlignment="1" applyProtection="1">
      <alignment horizontal="center" vertical="center"/>
    </xf>
    <xf numFmtId="0" fontId="2" fillId="6" borderId="10" xfId="0" applyFont="1" applyFill="1" applyBorder="1" applyAlignment="1" applyProtection="1">
      <alignment horizontal="righ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9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 wrapText="1"/>
    </xf>
    <xf numFmtId="0" fontId="19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1" fillId="3" borderId="0" xfId="1" applyFont="1" applyFill="1" applyAlignment="1">
      <alignment vertical="center"/>
    </xf>
    <xf numFmtId="0" fontId="43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top"/>
      <protection locked="0"/>
    </xf>
    <xf numFmtId="0" fontId="42" fillId="0" borderId="34" xfId="0" applyFont="1" applyBorder="1" applyAlignment="1" applyProtection="1">
      <alignment horizontal="left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49" fontId="43" fillId="0" borderId="1" xfId="0" applyNumberFormat="1" applyFont="1" applyBorder="1" applyAlignment="1" applyProtection="1">
      <alignment horizontal="left" vertical="center" wrapText="1"/>
      <protection locked="0"/>
    </xf>
    <xf numFmtId="0" fontId="43" fillId="0" borderId="1" xfId="0" applyFont="1" applyBorder="1" applyAlignment="1" applyProtection="1">
      <alignment horizontal="left" vertical="center" wrapText="1"/>
      <protection locked="0"/>
    </xf>
    <xf numFmtId="0" fontId="42" fillId="0" borderId="34" xfId="0" applyFont="1" applyBorder="1" applyAlignment="1" applyProtection="1">
      <alignment horizontal="left" wrapText="1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7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52" width="21.6640625" hidden="1" customWidth="1"/>
    <col min="53" max="53" width="19.1640625" hidden="1" customWidth="1"/>
    <col min="54" max="54" width="25" hidden="1" customWidth="1"/>
    <col min="55" max="56" width="19.1640625" hidden="1" customWidth="1"/>
    <col min="57" max="57" width="66.5" customWidth="1"/>
    <col min="71" max="91" width="9.33203125" hidden="1"/>
  </cols>
  <sheetData>
    <row r="1" spans="1:74" ht="21.4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50000000000003" customHeight="1">
      <c r="AR2" s="362"/>
      <c r="AS2" s="362"/>
      <c r="AT2" s="362"/>
      <c r="AU2" s="362"/>
      <c r="AV2" s="362"/>
      <c r="AW2" s="362"/>
      <c r="AX2" s="362"/>
      <c r="AY2" s="362"/>
      <c r="AZ2" s="362"/>
      <c r="BA2" s="362"/>
      <c r="BB2" s="362"/>
      <c r="BC2" s="362"/>
      <c r="BD2" s="362"/>
      <c r="BE2" s="362"/>
      <c r="BS2" s="23" t="s">
        <v>8</v>
      </c>
      <c r="BT2" s="23" t="s">
        <v>9</v>
      </c>
    </row>
    <row r="3" spans="1:74" ht="6.95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spans="1:74" ht="36.950000000000003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spans="1:74" ht="14.45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27" t="s">
        <v>16</v>
      </c>
      <c r="L5" s="328"/>
      <c r="M5" s="328"/>
      <c r="N5" s="328"/>
      <c r="O5" s="328"/>
      <c r="P5" s="328"/>
      <c r="Q5" s="328"/>
      <c r="R5" s="328"/>
      <c r="S5" s="328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  <c r="AK5" s="328"/>
      <c r="AL5" s="328"/>
      <c r="AM5" s="328"/>
      <c r="AN5" s="328"/>
      <c r="AO5" s="328"/>
      <c r="AP5" s="28"/>
      <c r="AQ5" s="30"/>
      <c r="BE5" s="325" t="s">
        <v>17</v>
      </c>
      <c r="BS5" s="23" t="s">
        <v>8</v>
      </c>
    </row>
    <row r="6" spans="1:74" ht="36.950000000000003" customHeight="1">
      <c r="B6" s="27"/>
      <c r="C6" s="28"/>
      <c r="D6" s="35" t="s">
        <v>18</v>
      </c>
      <c r="E6" s="28"/>
      <c r="F6" s="28"/>
      <c r="G6" s="28"/>
      <c r="H6" s="28"/>
      <c r="I6" s="28"/>
      <c r="J6" s="28"/>
      <c r="K6" s="329" t="s">
        <v>19</v>
      </c>
      <c r="L6" s="328"/>
      <c r="M6" s="328"/>
      <c r="N6" s="328"/>
      <c r="O6" s="328"/>
      <c r="P6" s="328"/>
      <c r="Q6" s="328"/>
      <c r="R6" s="328"/>
      <c r="S6" s="328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  <c r="AK6" s="328"/>
      <c r="AL6" s="328"/>
      <c r="AM6" s="328"/>
      <c r="AN6" s="328"/>
      <c r="AO6" s="328"/>
      <c r="AP6" s="28"/>
      <c r="AQ6" s="30"/>
      <c r="BE6" s="326"/>
      <c r="BS6" s="23" t="s">
        <v>8</v>
      </c>
    </row>
    <row r="7" spans="1:74" ht="14.45" customHeight="1">
      <c r="B7" s="27"/>
      <c r="C7" s="28"/>
      <c r="D7" s="36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21</v>
      </c>
      <c r="AO7" s="28"/>
      <c r="AP7" s="28"/>
      <c r="AQ7" s="30"/>
      <c r="BE7" s="326"/>
      <c r="BS7" s="23" t="s">
        <v>8</v>
      </c>
    </row>
    <row r="8" spans="1:74" ht="14.45" customHeight="1">
      <c r="B8" s="27"/>
      <c r="C8" s="28"/>
      <c r="D8" s="36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25</v>
      </c>
      <c r="AL8" s="28"/>
      <c r="AM8" s="28"/>
      <c r="AN8" s="37" t="s">
        <v>26</v>
      </c>
      <c r="AO8" s="28"/>
      <c r="AP8" s="28"/>
      <c r="AQ8" s="30"/>
      <c r="BE8" s="326"/>
      <c r="BS8" s="23" t="s">
        <v>8</v>
      </c>
    </row>
    <row r="9" spans="1:74" ht="14.45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26"/>
      <c r="BS9" s="23" t="s">
        <v>8</v>
      </c>
    </row>
    <row r="10" spans="1:74" ht="14.45" customHeight="1">
      <c r="B10" s="27"/>
      <c r="C10" s="28"/>
      <c r="D10" s="36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28</v>
      </c>
      <c r="AL10" s="28"/>
      <c r="AM10" s="28"/>
      <c r="AN10" s="34" t="s">
        <v>29</v>
      </c>
      <c r="AO10" s="28"/>
      <c r="AP10" s="28"/>
      <c r="AQ10" s="30"/>
      <c r="BE10" s="326"/>
      <c r="BS10" s="23" t="s">
        <v>8</v>
      </c>
    </row>
    <row r="11" spans="1:74" ht="18.399999999999999" customHeight="1">
      <c r="B11" s="27"/>
      <c r="C11" s="28"/>
      <c r="D11" s="28"/>
      <c r="E11" s="34" t="s">
        <v>30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31</v>
      </c>
      <c r="AL11" s="28"/>
      <c r="AM11" s="28"/>
      <c r="AN11" s="34" t="s">
        <v>32</v>
      </c>
      <c r="AO11" s="28"/>
      <c r="AP11" s="28"/>
      <c r="AQ11" s="30"/>
      <c r="BE11" s="326"/>
      <c r="BS11" s="23" t="s">
        <v>8</v>
      </c>
    </row>
    <row r="12" spans="1:74" ht="6.95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26"/>
      <c r="BS12" s="23" t="s">
        <v>8</v>
      </c>
    </row>
    <row r="13" spans="1:74" ht="14.45" customHeight="1">
      <c r="B13" s="27"/>
      <c r="C13" s="28"/>
      <c r="D13" s="36" t="s">
        <v>33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28</v>
      </c>
      <c r="AL13" s="28"/>
      <c r="AM13" s="28"/>
      <c r="AN13" s="38" t="s">
        <v>34</v>
      </c>
      <c r="AO13" s="28"/>
      <c r="AP13" s="28"/>
      <c r="AQ13" s="30"/>
      <c r="BE13" s="326"/>
      <c r="BS13" s="23" t="s">
        <v>8</v>
      </c>
    </row>
    <row r="14" spans="1:74">
      <c r="B14" s="27"/>
      <c r="C14" s="28"/>
      <c r="D14" s="28"/>
      <c r="E14" s="330" t="s">
        <v>34</v>
      </c>
      <c r="F14" s="331"/>
      <c r="G14" s="331"/>
      <c r="H14" s="331"/>
      <c r="I14" s="331"/>
      <c r="J14" s="331"/>
      <c r="K14" s="331"/>
      <c r="L14" s="331"/>
      <c r="M14" s="331"/>
      <c r="N14" s="331"/>
      <c r="O14" s="331"/>
      <c r="P14" s="331"/>
      <c r="Q14" s="331"/>
      <c r="R14" s="331"/>
      <c r="S14" s="331"/>
      <c r="T14" s="331"/>
      <c r="U14" s="331"/>
      <c r="V14" s="331"/>
      <c r="W14" s="331"/>
      <c r="X14" s="331"/>
      <c r="Y14" s="331"/>
      <c r="Z14" s="331"/>
      <c r="AA14" s="331"/>
      <c r="AB14" s="331"/>
      <c r="AC14" s="331"/>
      <c r="AD14" s="331"/>
      <c r="AE14" s="331"/>
      <c r="AF14" s="331"/>
      <c r="AG14" s="331"/>
      <c r="AH14" s="331"/>
      <c r="AI14" s="331"/>
      <c r="AJ14" s="331"/>
      <c r="AK14" s="36" t="s">
        <v>31</v>
      </c>
      <c r="AL14" s="28"/>
      <c r="AM14" s="28"/>
      <c r="AN14" s="38" t="s">
        <v>34</v>
      </c>
      <c r="AO14" s="28"/>
      <c r="AP14" s="28"/>
      <c r="AQ14" s="30"/>
      <c r="BE14" s="326"/>
      <c r="BS14" s="23" t="s">
        <v>8</v>
      </c>
    </row>
    <row r="15" spans="1:74" ht="6.95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26"/>
      <c r="BS15" s="23" t="s">
        <v>6</v>
      </c>
    </row>
    <row r="16" spans="1:74" ht="14.45" customHeight="1">
      <c r="B16" s="27"/>
      <c r="C16" s="28"/>
      <c r="D16" s="36" t="s">
        <v>35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28</v>
      </c>
      <c r="AL16" s="28"/>
      <c r="AM16" s="28"/>
      <c r="AN16" s="34" t="s">
        <v>21</v>
      </c>
      <c r="AO16" s="28"/>
      <c r="AP16" s="28"/>
      <c r="AQ16" s="30"/>
      <c r="BE16" s="326"/>
      <c r="BS16" s="23" t="s">
        <v>6</v>
      </c>
    </row>
    <row r="17" spans="2:71" ht="18.399999999999999" customHeight="1">
      <c r="B17" s="27"/>
      <c r="C17" s="28"/>
      <c r="D17" s="28"/>
      <c r="E17" s="34" t="s">
        <v>24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31</v>
      </c>
      <c r="AL17" s="28"/>
      <c r="AM17" s="28"/>
      <c r="AN17" s="34" t="s">
        <v>21</v>
      </c>
      <c r="AO17" s="28"/>
      <c r="AP17" s="28"/>
      <c r="AQ17" s="30"/>
      <c r="BE17" s="326"/>
      <c r="BS17" s="23" t="s">
        <v>36</v>
      </c>
    </row>
    <row r="18" spans="2:71" ht="6.95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26"/>
      <c r="BS18" s="23" t="s">
        <v>8</v>
      </c>
    </row>
    <row r="19" spans="2:71" ht="14.45" customHeight="1">
      <c r="B19" s="27"/>
      <c r="C19" s="28"/>
      <c r="D19" s="36" t="s">
        <v>37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26"/>
      <c r="BS19" s="23" t="s">
        <v>8</v>
      </c>
    </row>
    <row r="20" spans="2:71" ht="22.5" customHeight="1">
      <c r="B20" s="27"/>
      <c r="C20" s="28"/>
      <c r="D20" s="28"/>
      <c r="E20" s="332" t="s">
        <v>21</v>
      </c>
      <c r="F20" s="332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  <c r="AB20" s="332"/>
      <c r="AC20" s="332"/>
      <c r="AD20" s="332"/>
      <c r="AE20" s="332"/>
      <c r="AF20" s="332"/>
      <c r="AG20" s="332"/>
      <c r="AH20" s="332"/>
      <c r="AI20" s="332"/>
      <c r="AJ20" s="332"/>
      <c r="AK20" s="332"/>
      <c r="AL20" s="332"/>
      <c r="AM20" s="332"/>
      <c r="AN20" s="332"/>
      <c r="AO20" s="28"/>
      <c r="AP20" s="28"/>
      <c r="AQ20" s="30"/>
      <c r="BE20" s="326"/>
      <c r="BS20" s="23" t="s">
        <v>6</v>
      </c>
    </row>
    <row r="21" spans="2:71" ht="6.95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26"/>
    </row>
    <row r="22" spans="2:71" ht="6.95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326"/>
    </row>
    <row r="23" spans="2:71" s="1" customFormat="1" ht="25.9" customHeight="1">
      <c r="B23" s="40"/>
      <c r="C23" s="41"/>
      <c r="D23" s="42" t="s">
        <v>38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333">
        <f>ROUND(AG51,2)</f>
        <v>0</v>
      </c>
      <c r="AL23" s="334"/>
      <c r="AM23" s="334"/>
      <c r="AN23" s="334"/>
      <c r="AO23" s="334"/>
      <c r="AP23" s="41"/>
      <c r="AQ23" s="44"/>
      <c r="BE23" s="326"/>
    </row>
    <row r="24" spans="2:71" s="1" customFormat="1" ht="6.95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326"/>
    </row>
    <row r="25" spans="2:71" s="1" customFormat="1" ht="13.5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335" t="s">
        <v>39</v>
      </c>
      <c r="M25" s="335"/>
      <c r="N25" s="335"/>
      <c r="O25" s="335"/>
      <c r="P25" s="41"/>
      <c r="Q25" s="41"/>
      <c r="R25" s="41"/>
      <c r="S25" s="41"/>
      <c r="T25" s="41"/>
      <c r="U25" s="41"/>
      <c r="V25" s="41"/>
      <c r="W25" s="335" t="s">
        <v>40</v>
      </c>
      <c r="X25" s="335"/>
      <c r="Y25" s="335"/>
      <c r="Z25" s="335"/>
      <c r="AA25" s="335"/>
      <c r="AB25" s="335"/>
      <c r="AC25" s="335"/>
      <c r="AD25" s="335"/>
      <c r="AE25" s="335"/>
      <c r="AF25" s="41"/>
      <c r="AG25" s="41"/>
      <c r="AH25" s="41"/>
      <c r="AI25" s="41"/>
      <c r="AJ25" s="41"/>
      <c r="AK25" s="335" t="s">
        <v>41</v>
      </c>
      <c r="AL25" s="335"/>
      <c r="AM25" s="335"/>
      <c r="AN25" s="335"/>
      <c r="AO25" s="335"/>
      <c r="AP25" s="41"/>
      <c r="AQ25" s="44"/>
      <c r="BE25" s="326"/>
    </row>
    <row r="26" spans="2:71" s="2" customFormat="1" ht="14.45" customHeight="1">
      <c r="B26" s="46"/>
      <c r="C26" s="47"/>
      <c r="D26" s="48" t="s">
        <v>42</v>
      </c>
      <c r="E26" s="47"/>
      <c r="F26" s="48" t="s">
        <v>43</v>
      </c>
      <c r="G26" s="47"/>
      <c r="H26" s="47"/>
      <c r="I26" s="47"/>
      <c r="J26" s="47"/>
      <c r="K26" s="47"/>
      <c r="L26" s="336">
        <v>0.21</v>
      </c>
      <c r="M26" s="337"/>
      <c r="N26" s="337"/>
      <c r="O26" s="337"/>
      <c r="P26" s="47"/>
      <c r="Q26" s="47"/>
      <c r="R26" s="47"/>
      <c r="S26" s="47"/>
      <c r="T26" s="47"/>
      <c r="U26" s="47"/>
      <c r="V26" s="47"/>
      <c r="W26" s="338">
        <f>ROUND(AZ51,2)</f>
        <v>0</v>
      </c>
      <c r="X26" s="337"/>
      <c r="Y26" s="337"/>
      <c r="Z26" s="337"/>
      <c r="AA26" s="337"/>
      <c r="AB26" s="337"/>
      <c r="AC26" s="337"/>
      <c r="AD26" s="337"/>
      <c r="AE26" s="337"/>
      <c r="AF26" s="47"/>
      <c r="AG26" s="47"/>
      <c r="AH26" s="47"/>
      <c r="AI26" s="47"/>
      <c r="AJ26" s="47"/>
      <c r="AK26" s="338">
        <f>ROUND(AV51,2)</f>
        <v>0</v>
      </c>
      <c r="AL26" s="337"/>
      <c r="AM26" s="337"/>
      <c r="AN26" s="337"/>
      <c r="AO26" s="337"/>
      <c r="AP26" s="47"/>
      <c r="AQ26" s="49"/>
      <c r="BE26" s="326"/>
    </row>
    <row r="27" spans="2:71" s="2" customFormat="1" ht="14.45" customHeight="1">
      <c r="B27" s="46"/>
      <c r="C27" s="47"/>
      <c r="D27" s="47"/>
      <c r="E27" s="47"/>
      <c r="F27" s="48" t="s">
        <v>44</v>
      </c>
      <c r="G27" s="47"/>
      <c r="H27" s="47"/>
      <c r="I27" s="47"/>
      <c r="J27" s="47"/>
      <c r="K27" s="47"/>
      <c r="L27" s="336">
        <v>0.15</v>
      </c>
      <c r="M27" s="337"/>
      <c r="N27" s="337"/>
      <c r="O27" s="337"/>
      <c r="P27" s="47"/>
      <c r="Q27" s="47"/>
      <c r="R27" s="47"/>
      <c r="S27" s="47"/>
      <c r="T27" s="47"/>
      <c r="U27" s="47"/>
      <c r="V27" s="47"/>
      <c r="W27" s="338">
        <f>ROUND(BA51,2)</f>
        <v>0</v>
      </c>
      <c r="X27" s="337"/>
      <c r="Y27" s="337"/>
      <c r="Z27" s="337"/>
      <c r="AA27" s="337"/>
      <c r="AB27" s="337"/>
      <c r="AC27" s="337"/>
      <c r="AD27" s="337"/>
      <c r="AE27" s="337"/>
      <c r="AF27" s="47"/>
      <c r="AG27" s="47"/>
      <c r="AH27" s="47"/>
      <c r="AI27" s="47"/>
      <c r="AJ27" s="47"/>
      <c r="AK27" s="338">
        <f>ROUND(AW51,2)</f>
        <v>0</v>
      </c>
      <c r="AL27" s="337"/>
      <c r="AM27" s="337"/>
      <c r="AN27" s="337"/>
      <c r="AO27" s="337"/>
      <c r="AP27" s="47"/>
      <c r="AQ27" s="49"/>
      <c r="BE27" s="326"/>
    </row>
    <row r="28" spans="2:71" s="2" customFormat="1" ht="14.45" hidden="1" customHeight="1">
      <c r="B28" s="46"/>
      <c r="C28" s="47"/>
      <c r="D28" s="47"/>
      <c r="E28" s="47"/>
      <c r="F28" s="48" t="s">
        <v>45</v>
      </c>
      <c r="G28" s="47"/>
      <c r="H28" s="47"/>
      <c r="I28" s="47"/>
      <c r="J28" s="47"/>
      <c r="K28" s="47"/>
      <c r="L28" s="336">
        <v>0.21</v>
      </c>
      <c r="M28" s="337"/>
      <c r="N28" s="337"/>
      <c r="O28" s="337"/>
      <c r="P28" s="47"/>
      <c r="Q28" s="47"/>
      <c r="R28" s="47"/>
      <c r="S28" s="47"/>
      <c r="T28" s="47"/>
      <c r="U28" s="47"/>
      <c r="V28" s="47"/>
      <c r="W28" s="338">
        <f>ROUND(BB51,2)</f>
        <v>0</v>
      </c>
      <c r="X28" s="337"/>
      <c r="Y28" s="337"/>
      <c r="Z28" s="337"/>
      <c r="AA28" s="337"/>
      <c r="AB28" s="337"/>
      <c r="AC28" s="337"/>
      <c r="AD28" s="337"/>
      <c r="AE28" s="337"/>
      <c r="AF28" s="47"/>
      <c r="AG28" s="47"/>
      <c r="AH28" s="47"/>
      <c r="AI28" s="47"/>
      <c r="AJ28" s="47"/>
      <c r="AK28" s="338">
        <v>0</v>
      </c>
      <c r="AL28" s="337"/>
      <c r="AM28" s="337"/>
      <c r="AN28" s="337"/>
      <c r="AO28" s="337"/>
      <c r="AP28" s="47"/>
      <c r="AQ28" s="49"/>
      <c r="BE28" s="326"/>
    </row>
    <row r="29" spans="2:71" s="2" customFormat="1" ht="14.45" hidden="1" customHeight="1">
      <c r="B29" s="46"/>
      <c r="C29" s="47"/>
      <c r="D29" s="47"/>
      <c r="E29" s="47"/>
      <c r="F29" s="48" t="s">
        <v>46</v>
      </c>
      <c r="G29" s="47"/>
      <c r="H29" s="47"/>
      <c r="I29" s="47"/>
      <c r="J29" s="47"/>
      <c r="K29" s="47"/>
      <c r="L29" s="336">
        <v>0.15</v>
      </c>
      <c r="M29" s="337"/>
      <c r="N29" s="337"/>
      <c r="O29" s="337"/>
      <c r="P29" s="47"/>
      <c r="Q29" s="47"/>
      <c r="R29" s="47"/>
      <c r="S29" s="47"/>
      <c r="T29" s="47"/>
      <c r="U29" s="47"/>
      <c r="V29" s="47"/>
      <c r="W29" s="338">
        <f>ROUND(BC51,2)</f>
        <v>0</v>
      </c>
      <c r="X29" s="337"/>
      <c r="Y29" s="337"/>
      <c r="Z29" s="337"/>
      <c r="AA29" s="337"/>
      <c r="AB29" s="337"/>
      <c r="AC29" s="337"/>
      <c r="AD29" s="337"/>
      <c r="AE29" s="337"/>
      <c r="AF29" s="47"/>
      <c r="AG29" s="47"/>
      <c r="AH29" s="47"/>
      <c r="AI29" s="47"/>
      <c r="AJ29" s="47"/>
      <c r="AK29" s="338">
        <v>0</v>
      </c>
      <c r="AL29" s="337"/>
      <c r="AM29" s="337"/>
      <c r="AN29" s="337"/>
      <c r="AO29" s="337"/>
      <c r="AP29" s="47"/>
      <c r="AQ29" s="49"/>
      <c r="BE29" s="326"/>
    </row>
    <row r="30" spans="2:71" s="2" customFormat="1" ht="14.45" hidden="1" customHeight="1">
      <c r="B30" s="46"/>
      <c r="C30" s="47"/>
      <c r="D30" s="47"/>
      <c r="E30" s="47"/>
      <c r="F30" s="48" t="s">
        <v>47</v>
      </c>
      <c r="G30" s="47"/>
      <c r="H30" s="47"/>
      <c r="I30" s="47"/>
      <c r="J30" s="47"/>
      <c r="K30" s="47"/>
      <c r="L30" s="336">
        <v>0</v>
      </c>
      <c r="M30" s="337"/>
      <c r="N30" s="337"/>
      <c r="O30" s="337"/>
      <c r="P30" s="47"/>
      <c r="Q30" s="47"/>
      <c r="R30" s="47"/>
      <c r="S30" s="47"/>
      <c r="T30" s="47"/>
      <c r="U30" s="47"/>
      <c r="V30" s="47"/>
      <c r="W30" s="338">
        <f>ROUND(BD51,2)</f>
        <v>0</v>
      </c>
      <c r="X30" s="337"/>
      <c r="Y30" s="337"/>
      <c r="Z30" s="337"/>
      <c r="AA30" s="337"/>
      <c r="AB30" s="337"/>
      <c r="AC30" s="337"/>
      <c r="AD30" s="337"/>
      <c r="AE30" s="337"/>
      <c r="AF30" s="47"/>
      <c r="AG30" s="47"/>
      <c r="AH30" s="47"/>
      <c r="AI30" s="47"/>
      <c r="AJ30" s="47"/>
      <c r="AK30" s="338">
        <v>0</v>
      </c>
      <c r="AL30" s="337"/>
      <c r="AM30" s="337"/>
      <c r="AN30" s="337"/>
      <c r="AO30" s="337"/>
      <c r="AP30" s="47"/>
      <c r="AQ30" s="49"/>
      <c r="BE30" s="326"/>
    </row>
    <row r="31" spans="2:71" s="1" customFormat="1" ht="6.95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326"/>
    </row>
    <row r="32" spans="2:71" s="1" customFormat="1" ht="25.9" customHeight="1">
      <c r="B32" s="40"/>
      <c r="C32" s="50"/>
      <c r="D32" s="51" t="s">
        <v>48</v>
      </c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3" t="s">
        <v>49</v>
      </c>
      <c r="U32" s="52"/>
      <c r="V32" s="52"/>
      <c r="W32" s="52"/>
      <c r="X32" s="339" t="s">
        <v>50</v>
      </c>
      <c r="Y32" s="340"/>
      <c r="Z32" s="340"/>
      <c r="AA32" s="340"/>
      <c r="AB32" s="340"/>
      <c r="AC32" s="52"/>
      <c r="AD32" s="52"/>
      <c r="AE32" s="52"/>
      <c r="AF32" s="52"/>
      <c r="AG32" s="52"/>
      <c r="AH32" s="52"/>
      <c r="AI32" s="52"/>
      <c r="AJ32" s="52"/>
      <c r="AK32" s="341">
        <f>SUM(AK23:AK30)</f>
        <v>0</v>
      </c>
      <c r="AL32" s="340"/>
      <c r="AM32" s="340"/>
      <c r="AN32" s="340"/>
      <c r="AO32" s="342"/>
      <c r="AP32" s="50"/>
      <c r="AQ32" s="54"/>
      <c r="BE32" s="326"/>
    </row>
    <row r="33" spans="2:56" s="1" customFormat="1" ht="6.95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5" customHeight="1">
      <c r="B34" s="55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8" spans="2:56" s="1" customFormat="1" ht="6.95" customHeight="1">
      <c r="B38" s="58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60"/>
    </row>
    <row r="39" spans="2:56" s="1" customFormat="1" ht="36.950000000000003" customHeight="1">
      <c r="B39" s="40"/>
      <c r="C39" s="61" t="s">
        <v>51</v>
      </c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0"/>
    </row>
    <row r="40" spans="2:56" s="1" customFormat="1" ht="6.95" customHeight="1">
      <c r="B40" s="40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0"/>
    </row>
    <row r="41" spans="2:56" s="3" customFormat="1" ht="14.45" customHeight="1">
      <c r="B41" s="63"/>
      <c r="C41" s="64" t="s">
        <v>15</v>
      </c>
      <c r="D41" s="65"/>
      <c r="E41" s="65"/>
      <c r="F41" s="65"/>
      <c r="G41" s="65"/>
      <c r="H41" s="65"/>
      <c r="I41" s="65"/>
      <c r="J41" s="65"/>
      <c r="K41" s="65"/>
      <c r="L41" s="65" t="str">
        <f>K5</f>
        <v>2017</v>
      </c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6"/>
    </row>
    <row r="42" spans="2:56" s="4" customFormat="1" ht="36.950000000000003" customHeight="1">
      <c r="B42" s="67"/>
      <c r="C42" s="68" t="s">
        <v>18</v>
      </c>
      <c r="D42" s="69"/>
      <c r="E42" s="69"/>
      <c r="F42" s="69"/>
      <c r="G42" s="69"/>
      <c r="H42" s="69"/>
      <c r="I42" s="69"/>
      <c r="J42" s="69"/>
      <c r="K42" s="69"/>
      <c r="L42" s="343" t="str">
        <f>K6</f>
        <v>Přerov-Bochoř, letiště, deponovaná suť, hlína, lokalita č. 2-7</v>
      </c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344"/>
      <c r="AC42" s="344"/>
      <c r="AD42" s="344"/>
      <c r="AE42" s="344"/>
      <c r="AF42" s="344"/>
      <c r="AG42" s="344"/>
      <c r="AH42" s="344"/>
      <c r="AI42" s="344"/>
      <c r="AJ42" s="344"/>
      <c r="AK42" s="344"/>
      <c r="AL42" s="344"/>
      <c r="AM42" s="344"/>
      <c r="AN42" s="344"/>
      <c r="AO42" s="344"/>
      <c r="AP42" s="69"/>
      <c r="AQ42" s="69"/>
      <c r="AR42" s="70"/>
    </row>
    <row r="43" spans="2:56" s="1" customFormat="1" ht="6.95" customHeight="1">
      <c r="B43" s="40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0"/>
    </row>
    <row r="44" spans="2:56" s="1" customFormat="1">
      <c r="B44" s="40"/>
      <c r="C44" s="64" t="s">
        <v>23</v>
      </c>
      <c r="D44" s="62"/>
      <c r="E44" s="62"/>
      <c r="F44" s="62"/>
      <c r="G44" s="62"/>
      <c r="H44" s="62"/>
      <c r="I44" s="62"/>
      <c r="J44" s="62"/>
      <c r="K44" s="62"/>
      <c r="L44" s="71" t="str">
        <f>IF(K8="","",K8)</f>
        <v xml:space="preserve"> 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4" t="s">
        <v>25</v>
      </c>
      <c r="AJ44" s="62"/>
      <c r="AK44" s="62"/>
      <c r="AL44" s="62"/>
      <c r="AM44" s="345" t="str">
        <f>IF(AN8= "","",AN8)</f>
        <v>27.6.2017</v>
      </c>
      <c r="AN44" s="345"/>
      <c r="AO44" s="62"/>
      <c r="AP44" s="62"/>
      <c r="AQ44" s="62"/>
      <c r="AR44" s="60"/>
    </row>
    <row r="45" spans="2:56" s="1" customFormat="1" ht="6.95" customHeight="1">
      <c r="B45" s="40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0"/>
    </row>
    <row r="46" spans="2:56" s="1" customFormat="1">
      <c r="B46" s="40"/>
      <c r="C46" s="64" t="s">
        <v>27</v>
      </c>
      <c r="D46" s="62"/>
      <c r="E46" s="62"/>
      <c r="F46" s="62"/>
      <c r="G46" s="62"/>
      <c r="H46" s="62"/>
      <c r="I46" s="62"/>
      <c r="J46" s="62"/>
      <c r="K46" s="62"/>
      <c r="L46" s="65" t="str">
        <f>IF(E11= "","",E11)</f>
        <v>AS-PO, Podbabská 1589/1, 160 00, Praha 6</v>
      </c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4" t="s">
        <v>35</v>
      </c>
      <c r="AJ46" s="62"/>
      <c r="AK46" s="62"/>
      <c r="AL46" s="62"/>
      <c r="AM46" s="346" t="str">
        <f>IF(E17="","",E17)</f>
        <v xml:space="preserve"> </v>
      </c>
      <c r="AN46" s="346"/>
      <c r="AO46" s="346"/>
      <c r="AP46" s="346"/>
      <c r="AQ46" s="62"/>
      <c r="AR46" s="60"/>
      <c r="AS46" s="347" t="s">
        <v>52</v>
      </c>
      <c r="AT46" s="348"/>
      <c r="AU46" s="73"/>
      <c r="AV46" s="73"/>
      <c r="AW46" s="73"/>
      <c r="AX46" s="73"/>
      <c r="AY46" s="73"/>
      <c r="AZ46" s="73"/>
      <c r="BA46" s="73"/>
      <c r="BB46" s="73"/>
      <c r="BC46" s="73"/>
      <c r="BD46" s="74"/>
    </row>
    <row r="47" spans="2:56" s="1" customFormat="1">
      <c r="B47" s="40"/>
      <c r="C47" s="64" t="s">
        <v>33</v>
      </c>
      <c r="D47" s="62"/>
      <c r="E47" s="62"/>
      <c r="F47" s="62"/>
      <c r="G47" s="62"/>
      <c r="H47" s="62"/>
      <c r="I47" s="62"/>
      <c r="J47" s="62"/>
      <c r="K47" s="62"/>
      <c r="L47" s="65" t="str">
        <f>IF(E14= "Vyplň údaj","",E14)</f>
        <v/>
      </c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0"/>
      <c r="AS47" s="349"/>
      <c r="AT47" s="350"/>
      <c r="AU47" s="75"/>
      <c r="AV47" s="75"/>
      <c r="AW47" s="75"/>
      <c r="AX47" s="75"/>
      <c r="AY47" s="75"/>
      <c r="AZ47" s="75"/>
      <c r="BA47" s="75"/>
      <c r="BB47" s="75"/>
      <c r="BC47" s="75"/>
      <c r="BD47" s="76"/>
    </row>
    <row r="48" spans="2:56" s="1" customFormat="1" ht="10.9" customHeight="1">
      <c r="B48" s="40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0"/>
      <c r="AS48" s="351"/>
      <c r="AT48" s="352"/>
      <c r="AU48" s="41"/>
      <c r="AV48" s="41"/>
      <c r="AW48" s="41"/>
      <c r="AX48" s="41"/>
      <c r="AY48" s="41"/>
      <c r="AZ48" s="41"/>
      <c r="BA48" s="41"/>
      <c r="BB48" s="41"/>
      <c r="BC48" s="41"/>
      <c r="BD48" s="77"/>
    </row>
    <row r="49" spans="1:91" s="1" customFormat="1" ht="29.25" customHeight="1">
      <c r="B49" s="40"/>
      <c r="C49" s="353" t="s">
        <v>53</v>
      </c>
      <c r="D49" s="354"/>
      <c r="E49" s="354"/>
      <c r="F49" s="354"/>
      <c r="G49" s="354"/>
      <c r="H49" s="78"/>
      <c r="I49" s="355" t="s">
        <v>54</v>
      </c>
      <c r="J49" s="354"/>
      <c r="K49" s="354"/>
      <c r="L49" s="354"/>
      <c r="M49" s="354"/>
      <c r="N49" s="354"/>
      <c r="O49" s="354"/>
      <c r="P49" s="354"/>
      <c r="Q49" s="354"/>
      <c r="R49" s="354"/>
      <c r="S49" s="354"/>
      <c r="T49" s="354"/>
      <c r="U49" s="354"/>
      <c r="V49" s="354"/>
      <c r="W49" s="354"/>
      <c r="X49" s="354"/>
      <c r="Y49" s="354"/>
      <c r="Z49" s="354"/>
      <c r="AA49" s="354"/>
      <c r="AB49" s="354"/>
      <c r="AC49" s="354"/>
      <c r="AD49" s="354"/>
      <c r="AE49" s="354"/>
      <c r="AF49" s="354"/>
      <c r="AG49" s="356" t="s">
        <v>55</v>
      </c>
      <c r="AH49" s="354"/>
      <c r="AI49" s="354"/>
      <c r="AJ49" s="354"/>
      <c r="AK49" s="354"/>
      <c r="AL49" s="354"/>
      <c r="AM49" s="354"/>
      <c r="AN49" s="355" t="s">
        <v>56</v>
      </c>
      <c r="AO49" s="354"/>
      <c r="AP49" s="354"/>
      <c r="AQ49" s="79" t="s">
        <v>57</v>
      </c>
      <c r="AR49" s="60"/>
      <c r="AS49" s="80" t="s">
        <v>58</v>
      </c>
      <c r="AT49" s="81" t="s">
        <v>59</v>
      </c>
      <c r="AU49" s="81" t="s">
        <v>60</v>
      </c>
      <c r="AV49" s="81" t="s">
        <v>61</v>
      </c>
      <c r="AW49" s="81" t="s">
        <v>62</v>
      </c>
      <c r="AX49" s="81" t="s">
        <v>63</v>
      </c>
      <c r="AY49" s="81" t="s">
        <v>64</v>
      </c>
      <c r="AZ49" s="81" t="s">
        <v>65</v>
      </c>
      <c r="BA49" s="81" t="s">
        <v>66</v>
      </c>
      <c r="BB49" s="81" t="s">
        <v>67</v>
      </c>
      <c r="BC49" s="81" t="s">
        <v>68</v>
      </c>
      <c r="BD49" s="82" t="s">
        <v>69</v>
      </c>
    </row>
    <row r="50" spans="1:91" s="1" customFormat="1" ht="10.9" customHeight="1">
      <c r="B50" s="40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0"/>
      <c r="AS50" s="83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5"/>
    </row>
    <row r="51" spans="1:91" s="4" customFormat="1" ht="32.450000000000003" customHeight="1">
      <c r="B51" s="67"/>
      <c r="C51" s="86" t="s">
        <v>70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360">
        <f>ROUND(SUM(AG52:AG65),2)</f>
        <v>0</v>
      </c>
      <c r="AH51" s="360"/>
      <c r="AI51" s="360"/>
      <c r="AJ51" s="360"/>
      <c r="AK51" s="360"/>
      <c r="AL51" s="360"/>
      <c r="AM51" s="360"/>
      <c r="AN51" s="361">
        <f t="shared" ref="AN51:AN65" si="0">SUM(AG51,AT51)</f>
        <v>0</v>
      </c>
      <c r="AO51" s="361"/>
      <c r="AP51" s="361"/>
      <c r="AQ51" s="88" t="s">
        <v>21</v>
      </c>
      <c r="AR51" s="70"/>
      <c r="AS51" s="89">
        <f>ROUND(SUM(AS52:AS65),2)</f>
        <v>0</v>
      </c>
      <c r="AT51" s="90">
        <f t="shared" ref="AT51:AT65" si="1">ROUND(SUM(AV51:AW51),2)</f>
        <v>0</v>
      </c>
      <c r="AU51" s="91">
        <f>ROUND(SUM(AU52:AU65),5)</f>
        <v>0</v>
      </c>
      <c r="AV51" s="90">
        <f>ROUND(AZ51*L26,2)</f>
        <v>0</v>
      </c>
      <c r="AW51" s="90">
        <f>ROUND(BA51*L27,2)</f>
        <v>0</v>
      </c>
      <c r="AX51" s="90">
        <f>ROUND(BB51*L26,2)</f>
        <v>0</v>
      </c>
      <c r="AY51" s="90">
        <f>ROUND(BC51*L27,2)</f>
        <v>0</v>
      </c>
      <c r="AZ51" s="90">
        <f>ROUND(SUM(AZ52:AZ65),2)</f>
        <v>0</v>
      </c>
      <c r="BA51" s="90">
        <f>ROUND(SUM(BA52:BA65),2)</f>
        <v>0</v>
      </c>
      <c r="BB51" s="90">
        <f>ROUND(SUM(BB52:BB65),2)</f>
        <v>0</v>
      </c>
      <c r="BC51" s="90">
        <f>ROUND(SUM(BC52:BC65),2)</f>
        <v>0</v>
      </c>
      <c r="BD51" s="92">
        <f>ROUND(SUM(BD52:BD65),2)</f>
        <v>0</v>
      </c>
      <c r="BS51" s="93" t="s">
        <v>71</v>
      </c>
      <c r="BT51" s="93" t="s">
        <v>72</v>
      </c>
      <c r="BU51" s="94" t="s">
        <v>73</v>
      </c>
      <c r="BV51" s="93" t="s">
        <v>74</v>
      </c>
      <c r="BW51" s="93" t="s">
        <v>7</v>
      </c>
      <c r="BX51" s="93" t="s">
        <v>75</v>
      </c>
      <c r="CL51" s="93" t="s">
        <v>21</v>
      </c>
    </row>
    <row r="52" spans="1:91" s="5" customFormat="1" ht="37.5" customHeight="1">
      <c r="A52" s="95" t="s">
        <v>76</v>
      </c>
      <c r="B52" s="96"/>
      <c r="C52" s="97"/>
      <c r="D52" s="359" t="s">
        <v>77</v>
      </c>
      <c r="E52" s="359"/>
      <c r="F52" s="359"/>
      <c r="G52" s="359"/>
      <c r="H52" s="359"/>
      <c r="I52" s="98"/>
      <c r="J52" s="359" t="s">
        <v>78</v>
      </c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  <c r="Z52" s="359"/>
      <c r="AA52" s="359"/>
      <c r="AB52" s="359"/>
      <c r="AC52" s="359"/>
      <c r="AD52" s="359"/>
      <c r="AE52" s="359"/>
      <c r="AF52" s="359"/>
      <c r="AG52" s="357">
        <f>'Lokalita č. 2 - Hromada b...'!J27</f>
        <v>0</v>
      </c>
      <c r="AH52" s="358"/>
      <c r="AI52" s="358"/>
      <c r="AJ52" s="358"/>
      <c r="AK52" s="358"/>
      <c r="AL52" s="358"/>
      <c r="AM52" s="358"/>
      <c r="AN52" s="357">
        <f t="shared" si="0"/>
        <v>0</v>
      </c>
      <c r="AO52" s="358"/>
      <c r="AP52" s="358"/>
      <c r="AQ52" s="99" t="s">
        <v>79</v>
      </c>
      <c r="AR52" s="100"/>
      <c r="AS52" s="101">
        <v>0</v>
      </c>
      <c r="AT52" s="102">
        <f t="shared" si="1"/>
        <v>0</v>
      </c>
      <c r="AU52" s="103">
        <f>'Lokalita č. 2 - Hromada b...'!P80</f>
        <v>0</v>
      </c>
      <c r="AV52" s="102">
        <f>'Lokalita č. 2 - Hromada b...'!J30</f>
        <v>0</v>
      </c>
      <c r="AW52" s="102">
        <f>'Lokalita č. 2 - Hromada b...'!J31</f>
        <v>0</v>
      </c>
      <c r="AX52" s="102">
        <f>'Lokalita č. 2 - Hromada b...'!J32</f>
        <v>0</v>
      </c>
      <c r="AY52" s="102">
        <f>'Lokalita č. 2 - Hromada b...'!J33</f>
        <v>0</v>
      </c>
      <c r="AZ52" s="102">
        <f>'Lokalita č. 2 - Hromada b...'!F30</f>
        <v>0</v>
      </c>
      <c r="BA52" s="102">
        <f>'Lokalita č. 2 - Hromada b...'!F31</f>
        <v>0</v>
      </c>
      <c r="BB52" s="102">
        <f>'Lokalita č. 2 - Hromada b...'!F32</f>
        <v>0</v>
      </c>
      <c r="BC52" s="102">
        <f>'Lokalita č. 2 - Hromada b...'!F33</f>
        <v>0</v>
      </c>
      <c r="BD52" s="104">
        <f>'Lokalita č. 2 - Hromada b...'!F34</f>
        <v>0</v>
      </c>
      <c r="BT52" s="105" t="s">
        <v>80</v>
      </c>
      <c r="BV52" s="105" t="s">
        <v>74</v>
      </c>
      <c r="BW52" s="105" t="s">
        <v>81</v>
      </c>
      <c r="BX52" s="105" t="s">
        <v>7</v>
      </c>
      <c r="CL52" s="105" t="s">
        <v>21</v>
      </c>
      <c r="CM52" s="105" t="s">
        <v>82</v>
      </c>
    </row>
    <row r="53" spans="1:91" s="5" customFormat="1" ht="37.5" customHeight="1">
      <c r="A53" s="95" t="s">
        <v>76</v>
      </c>
      <c r="B53" s="96"/>
      <c r="C53" s="97"/>
      <c r="D53" s="359" t="s">
        <v>83</v>
      </c>
      <c r="E53" s="359"/>
      <c r="F53" s="359"/>
      <c r="G53" s="359"/>
      <c r="H53" s="359"/>
      <c r="I53" s="98"/>
      <c r="J53" s="359" t="s">
        <v>84</v>
      </c>
      <c r="K53" s="359"/>
      <c r="L53" s="359"/>
      <c r="M53" s="359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/>
      <c r="AF53" s="359"/>
      <c r="AG53" s="357">
        <f>'Lokalita č. 2 (2) - Hroma...'!J27</f>
        <v>0</v>
      </c>
      <c r="AH53" s="358"/>
      <c r="AI53" s="358"/>
      <c r="AJ53" s="358"/>
      <c r="AK53" s="358"/>
      <c r="AL53" s="358"/>
      <c r="AM53" s="358"/>
      <c r="AN53" s="357">
        <f t="shared" si="0"/>
        <v>0</v>
      </c>
      <c r="AO53" s="358"/>
      <c r="AP53" s="358"/>
      <c r="AQ53" s="99" t="s">
        <v>79</v>
      </c>
      <c r="AR53" s="100"/>
      <c r="AS53" s="101">
        <v>0</v>
      </c>
      <c r="AT53" s="102">
        <f t="shared" si="1"/>
        <v>0</v>
      </c>
      <c r="AU53" s="103">
        <f>'Lokalita č. 2 (2) - Hroma...'!P80</f>
        <v>0</v>
      </c>
      <c r="AV53" s="102">
        <f>'Lokalita č. 2 (2) - Hroma...'!J30</f>
        <v>0</v>
      </c>
      <c r="AW53" s="102">
        <f>'Lokalita č. 2 (2) - Hroma...'!J31</f>
        <v>0</v>
      </c>
      <c r="AX53" s="102">
        <f>'Lokalita č. 2 (2) - Hroma...'!J32</f>
        <v>0</v>
      </c>
      <c r="AY53" s="102">
        <f>'Lokalita č. 2 (2) - Hroma...'!J33</f>
        <v>0</v>
      </c>
      <c r="AZ53" s="102">
        <f>'Lokalita č. 2 (2) - Hroma...'!F30</f>
        <v>0</v>
      </c>
      <c r="BA53" s="102">
        <f>'Lokalita č. 2 (2) - Hroma...'!F31</f>
        <v>0</v>
      </c>
      <c r="BB53" s="102">
        <f>'Lokalita č. 2 (2) - Hroma...'!F32</f>
        <v>0</v>
      </c>
      <c r="BC53" s="102">
        <f>'Lokalita č. 2 (2) - Hroma...'!F33</f>
        <v>0</v>
      </c>
      <c r="BD53" s="104">
        <f>'Lokalita č. 2 (2) - Hroma...'!F34</f>
        <v>0</v>
      </c>
      <c r="BT53" s="105" t="s">
        <v>80</v>
      </c>
      <c r="BV53" s="105" t="s">
        <v>74</v>
      </c>
      <c r="BW53" s="105" t="s">
        <v>85</v>
      </c>
      <c r="BX53" s="105" t="s">
        <v>7</v>
      </c>
      <c r="CL53" s="105" t="s">
        <v>21</v>
      </c>
      <c r="CM53" s="105" t="s">
        <v>82</v>
      </c>
    </row>
    <row r="54" spans="1:91" s="5" customFormat="1" ht="37.5" customHeight="1">
      <c r="A54" s="95" t="s">
        <v>76</v>
      </c>
      <c r="B54" s="96"/>
      <c r="C54" s="97"/>
      <c r="D54" s="359" t="s">
        <v>86</v>
      </c>
      <c r="E54" s="359"/>
      <c r="F54" s="359"/>
      <c r="G54" s="359"/>
      <c r="H54" s="359"/>
      <c r="I54" s="98"/>
      <c r="J54" s="359" t="s">
        <v>87</v>
      </c>
      <c r="K54" s="359"/>
      <c r="L54" s="359"/>
      <c r="M54" s="359"/>
      <c r="N54" s="359"/>
      <c r="O54" s="359"/>
      <c r="P54" s="359"/>
      <c r="Q54" s="359"/>
      <c r="R54" s="359"/>
      <c r="S54" s="359"/>
      <c r="T54" s="359"/>
      <c r="U54" s="359"/>
      <c r="V54" s="359"/>
      <c r="W54" s="359"/>
      <c r="X54" s="359"/>
      <c r="Y54" s="359"/>
      <c r="Z54" s="359"/>
      <c r="AA54" s="359"/>
      <c r="AB54" s="359"/>
      <c r="AC54" s="359"/>
      <c r="AD54" s="359"/>
      <c r="AE54" s="359"/>
      <c r="AF54" s="359"/>
      <c r="AG54" s="357">
        <f>'Lokalita č. 2 (H) - Hlína...'!J27</f>
        <v>0</v>
      </c>
      <c r="AH54" s="358"/>
      <c r="AI54" s="358"/>
      <c r="AJ54" s="358"/>
      <c r="AK54" s="358"/>
      <c r="AL54" s="358"/>
      <c r="AM54" s="358"/>
      <c r="AN54" s="357">
        <f t="shared" si="0"/>
        <v>0</v>
      </c>
      <c r="AO54" s="358"/>
      <c r="AP54" s="358"/>
      <c r="AQ54" s="99" t="s">
        <v>79</v>
      </c>
      <c r="AR54" s="100"/>
      <c r="AS54" s="101">
        <v>0</v>
      </c>
      <c r="AT54" s="102">
        <f t="shared" si="1"/>
        <v>0</v>
      </c>
      <c r="AU54" s="103">
        <f>'Lokalita č. 2 (H) - Hlína...'!P80</f>
        <v>0</v>
      </c>
      <c r="AV54" s="102">
        <f>'Lokalita č. 2 (H) - Hlína...'!J30</f>
        <v>0</v>
      </c>
      <c r="AW54" s="102">
        <f>'Lokalita č. 2 (H) - Hlína...'!J31</f>
        <v>0</v>
      </c>
      <c r="AX54" s="102">
        <f>'Lokalita č. 2 (H) - Hlína...'!J32</f>
        <v>0</v>
      </c>
      <c r="AY54" s="102">
        <f>'Lokalita č. 2 (H) - Hlína...'!J33</f>
        <v>0</v>
      </c>
      <c r="AZ54" s="102">
        <f>'Lokalita č. 2 (H) - Hlína...'!F30</f>
        <v>0</v>
      </c>
      <c r="BA54" s="102">
        <f>'Lokalita č. 2 (H) - Hlína...'!F31</f>
        <v>0</v>
      </c>
      <c r="BB54" s="102">
        <f>'Lokalita č. 2 (H) - Hlína...'!F32</f>
        <v>0</v>
      </c>
      <c r="BC54" s="102">
        <f>'Lokalita č. 2 (H) - Hlína...'!F33</f>
        <v>0</v>
      </c>
      <c r="BD54" s="104">
        <f>'Lokalita č. 2 (H) - Hlína...'!F34</f>
        <v>0</v>
      </c>
      <c r="BT54" s="105" t="s">
        <v>80</v>
      </c>
      <c r="BV54" s="105" t="s">
        <v>74</v>
      </c>
      <c r="BW54" s="105" t="s">
        <v>88</v>
      </c>
      <c r="BX54" s="105" t="s">
        <v>7</v>
      </c>
      <c r="CL54" s="105" t="s">
        <v>21</v>
      </c>
      <c r="CM54" s="105" t="s">
        <v>82</v>
      </c>
    </row>
    <row r="55" spans="1:91" s="5" customFormat="1" ht="37.5" customHeight="1">
      <c r="A55" s="95" t="s">
        <v>76</v>
      </c>
      <c r="B55" s="96"/>
      <c r="C55" s="97"/>
      <c r="D55" s="359" t="s">
        <v>89</v>
      </c>
      <c r="E55" s="359"/>
      <c r="F55" s="359"/>
      <c r="G55" s="359"/>
      <c r="H55" s="359"/>
      <c r="I55" s="98"/>
      <c r="J55" s="359" t="s">
        <v>90</v>
      </c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7">
        <f>'Lokalita č. 3 - Hromada b...'!J27</f>
        <v>0</v>
      </c>
      <c r="AH55" s="358"/>
      <c r="AI55" s="358"/>
      <c r="AJ55" s="358"/>
      <c r="AK55" s="358"/>
      <c r="AL55" s="358"/>
      <c r="AM55" s="358"/>
      <c r="AN55" s="357">
        <f t="shared" si="0"/>
        <v>0</v>
      </c>
      <c r="AO55" s="358"/>
      <c r="AP55" s="358"/>
      <c r="AQ55" s="99" t="s">
        <v>79</v>
      </c>
      <c r="AR55" s="100"/>
      <c r="AS55" s="101">
        <v>0</v>
      </c>
      <c r="AT55" s="102">
        <f t="shared" si="1"/>
        <v>0</v>
      </c>
      <c r="AU55" s="103">
        <f>'Lokalita č. 3 - Hromada b...'!P80</f>
        <v>0</v>
      </c>
      <c r="AV55" s="102">
        <f>'Lokalita č. 3 - Hromada b...'!J30</f>
        <v>0</v>
      </c>
      <c r="AW55" s="102">
        <f>'Lokalita č. 3 - Hromada b...'!J31</f>
        <v>0</v>
      </c>
      <c r="AX55" s="102">
        <f>'Lokalita č. 3 - Hromada b...'!J32</f>
        <v>0</v>
      </c>
      <c r="AY55" s="102">
        <f>'Lokalita č. 3 - Hromada b...'!J33</f>
        <v>0</v>
      </c>
      <c r="AZ55" s="102">
        <f>'Lokalita č. 3 - Hromada b...'!F30</f>
        <v>0</v>
      </c>
      <c r="BA55" s="102">
        <f>'Lokalita č. 3 - Hromada b...'!F31</f>
        <v>0</v>
      </c>
      <c r="BB55" s="102">
        <f>'Lokalita č. 3 - Hromada b...'!F32</f>
        <v>0</v>
      </c>
      <c r="BC55" s="102">
        <f>'Lokalita č. 3 - Hromada b...'!F33</f>
        <v>0</v>
      </c>
      <c r="BD55" s="104">
        <f>'Lokalita č. 3 - Hromada b...'!F34</f>
        <v>0</v>
      </c>
      <c r="BT55" s="105" t="s">
        <v>80</v>
      </c>
      <c r="BV55" s="105" t="s">
        <v>74</v>
      </c>
      <c r="BW55" s="105" t="s">
        <v>91</v>
      </c>
      <c r="BX55" s="105" t="s">
        <v>7</v>
      </c>
      <c r="CL55" s="105" t="s">
        <v>21</v>
      </c>
      <c r="CM55" s="105" t="s">
        <v>82</v>
      </c>
    </row>
    <row r="56" spans="1:91" s="5" customFormat="1" ht="37.5" customHeight="1">
      <c r="A56" s="95" t="s">
        <v>76</v>
      </c>
      <c r="B56" s="96"/>
      <c r="C56" s="97"/>
      <c r="D56" s="359" t="s">
        <v>92</v>
      </c>
      <c r="E56" s="359"/>
      <c r="F56" s="359"/>
      <c r="G56" s="359"/>
      <c r="H56" s="359"/>
      <c r="I56" s="98"/>
      <c r="J56" s="359" t="s">
        <v>93</v>
      </c>
      <c r="K56" s="359"/>
      <c r="L56" s="359"/>
      <c r="M56" s="359"/>
      <c r="N56" s="359"/>
      <c r="O56" s="359"/>
      <c r="P56" s="359"/>
      <c r="Q56" s="359"/>
      <c r="R56" s="359"/>
      <c r="S56" s="359"/>
      <c r="T56" s="359"/>
      <c r="U56" s="359"/>
      <c r="V56" s="359"/>
      <c r="W56" s="359"/>
      <c r="X56" s="359"/>
      <c r="Y56" s="359"/>
      <c r="Z56" s="359"/>
      <c r="AA56" s="359"/>
      <c r="AB56" s="359"/>
      <c r="AC56" s="359"/>
      <c r="AD56" s="359"/>
      <c r="AE56" s="359"/>
      <c r="AF56" s="359"/>
      <c r="AG56" s="357">
        <f>'Lokalita č. 3 (2) - Hroma...'!J27</f>
        <v>0</v>
      </c>
      <c r="AH56" s="358"/>
      <c r="AI56" s="358"/>
      <c r="AJ56" s="358"/>
      <c r="AK56" s="358"/>
      <c r="AL56" s="358"/>
      <c r="AM56" s="358"/>
      <c r="AN56" s="357">
        <f t="shared" si="0"/>
        <v>0</v>
      </c>
      <c r="AO56" s="358"/>
      <c r="AP56" s="358"/>
      <c r="AQ56" s="99" t="s">
        <v>79</v>
      </c>
      <c r="AR56" s="100"/>
      <c r="AS56" s="101">
        <v>0</v>
      </c>
      <c r="AT56" s="102">
        <f t="shared" si="1"/>
        <v>0</v>
      </c>
      <c r="AU56" s="103">
        <f>'Lokalita č. 3 (2) - Hroma...'!P80</f>
        <v>0</v>
      </c>
      <c r="AV56" s="102">
        <f>'Lokalita č. 3 (2) - Hroma...'!J30</f>
        <v>0</v>
      </c>
      <c r="AW56" s="102">
        <f>'Lokalita č. 3 (2) - Hroma...'!J31</f>
        <v>0</v>
      </c>
      <c r="AX56" s="102">
        <f>'Lokalita č. 3 (2) - Hroma...'!J32</f>
        <v>0</v>
      </c>
      <c r="AY56" s="102">
        <f>'Lokalita č. 3 (2) - Hroma...'!J33</f>
        <v>0</v>
      </c>
      <c r="AZ56" s="102">
        <f>'Lokalita č. 3 (2) - Hroma...'!F30</f>
        <v>0</v>
      </c>
      <c r="BA56" s="102">
        <f>'Lokalita č. 3 (2) - Hroma...'!F31</f>
        <v>0</v>
      </c>
      <c r="BB56" s="102">
        <f>'Lokalita č. 3 (2) - Hroma...'!F32</f>
        <v>0</v>
      </c>
      <c r="BC56" s="102">
        <f>'Lokalita č. 3 (2) - Hroma...'!F33</f>
        <v>0</v>
      </c>
      <c r="BD56" s="104">
        <f>'Lokalita č. 3 (2) - Hroma...'!F34</f>
        <v>0</v>
      </c>
      <c r="BT56" s="105" t="s">
        <v>80</v>
      </c>
      <c r="BV56" s="105" t="s">
        <v>74</v>
      </c>
      <c r="BW56" s="105" t="s">
        <v>94</v>
      </c>
      <c r="BX56" s="105" t="s">
        <v>7</v>
      </c>
      <c r="CL56" s="105" t="s">
        <v>21</v>
      </c>
      <c r="CM56" s="105" t="s">
        <v>82</v>
      </c>
    </row>
    <row r="57" spans="1:91" s="5" customFormat="1" ht="37.5" customHeight="1">
      <c r="A57" s="95" t="s">
        <v>76</v>
      </c>
      <c r="B57" s="96"/>
      <c r="C57" s="97"/>
      <c r="D57" s="359" t="s">
        <v>95</v>
      </c>
      <c r="E57" s="359"/>
      <c r="F57" s="359"/>
      <c r="G57" s="359"/>
      <c r="H57" s="359"/>
      <c r="I57" s="98"/>
      <c r="J57" s="359" t="s">
        <v>96</v>
      </c>
      <c r="K57" s="359"/>
      <c r="L57" s="359"/>
      <c r="M57" s="359"/>
      <c r="N57" s="359"/>
      <c r="O57" s="359"/>
      <c r="P57" s="359"/>
      <c r="Q57" s="359"/>
      <c r="R57" s="359"/>
      <c r="S57" s="359"/>
      <c r="T57" s="359"/>
      <c r="U57" s="359"/>
      <c r="V57" s="359"/>
      <c r="W57" s="359"/>
      <c r="X57" s="359"/>
      <c r="Y57" s="359"/>
      <c r="Z57" s="359"/>
      <c r="AA57" s="359"/>
      <c r="AB57" s="359"/>
      <c r="AC57" s="359"/>
      <c r="AD57" s="359"/>
      <c r="AE57" s="359"/>
      <c r="AF57" s="359"/>
      <c r="AG57" s="357">
        <f>'Lokalita č. 3 (H) - Hlína...'!J27</f>
        <v>0</v>
      </c>
      <c r="AH57" s="358"/>
      <c r="AI57" s="358"/>
      <c r="AJ57" s="358"/>
      <c r="AK57" s="358"/>
      <c r="AL57" s="358"/>
      <c r="AM57" s="358"/>
      <c r="AN57" s="357">
        <f t="shared" si="0"/>
        <v>0</v>
      </c>
      <c r="AO57" s="358"/>
      <c r="AP57" s="358"/>
      <c r="AQ57" s="99" t="s">
        <v>79</v>
      </c>
      <c r="AR57" s="100"/>
      <c r="AS57" s="101">
        <v>0</v>
      </c>
      <c r="AT57" s="102">
        <f t="shared" si="1"/>
        <v>0</v>
      </c>
      <c r="AU57" s="103">
        <f>'Lokalita č. 3 (H) - Hlína...'!P80</f>
        <v>0</v>
      </c>
      <c r="AV57" s="102">
        <f>'Lokalita č. 3 (H) - Hlína...'!J30</f>
        <v>0</v>
      </c>
      <c r="AW57" s="102">
        <f>'Lokalita č. 3 (H) - Hlína...'!J31</f>
        <v>0</v>
      </c>
      <c r="AX57" s="102">
        <f>'Lokalita č. 3 (H) - Hlína...'!J32</f>
        <v>0</v>
      </c>
      <c r="AY57" s="102">
        <f>'Lokalita č. 3 (H) - Hlína...'!J33</f>
        <v>0</v>
      </c>
      <c r="AZ57" s="102">
        <f>'Lokalita č. 3 (H) - Hlína...'!F30</f>
        <v>0</v>
      </c>
      <c r="BA57" s="102">
        <f>'Lokalita č. 3 (H) - Hlína...'!F31</f>
        <v>0</v>
      </c>
      <c r="BB57" s="102">
        <f>'Lokalita č. 3 (H) - Hlína...'!F32</f>
        <v>0</v>
      </c>
      <c r="BC57" s="102">
        <f>'Lokalita č. 3 (H) - Hlína...'!F33</f>
        <v>0</v>
      </c>
      <c r="BD57" s="104">
        <f>'Lokalita č. 3 (H) - Hlína...'!F34</f>
        <v>0</v>
      </c>
      <c r="BT57" s="105" t="s">
        <v>80</v>
      </c>
      <c r="BV57" s="105" t="s">
        <v>74</v>
      </c>
      <c r="BW57" s="105" t="s">
        <v>97</v>
      </c>
      <c r="BX57" s="105" t="s">
        <v>7</v>
      </c>
      <c r="CL57" s="105" t="s">
        <v>21</v>
      </c>
      <c r="CM57" s="105" t="s">
        <v>82</v>
      </c>
    </row>
    <row r="58" spans="1:91" s="5" customFormat="1" ht="37.5" customHeight="1">
      <c r="A58" s="95" t="s">
        <v>76</v>
      </c>
      <c r="B58" s="96"/>
      <c r="C58" s="97"/>
      <c r="D58" s="359" t="s">
        <v>98</v>
      </c>
      <c r="E58" s="359"/>
      <c r="F58" s="359"/>
      <c r="G58" s="359"/>
      <c r="H58" s="359"/>
      <c r="I58" s="98"/>
      <c r="J58" s="359" t="s">
        <v>99</v>
      </c>
      <c r="K58" s="359"/>
      <c r="L58" s="359"/>
      <c r="M58" s="359"/>
      <c r="N58" s="359"/>
      <c r="O58" s="359"/>
      <c r="P58" s="359"/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7">
        <f>'Lokalita č. 4 - Hromada b...'!J27</f>
        <v>0</v>
      </c>
      <c r="AH58" s="358"/>
      <c r="AI58" s="358"/>
      <c r="AJ58" s="358"/>
      <c r="AK58" s="358"/>
      <c r="AL58" s="358"/>
      <c r="AM58" s="358"/>
      <c r="AN58" s="357">
        <f t="shared" si="0"/>
        <v>0</v>
      </c>
      <c r="AO58" s="358"/>
      <c r="AP58" s="358"/>
      <c r="AQ58" s="99" t="s">
        <v>79</v>
      </c>
      <c r="AR58" s="100"/>
      <c r="AS58" s="101">
        <v>0</v>
      </c>
      <c r="AT58" s="102">
        <f t="shared" si="1"/>
        <v>0</v>
      </c>
      <c r="AU58" s="103">
        <f>'Lokalita č. 4 - Hromada b...'!P80</f>
        <v>0</v>
      </c>
      <c r="AV58" s="102">
        <f>'Lokalita č. 4 - Hromada b...'!J30</f>
        <v>0</v>
      </c>
      <c r="AW58" s="102">
        <f>'Lokalita č. 4 - Hromada b...'!J31</f>
        <v>0</v>
      </c>
      <c r="AX58" s="102">
        <f>'Lokalita č. 4 - Hromada b...'!J32</f>
        <v>0</v>
      </c>
      <c r="AY58" s="102">
        <f>'Lokalita č. 4 - Hromada b...'!J33</f>
        <v>0</v>
      </c>
      <c r="AZ58" s="102">
        <f>'Lokalita č. 4 - Hromada b...'!F30</f>
        <v>0</v>
      </c>
      <c r="BA58" s="102">
        <f>'Lokalita č. 4 - Hromada b...'!F31</f>
        <v>0</v>
      </c>
      <c r="BB58" s="102">
        <f>'Lokalita č. 4 - Hromada b...'!F32</f>
        <v>0</v>
      </c>
      <c r="BC58" s="102">
        <f>'Lokalita č. 4 - Hromada b...'!F33</f>
        <v>0</v>
      </c>
      <c r="BD58" s="104">
        <f>'Lokalita č. 4 - Hromada b...'!F34</f>
        <v>0</v>
      </c>
      <c r="BT58" s="105" t="s">
        <v>80</v>
      </c>
      <c r="BV58" s="105" t="s">
        <v>74</v>
      </c>
      <c r="BW58" s="105" t="s">
        <v>100</v>
      </c>
      <c r="BX58" s="105" t="s">
        <v>7</v>
      </c>
      <c r="CL58" s="105" t="s">
        <v>21</v>
      </c>
      <c r="CM58" s="105" t="s">
        <v>82</v>
      </c>
    </row>
    <row r="59" spans="1:91" s="5" customFormat="1" ht="37.5" customHeight="1">
      <c r="A59" s="95" t="s">
        <v>76</v>
      </c>
      <c r="B59" s="96"/>
      <c r="C59" s="97"/>
      <c r="D59" s="359" t="s">
        <v>101</v>
      </c>
      <c r="E59" s="359"/>
      <c r="F59" s="359"/>
      <c r="G59" s="359"/>
      <c r="H59" s="359"/>
      <c r="I59" s="98"/>
      <c r="J59" s="359" t="s">
        <v>102</v>
      </c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7">
        <f>'Lokalita č. 4 (H) - Hlína...'!J27</f>
        <v>0</v>
      </c>
      <c r="AH59" s="358"/>
      <c r="AI59" s="358"/>
      <c r="AJ59" s="358"/>
      <c r="AK59" s="358"/>
      <c r="AL59" s="358"/>
      <c r="AM59" s="358"/>
      <c r="AN59" s="357">
        <f t="shared" si="0"/>
        <v>0</v>
      </c>
      <c r="AO59" s="358"/>
      <c r="AP59" s="358"/>
      <c r="AQ59" s="99" t="s">
        <v>79</v>
      </c>
      <c r="AR59" s="100"/>
      <c r="AS59" s="101">
        <v>0</v>
      </c>
      <c r="AT59" s="102">
        <f t="shared" si="1"/>
        <v>0</v>
      </c>
      <c r="AU59" s="103">
        <f>'Lokalita č. 4 (H) - Hlína...'!P80</f>
        <v>0</v>
      </c>
      <c r="AV59" s="102">
        <f>'Lokalita č. 4 (H) - Hlína...'!J30</f>
        <v>0</v>
      </c>
      <c r="AW59" s="102">
        <f>'Lokalita č. 4 (H) - Hlína...'!J31</f>
        <v>0</v>
      </c>
      <c r="AX59" s="102">
        <f>'Lokalita č. 4 (H) - Hlína...'!J32</f>
        <v>0</v>
      </c>
      <c r="AY59" s="102">
        <f>'Lokalita č. 4 (H) - Hlína...'!J33</f>
        <v>0</v>
      </c>
      <c r="AZ59" s="102">
        <f>'Lokalita č. 4 (H) - Hlína...'!F30</f>
        <v>0</v>
      </c>
      <c r="BA59" s="102">
        <f>'Lokalita č. 4 (H) - Hlína...'!F31</f>
        <v>0</v>
      </c>
      <c r="BB59" s="102">
        <f>'Lokalita č. 4 (H) - Hlína...'!F32</f>
        <v>0</v>
      </c>
      <c r="BC59" s="102">
        <f>'Lokalita č. 4 (H) - Hlína...'!F33</f>
        <v>0</v>
      </c>
      <c r="BD59" s="104">
        <f>'Lokalita č. 4 (H) - Hlína...'!F34</f>
        <v>0</v>
      </c>
      <c r="BT59" s="105" t="s">
        <v>80</v>
      </c>
      <c r="BV59" s="105" t="s">
        <v>74</v>
      </c>
      <c r="BW59" s="105" t="s">
        <v>103</v>
      </c>
      <c r="BX59" s="105" t="s">
        <v>7</v>
      </c>
      <c r="CL59" s="105" t="s">
        <v>21</v>
      </c>
      <c r="CM59" s="105" t="s">
        <v>82</v>
      </c>
    </row>
    <row r="60" spans="1:91" s="5" customFormat="1" ht="37.5" customHeight="1">
      <c r="A60" s="95" t="s">
        <v>76</v>
      </c>
      <c r="B60" s="96"/>
      <c r="C60" s="97"/>
      <c r="D60" s="359" t="s">
        <v>104</v>
      </c>
      <c r="E60" s="359"/>
      <c r="F60" s="359"/>
      <c r="G60" s="359"/>
      <c r="H60" s="359"/>
      <c r="I60" s="98"/>
      <c r="J60" s="359" t="s">
        <v>105</v>
      </c>
      <c r="K60" s="359"/>
      <c r="L60" s="359"/>
      <c r="M60" s="359"/>
      <c r="N60" s="359"/>
      <c r="O60" s="359"/>
      <c r="P60" s="359"/>
      <c r="Q60" s="359"/>
      <c r="R60" s="359"/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7">
        <f>'Lokalita č. 5 - Hromada b...'!J27</f>
        <v>0</v>
      </c>
      <c r="AH60" s="358"/>
      <c r="AI60" s="358"/>
      <c r="AJ60" s="358"/>
      <c r="AK60" s="358"/>
      <c r="AL60" s="358"/>
      <c r="AM60" s="358"/>
      <c r="AN60" s="357">
        <f t="shared" si="0"/>
        <v>0</v>
      </c>
      <c r="AO60" s="358"/>
      <c r="AP60" s="358"/>
      <c r="AQ60" s="99" t="s">
        <v>79</v>
      </c>
      <c r="AR60" s="100"/>
      <c r="AS60" s="101">
        <v>0</v>
      </c>
      <c r="AT60" s="102">
        <f t="shared" si="1"/>
        <v>0</v>
      </c>
      <c r="AU60" s="103">
        <f>'Lokalita č. 5 - Hromada b...'!P80</f>
        <v>0</v>
      </c>
      <c r="AV60" s="102">
        <f>'Lokalita č. 5 - Hromada b...'!J30</f>
        <v>0</v>
      </c>
      <c r="AW60" s="102">
        <f>'Lokalita č. 5 - Hromada b...'!J31</f>
        <v>0</v>
      </c>
      <c r="AX60" s="102">
        <f>'Lokalita č. 5 - Hromada b...'!J32</f>
        <v>0</v>
      </c>
      <c r="AY60" s="102">
        <f>'Lokalita č. 5 - Hromada b...'!J33</f>
        <v>0</v>
      </c>
      <c r="AZ60" s="102">
        <f>'Lokalita č. 5 - Hromada b...'!F30</f>
        <v>0</v>
      </c>
      <c r="BA60" s="102">
        <f>'Lokalita č. 5 - Hromada b...'!F31</f>
        <v>0</v>
      </c>
      <c r="BB60" s="102">
        <f>'Lokalita č. 5 - Hromada b...'!F32</f>
        <v>0</v>
      </c>
      <c r="BC60" s="102">
        <f>'Lokalita č. 5 - Hromada b...'!F33</f>
        <v>0</v>
      </c>
      <c r="BD60" s="104">
        <f>'Lokalita č. 5 - Hromada b...'!F34</f>
        <v>0</v>
      </c>
      <c r="BT60" s="105" t="s">
        <v>80</v>
      </c>
      <c r="BV60" s="105" t="s">
        <v>74</v>
      </c>
      <c r="BW60" s="105" t="s">
        <v>106</v>
      </c>
      <c r="BX60" s="105" t="s">
        <v>7</v>
      </c>
      <c r="CL60" s="105" t="s">
        <v>21</v>
      </c>
      <c r="CM60" s="105" t="s">
        <v>82</v>
      </c>
    </row>
    <row r="61" spans="1:91" s="5" customFormat="1" ht="37.5" customHeight="1">
      <c r="A61" s="95" t="s">
        <v>76</v>
      </c>
      <c r="B61" s="96"/>
      <c r="C61" s="97"/>
      <c r="D61" s="359" t="s">
        <v>107</v>
      </c>
      <c r="E61" s="359"/>
      <c r="F61" s="359"/>
      <c r="G61" s="359"/>
      <c r="H61" s="359"/>
      <c r="I61" s="98"/>
      <c r="J61" s="359" t="s">
        <v>108</v>
      </c>
      <c r="K61" s="359"/>
      <c r="L61" s="359"/>
      <c r="M61" s="359"/>
      <c r="N61" s="359"/>
      <c r="O61" s="359"/>
      <c r="P61" s="359"/>
      <c r="Q61" s="359"/>
      <c r="R61" s="359"/>
      <c r="S61" s="359"/>
      <c r="T61" s="359"/>
      <c r="U61" s="359"/>
      <c r="V61" s="359"/>
      <c r="W61" s="359"/>
      <c r="X61" s="359"/>
      <c r="Y61" s="359"/>
      <c r="Z61" s="359"/>
      <c r="AA61" s="359"/>
      <c r="AB61" s="359"/>
      <c r="AC61" s="359"/>
      <c r="AD61" s="359"/>
      <c r="AE61" s="359"/>
      <c r="AF61" s="359"/>
      <c r="AG61" s="357">
        <f>'Lokalita č. 5 (H) - Hlína...'!J27</f>
        <v>0</v>
      </c>
      <c r="AH61" s="358"/>
      <c r="AI61" s="358"/>
      <c r="AJ61" s="358"/>
      <c r="AK61" s="358"/>
      <c r="AL61" s="358"/>
      <c r="AM61" s="358"/>
      <c r="AN61" s="357">
        <f t="shared" si="0"/>
        <v>0</v>
      </c>
      <c r="AO61" s="358"/>
      <c r="AP61" s="358"/>
      <c r="AQ61" s="99" t="s">
        <v>79</v>
      </c>
      <c r="AR61" s="100"/>
      <c r="AS61" s="101">
        <v>0</v>
      </c>
      <c r="AT61" s="102">
        <f t="shared" si="1"/>
        <v>0</v>
      </c>
      <c r="AU61" s="103">
        <f>'Lokalita č. 5 (H) - Hlína...'!P80</f>
        <v>0</v>
      </c>
      <c r="AV61" s="102">
        <f>'Lokalita č. 5 (H) - Hlína...'!J30</f>
        <v>0</v>
      </c>
      <c r="AW61" s="102">
        <f>'Lokalita č. 5 (H) - Hlína...'!J31</f>
        <v>0</v>
      </c>
      <c r="AX61" s="102">
        <f>'Lokalita č. 5 (H) - Hlína...'!J32</f>
        <v>0</v>
      </c>
      <c r="AY61" s="102">
        <f>'Lokalita č. 5 (H) - Hlína...'!J33</f>
        <v>0</v>
      </c>
      <c r="AZ61" s="102">
        <f>'Lokalita č. 5 (H) - Hlína...'!F30</f>
        <v>0</v>
      </c>
      <c r="BA61" s="102">
        <f>'Lokalita č. 5 (H) - Hlína...'!F31</f>
        <v>0</v>
      </c>
      <c r="BB61" s="102">
        <f>'Lokalita č. 5 (H) - Hlína...'!F32</f>
        <v>0</v>
      </c>
      <c r="BC61" s="102">
        <f>'Lokalita č. 5 (H) - Hlína...'!F33</f>
        <v>0</v>
      </c>
      <c r="BD61" s="104">
        <f>'Lokalita č. 5 (H) - Hlína...'!F34</f>
        <v>0</v>
      </c>
      <c r="BT61" s="105" t="s">
        <v>80</v>
      </c>
      <c r="BV61" s="105" t="s">
        <v>74</v>
      </c>
      <c r="BW61" s="105" t="s">
        <v>109</v>
      </c>
      <c r="BX61" s="105" t="s">
        <v>7</v>
      </c>
      <c r="CL61" s="105" t="s">
        <v>21</v>
      </c>
      <c r="CM61" s="105" t="s">
        <v>82</v>
      </c>
    </row>
    <row r="62" spans="1:91" s="5" customFormat="1" ht="37.5" customHeight="1">
      <c r="A62" s="95" t="s">
        <v>76</v>
      </c>
      <c r="B62" s="96"/>
      <c r="C62" s="97"/>
      <c r="D62" s="359" t="s">
        <v>110</v>
      </c>
      <c r="E62" s="359"/>
      <c r="F62" s="359"/>
      <c r="G62" s="359"/>
      <c r="H62" s="359"/>
      <c r="I62" s="98"/>
      <c r="J62" s="359" t="s">
        <v>111</v>
      </c>
      <c r="K62" s="359"/>
      <c r="L62" s="359"/>
      <c r="M62" s="359"/>
      <c r="N62" s="359"/>
      <c r="O62" s="359"/>
      <c r="P62" s="359"/>
      <c r="Q62" s="359"/>
      <c r="R62" s="359"/>
      <c r="S62" s="359"/>
      <c r="T62" s="359"/>
      <c r="U62" s="359"/>
      <c r="V62" s="359"/>
      <c r="W62" s="359"/>
      <c r="X62" s="359"/>
      <c r="Y62" s="359"/>
      <c r="Z62" s="359"/>
      <c r="AA62" s="359"/>
      <c r="AB62" s="359"/>
      <c r="AC62" s="359"/>
      <c r="AD62" s="359"/>
      <c r="AE62" s="359"/>
      <c r="AF62" s="359"/>
      <c r="AG62" s="357">
        <f>'Lokalita č. 6 - Hromada b...'!J27</f>
        <v>0</v>
      </c>
      <c r="AH62" s="358"/>
      <c r="AI62" s="358"/>
      <c r="AJ62" s="358"/>
      <c r="AK62" s="358"/>
      <c r="AL62" s="358"/>
      <c r="AM62" s="358"/>
      <c r="AN62" s="357">
        <f t="shared" si="0"/>
        <v>0</v>
      </c>
      <c r="AO62" s="358"/>
      <c r="AP62" s="358"/>
      <c r="AQ62" s="99" t="s">
        <v>79</v>
      </c>
      <c r="AR62" s="100"/>
      <c r="AS62" s="101">
        <v>0</v>
      </c>
      <c r="AT62" s="102">
        <f t="shared" si="1"/>
        <v>0</v>
      </c>
      <c r="AU62" s="103">
        <f>'Lokalita č. 6 - Hromada b...'!P79</f>
        <v>0</v>
      </c>
      <c r="AV62" s="102">
        <f>'Lokalita č. 6 - Hromada b...'!J30</f>
        <v>0</v>
      </c>
      <c r="AW62" s="102">
        <f>'Lokalita č. 6 - Hromada b...'!J31</f>
        <v>0</v>
      </c>
      <c r="AX62" s="102">
        <f>'Lokalita č. 6 - Hromada b...'!J32</f>
        <v>0</v>
      </c>
      <c r="AY62" s="102">
        <f>'Lokalita č. 6 - Hromada b...'!J33</f>
        <v>0</v>
      </c>
      <c r="AZ62" s="102">
        <f>'Lokalita č. 6 - Hromada b...'!F30</f>
        <v>0</v>
      </c>
      <c r="BA62" s="102">
        <f>'Lokalita č. 6 - Hromada b...'!F31</f>
        <v>0</v>
      </c>
      <c r="BB62" s="102">
        <f>'Lokalita č. 6 - Hromada b...'!F32</f>
        <v>0</v>
      </c>
      <c r="BC62" s="102">
        <f>'Lokalita č. 6 - Hromada b...'!F33</f>
        <v>0</v>
      </c>
      <c r="BD62" s="104">
        <f>'Lokalita č. 6 - Hromada b...'!F34</f>
        <v>0</v>
      </c>
      <c r="BT62" s="105" t="s">
        <v>80</v>
      </c>
      <c r="BV62" s="105" t="s">
        <v>74</v>
      </c>
      <c r="BW62" s="105" t="s">
        <v>112</v>
      </c>
      <c r="BX62" s="105" t="s">
        <v>7</v>
      </c>
      <c r="CL62" s="105" t="s">
        <v>21</v>
      </c>
      <c r="CM62" s="105" t="s">
        <v>82</v>
      </c>
    </row>
    <row r="63" spans="1:91" s="5" customFormat="1" ht="37.5" customHeight="1">
      <c r="A63" s="95" t="s">
        <v>76</v>
      </c>
      <c r="B63" s="96"/>
      <c r="C63" s="97"/>
      <c r="D63" s="359" t="s">
        <v>113</v>
      </c>
      <c r="E63" s="359"/>
      <c r="F63" s="359"/>
      <c r="G63" s="359"/>
      <c r="H63" s="359"/>
      <c r="I63" s="98"/>
      <c r="J63" s="359" t="s">
        <v>114</v>
      </c>
      <c r="K63" s="359"/>
      <c r="L63" s="359"/>
      <c r="M63" s="359"/>
      <c r="N63" s="359"/>
      <c r="O63" s="359"/>
      <c r="P63" s="359"/>
      <c r="Q63" s="359"/>
      <c r="R63" s="359"/>
      <c r="S63" s="359"/>
      <c r="T63" s="359"/>
      <c r="U63" s="359"/>
      <c r="V63" s="359"/>
      <c r="W63" s="359"/>
      <c r="X63" s="359"/>
      <c r="Y63" s="359"/>
      <c r="Z63" s="359"/>
      <c r="AA63" s="359"/>
      <c r="AB63" s="359"/>
      <c r="AC63" s="359"/>
      <c r="AD63" s="359"/>
      <c r="AE63" s="359"/>
      <c r="AF63" s="359"/>
      <c r="AG63" s="357">
        <f>'Lokalita č. 6 (2) - Hroma...'!J27</f>
        <v>0</v>
      </c>
      <c r="AH63" s="358"/>
      <c r="AI63" s="358"/>
      <c r="AJ63" s="358"/>
      <c r="AK63" s="358"/>
      <c r="AL63" s="358"/>
      <c r="AM63" s="358"/>
      <c r="AN63" s="357">
        <f t="shared" si="0"/>
        <v>0</v>
      </c>
      <c r="AO63" s="358"/>
      <c r="AP63" s="358"/>
      <c r="AQ63" s="99" t="s">
        <v>79</v>
      </c>
      <c r="AR63" s="100"/>
      <c r="AS63" s="101">
        <v>0</v>
      </c>
      <c r="AT63" s="102">
        <f t="shared" si="1"/>
        <v>0</v>
      </c>
      <c r="AU63" s="103">
        <f>'Lokalita č. 6 (2) - Hroma...'!P79</f>
        <v>0</v>
      </c>
      <c r="AV63" s="102">
        <f>'Lokalita č. 6 (2) - Hroma...'!J30</f>
        <v>0</v>
      </c>
      <c r="AW63" s="102">
        <f>'Lokalita č. 6 (2) - Hroma...'!J31</f>
        <v>0</v>
      </c>
      <c r="AX63" s="102">
        <f>'Lokalita č. 6 (2) - Hroma...'!J32</f>
        <v>0</v>
      </c>
      <c r="AY63" s="102">
        <f>'Lokalita č. 6 (2) - Hroma...'!J33</f>
        <v>0</v>
      </c>
      <c r="AZ63" s="102">
        <f>'Lokalita č. 6 (2) - Hroma...'!F30</f>
        <v>0</v>
      </c>
      <c r="BA63" s="102">
        <f>'Lokalita č. 6 (2) - Hroma...'!F31</f>
        <v>0</v>
      </c>
      <c r="BB63" s="102">
        <f>'Lokalita č. 6 (2) - Hroma...'!F32</f>
        <v>0</v>
      </c>
      <c r="BC63" s="102">
        <f>'Lokalita č. 6 (2) - Hroma...'!F33</f>
        <v>0</v>
      </c>
      <c r="BD63" s="104">
        <f>'Lokalita č. 6 (2) - Hroma...'!F34</f>
        <v>0</v>
      </c>
      <c r="BT63" s="105" t="s">
        <v>80</v>
      </c>
      <c r="BV63" s="105" t="s">
        <v>74</v>
      </c>
      <c r="BW63" s="105" t="s">
        <v>115</v>
      </c>
      <c r="BX63" s="105" t="s">
        <v>7</v>
      </c>
      <c r="CL63" s="105" t="s">
        <v>21</v>
      </c>
      <c r="CM63" s="105" t="s">
        <v>82</v>
      </c>
    </row>
    <row r="64" spans="1:91" s="5" customFormat="1" ht="37.5" customHeight="1">
      <c r="A64" s="95" t="s">
        <v>76</v>
      </c>
      <c r="B64" s="96"/>
      <c r="C64" s="97"/>
      <c r="D64" s="359" t="s">
        <v>116</v>
      </c>
      <c r="E64" s="359"/>
      <c r="F64" s="359"/>
      <c r="G64" s="359"/>
      <c r="H64" s="359"/>
      <c r="I64" s="98"/>
      <c r="J64" s="359" t="s">
        <v>117</v>
      </c>
      <c r="K64" s="359"/>
      <c r="L64" s="359"/>
      <c r="M64" s="359"/>
      <c r="N64" s="359"/>
      <c r="O64" s="359"/>
      <c r="P64" s="359"/>
      <c r="Q64" s="359"/>
      <c r="R64" s="359"/>
      <c r="S64" s="359"/>
      <c r="T64" s="359"/>
      <c r="U64" s="359"/>
      <c r="V64" s="359"/>
      <c r="W64" s="359"/>
      <c r="X64" s="359"/>
      <c r="Y64" s="359"/>
      <c r="Z64" s="359"/>
      <c r="AA64" s="359"/>
      <c r="AB64" s="359"/>
      <c r="AC64" s="359"/>
      <c r="AD64" s="359"/>
      <c r="AE64" s="359"/>
      <c r="AF64" s="359"/>
      <c r="AG64" s="357">
        <f>'Lokalita č. 6 (3) - Hroma...'!J27</f>
        <v>0</v>
      </c>
      <c r="AH64" s="358"/>
      <c r="AI64" s="358"/>
      <c r="AJ64" s="358"/>
      <c r="AK64" s="358"/>
      <c r="AL64" s="358"/>
      <c r="AM64" s="358"/>
      <c r="AN64" s="357">
        <f t="shared" si="0"/>
        <v>0</v>
      </c>
      <c r="AO64" s="358"/>
      <c r="AP64" s="358"/>
      <c r="AQ64" s="99" t="s">
        <v>79</v>
      </c>
      <c r="AR64" s="100"/>
      <c r="AS64" s="101">
        <v>0</v>
      </c>
      <c r="AT64" s="102">
        <f t="shared" si="1"/>
        <v>0</v>
      </c>
      <c r="AU64" s="103">
        <f>'Lokalita č. 6 (3) - Hroma...'!P79</f>
        <v>0</v>
      </c>
      <c r="AV64" s="102">
        <f>'Lokalita č. 6 (3) - Hroma...'!J30</f>
        <v>0</v>
      </c>
      <c r="AW64" s="102">
        <f>'Lokalita č. 6 (3) - Hroma...'!J31</f>
        <v>0</v>
      </c>
      <c r="AX64" s="102">
        <f>'Lokalita č. 6 (3) - Hroma...'!J32</f>
        <v>0</v>
      </c>
      <c r="AY64" s="102">
        <f>'Lokalita č. 6 (3) - Hroma...'!J33</f>
        <v>0</v>
      </c>
      <c r="AZ64" s="102">
        <f>'Lokalita č. 6 (3) - Hroma...'!F30</f>
        <v>0</v>
      </c>
      <c r="BA64" s="102">
        <f>'Lokalita č. 6 (3) - Hroma...'!F31</f>
        <v>0</v>
      </c>
      <c r="BB64" s="102">
        <f>'Lokalita č. 6 (3) - Hroma...'!F32</f>
        <v>0</v>
      </c>
      <c r="BC64" s="102">
        <f>'Lokalita č. 6 (3) - Hroma...'!F33</f>
        <v>0</v>
      </c>
      <c r="BD64" s="104">
        <f>'Lokalita č. 6 (3) - Hroma...'!F34</f>
        <v>0</v>
      </c>
      <c r="BT64" s="105" t="s">
        <v>80</v>
      </c>
      <c r="BV64" s="105" t="s">
        <v>74</v>
      </c>
      <c r="BW64" s="105" t="s">
        <v>118</v>
      </c>
      <c r="BX64" s="105" t="s">
        <v>7</v>
      </c>
      <c r="CL64" s="105" t="s">
        <v>21</v>
      </c>
      <c r="CM64" s="105" t="s">
        <v>82</v>
      </c>
    </row>
    <row r="65" spans="1:91" s="5" customFormat="1" ht="37.5" customHeight="1">
      <c r="A65" s="95" t="s">
        <v>76</v>
      </c>
      <c r="B65" s="96"/>
      <c r="C65" s="97"/>
      <c r="D65" s="359" t="s">
        <v>119</v>
      </c>
      <c r="E65" s="359"/>
      <c r="F65" s="359"/>
      <c r="G65" s="359"/>
      <c r="H65" s="359"/>
      <c r="I65" s="98"/>
      <c r="J65" s="359" t="s">
        <v>120</v>
      </c>
      <c r="K65" s="359"/>
      <c r="L65" s="359"/>
      <c r="M65" s="359"/>
      <c r="N65" s="359"/>
      <c r="O65" s="359"/>
      <c r="P65" s="359"/>
      <c r="Q65" s="359"/>
      <c r="R65" s="359"/>
      <c r="S65" s="359"/>
      <c r="T65" s="359"/>
      <c r="U65" s="359"/>
      <c r="V65" s="359"/>
      <c r="W65" s="359"/>
      <c r="X65" s="359"/>
      <c r="Y65" s="359"/>
      <c r="Z65" s="359"/>
      <c r="AA65" s="359"/>
      <c r="AB65" s="359"/>
      <c r="AC65" s="359"/>
      <c r="AD65" s="359"/>
      <c r="AE65" s="359"/>
      <c r="AF65" s="359"/>
      <c r="AG65" s="357">
        <f>'Lokalita č. 7 - Hromada b...'!J27</f>
        <v>0</v>
      </c>
      <c r="AH65" s="358"/>
      <c r="AI65" s="358"/>
      <c r="AJ65" s="358"/>
      <c r="AK65" s="358"/>
      <c r="AL65" s="358"/>
      <c r="AM65" s="358"/>
      <c r="AN65" s="357">
        <f t="shared" si="0"/>
        <v>0</v>
      </c>
      <c r="AO65" s="358"/>
      <c r="AP65" s="358"/>
      <c r="AQ65" s="99" t="s">
        <v>79</v>
      </c>
      <c r="AR65" s="100"/>
      <c r="AS65" s="106">
        <v>0</v>
      </c>
      <c r="AT65" s="107">
        <f t="shared" si="1"/>
        <v>0</v>
      </c>
      <c r="AU65" s="108">
        <f>'Lokalita č. 7 - Hromada b...'!P79</f>
        <v>0</v>
      </c>
      <c r="AV65" s="107">
        <f>'Lokalita č. 7 - Hromada b...'!J30</f>
        <v>0</v>
      </c>
      <c r="AW65" s="107">
        <f>'Lokalita č. 7 - Hromada b...'!J31</f>
        <v>0</v>
      </c>
      <c r="AX65" s="107">
        <f>'Lokalita č. 7 - Hromada b...'!J32</f>
        <v>0</v>
      </c>
      <c r="AY65" s="107">
        <f>'Lokalita č. 7 - Hromada b...'!J33</f>
        <v>0</v>
      </c>
      <c r="AZ65" s="107">
        <f>'Lokalita č. 7 - Hromada b...'!F30</f>
        <v>0</v>
      </c>
      <c r="BA65" s="107">
        <f>'Lokalita č. 7 - Hromada b...'!F31</f>
        <v>0</v>
      </c>
      <c r="BB65" s="107">
        <f>'Lokalita č. 7 - Hromada b...'!F32</f>
        <v>0</v>
      </c>
      <c r="BC65" s="107">
        <f>'Lokalita č. 7 - Hromada b...'!F33</f>
        <v>0</v>
      </c>
      <c r="BD65" s="109">
        <f>'Lokalita č. 7 - Hromada b...'!F34</f>
        <v>0</v>
      </c>
      <c r="BT65" s="105" t="s">
        <v>80</v>
      </c>
      <c r="BV65" s="105" t="s">
        <v>74</v>
      </c>
      <c r="BW65" s="105" t="s">
        <v>121</v>
      </c>
      <c r="BX65" s="105" t="s">
        <v>7</v>
      </c>
      <c r="CL65" s="105" t="s">
        <v>21</v>
      </c>
      <c r="CM65" s="105" t="s">
        <v>82</v>
      </c>
    </row>
    <row r="66" spans="1:91" s="1" customFormat="1" ht="30" customHeight="1">
      <c r="B66" s="40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0"/>
    </row>
    <row r="67" spans="1:91" s="1" customFormat="1" ht="6.95" customHeight="1">
      <c r="B67" s="55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60"/>
    </row>
  </sheetData>
  <sheetProtection algorithmName="SHA-512" hashValue="/8HvF0GFgZee5Vlxh4D/wNgIsGD0ZvNzaHC5jrgHrLrno/wAI2H8ypDcm19WpJTSWfvZYJFeRJ7DizA3wjsvzA==" saltValue="IwuJaECWomQ1GPETXht2iA==" spinCount="100000" sheet="1" objects="1" scenarios="1" formatCells="0" formatColumns="0" formatRows="0" sort="0" autoFilter="0"/>
  <mergeCells count="93">
    <mergeCell ref="AG51:AM51"/>
    <mergeCell ref="AN51:AP51"/>
    <mergeCell ref="AR2:BE2"/>
    <mergeCell ref="AN64:AP64"/>
    <mergeCell ref="AG64:AM64"/>
    <mergeCell ref="D64:H64"/>
    <mergeCell ref="J64:AF64"/>
    <mergeCell ref="AN65:AP65"/>
    <mergeCell ref="AG65:AM65"/>
    <mergeCell ref="D65:H65"/>
    <mergeCell ref="J65:AF65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N54:AP54"/>
    <mergeCell ref="AG54:AM54"/>
    <mergeCell ref="D54:H54"/>
    <mergeCell ref="J54:AF54"/>
    <mergeCell ref="AN55:AP55"/>
    <mergeCell ref="AG55:AM55"/>
    <mergeCell ref="D55:H55"/>
    <mergeCell ref="J55:AF55"/>
    <mergeCell ref="AN52:AP52"/>
    <mergeCell ref="AG52:AM52"/>
    <mergeCell ref="D52:H52"/>
    <mergeCell ref="J52:AF52"/>
    <mergeCell ref="AN53:AP53"/>
    <mergeCell ref="AG53:AM53"/>
    <mergeCell ref="D53:H53"/>
    <mergeCell ref="J53:AF53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/>
    <hyperlink ref="W1:AI1" location="C51" display="2) Rekapitulace objektů stavby a soupisů prací"/>
    <hyperlink ref="A52" location="'Lokalita č. 2 - Hromada b...'!C2" display="/"/>
    <hyperlink ref="A53" location="'Lokalita č. 2 (2) - Hroma...'!C2" display="/"/>
    <hyperlink ref="A54" location="'Lokalita č. 2 (H) - Hlína...'!C2" display="/"/>
    <hyperlink ref="A55" location="'Lokalita č. 3 - Hromada b...'!C2" display="/"/>
    <hyperlink ref="A56" location="'Lokalita č. 3 (2) - Hroma...'!C2" display="/"/>
    <hyperlink ref="A57" location="'Lokalita č. 3 (H) - Hlína...'!C2" display="/"/>
    <hyperlink ref="A58" location="'Lokalita č. 4 - Hromada b...'!C2" display="/"/>
    <hyperlink ref="A59" location="'Lokalita č. 4 (H) - Hlína...'!C2" display="/"/>
    <hyperlink ref="A60" location="'Lokalita č. 5 - Hromada b...'!C2" display="/"/>
    <hyperlink ref="A61" location="'Lokalita č. 5 (H) - Hlína...'!C2" display="/"/>
    <hyperlink ref="A62" location="'Lokalita č. 6 - Hromada b...'!C2" display="/"/>
    <hyperlink ref="A63" location="'Lokalita č. 6 (2) - Hroma...'!C2" display="/"/>
    <hyperlink ref="A64" location="'Lokalita č. 6 (3) - Hroma...'!C2" display="/"/>
    <hyperlink ref="A65" location="'Lokalita č. 7 - Hromada b...'!C2" display="/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106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345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ROUND(SUM(BE80:BE109), 2)</f>
        <v>0</v>
      </c>
      <c r="G30" s="41"/>
      <c r="H30" s="41"/>
      <c r="I30" s="130">
        <v>0.21</v>
      </c>
      <c r="J30" s="129">
        <f>ROUND(ROUND((SUM(BE80:BE109)),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ROUND(SUM(BF80:BF109), 2)</f>
        <v>0</v>
      </c>
      <c r="G31" s="41"/>
      <c r="H31" s="41"/>
      <c r="I31" s="130">
        <v>0.15</v>
      </c>
      <c r="J31" s="129">
        <f>ROUND(ROUND((SUM(BF80:BF109)),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ROUND(SUM(BG80:BG109),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ROUND(SUM(BH80:BH109),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ROUND(SUM(BI80:BI109),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5 - Hromada betonové suti 5-1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J87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J94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5 - Hromada betonové suti 5-1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0</v>
      </c>
      <c r="S80" s="84"/>
      <c r="T80" s="173">
        <f>T81</f>
        <v>350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P82+P87+P94</f>
        <v>0</v>
      </c>
      <c r="Q81" s="183"/>
      <c r="R81" s="184">
        <f>R82+R87+R94</f>
        <v>0</v>
      </c>
      <c r="S81" s="183"/>
      <c r="T81" s="185">
        <f>T82+T87+T94</f>
        <v>350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BK82+BK87+BK94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SUM(P83:P86)</f>
        <v>0</v>
      </c>
      <c r="Q82" s="183"/>
      <c r="R82" s="184">
        <f>SUM(R83:R86)</f>
        <v>0</v>
      </c>
      <c r="S82" s="183"/>
      <c r="T82" s="185">
        <f>SUM(T83:T86)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SUM(BK83:BK86)</f>
        <v>0</v>
      </c>
    </row>
    <row r="83" spans="2:65" s="1" customFormat="1" ht="31.5" customHeight="1">
      <c r="B83" s="40"/>
      <c r="C83" s="192" t="s">
        <v>80</v>
      </c>
      <c r="D83" s="192" t="s">
        <v>157</v>
      </c>
      <c r="E83" s="193" t="s">
        <v>174</v>
      </c>
      <c r="F83" s="194" t="s">
        <v>175</v>
      </c>
      <c r="G83" s="195" t="s">
        <v>176</v>
      </c>
      <c r="H83" s="196">
        <v>3990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346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347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348</v>
      </c>
      <c r="G85" s="217"/>
      <c r="H85" s="220">
        <v>3990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06" t="s">
        <v>164</v>
      </c>
      <c r="E86" s="239" t="s">
        <v>21</v>
      </c>
      <c r="F86" s="240" t="s">
        <v>168</v>
      </c>
      <c r="G86" s="228"/>
      <c r="H86" s="241">
        <v>3990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0" customFormat="1" ht="29.85" customHeight="1">
      <c r="B87" s="175"/>
      <c r="C87" s="176"/>
      <c r="D87" s="189" t="s">
        <v>71</v>
      </c>
      <c r="E87" s="190" t="s">
        <v>181</v>
      </c>
      <c r="F87" s="190" t="s">
        <v>182</v>
      </c>
      <c r="G87" s="176"/>
      <c r="H87" s="176"/>
      <c r="I87" s="179"/>
      <c r="J87" s="191">
        <f>BK87</f>
        <v>0</v>
      </c>
      <c r="K87" s="176"/>
      <c r="L87" s="181"/>
      <c r="M87" s="182"/>
      <c r="N87" s="183"/>
      <c r="O87" s="183"/>
      <c r="P87" s="184">
        <f>SUM(P88:P93)</f>
        <v>0</v>
      </c>
      <c r="Q87" s="183"/>
      <c r="R87" s="184">
        <f>SUM(R88:R93)</f>
        <v>0</v>
      </c>
      <c r="S87" s="183"/>
      <c r="T87" s="185">
        <f>SUM(T88:T93)</f>
        <v>350</v>
      </c>
      <c r="AR87" s="186" t="s">
        <v>80</v>
      </c>
      <c r="AT87" s="187" t="s">
        <v>71</v>
      </c>
      <c r="AU87" s="187" t="s">
        <v>80</v>
      </c>
      <c r="AY87" s="186" t="s">
        <v>155</v>
      </c>
      <c r="BK87" s="188">
        <f>SUM(BK88:BK93)</f>
        <v>0</v>
      </c>
    </row>
    <row r="88" spans="2:65" s="1" customFormat="1" ht="44.25" customHeight="1">
      <c r="B88" s="40"/>
      <c r="C88" s="192" t="s">
        <v>82</v>
      </c>
      <c r="D88" s="192" t="s">
        <v>157</v>
      </c>
      <c r="E88" s="193" t="s">
        <v>191</v>
      </c>
      <c r="F88" s="194" t="s">
        <v>192</v>
      </c>
      <c r="G88" s="195" t="s">
        <v>176</v>
      </c>
      <c r="H88" s="196">
        <v>17500</v>
      </c>
      <c r="I88" s="197"/>
      <c r="J88" s="198">
        <f>ROUND(I88*H88,2)</f>
        <v>0</v>
      </c>
      <c r="K88" s="194" t="s">
        <v>161</v>
      </c>
      <c r="L88" s="60"/>
      <c r="M88" s="199" t="s">
        <v>21</v>
      </c>
      <c r="N88" s="200" t="s">
        <v>43</v>
      </c>
      <c r="O88" s="41"/>
      <c r="P88" s="201">
        <f>O88*H88</f>
        <v>0</v>
      </c>
      <c r="Q88" s="201">
        <v>0</v>
      </c>
      <c r="R88" s="201">
        <f>Q88*H88</f>
        <v>0</v>
      </c>
      <c r="S88" s="201">
        <v>0.02</v>
      </c>
      <c r="T88" s="202">
        <f>S88*H88</f>
        <v>350</v>
      </c>
      <c r="AR88" s="23" t="s">
        <v>162</v>
      </c>
      <c r="AT88" s="23" t="s">
        <v>157</v>
      </c>
      <c r="AU88" s="23" t="s">
        <v>82</v>
      </c>
      <c r="AY88" s="23" t="s">
        <v>155</v>
      </c>
      <c r="BE88" s="203">
        <f>IF(N88="základní",J88,0)</f>
        <v>0</v>
      </c>
      <c r="BF88" s="203">
        <f>IF(N88="snížená",J88,0)</f>
        <v>0</v>
      </c>
      <c r="BG88" s="203">
        <f>IF(N88="zákl. přenesená",J88,0)</f>
        <v>0</v>
      </c>
      <c r="BH88" s="203">
        <f>IF(N88="sníž. přenesená",J88,0)</f>
        <v>0</v>
      </c>
      <c r="BI88" s="203">
        <f>IF(N88="nulová",J88,0)</f>
        <v>0</v>
      </c>
      <c r="BJ88" s="23" t="s">
        <v>80</v>
      </c>
      <c r="BK88" s="203">
        <f>ROUND(I88*H88,2)</f>
        <v>0</v>
      </c>
      <c r="BL88" s="23" t="s">
        <v>162</v>
      </c>
      <c r="BM88" s="23" t="s">
        <v>349</v>
      </c>
    </row>
    <row r="89" spans="2:65" s="1" customFormat="1" ht="27">
      <c r="B89" s="40"/>
      <c r="C89" s="62"/>
      <c r="D89" s="206" t="s">
        <v>186</v>
      </c>
      <c r="E89" s="62"/>
      <c r="F89" s="242" t="s">
        <v>194</v>
      </c>
      <c r="G89" s="62"/>
      <c r="H89" s="62"/>
      <c r="I89" s="162"/>
      <c r="J89" s="62"/>
      <c r="K89" s="62"/>
      <c r="L89" s="60"/>
      <c r="M89" s="243"/>
      <c r="N89" s="41"/>
      <c r="O89" s="41"/>
      <c r="P89" s="41"/>
      <c r="Q89" s="41"/>
      <c r="R89" s="41"/>
      <c r="S89" s="41"/>
      <c r="T89" s="77"/>
      <c r="AT89" s="23" t="s">
        <v>186</v>
      </c>
      <c r="AU89" s="23" t="s">
        <v>82</v>
      </c>
    </row>
    <row r="90" spans="2:65" s="11" customFormat="1" ht="13.5">
      <c r="B90" s="204"/>
      <c r="C90" s="205"/>
      <c r="D90" s="206" t="s">
        <v>164</v>
      </c>
      <c r="E90" s="207" t="s">
        <v>21</v>
      </c>
      <c r="F90" s="208" t="s">
        <v>195</v>
      </c>
      <c r="G90" s="205"/>
      <c r="H90" s="209" t="s">
        <v>21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164</v>
      </c>
      <c r="AU90" s="215" t="s">
        <v>82</v>
      </c>
      <c r="AV90" s="11" t="s">
        <v>80</v>
      </c>
      <c r="AW90" s="11" t="s">
        <v>36</v>
      </c>
      <c r="AX90" s="11" t="s">
        <v>72</v>
      </c>
      <c r="AY90" s="215" t="s">
        <v>155</v>
      </c>
    </row>
    <row r="91" spans="2:65" s="11" customFormat="1" ht="13.5">
      <c r="B91" s="204"/>
      <c r="C91" s="205"/>
      <c r="D91" s="206" t="s">
        <v>164</v>
      </c>
      <c r="E91" s="207" t="s">
        <v>21</v>
      </c>
      <c r="F91" s="208" t="s">
        <v>350</v>
      </c>
      <c r="G91" s="205"/>
      <c r="H91" s="209" t="s">
        <v>21</v>
      </c>
      <c r="I91" s="210"/>
      <c r="J91" s="205"/>
      <c r="K91" s="205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164</v>
      </c>
      <c r="AU91" s="215" t="s">
        <v>82</v>
      </c>
      <c r="AV91" s="11" t="s">
        <v>80</v>
      </c>
      <c r="AW91" s="11" t="s">
        <v>36</v>
      </c>
      <c r="AX91" s="11" t="s">
        <v>72</v>
      </c>
      <c r="AY91" s="215" t="s">
        <v>155</v>
      </c>
    </row>
    <row r="92" spans="2:65" s="12" customFormat="1" ht="13.5">
      <c r="B92" s="216"/>
      <c r="C92" s="217"/>
      <c r="D92" s="206" t="s">
        <v>164</v>
      </c>
      <c r="E92" s="218" t="s">
        <v>21</v>
      </c>
      <c r="F92" s="219" t="s">
        <v>351</v>
      </c>
      <c r="G92" s="217"/>
      <c r="H92" s="220">
        <v>17500</v>
      </c>
      <c r="I92" s="221"/>
      <c r="J92" s="217"/>
      <c r="K92" s="217"/>
      <c r="L92" s="222"/>
      <c r="M92" s="223"/>
      <c r="N92" s="224"/>
      <c r="O92" s="224"/>
      <c r="P92" s="224"/>
      <c r="Q92" s="224"/>
      <c r="R92" s="224"/>
      <c r="S92" s="224"/>
      <c r="T92" s="225"/>
      <c r="AT92" s="226" t="s">
        <v>164</v>
      </c>
      <c r="AU92" s="226" t="s">
        <v>82</v>
      </c>
      <c r="AV92" s="12" t="s">
        <v>82</v>
      </c>
      <c r="AW92" s="12" t="s">
        <v>36</v>
      </c>
      <c r="AX92" s="12" t="s">
        <v>72</v>
      </c>
      <c r="AY92" s="226" t="s">
        <v>155</v>
      </c>
    </row>
    <row r="93" spans="2:65" s="13" customFormat="1" ht="13.5">
      <c r="B93" s="227"/>
      <c r="C93" s="228"/>
      <c r="D93" s="206" t="s">
        <v>164</v>
      </c>
      <c r="E93" s="239" t="s">
        <v>21</v>
      </c>
      <c r="F93" s="240" t="s">
        <v>168</v>
      </c>
      <c r="G93" s="228"/>
      <c r="H93" s="241">
        <v>17500</v>
      </c>
      <c r="I93" s="233"/>
      <c r="J93" s="228"/>
      <c r="K93" s="228"/>
      <c r="L93" s="234"/>
      <c r="M93" s="235"/>
      <c r="N93" s="236"/>
      <c r="O93" s="236"/>
      <c r="P93" s="236"/>
      <c r="Q93" s="236"/>
      <c r="R93" s="236"/>
      <c r="S93" s="236"/>
      <c r="T93" s="237"/>
      <c r="AT93" s="238" t="s">
        <v>164</v>
      </c>
      <c r="AU93" s="238" t="s">
        <v>82</v>
      </c>
      <c r="AV93" s="13" t="s">
        <v>162</v>
      </c>
      <c r="AW93" s="13" t="s">
        <v>36</v>
      </c>
      <c r="AX93" s="13" t="s">
        <v>80</v>
      </c>
      <c r="AY93" s="238" t="s">
        <v>155</v>
      </c>
    </row>
    <row r="94" spans="2:65" s="10" customFormat="1" ht="29.85" customHeight="1">
      <c r="B94" s="175"/>
      <c r="C94" s="176"/>
      <c r="D94" s="189" t="s">
        <v>71</v>
      </c>
      <c r="E94" s="190" t="s">
        <v>199</v>
      </c>
      <c r="F94" s="190" t="s">
        <v>200</v>
      </c>
      <c r="G94" s="176"/>
      <c r="H94" s="176"/>
      <c r="I94" s="179"/>
      <c r="J94" s="191">
        <f>BK94</f>
        <v>0</v>
      </c>
      <c r="K94" s="176"/>
      <c r="L94" s="181"/>
      <c r="M94" s="182"/>
      <c r="N94" s="183"/>
      <c r="O94" s="183"/>
      <c r="P94" s="184">
        <f>SUM(P95:P109)</f>
        <v>0</v>
      </c>
      <c r="Q94" s="183"/>
      <c r="R94" s="184">
        <f>SUM(R95:R109)</f>
        <v>0</v>
      </c>
      <c r="S94" s="183"/>
      <c r="T94" s="185">
        <f>SUM(T95:T109)</f>
        <v>0</v>
      </c>
      <c r="AR94" s="186" t="s">
        <v>80</v>
      </c>
      <c r="AT94" s="187" t="s">
        <v>71</v>
      </c>
      <c r="AU94" s="187" t="s">
        <v>80</v>
      </c>
      <c r="AY94" s="186" t="s">
        <v>155</v>
      </c>
      <c r="BK94" s="188">
        <f>SUM(BK95:BK109)</f>
        <v>0</v>
      </c>
    </row>
    <row r="95" spans="2:65" s="1" customFormat="1" ht="31.5" customHeight="1">
      <c r="B95" s="40"/>
      <c r="C95" s="192" t="s">
        <v>173</v>
      </c>
      <c r="D95" s="192" t="s">
        <v>157</v>
      </c>
      <c r="E95" s="193" t="s">
        <v>202</v>
      </c>
      <c r="F95" s="194" t="s">
        <v>203</v>
      </c>
      <c r="G95" s="195" t="s">
        <v>160</v>
      </c>
      <c r="H95" s="196">
        <v>19953</v>
      </c>
      <c r="I95" s="197"/>
      <c r="J95" s="198">
        <f>ROUND(I95*H95,2)</f>
        <v>0</v>
      </c>
      <c r="K95" s="194" t="s">
        <v>161</v>
      </c>
      <c r="L95" s="60"/>
      <c r="M95" s="199" t="s">
        <v>21</v>
      </c>
      <c r="N95" s="200" t="s">
        <v>43</v>
      </c>
      <c r="O95" s="41"/>
      <c r="P95" s="201">
        <f>O95*H95</f>
        <v>0</v>
      </c>
      <c r="Q95" s="201">
        <v>0</v>
      </c>
      <c r="R95" s="201">
        <f>Q95*H95</f>
        <v>0</v>
      </c>
      <c r="S95" s="201">
        <v>0</v>
      </c>
      <c r="T95" s="202">
        <f>S95*H95</f>
        <v>0</v>
      </c>
      <c r="AR95" s="23" t="s">
        <v>162</v>
      </c>
      <c r="AT95" s="23" t="s">
        <v>157</v>
      </c>
      <c r="AU95" s="23" t="s">
        <v>82</v>
      </c>
      <c r="AY95" s="23" t="s">
        <v>155</v>
      </c>
      <c r="BE95" s="203">
        <f>IF(N95="základní",J95,0)</f>
        <v>0</v>
      </c>
      <c r="BF95" s="203">
        <f>IF(N95="snížená",J95,0)</f>
        <v>0</v>
      </c>
      <c r="BG95" s="203">
        <f>IF(N95="zákl. přenesená",J95,0)</f>
        <v>0</v>
      </c>
      <c r="BH95" s="203">
        <f>IF(N95="sníž. přenesená",J95,0)</f>
        <v>0</v>
      </c>
      <c r="BI95" s="203">
        <f>IF(N95="nulová",J95,0)</f>
        <v>0</v>
      </c>
      <c r="BJ95" s="23" t="s">
        <v>80</v>
      </c>
      <c r="BK95" s="203">
        <f>ROUND(I95*H95,2)</f>
        <v>0</v>
      </c>
      <c r="BL95" s="23" t="s">
        <v>162</v>
      </c>
      <c r="BM95" s="23" t="s">
        <v>352</v>
      </c>
    </row>
    <row r="96" spans="2:65" s="11" customFormat="1" ht="13.5">
      <c r="B96" s="204"/>
      <c r="C96" s="205"/>
      <c r="D96" s="206" t="s">
        <v>164</v>
      </c>
      <c r="E96" s="207" t="s">
        <v>21</v>
      </c>
      <c r="F96" s="208" t="s">
        <v>353</v>
      </c>
      <c r="G96" s="205"/>
      <c r="H96" s="209" t="s">
        <v>21</v>
      </c>
      <c r="I96" s="210"/>
      <c r="J96" s="205"/>
      <c r="K96" s="205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164</v>
      </c>
      <c r="AU96" s="215" t="s">
        <v>82</v>
      </c>
      <c r="AV96" s="11" t="s">
        <v>80</v>
      </c>
      <c r="AW96" s="11" t="s">
        <v>36</v>
      </c>
      <c r="AX96" s="11" t="s">
        <v>72</v>
      </c>
      <c r="AY96" s="215" t="s">
        <v>155</v>
      </c>
    </row>
    <row r="97" spans="2:65" s="12" customFormat="1" ht="13.5">
      <c r="B97" s="216"/>
      <c r="C97" s="217"/>
      <c r="D97" s="206" t="s">
        <v>164</v>
      </c>
      <c r="E97" s="218" t="s">
        <v>21</v>
      </c>
      <c r="F97" s="219" t="s">
        <v>354</v>
      </c>
      <c r="G97" s="217"/>
      <c r="H97" s="220">
        <v>19953</v>
      </c>
      <c r="I97" s="221"/>
      <c r="J97" s="217"/>
      <c r="K97" s="217"/>
      <c r="L97" s="222"/>
      <c r="M97" s="223"/>
      <c r="N97" s="224"/>
      <c r="O97" s="224"/>
      <c r="P97" s="224"/>
      <c r="Q97" s="224"/>
      <c r="R97" s="224"/>
      <c r="S97" s="224"/>
      <c r="T97" s="225"/>
      <c r="AT97" s="226" t="s">
        <v>164</v>
      </c>
      <c r="AU97" s="226" t="s">
        <v>82</v>
      </c>
      <c r="AV97" s="12" t="s">
        <v>82</v>
      </c>
      <c r="AW97" s="12" t="s">
        <v>36</v>
      </c>
      <c r="AX97" s="12" t="s">
        <v>72</v>
      </c>
      <c r="AY97" s="226" t="s">
        <v>155</v>
      </c>
    </row>
    <row r="98" spans="2:65" s="13" customFormat="1" ht="13.5">
      <c r="B98" s="227"/>
      <c r="C98" s="228"/>
      <c r="D98" s="229" t="s">
        <v>164</v>
      </c>
      <c r="E98" s="230" t="s">
        <v>21</v>
      </c>
      <c r="F98" s="231" t="s">
        <v>168</v>
      </c>
      <c r="G98" s="228"/>
      <c r="H98" s="232">
        <v>19953</v>
      </c>
      <c r="I98" s="233"/>
      <c r="J98" s="228"/>
      <c r="K98" s="228"/>
      <c r="L98" s="234"/>
      <c r="M98" s="235"/>
      <c r="N98" s="236"/>
      <c r="O98" s="236"/>
      <c r="P98" s="236"/>
      <c r="Q98" s="236"/>
      <c r="R98" s="236"/>
      <c r="S98" s="236"/>
      <c r="T98" s="237"/>
      <c r="AT98" s="238" t="s">
        <v>164</v>
      </c>
      <c r="AU98" s="238" t="s">
        <v>82</v>
      </c>
      <c r="AV98" s="13" t="s">
        <v>162</v>
      </c>
      <c r="AW98" s="13" t="s">
        <v>36</v>
      </c>
      <c r="AX98" s="13" t="s">
        <v>80</v>
      </c>
      <c r="AY98" s="238" t="s">
        <v>155</v>
      </c>
    </row>
    <row r="99" spans="2:65" s="1" customFormat="1" ht="31.5" customHeight="1">
      <c r="B99" s="40"/>
      <c r="C99" s="192" t="s">
        <v>162</v>
      </c>
      <c r="D99" s="192" t="s">
        <v>157</v>
      </c>
      <c r="E99" s="193" t="s">
        <v>208</v>
      </c>
      <c r="F99" s="194" t="s">
        <v>209</v>
      </c>
      <c r="G99" s="195" t="s">
        <v>160</v>
      </c>
      <c r="H99" s="196">
        <v>19953</v>
      </c>
      <c r="I99" s="197"/>
      <c r="J99" s="198">
        <f>ROUND(I99*H99,2)</f>
        <v>0</v>
      </c>
      <c r="K99" s="194" t="s">
        <v>161</v>
      </c>
      <c r="L99" s="60"/>
      <c r="M99" s="199" t="s">
        <v>21</v>
      </c>
      <c r="N99" s="200" t="s">
        <v>43</v>
      </c>
      <c r="O99" s="41"/>
      <c r="P99" s="201">
        <f>O99*H99</f>
        <v>0</v>
      </c>
      <c r="Q99" s="201">
        <v>0</v>
      </c>
      <c r="R99" s="201">
        <f>Q99*H99</f>
        <v>0</v>
      </c>
      <c r="S99" s="201">
        <v>0</v>
      </c>
      <c r="T99" s="202">
        <f>S99*H99</f>
        <v>0</v>
      </c>
      <c r="AR99" s="23" t="s">
        <v>162</v>
      </c>
      <c r="AT99" s="23" t="s">
        <v>157</v>
      </c>
      <c r="AU99" s="23" t="s">
        <v>82</v>
      </c>
      <c r="AY99" s="23" t="s">
        <v>155</v>
      </c>
      <c r="BE99" s="203">
        <f>IF(N99="základní",J99,0)</f>
        <v>0</v>
      </c>
      <c r="BF99" s="203">
        <f>IF(N99="snížená",J99,0)</f>
        <v>0</v>
      </c>
      <c r="BG99" s="203">
        <f>IF(N99="zákl. přenesená",J99,0)</f>
        <v>0</v>
      </c>
      <c r="BH99" s="203">
        <f>IF(N99="sníž. přenesená",J99,0)</f>
        <v>0</v>
      </c>
      <c r="BI99" s="203">
        <f>IF(N99="nulová",J99,0)</f>
        <v>0</v>
      </c>
      <c r="BJ99" s="23" t="s">
        <v>80</v>
      </c>
      <c r="BK99" s="203">
        <f>ROUND(I99*H99,2)</f>
        <v>0</v>
      </c>
      <c r="BL99" s="23" t="s">
        <v>162</v>
      </c>
      <c r="BM99" s="23" t="s">
        <v>355</v>
      </c>
    </row>
    <row r="100" spans="2:65" s="11" customFormat="1" ht="13.5">
      <c r="B100" s="204"/>
      <c r="C100" s="205"/>
      <c r="D100" s="206" t="s">
        <v>164</v>
      </c>
      <c r="E100" s="207" t="s">
        <v>21</v>
      </c>
      <c r="F100" s="208" t="s">
        <v>353</v>
      </c>
      <c r="G100" s="205"/>
      <c r="H100" s="209" t="s">
        <v>21</v>
      </c>
      <c r="I100" s="210"/>
      <c r="J100" s="205"/>
      <c r="K100" s="205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164</v>
      </c>
      <c r="AU100" s="215" t="s">
        <v>82</v>
      </c>
      <c r="AV100" s="11" t="s">
        <v>80</v>
      </c>
      <c r="AW100" s="11" t="s">
        <v>36</v>
      </c>
      <c r="AX100" s="11" t="s">
        <v>72</v>
      </c>
      <c r="AY100" s="215" t="s">
        <v>155</v>
      </c>
    </row>
    <row r="101" spans="2:65" s="12" customFormat="1" ht="13.5">
      <c r="B101" s="216"/>
      <c r="C101" s="217"/>
      <c r="D101" s="206" t="s">
        <v>164</v>
      </c>
      <c r="E101" s="218" t="s">
        <v>21</v>
      </c>
      <c r="F101" s="219" t="s">
        <v>354</v>
      </c>
      <c r="G101" s="217"/>
      <c r="H101" s="220">
        <v>19953</v>
      </c>
      <c r="I101" s="221"/>
      <c r="J101" s="217"/>
      <c r="K101" s="217"/>
      <c r="L101" s="222"/>
      <c r="M101" s="223"/>
      <c r="N101" s="224"/>
      <c r="O101" s="224"/>
      <c r="P101" s="224"/>
      <c r="Q101" s="224"/>
      <c r="R101" s="224"/>
      <c r="S101" s="224"/>
      <c r="T101" s="225"/>
      <c r="AT101" s="226" t="s">
        <v>164</v>
      </c>
      <c r="AU101" s="226" t="s">
        <v>82</v>
      </c>
      <c r="AV101" s="12" t="s">
        <v>82</v>
      </c>
      <c r="AW101" s="12" t="s">
        <v>36</v>
      </c>
      <c r="AX101" s="12" t="s">
        <v>72</v>
      </c>
      <c r="AY101" s="226" t="s">
        <v>155</v>
      </c>
    </row>
    <row r="102" spans="2:65" s="13" customFormat="1" ht="13.5">
      <c r="B102" s="227"/>
      <c r="C102" s="228"/>
      <c r="D102" s="229" t="s">
        <v>164</v>
      </c>
      <c r="E102" s="230" t="s">
        <v>21</v>
      </c>
      <c r="F102" s="231" t="s">
        <v>168</v>
      </c>
      <c r="G102" s="228"/>
      <c r="H102" s="232">
        <v>19953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AT102" s="238" t="s">
        <v>164</v>
      </c>
      <c r="AU102" s="238" t="s">
        <v>82</v>
      </c>
      <c r="AV102" s="13" t="s">
        <v>162</v>
      </c>
      <c r="AW102" s="13" t="s">
        <v>36</v>
      </c>
      <c r="AX102" s="13" t="s">
        <v>80</v>
      </c>
      <c r="AY102" s="238" t="s">
        <v>155</v>
      </c>
    </row>
    <row r="103" spans="2:65" s="1" customFormat="1" ht="31.5" customHeight="1">
      <c r="B103" s="40"/>
      <c r="C103" s="192" t="s">
        <v>190</v>
      </c>
      <c r="D103" s="192" t="s">
        <v>157</v>
      </c>
      <c r="E103" s="193" t="s">
        <v>212</v>
      </c>
      <c r="F103" s="194" t="s">
        <v>213</v>
      </c>
      <c r="G103" s="195" t="s">
        <v>160</v>
      </c>
      <c r="H103" s="196">
        <v>199530</v>
      </c>
      <c r="I103" s="197"/>
      <c r="J103" s="198">
        <f>ROUND(I103*H103,2)</f>
        <v>0</v>
      </c>
      <c r="K103" s="194" t="s">
        <v>161</v>
      </c>
      <c r="L103" s="60"/>
      <c r="M103" s="199" t="s">
        <v>21</v>
      </c>
      <c r="N103" s="200" t="s">
        <v>43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23" t="s">
        <v>162</v>
      </c>
      <c r="AT103" s="23" t="s">
        <v>157</v>
      </c>
      <c r="AU103" s="23" t="s">
        <v>82</v>
      </c>
      <c r="AY103" s="23" t="s">
        <v>155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80</v>
      </c>
      <c r="BK103" s="203">
        <f>ROUND(I103*H103,2)</f>
        <v>0</v>
      </c>
      <c r="BL103" s="23" t="s">
        <v>162</v>
      </c>
      <c r="BM103" s="23" t="s">
        <v>356</v>
      </c>
    </row>
    <row r="104" spans="2:65" s="11" customFormat="1" ht="13.5">
      <c r="B104" s="204"/>
      <c r="C104" s="205"/>
      <c r="D104" s="206" t="s">
        <v>164</v>
      </c>
      <c r="E104" s="207" t="s">
        <v>21</v>
      </c>
      <c r="F104" s="208" t="s">
        <v>215</v>
      </c>
      <c r="G104" s="205"/>
      <c r="H104" s="209" t="s">
        <v>21</v>
      </c>
      <c r="I104" s="210"/>
      <c r="J104" s="205"/>
      <c r="K104" s="205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164</v>
      </c>
      <c r="AU104" s="215" t="s">
        <v>82</v>
      </c>
      <c r="AV104" s="11" t="s">
        <v>80</v>
      </c>
      <c r="AW104" s="11" t="s">
        <v>36</v>
      </c>
      <c r="AX104" s="11" t="s">
        <v>72</v>
      </c>
      <c r="AY104" s="215" t="s">
        <v>155</v>
      </c>
    </row>
    <row r="105" spans="2:65" s="12" customFormat="1" ht="13.5">
      <c r="B105" s="216"/>
      <c r="C105" s="217"/>
      <c r="D105" s="206" t="s">
        <v>164</v>
      </c>
      <c r="E105" s="218" t="s">
        <v>21</v>
      </c>
      <c r="F105" s="219" t="s">
        <v>357</v>
      </c>
      <c r="G105" s="217"/>
      <c r="H105" s="220">
        <v>199530</v>
      </c>
      <c r="I105" s="221"/>
      <c r="J105" s="217"/>
      <c r="K105" s="217"/>
      <c r="L105" s="222"/>
      <c r="M105" s="223"/>
      <c r="N105" s="224"/>
      <c r="O105" s="224"/>
      <c r="P105" s="224"/>
      <c r="Q105" s="224"/>
      <c r="R105" s="224"/>
      <c r="S105" s="224"/>
      <c r="T105" s="225"/>
      <c r="AT105" s="226" t="s">
        <v>164</v>
      </c>
      <c r="AU105" s="226" t="s">
        <v>82</v>
      </c>
      <c r="AV105" s="12" t="s">
        <v>82</v>
      </c>
      <c r="AW105" s="12" t="s">
        <v>36</v>
      </c>
      <c r="AX105" s="12" t="s">
        <v>72</v>
      </c>
      <c r="AY105" s="226" t="s">
        <v>155</v>
      </c>
    </row>
    <row r="106" spans="2:65" s="13" customFormat="1" ht="13.5">
      <c r="B106" s="227"/>
      <c r="C106" s="228"/>
      <c r="D106" s="229" t="s">
        <v>164</v>
      </c>
      <c r="E106" s="230" t="s">
        <v>21</v>
      </c>
      <c r="F106" s="231" t="s">
        <v>168</v>
      </c>
      <c r="G106" s="228"/>
      <c r="H106" s="232">
        <v>199530</v>
      </c>
      <c r="I106" s="233"/>
      <c r="J106" s="228"/>
      <c r="K106" s="228"/>
      <c r="L106" s="234"/>
      <c r="M106" s="235"/>
      <c r="N106" s="236"/>
      <c r="O106" s="236"/>
      <c r="P106" s="236"/>
      <c r="Q106" s="236"/>
      <c r="R106" s="236"/>
      <c r="S106" s="236"/>
      <c r="T106" s="237"/>
      <c r="AT106" s="238" t="s">
        <v>164</v>
      </c>
      <c r="AU106" s="238" t="s">
        <v>82</v>
      </c>
      <c r="AV106" s="13" t="s">
        <v>162</v>
      </c>
      <c r="AW106" s="13" t="s">
        <v>36</v>
      </c>
      <c r="AX106" s="13" t="s">
        <v>80</v>
      </c>
      <c r="AY106" s="238" t="s">
        <v>155</v>
      </c>
    </row>
    <row r="107" spans="2:65" s="1" customFormat="1" ht="22.5" customHeight="1">
      <c r="B107" s="40"/>
      <c r="C107" s="192" t="s">
        <v>201</v>
      </c>
      <c r="D107" s="192" t="s">
        <v>157</v>
      </c>
      <c r="E107" s="193" t="s">
        <v>217</v>
      </c>
      <c r="F107" s="194" t="s">
        <v>218</v>
      </c>
      <c r="G107" s="195" t="s">
        <v>160</v>
      </c>
      <c r="H107" s="196">
        <v>19953</v>
      </c>
      <c r="I107" s="197"/>
      <c r="J107" s="198">
        <f>ROUND(I107*H107,2)</f>
        <v>0</v>
      </c>
      <c r="K107" s="194" t="s">
        <v>161</v>
      </c>
      <c r="L107" s="60"/>
      <c r="M107" s="199" t="s">
        <v>21</v>
      </c>
      <c r="N107" s="200" t="s">
        <v>43</v>
      </c>
      <c r="O107" s="41"/>
      <c r="P107" s="201">
        <f>O107*H107</f>
        <v>0</v>
      </c>
      <c r="Q107" s="201">
        <v>0</v>
      </c>
      <c r="R107" s="201">
        <f>Q107*H107</f>
        <v>0</v>
      </c>
      <c r="S107" s="201">
        <v>0</v>
      </c>
      <c r="T107" s="202">
        <f>S107*H107</f>
        <v>0</v>
      </c>
      <c r="AR107" s="23" t="s">
        <v>162</v>
      </c>
      <c r="AT107" s="23" t="s">
        <v>157</v>
      </c>
      <c r="AU107" s="23" t="s">
        <v>82</v>
      </c>
      <c r="AY107" s="23" t="s">
        <v>155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23" t="s">
        <v>80</v>
      </c>
      <c r="BK107" s="203">
        <f>ROUND(I107*H107,2)</f>
        <v>0</v>
      </c>
      <c r="BL107" s="23" t="s">
        <v>162</v>
      </c>
      <c r="BM107" s="23" t="s">
        <v>358</v>
      </c>
    </row>
    <row r="108" spans="2:65" s="12" customFormat="1" ht="13.5">
      <c r="B108" s="216"/>
      <c r="C108" s="217"/>
      <c r="D108" s="206" t="s">
        <v>164</v>
      </c>
      <c r="E108" s="218" t="s">
        <v>21</v>
      </c>
      <c r="F108" s="219" t="s">
        <v>359</v>
      </c>
      <c r="G108" s="217"/>
      <c r="H108" s="220">
        <v>19953</v>
      </c>
      <c r="I108" s="221"/>
      <c r="J108" s="217"/>
      <c r="K108" s="217"/>
      <c r="L108" s="222"/>
      <c r="M108" s="223"/>
      <c r="N108" s="224"/>
      <c r="O108" s="224"/>
      <c r="P108" s="224"/>
      <c r="Q108" s="224"/>
      <c r="R108" s="224"/>
      <c r="S108" s="224"/>
      <c r="T108" s="225"/>
      <c r="AT108" s="226" t="s">
        <v>164</v>
      </c>
      <c r="AU108" s="226" t="s">
        <v>82</v>
      </c>
      <c r="AV108" s="12" t="s">
        <v>82</v>
      </c>
      <c r="AW108" s="12" t="s">
        <v>36</v>
      </c>
      <c r="AX108" s="12" t="s">
        <v>72</v>
      </c>
      <c r="AY108" s="226" t="s">
        <v>155</v>
      </c>
    </row>
    <row r="109" spans="2:65" s="13" customFormat="1" ht="13.5">
      <c r="B109" s="227"/>
      <c r="C109" s="228"/>
      <c r="D109" s="206" t="s">
        <v>164</v>
      </c>
      <c r="E109" s="239" t="s">
        <v>21</v>
      </c>
      <c r="F109" s="240" t="s">
        <v>168</v>
      </c>
      <c r="G109" s="228"/>
      <c r="H109" s="241">
        <v>19953</v>
      </c>
      <c r="I109" s="233"/>
      <c r="J109" s="228"/>
      <c r="K109" s="228"/>
      <c r="L109" s="234"/>
      <c r="M109" s="244"/>
      <c r="N109" s="245"/>
      <c r="O109" s="245"/>
      <c r="P109" s="245"/>
      <c r="Q109" s="245"/>
      <c r="R109" s="245"/>
      <c r="S109" s="245"/>
      <c r="T109" s="246"/>
      <c r="AT109" s="238" t="s">
        <v>164</v>
      </c>
      <c r="AU109" s="238" t="s">
        <v>82</v>
      </c>
      <c r="AV109" s="13" t="s">
        <v>162</v>
      </c>
      <c r="AW109" s="13" t="s">
        <v>36</v>
      </c>
      <c r="AX109" s="13" t="s">
        <v>80</v>
      </c>
      <c r="AY109" s="238" t="s">
        <v>155</v>
      </c>
    </row>
    <row r="110" spans="2:65" s="1" customFormat="1" ht="6.95" customHeight="1">
      <c r="B110" s="55"/>
      <c r="C110" s="56"/>
      <c r="D110" s="56"/>
      <c r="E110" s="56"/>
      <c r="F110" s="56"/>
      <c r="G110" s="56"/>
      <c r="H110" s="56"/>
      <c r="I110" s="138"/>
      <c r="J110" s="56"/>
      <c r="K110" s="56"/>
      <c r="L110" s="60"/>
    </row>
  </sheetData>
  <sheetProtection algorithmName="SHA-512" hashValue="h/z7ihea0beFtLVPj7WNrkokfw9/hIG60eXZ1b7kRhLWeTe2d7dPqAsN8Hrlk/FJngJUao3Qo4UCKG8ZpkEVDw==" saltValue="ScFuqdDbi09ua9RoPpSNZw==" spinCount="100000" sheet="1" objects="1" scenarios="1" formatCells="0" formatColumns="0" formatRows="0" sort="0" autoFilter="0"/>
  <autoFilter ref="C79:K109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6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109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360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ROUND(SUM(BE80:BE105), 2)</f>
        <v>0</v>
      </c>
      <c r="G30" s="41"/>
      <c r="H30" s="41"/>
      <c r="I30" s="130">
        <v>0.21</v>
      </c>
      <c r="J30" s="129">
        <f>ROUND(ROUND((SUM(BE80:BE105)),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ROUND(SUM(BF80:BF105), 2)</f>
        <v>0</v>
      </c>
      <c r="G31" s="41"/>
      <c r="H31" s="41"/>
      <c r="I31" s="130">
        <v>0.15</v>
      </c>
      <c r="J31" s="129">
        <f>ROUND(ROUND((SUM(BF80:BF105)),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ROUND(SUM(BG80:BG105),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ROUND(SUM(BH80:BH105),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ROUND(SUM(BI80:BI105),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5 (H) - Hlína č. 1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J95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J102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5 (H) - Hlína č. 1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0</v>
      </c>
      <c r="S80" s="84"/>
      <c r="T80" s="173">
        <f>T81</f>
        <v>300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P82+P95+P102</f>
        <v>0</v>
      </c>
      <c r="Q81" s="183"/>
      <c r="R81" s="184">
        <f>R82+R95+R102</f>
        <v>0</v>
      </c>
      <c r="S81" s="183"/>
      <c r="T81" s="185">
        <f>T82+T95+T102</f>
        <v>300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BK82+BK95+BK102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SUM(P83:P94)</f>
        <v>0</v>
      </c>
      <c r="Q82" s="183"/>
      <c r="R82" s="184">
        <f>SUM(R83:R94)</f>
        <v>0</v>
      </c>
      <c r="S82" s="183"/>
      <c r="T82" s="185">
        <f>SUM(T83:T94)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SUM(BK83:BK94)</f>
        <v>0</v>
      </c>
    </row>
    <row r="83" spans="2:65" s="1" customFormat="1" ht="44.25" customHeight="1">
      <c r="B83" s="40"/>
      <c r="C83" s="192" t="s">
        <v>80</v>
      </c>
      <c r="D83" s="192" t="s">
        <v>157</v>
      </c>
      <c r="E83" s="193" t="s">
        <v>158</v>
      </c>
      <c r="F83" s="194" t="s">
        <v>159</v>
      </c>
      <c r="G83" s="195" t="s">
        <v>160</v>
      </c>
      <c r="H83" s="196">
        <v>31756.5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361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362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363</v>
      </c>
      <c r="G85" s="217"/>
      <c r="H85" s="220">
        <v>31756.5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29" t="s">
        <v>164</v>
      </c>
      <c r="E86" s="230" t="s">
        <v>21</v>
      </c>
      <c r="F86" s="231" t="s">
        <v>168</v>
      </c>
      <c r="G86" s="228"/>
      <c r="H86" s="232">
        <v>31756.5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" customFormat="1" ht="31.5" customHeight="1">
      <c r="B87" s="40"/>
      <c r="C87" s="192" t="s">
        <v>82</v>
      </c>
      <c r="D87" s="192" t="s">
        <v>157</v>
      </c>
      <c r="E87" s="193" t="s">
        <v>169</v>
      </c>
      <c r="F87" s="194" t="s">
        <v>170</v>
      </c>
      <c r="G87" s="195" t="s">
        <v>160</v>
      </c>
      <c r="H87" s="196">
        <v>31756.5</v>
      </c>
      <c r="I87" s="197"/>
      <c r="J87" s="198">
        <f>ROUND(I87*H87,2)</f>
        <v>0</v>
      </c>
      <c r="K87" s="194" t="s">
        <v>161</v>
      </c>
      <c r="L87" s="60"/>
      <c r="M87" s="199" t="s">
        <v>21</v>
      </c>
      <c r="N87" s="200" t="s">
        <v>43</v>
      </c>
      <c r="O87" s="41"/>
      <c r="P87" s="201">
        <f>O87*H87</f>
        <v>0</v>
      </c>
      <c r="Q87" s="201">
        <v>0</v>
      </c>
      <c r="R87" s="201">
        <f>Q87*H87</f>
        <v>0</v>
      </c>
      <c r="S87" s="201">
        <v>0</v>
      </c>
      <c r="T87" s="202">
        <f>S87*H87</f>
        <v>0</v>
      </c>
      <c r="AR87" s="23" t="s">
        <v>162</v>
      </c>
      <c r="AT87" s="23" t="s">
        <v>157</v>
      </c>
      <c r="AU87" s="23" t="s">
        <v>82</v>
      </c>
      <c r="AY87" s="23" t="s">
        <v>155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3" t="s">
        <v>80</v>
      </c>
      <c r="BK87" s="203">
        <f>ROUND(I87*H87,2)</f>
        <v>0</v>
      </c>
      <c r="BL87" s="23" t="s">
        <v>162</v>
      </c>
      <c r="BM87" s="23" t="s">
        <v>364</v>
      </c>
    </row>
    <row r="88" spans="2:65" s="11" customFormat="1" ht="13.5">
      <c r="B88" s="204"/>
      <c r="C88" s="205"/>
      <c r="D88" s="206" t="s">
        <v>164</v>
      </c>
      <c r="E88" s="207" t="s">
        <v>21</v>
      </c>
      <c r="F88" s="208" t="s">
        <v>362</v>
      </c>
      <c r="G88" s="205"/>
      <c r="H88" s="209" t="s">
        <v>21</v>
      </c>
      <c r="I88" s="210"/>
      <c r="J88" s="205"/>
      <c r="K88" s="205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164</v>
      </c>
      <c r="AU88" s="215" t="s">
        <v>82</v>
      </c>
      <c r="AV88" s="11" t="s">
        <v>80</v>
      </c>
      <c r="AW88" s="11" t="s">
        <v>36</v>
      </c>
      <c r="AX88" s="11" t="s">
        <v>72</v>
      </c>
      <c r="AY88" s="215" t="s">
        <v>155</v>
      </c>
    </row>
    <row r="89" spans="2:65" s="12" customFormat="1" ht="13.5">
      <c r="B89" s="216"/>
      <c r="C89" s="217"/>
      <c r="D89" s="206" t="s">
        <v>164</v>
      </c>
      <c r="E89" s="218" t="s">
        <v>21</v>
      </c>
      <c r="F89" s="219" t="s">
        <v>363</v>
      </c>
      <c r="G89" s="217"/>
      <c r="H89" s="220">
        <v>31756.5</v>
      </c>
      <c r="I89" s="221"/>
      <c r="J89" s="217"/>
      <c r="K89" s="217"/>
      <c r="L89" s="222"/>
      <c r="M89" s="223"/>
      <c r="N89" s="224"/>
      <c r="O89" s="224"/>
      <c r="P89" s="224"/>
      <c r="Q89" s="224"/>
      <c r="R89" s="224"/>
      <c r="S89" s="224"/>
      <c r="T89" s="225"/>
      <c r="AT89" s="226" t="s">
        <v>164</v>
      </c>
      <c r="AU89" s="226" t="s">
        <v>82</v>
      </c>
      <c r="AV89" s="12" t="s">
        <v>82</v>
      </c>
      <c r="AW89" s="12" t="s">
        <v>36</v>
      </c>
      <c r="AX89" s="12" t="s">
        <v>72</v>
      </c>
      <c r="AY89" s="226" t="s">
        <v>155</v>
      </c>
    </row>
    <row r="90" spans="2:65" s="13" customFormat="1" ht="13.5">
      <c r="B90" s="227"/>
      <c r="C90" s="228"/>
      <c r="D90" s="229" t="s">
        <v>164</v>
      </c>
      <c r="E90" s="230" t="s">
        <v>21</v>
      </c>
      <c r="F90" s="231" t="s">
        <v>168</v>
      </c>
      <c r="G90" s="228"/>
      <c r="H90" s="232">
        <v>31756.5</v>
      </c>
      <c r="I90" s="233"/>
      <c r="J90" s="228"/>
      <c r="K90" s="228"/>
      <c r="L90" s="234"/>
      <c r="M90" s="235"/>
      <c r="N90" s="236"/>
      <c r="O90" s="236"/>
      <c r="P90" s="236"/>
      <c r="Q90" s="236"/>
      <c r="R90" s="236"/>
      <c r="S90" s="236"/>
      <c r="T90" s="237"/>
      <c r="AT90" s="238" t="s">
        <v>164</v>
      </c>
      <c r="AU90" s="238" t="s">
        <v>82</v>
      </c>
      <c r="AV90" s="13" t="s">
        <v>162</v>
      </c>
      <c r="AW90" s="13" t="s">
        <v>36</v>
      </c>
      <c r="AX90" s="13" t="s">
        <v>80</v>
      </c>
      <c r="AY90" s="238" t="s">
        <v>155</v>
      </c>
    </row>
    <row r="91" spans="2:65" s="1" customFormat="1" ht="31.5" customHeight="1">
      <c r="B91" s="40"/>
      <c r="C91" s="192" t="s">
        <v>173</v>
      </c>
      <c r="D91" s="192" t="s">
        <v>157</v>
      </c>
      <c r="E91" s="193" t="s">
        <v>174</v>
      </c>
      <c r="F91" s="194" t="s">
        <v>175</v>
      </c>
      <c r="G91" s="195" t="s">
        <v>176</v>
      </c>
      <c r="H91" s="196">
        <v>6434</v>
      </c>
      <c r="I91" s="197"/>
      <c r="J91" s="198">
        <f>ROUND(I91*H91,2)</f>
        <v>0</v>
      </c>
      <c r="K91" s="194" t="s">
        <v>161</v>
      </c>
      <c r="L91" s="60"/>
      <c r="M91" s="199" t="s">
        <v>21</v>
      </c>
      <c r="N91" s="200" t="s">
        <v>43</v>
      </c>
      <c r="O91" s="41"/>
      <c r="P91" s="201">
        <f>O91*H91</f>
        <v>0</v>
      </c>
      <c r="Q91" s="201">
        <v>0</v>
      </c>
      <c r="R91" s="201">
        <f>Q91*H91</f>
        <v>0</v>
      </c>
      <c r="S91" s="201">
        <v>0</v>
      </c>
      <c r="T91" s="202">
        <f>S91*H91</f>
        <v>0</v>
      </c>
      <c r="AR91" s="23" t="s">
        <v>162</v>
      </c>
      <c r="AT91" s="23" t="s">
        <v>157</v>
      </c>
      <c r="AU91" s="23" t="s">
        <v>82</v>
      </c>
      <c r="AY91" s="23" t="s">
        <v>155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23" t="s">
        <v>80</v>
      </c>
      <c r="BK91" s="203">
        <f>ROUND(I91*H91,2)</f>
        <v>0</v>
      </c>
      <c r="BL91" s="23" t="s">
        <v>162</v>
      </c>
      <c r="BM91" s="23" t="s">
        <v>365</v>
      </c>
    </row>
    <row r="92" spans="2:65" s="11" customFormat="1" ht="13.5">
      <c r="B92" s="204"/>
      <c r="C92" s="205"/>
      <c r="D92" s="206" t="s">
        <v>164</v>
      </c>
      <c r="E92" s="207" t="s">
        <v>21</v>
      </c>
      <c r="F92" s="208" t="s">
        <v>338</v>
      </c>
      <c r="G92" s="205"/>
      <c r="H92" s="209" t="s">
        <v>21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164</v>
      </c>
      <c r="AU92" s="215" t="s">
        <v>82</v>
      </c>
      <c r="AV92" s="11" t="s">
        <v>80</v>
      </c>
      <c r="AW92" s="11" t="s">
        <v>36</v>
      </c>
      <c r="AX92" s="11" t="s">
        <v>72</v>
      </c>
      <c r="AY92" s="215" t="s">
        <v>155</v>
      </c>
    </row>
    <row r="93" spans="2:65" s="12" customFormat="1" ht="13.5">
      <c r="B93" s="216"/>
      <c r="C93" s="217"/>
      <c r="D93" s="206" t="s">
        <v>164</v>
      </c>
      <c r="E93" s="218" t="s">
        <v>21</v>
      </c>
      <c r="F93" s="219" t="s">
        <v>366</v>
      </c>
      <c r="G93" s="217"/>
      <c r="H93" s="220">
        <v>6434</v>
      </c>
      <c r="I93" s="221"/>
      <c r="J93" s="217"/>
      <c r="K93" s="217"/>
      <c r="L93" s="222"/>
      <c r="M93" s="223"/>
      <c r="N93" s="224"/>
      <c r="O93" s="224"/>
      <c r="P93" s="224"/>
      <c r="Q93" s="224"/>
      <c r="R93" s="224"/>
      <c r="S93" s="224"/>
      <c r="T93" s="225"/>
      <c r="AT93" s="226" t="s">
        <v>164</v>
      </c>
      <c r="AU93" s="226" t="s">
        <v>82</v>
      </c>
      <c r="AV93" s="12" t="s">
        <v>82</v>
      </c>
      <c r="AW93" s="12" t="s">
        <v>36</v>
      </c>
      <c r="AX93" s="12" t="s">
        <v>72</v>
      </c>
      <c r="AY93" s="226" t="s">
        <v>155</v>
      </c>
    </row>
    <row r="94" spans="2:65" s="13" customFormat="1" ht="13.5">
      <c r="B94" s="227"/>
      <c r="C94" s="228"/>
      <c r="D94" s="206" t="s">
        <v>164</v>
      </c>
      <c r="E94" s="239" t="s">
        <v>21</v>
      </c>
      <c r="F94" s="240" t="s">
        <v>168</v>
      </c>
      <c r="G94" s="228"/>
      <c r="H94" s="241">
        <v>6434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AT94" s="238" t="s">
        <v>164</v>
      </c>
      <c r="AU94" s="238" t="s">
        <v>82</v>
      </c>
      <c r="AV94" s="13" t="s">
        <v>162</v>
      </c>
      <c r="AW94" s="13" t="s">
        <v>36</v>
      </c>
      <c r="AX94" s="13" t="s">
        <v>80</v>
      </c>
      <c r="AY94" s="238" t="s">
        <v>155</v>
      </c>
    </row>
    <row r="95" spans="2:65" s="10" customFormat="1" ht="29.85" customHeight="1">
      <c r="B95" s="175"/>
      <c r="C95" s="176"/>
      <c r="D95" s="189" t="s">
        <v>71</v>
      </c>
      <c r="E95" s="190" t="s">
        <v>181</v>
      </c>
      <c r="F95" s="190" t="s">
        <v>182</v>
      </c>
      <c r="G95" s="176"/>
      <c r="H95" s="176"/>
      <c r="I95" s="179"/>
      <c r="J95" s="191">
        <f>BK95</f>
        <v>0</v>
      </c>
      <c r="K95" s="176"/>
      <c r="L95" s="181"/>
      <c r="M95" s="182"/>
      <c r="N95" s="183"/>
      <c r="O95" s="183"/>
      <c r="P95" s="184">
        <f>SUM(P96:P101)</f>
        <v>0</v>
      </c>
      <c r="Q95" s="183"/>
      <c r="R95" s="184">
        <f>SUM(R96:R101)</f>
        <v>0</v>
      </c>
      <c r="S95" s="183"/>
      <c r="T95" s="185">
        <f>SUM(T96:T101)</f>
        <v>300</v>
      </c>
      <c r="AR95" s="186" t="s">
        <v>80</v>
      </c>
      <c r="AT95" s="187" t="s">
        <v>71</v>
      </c>
      <c r="AU95" s="187" t="s">
        <v>80</v>
      </c>
      <c r="AY95" s="186" t="s">
        <v>155</v>
      </c>
      <c r="BK95" s="188">
        <f>SUM(BK96:BK101)</f>
        <v>0</v>
      </c>
    </row>
    <row r="96" spans="2:65" s="1" customFormat="1" ht="44.25" customHeight="1">
      <c r="B96" s="40"/>
      <c r="C96" s="192" t="s">
        <v>162</v>
      </c>
      <c r="D96" s="192" t="s">
        <v>157</v>
      </c>
      <c r="E96" s="193" t="s">
        <v>191</v>
      </c>
      <c r="F96" s="194" t="s">
        <v>192</v>
      </c>
      <c r="G96" s="195" t="s">
        <v>176</v>
      </c>
      <c r="H96" s="196">
        <v>15000</v>
      </c>
      <c r="I96" s="197"/>
      <c r="J96" s="198">
        <f>ROUND(I96*H96,2)</f>
        <v>0</v>
      </c>
      <c r="K96" s="194" t="s">
        <v>161</v>
      </c>
      <c r="L96" s="60"/>
      <c r="M96" s="199" t="s">
        <v>21</v>
      </c>
      <c r="N96" s="200" t="s">
        <v>43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0.02</v>
      </c>
      <c r="T96" s="202">
        <f>S96*H96</f>
        <v>300</v>
      </c>
      <c r="AR96" s="23" t="s">
        <v>162</v>
      </c>
      <c r="AT96" s="23" t="s">
        <v>157</v>
      </c>
      <c r="AU96" s="23" t="s">
        <v>82</v>
      </c>
      <c r="AY96" s="23" t="s">
        <v>155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80</v>
      </c>
      <c r="BK96" s="203">
        <f>ROUND(I96*H96,2)</f>
        <v>0</v>
      </c>
      <c r="BL96" s="23" t="s">
        <v>162</v>
      </c>
      <c r="BM96" s="23" t="s">
        <v>367</v>
      </c>
    </row>
    <row r="97" spans="2:65" s="1" customFormat="1" ht="27">
      <c r="B97" s="40"/>
      <c r="C97" s="62"/>
      <c r="D97" s="206" t="s">
        <v>186</v>
      </c>
      <c r="E97" s="62"/>
      <c r="F97" s="242" t="s">
        <v>194</v>
      </c>
      <c r="G97" s="62"/>
      <c r="H97" s="62"/>
      <c r="I97" s="162"/>
      <c r="J97" s="62"/>
      <c r="K97" s="62"/>
      <c r="L97" s="60"/>
      <c r="M97" s="243"/>
      <c r="N97" s="41"/>
      <c r="O97" s="41"/>
      <c r="P97" s="41"/>
      <c r="Q97" s="41"/>
      <c r="R97" s="41"/>
      <c r="S97" s="41"/>
      <c r="T97" s="77"/>
      <c r="AT97" s="23" t="s">
        <v>186</v>
      </c>
      <c r="AU97" s="23" t="s">
        <v>82</v>
      </c>
    </row>
    <row r="98" spans="2:65" s="11" customFormat="1" ht="13.5">
      <c r="B98" s="204"/>
      <c r="C98" s="205"/>
      <c r="D98" s="206" t="s">
        <v>164</v>
      </c>
      <c r="E98" s="207" t="s">
        <v>21</v>
      </c>
      <c r="F98" s="208" t="s">
        <v>195</v>
      </c>
      <c r="G98" s="205"/>
      <c r="H98" s="209" t="s">
        <v>21</v>
      </c>
      <c r="I98" s="210"/>
      <c r="J98" s="205"/>
      <c r="K98" s="205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164</v>
      </c>
      <c r="AU98" s="215" t="s">
        <v>82</v>
      </c>
      <c r="AV98" s="11" t="s">
        <v>80</v>
      </c>
      <c r="AW98" s="11" t="s">
        <v>36</v>
      </c>
      <c r="AX98" s="11" t="s">
        <v>72</v>
      </c>
      <c r="AY98" s="215" t="s">
        <v>155</v>
      </c>
    </row>
    <row r="99" spans="2:65" s="11" customFormat="1" ht="13.5">
      <c r="B99" s="204"/>
      <c r="C99" s="205"/>
      <c r="D99" s="206" t="s">
        <v>164</v>
      </c>
      <c r="E99" s="207" t="s">
        <v>21</v>
      </c>
      <c r="F99" s="208" t="s">
        <v>298</v>
      </c>
      <c r="G99" s="205"/>
      <c r="H99" s="209" t="s">
        <v>21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164</v>
      </c>
      <c r="AU99" s="215" t="s">
        <v>82</v>
      </c>
      <c r="AV99" s="11" t="s">
        <v>80</v>
      </c>
      <c r="AW99" s="11" t="s">
        <v>36</v>
      </c>
      <c r="AX99" s="11" t="s">
        <v>72</v>
      </c>
      <c r="AY99" s="215" t="s">
        <v>155</v>
      </c>
    </row>
    <row r="100" spans="2:65" s="12" customFormat="1" ht="13.5">
      <c r="B100" s="216"/>
      <c r="C100" s="217"/>
      <c r="D100" s="206" t="s">
        <v>164</v>
      </c>
      <c r="E100" s="218" t="s">
        <v>21</v>
      </c>
      <c r="F100" s="219" t="s">
        <v>299</v>
      </c>
      <c r="G100" s="217"/>
      <c r="H100" s="220">
        <v>15000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164</v>
      </c>
      <c r="AU100" s="226" t="s">
        <v>82</v>
      </c>
      <c r="AV100" s="12" t="s">
        <v>82</v>
      </c>
      <c r="AW100" s="12" t="s">
        <v>36</v>
      </c>
      <c r="AX100" s="12" t="s">
        <v>72</v>
      </c>
      <c r="AY100" s="226" t="s">
        <v>155</v>
      </c>
    </row>
    <row r="101" spans="2:65" s="13" customFormat="1" ht="13.5">
      <c r="B101" s="227"/>
      <c r="C101" s="228"/>
      <c r="D101" s="206" t="s">
        <v>164</v>
      </c>
      <c r="E101" s="239" t="s">
        <v>21</v>
      </c>
      <c r="F101" s="240" t="s">
        <v>168</v>
      </c>
      <c r="G101" s="228"/>
      <c r="H101" s="241">
        <v>15000</v>
      </c>
      <c r="I101" s="233"/>
      <c r="J101" s="228"/>
      <c r="K101" s="228"/>
      <c r="L101" s="234"/>
      <c r="M101" s="235"/>
      <c r="N101" s="236"/>
      <c r="O101" s="236"/>
      <c r="P101" s="236"/>
      <c r="Q101" s="236"/>
      <c r="R101" s="236"/>
      <c r="S101" s="236"/>
      <c r="T101" s="237"/>
      <c r="AT101" s="238" t="s">
        <v>164</v>
      </c>
      <c r="AU101" s="238" t="s">
        <v>82</v>
      </c>
      <c r="AV101" s="13" t="s">
        <v>162</v>
      </c>
      <c r="AW101" s="13" t="s">
        <v>36</v>
      </c>
      <c r="AX101" s="13" t="s">
        <v>80</v>
      </c>
      <c r="AY101" s="238" t="s">
        <v>155</v>
      </c>
    </row>
    <row r="102" spans="2:65" s="10" customFormat="1" ht="29.85" customHeight="1">
      <c r="B102" s="175"/>
      <c r="C102" s="176"/>
      <c r="D102" s="189" t="s">
        <v>71</v>
      </c>
      <c r="E102" s="190" t="s">
        <v>199</v>
      </c>
      <c r="F102" s="190" t="s">
        <v>200</v>
      </c>
      <c r="G102" s="176"/>
      <c r="H102" s="176"/>
      <c r="I102" s="179"/>
      <c r="J102" s="191">
        <f>BK102</f>
        <v>0</v>
      </c>
      <c r="K102" s="176"/>
      <c r="L102" s="181"/>
      <c r="M102" s="182"/>
      <c r="N102" s="183"/>
      <c r="O102" s="183"/>
      <c r="P102" s="184">
        <f>SUM(P103:P105)</f>
        <v>0</v>
      </c>
      <c r="Q102" s="183"/>
      <c r="R102" s="184">
        <f>SUM(R103:R105)</f>
        <v>0</v>
      </c>
      <c r="S102" s="183"/>
      <c r="T102" s="185">
        <f>SUM(T103:T105)</f>
        <v>0</v>
      </c>
      <c r="AR102" s="186" t="s">
        <v>80</v>
      </c>
      <c r="AT102" s="187" t="s">
        <v>71</v>
      </c>
      <c r="AU102" s="187" t="s">
        <v>80</v>
      </c>
      <c r="AY102" s="186" t="s">
        <v>155</v>
      </c>
      <c r="BK102" s="188">
        <f>SUM(BK103:BK105)</f>
        <v>0</v>
      </c>
    </row>
    <row r="103" spans="2:65" s="1" customFormat="1" ht="22.5" customHeight="1">
      <c r="B103" s="40"/>
      <c r="C103" s="192" t="s">
        <v>190</v>
      </c>
      <c r="D103" s="192" t="s">
        <v>157</v>
      </c>
      <c r="E103" s="193" t="s">
        <v>252</v>
      </c>
      <c r="F103" s="194" t="s">
        <v>253</v>
      </c>
      <c r="G103" s="195" t="s">
        <v>160</v>
      </c>
      <c r="H103" s="196">
        <v>31756.5</v>
      </c>
      <c r="I103" s="197"/>
      <c r="J103" s="198">
        <f>ROUND(I103*H103,2)</f>
        <v>0</v>
      </c>
      <c r="K103" s="194" t="s">
        <v>161</v>
      </c>
      <c r="L103" s="60"/>
      <c r="M103" s="199" t="s">
        <v>21</v>
      </c>
      <c r="N103" s="200" t="s">
        <v>43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23" t="s">
        <v>162</v>
      </c>
      <c r="AT103" s="23" t="s">
        <v>157</v>
      </c>
      <c r="AU103" s="23" t="s">
        <v>82</v>
      </c>
      <c r="AY103" s="23" t="s">
        <v>155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80</v>
      </c>
      <c r="BK103" s="203">
        <f>ROUND(I103*H103,2)</f>
        <v>0</v>
      </c>
      <c r="BL103" s="23" t="s">
        <v>162</v>
      </c>
      <c r="BM103" s="23" t="s">
        <v>368</v>
      </c>
    </row>
    <row r="104" spans="2:65" s="12" customFormat="1" ht="13.5">
      <c r="B104" s="216"/>
      <c r="C104" s="217"/>
      <c r="D104" s="206" t="s">
        <v>164</v>
      </c>
      <c r="E104" s="218" t="s">
        <v>21</v>
      </c>
      <c r="F104" s="219" t="s">
        <v>369</v>
      </c>
      <c r="G104" s="217"/>
      <c r="H104" s="220">
        <v>31756.5</v>
      </c>
      <c r="I104" s="221"/>
      <c r="J104" s="217"/>
      <c r="K104" s="217"/>
      <c r="L104" s="222"/>
      <c r="M104" s="223"/>
      <c r="N104" s="224"/>
      <c r="O104" s="224"/>
      <c r="P104" s="224"/>
      <c r="Q104" s="224"/>
      <c r="R104" s="224"/>
      <c r="S104" s="224"/>
      <c r="T104" s="225"/>
      <c r="AT104" s="226" t="s">
        <v>164</v>
      </c>
      <c r="AU104" s="226" t="s">
        <v>82</v>
      </c>
      <c r="AV104" s="12" t="s">
        <v>82</v>
      </c>
      <c r="AW104" s="12" t="s">
        <v>36</v>
      </c>
      <c r="AX104" s="12" t="s">
        <v>72</v>
      </c>
      <c r="AY104" s="226" t="s">
        <v>155</v>
      </c>
    </row>
    <row r="105" spans="2:65" s="13" customFormat="1" ht="13.5">
      <c r="B105" s="227"/>
      <c r="C105" s="228"/>
      <c r="D105" s="206" t="s">
        <v>164</v>
      </c>
      <c r="E105" s="239" t="s">
        <v>21</v>
      </c>
      <c r="F105" s="240" t="s">
        <v>168</v>
      </c>
      <c r="G105" s="228"/>
      <c r="H105" s="241">
        <v>31756.5</v>
      </c>
      <c r="I105" s="233"/>
      <c r="J105" s="228"/>
      <c r="K105" s="228"/>
      <c r="L105" s="234"/>
      <c r="M105" s="244"/>
      <c r="N105" s="245"/>
      <c r="O105" s="245"/>
      <c r="P105" s="245"/>
      <c r="Q105" s="245"/>
      <c r="R105" s="245"/>
      <c r="S105" s="245"/>
      <c r="T105" s="246"/>
      <c r="AT105" s="238" t="s">
        <v>164</v>
      </c>
      <c r="AU105" s="238" t="s">
        <v>82</v>
      </c>
      <c r="AV105" s="13" t="s">
        <v>162</v>
      </c>
      <c r="AW105" s="13" t="s">
        <v>36</v>
      </c>
      <c r="AX105" s="13" t="s">
        <v>80</v>
      </c>
      <c r="AY105" s="238" t="s">
        <v>155</v>
      </c>
    </row>
    <row r="106" spans="2:65" s="1" customFormat="1" ht="6.95" customHeight="1">
      <c r="B106" s="55"/>
      <c r="C106" s="56"/>
      <c r="D106" s="56"/>
      <c r="E106" s="56"/>
      <c r="F106" s="56"/>
      <c r="G106" s="56"/>
      <c r="H106" s="56"/>
      <c r="I106" s="138"/>
      <c r="J106" s="56"/>
      <c r="K106" s="56"/>
      <c r="L106" s="60"/>
    </row>
  </sheetData>
  <sheetProtection algorithmName="SHA-512" hashValue="tMWfq90w1mHj0s6VkJt7I7UpfsSVvVqzVoL0uYBcc8EypbehJkOfkEuuJsZEZ1nJq4CoUhOv0TiBKDyAgZWskg==" saltValue="FJgVFy5b/TRe5A27VOjK6A==" spinCount="100000" sheet="1" objects="1" scenarios="1" formatCells="0" formatColumns="0" formatRows="0" sort="0" autoFilter="0"/>
  <autoFilter ref="C79:K105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112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370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ROUND(J79,2)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ROUND(SUM(BE79:BE110), 2)</f>
        <v>0</v>
      </c>
      <c r="G30" s="41"/>
      <c r="H30" s="41"/>
      <c r="I30" s="130">
        <v>0.21</v>
      </c>
      <c r="J30" s="129">
        <f>ROUND(ROUND((SUM(BE79:BE110)),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ROUND(SUM(BF79:BF110), 2)</f>
        <v>0</v>
      </c>
      <c r="G31" s="41"/>
      <c r="H31" s="41"/>
      <c r="I31" s="130">
        <v>0.15</v>
      </c>
      <c r="J31" s="129">
        <f>ROUND(ROUND((SUM(BF79:BF110)),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ROUND(SUM(BG79:BG110),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ROUND(SUM(BH79:BH110),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ROUND(SUM(BI79:BI110),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6 - Hromada betonové suti č. 6-1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J79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J80</f>
        <v>0</v>
      </c>
      <c r="K57" s="154"/>
    </row>
    <row r="58" spans="2:47" s="8" customFormat="1" ht="19.899999999999999" customHeight="1">
      <c r="B58" s="155"/>
      <c r="C58" s="156"/>
      <c r="D58" s="157" t="s">
        <v>137</v>
      </c>
      <c r="E58" s="158"/>
      <c r="F58" s="158"/>
      <c r="G58" s="158"/>
      <c r="H58" s="158"/>
      <c r="I58" s="159"/>
      <c r="J58" s="160">
        <f>J81</f>
        <v>0</v>
      </c>
      <c r="K58" s="161"/>
    </row>
    <row r="59" spans="2:47" s="8" customFormat="1" ht="19.899999999999999" customHeight="1">
      <c r="B59" s="155"/>
      <c r="C59" s="156"/>
      <c r="D59" s="157" t="s">
        <v>138</v>
      </c>
      <c r="E59" s="158"/>
      <c r="F59" s="158"/>
      <c r="G59" s="158"/>
      <c r="H59" s="158"/>
      <c r="I59" s="159"/>
      <c r="J59" s="160">
        <f>J95</f>
        <v>0</v>
      </c>
      <c r="K59" s="161"/>
    </row>
    <row r="60" spans="2:47" s="1" customFormat="1" ht="21.75" customHeight="1">
      <c r="B60" s="40"/>
      <c r="C60" s="41"/>
      <c r="D60" s="41"/>
      <c r="E60" s="41"/>
      <c r="F60" s="41"/>
      <c r="G60" s="41"/>
      <c r="H60" s="41"/>
      <c r="I60" s="117"/>
      <c r="J60" s="41"/>
      <c r="K60" s="44"/>
    </row>
    <row r="61" spans="2:47" s="1" customFormat="1" ht="6.95" customHeight="1">
      <c r="B61" s="55"/>
      <c r="C61" s="56"/>
      <c r="D61" s="56"/>
      <c r="E61" s="56"/>
      <c r="F61" s="56"/>
      <c r="G61" s="56"/>
      <c r="H61" s="56"/>
      <c r="I61" s="138"/>
      <c r="J61" s="56"/>
      <c r="K61" s="57"/>
    </row>
    <row r="65" spans="2:63" s="1" customFormat="1" ht="6.95" customHeight="1">
      <c r="B65" s="58"/>
      <c r="C65" s="59"/>
      <c r="D65" s="59"/>
      <c r="E65" s="59"/>
      <c r="F65" s="59"/>
      <c r="G65" s="59"/>
      <c r="H65" s="59"/>
      <c r="I65" s="141"/>
      <c r="J65" s="59"/>
      <c r="K65" s="59"/>
      <c r="L65" s="60"/>
    </row>
    <row r="66" spans="2:63" s="1" customFormat="1" ht="36.950000000000003" customHeight="1">
      <c r="B66" s="40"/>
      <c r="C66" s="61" t="s">
        <v>139</v>
      </c>
      <c r="D66" s="62"/>
      <c r="E66" s="62"/>
      <c r="F66" s="62"/>
      <c r="G66" s="62"/>
      <c r="H66" s="62"/>
      <c r="I66" s="162"/>
      <c r="J66" s="62"/>
      <c r="K66" s="62"/>
      <c r="L66" s="60"/>
    </row>
    <row r="67" spans="2:63" s="1" customFormat="1" ht="6.95" customHeight="1">
      <c r="B67" s="40"/>
      <c r="C67" s="62"/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14.45" customHeight="1">
      <c r="B68" s="40"/>
      <c r="C68" s="64" t="s">
        <v>18</v>
      </c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22.5" customHeight="1">
      <c r="B69" s="40"/>
      <c r="C69" s="62"/>
      <c r="D69" s="62"/>
      <c r="E69" s="367" t="str">
        <f>E7</f>
        <v>Přerov-Bochoř, letiště, deponovaná suť, hlína, lokalita č. 2-7</v>
      </c>
      <c r="F69" s="368"/>
      <c r="G69" s="368"/>
      <c r="H69" s="368"/>
      <c r="I69" s="162"/>
      <c r="J69" s="62"/>
      <c r="K69" s="62"/>
      <c r="L69" s="60"/>
    </row>
    <row r="70" spans="2:63" s="1" customFormat="1" ht="14.45" customHeight="1">
      <c r="B70" s="40"/>
      <c r="C70" s="64" t="s">
        <v>128</v>
      </c>
      <c r="D70" s="62"/>
      <c r="E70" s="62"/>
      <c r="F70" s="62"/>
      <c r="G70" s="62"/>
      <c r="H70" s="62"/>
      <c r="I70" s="162"/>
      <c r="J70" s="62"/>
      <c r="K70" s="62"/>
      <c r="L70" s="60"/>
    </row>
    <row r="71" spans="2:63" s="1" customFormat="1" ht="23.25" customHeight="1">
      <c r="B71" s="40"/>
      <c r="C71" s="62"/>
      <c r="D71" s="62"/>
      <c r="E71" s="343" t="str">
        <f>E9</f>
        <v>Lokalita č. 6 - Hromada betonové suti č. 6-1</v>
      </c>
      <c r="F71" s="369"/>
      <c r="G71" s="369"/>
      <c r="H71" s="369"/>
      <c r="I71" s="162"/>
      <c r="J71" s="62"/>
      <c r="K71" s="62"/>
      <c r="L71" s="60"/>
    </row>
    <row r="72" spans="2:63" s="1" customFormat="1" ht="6.95" customHeight="1">
      <c r="B72" s="40"/>
      <c r="C72" s="62"/>
      <c r="D72" s="62"/>
      <c r="E72" s="62"/>
      <c r="F72" s="62"/>
      <c r="G72" s="62"/>
      <c r="H72" s="62"/>
      <c r="I72" s="162"/>
      <c r="J72" s="62"/>
      <c r="K72" s="62"/>
      <c r="L72" s="60"/>
    </row>
    <row r="73" spans="2:63" s="1" customFormat="1" ht="18" customHeight="1">
      <c r="B73" s="40"/>
      <c r="C73" s="64" t="s">
        <v>23</v>
      </c>
      <c r="D73" s="62"/>
      <c r="E73" s="62"/>
      <c r="F73" s="163" t="str">
        <f>F12</f>
        <v xml:space="preserve"> </v>
      </c>
      <c r="G73" s="62"/>
      <c r="H73" s="62"/>
      <c r="I73" s="164" t="s">
        <v>25</v>
      </c>
      <c r="J73" s="72" t="str">
        <f>IF(J12="","",J12)</f>
        <v>27.6.2017</v>
      </c>
      <c r="K73" s="62"/>
      <c r="L73" s="60"/>
    </row>
    <row r="74" spans="2:63" s="1" customFormat="1" ht="6.95" customHeight="1">
      <c r="B74" s="40"/>
      <c r="C74" s="62"/>
      <c r="D74" s="62"/>
      <c r="E74" s="62"/>
      <c r="F74" s="62"/>
      <c r="G74" s="62"/>
      <c r="H74" s="62"/>
      <c r="I74" s="162"/>
      <c r="J74" s="62"/>
      <c r="K74" s="62"/>
      <c r="L74" s="60"/>
    </row>
    <row r="75" spans="2:63" s="1" customFormat="1">
      <c r="B75" s="40"/>
      <c r="C75" s="64" t="s">
        <v>27</v>
      </c>
      <c r="D75" s="62"/>
      <c r="E75" s="62"/>
      <c r="F75" s="163" t="str">
        <f>E15</f>
        <v>AS-PO, Podbabská 1589/1, 160 00, Praha 6</v>
      </c>
      <c r="G75" s="62"/>
      <c r="H75" s="62"/>
      <c r="I75" s="164" t="s">
        <v>35</v>
      </c>
      <c r="J75" s="163" t="str">
        <f>E21</f>
        <v xml:space="preserve"> </v>
      </c>
      <c r="K75" s="62"/>
      <c r="L75" s="60"/>
    </row>
    <row r="76" spans="2:63" s="1" customFormat="1" ht="14.45" customHeight="1">
      <c r="B76" s="40"/>
      <c r="C76" s="64" t="s">
        <v>33</v>
      </c>
      <c r="D76" s="62"/>
      <c r="E76" s="62"/>
      <c r="F76" s="163" t="str">
        <f>IF(E18="","",E18)</f>
        <v/>
      </c>
      <c r="G76" s="62"/>
      <c r="H76" s="62"/>
      <c r="I76" s="162"/>
      <c r="J76" s="62"/>
      <c r="K76" s="62"/>
      <c r="L76" s="60"/>
    </row>
    <row r="77" spans="2:63" s="1" customFormat="1" ht="10.35" customHeight="1">
      <c r="B77" s="40"/>
      <c r="C77" s="62"/>
      <c r="D77" s="62"/>
      <c r="E77" s="62"/>
      <c r="F77" s="62"/>
      <c r="G77" s="62"/>
      <c r="H77" s="62"/>
      <c r="I77" s="162"/>
      <c r="J77" s="62"/>
      <c r="K77" s="62"/>
      <c r="L77" s="60"/>
    </row>
    <row r="78" spans="2:63" s="9" customFormat="1" ht="29.25" customHeight="1">
      <c r="B78" s="165"/>
      <c r="C78" s="166" t="s">
        <v>140</v>
      </c>
      <c r="D78" s="167" t="s">
        <v>57</v>
      </c>
      <c r="E78" s="167" t="s">
        <v>53</v>
      </c>
      <c r="F78" s="167" t="s">
        <v>141</v>
      </c>
      <c r="G78" s="167" t="s">
        <v>142</v>
      </c>
      <c r="H78" s="167" t="s">
        <v>143</v>
      </c>
      <c r="I78" s="168" t="s">
        <v>144</v>
      </c>
      <c r="J78" s="167" t="s">
        <v>132</v>
      </c>
      <c r="K78" s="169" t="s">
        <v>145</v>
      </c>
      <c r="L78" s="170"/>
      <c r="M78" s="80" t="s">
        <v>146</v>
      </c>
      <c r="N78" s="81" t="s">
        <v>42</v>
      </c>
      <c r="O78" s="81" t="s">
        <v>147</v>
      </c>
      <c r="P78" s="81" t="s">
        <v>148</v>
      </c>
      <c r="Q78" s="81" t="s">
        <v>149</v>
      </c>
      <c r="R78" s="81" t="s">
        <v>150</v>
      </c>
      <c r="S78" s="81" t="s">
        <v>151</v>
      </c>
      <c r="T78" s="82" t="s">
        <v>152</v>
      </c>
    </row>
    <row r="79" spans="2:63" s="1" customFormat="1" ht="29.25" customHeight="1">
      <c r="B79" s="40"/>
      <c r="C79" s="86" t="s">
        <v>133</v>
      </c>
      <c r="D79" s="62"/>
      <c r="E79" s="62"/>
      <c r="F79" s="62"/>
      <c r="G79" s="62"/>
      <c r="H79" s="62"/>
      <c r="I79" s="162"/>
      <c r="J79" s="171">
        <f>BK79</f>
        <v>0</v>
      </c>
      <c r="K79" s="62"/>
      <c r="L79" s="60"/>
      <c r="M79" s="83"/>
      <c r="N79" s="84"/>
      <c r="O79" s="84"/>
      <c r="P79" s="172">
        <f>P80</f>
        <v>0</v>
      </c>
      <c r="Q79" s="84"/>
      <c r="R79" s="172">
        <f>R80</f>
        <v>0</v>
      </c>
      <c r="S79" s="84"/>
      <c r="T79" s="173">
        <f>T80</f>
        <v>218.92000000000002</v>
      </c>
      <c r="AT79" s="23" t="s">
        <v>71</v>
      </c>
      <c r="AU79" s="23" t="s">
        <v>134</v>
      </c>
      <c r="BK79" s="174">
        <f>BK80</f>
        <v>0</v>
      </c>
    </row>
    <row r="80" spans="2:63" s="10" customFormat="1" ht="37.35" customHeight="1">
      <c r="B80" s="175"/>
      <c r="C80" s="176"/>
      <c r="D80" s="177" t="s">
        <v>71</v>
      </c>
      <c r="E80" s="178" t="s">
        <v>153</v>
      </c>
      <c r="F80" s="178" t="s">
        <v>154</v>
      </c>
      <c r="G80" s="176"/>
      <c r="H80" s="176"/>
      <c r="I80" s="179"/>
      <c r="J80" s="180">
        <f>BK80</f>
        <v>0</v>
      </c>
      <c r="K80" s="176"/>
      <c r="L80" s="181"/>
      <c r="M80" s="182"/>
      <c r="N80" s="183"/>
      <c r="O80" s="183"/>
      <c r="P80" s="184">
        <f>P81+P95</f>
        <v>0</v>
      </c>
      <c r="Q80" s="183"/>
      <c r="R80" s="184">
        <f>R81+R95</f>
        <v>0</v>
      </c>
      <c r="S80" s="183"/>
      <c r="T80" s="185">
        <f>T81+T95</f>
        <v>218.92000000000002</v>
      </c>
      <c r="AR80" s="186" t="s">
        <v>80</v>
      </c>
      <c r="AT80" s="187" t="s">
        <v>71</v>
      </c>
      <c r="AU80" s="187" t="s">
        <v>72</v>
      </c>
      <c r="AY80" s="186" t="s">
        <v>155</v>
      </c>
      <c r="BK80" s="188">
        <f>BK81+BK95</f>
        <v>0</v>
      </c>
    </row>
    <row r="81" spans="2:65" s="10" customFormat="1" ht="19.899999999999999" customHeight="1">
      <c r="B81" s="175"/>
      <c r="C81" s="176"/>
      <c r="D81" s="189" t="s">
        <v>71</v>
      </c>
      <c r="E81" s="190" t="s">
        <v>181</v>
      </c>
      <c r="F81" s="190" t="s">
        <v>182</v>
      </c>
      <c r="G81" s="176"/>
      <c r="H81" s="176"/>
      <c r="I81" s="179"/>
      <c r="J81" s="191">
        <f>BK81</f>
        <v>0</v>
      </c>
      <c r="K81" s="176"/>
      <c r="L81" s="181"/>
      <c r="M81" s="182"/>
      <c r="N81" s="183"/>
      <c r="O81" s="183"/>
      <c r="P81" s="184">
        <f>SUM(P82:P94)</f>
        <v>0</v>
      </c>
      <c r="Q81" s="183"/>
      <c r="R81" s="184">
        <f>SUM(R82:R94)</f>
        <v>0</v>
      </c>
      <c r="S81" s="183"/>
      <c r="T81" s="185">
        <f>SUM(T82:T94)</f>
        <v>218.92000000000002</v>
      </c>
      <c r="AR81" s="186" t="s">
        <v>80</v>
      </c>
      <c r="AT81" s="187" t="s">
        <v>71</v>
      </c>
      <c r="AU81" s="187" t="s">
        <v>80</v>
      </c>
      <c r="AY81" s="186" t="s">
        <v>155</v>
      </c>
      <c r="BK81" s="188">
        <f>SUM(BK82:BK94)</f>
        <v>0</v>
      </c>
    </row>
    <row r="82" spans="2:65" s="1" customFormat="1" ht="31.5" customHeight="1">
      <c r="B82" s="40"/>
      <c r="C82" s="192" t="s">
        <v>80</v>
      </c>
      <c r="D82" s="192" t="s">
        <v>157</v>
      </c>
      <c r="E82" s="193" t="s">
        <v>183</v>
      </c>
      <c r="F82" s="194" t="s">
        <v>184</v>
      </c>
      <c r="G82" s="195" t="s">
        <v>176</v>
      </c>
      <c r="H82" s="196">
        <v>1473</v>
      </c>
      <c r="I82" s="197"/>
      <c r="J82" s="198">
        <f>ROUND(I82*H82,2)</f>
        <v>0</v>
      </c>
      <c r="K82" s="194" t="s">
        <v>161</v>
      </c>
      <c r="L82" s="60"/>
      <c r="M82" s="199" t="s">
        <v>21</v>
      </c>
      <c r="N82" s="200" t="s">
        <v>43</v>
      </c>
      <c r="O82" s="41"/>
      <c r="P82" s="201">
        <f>O82*H82</f>
        <v>0</v>
      </c>
      <c r="Q82" s="201">
        <v>0</v>
      </c>
      <c r="R82" s="201">
        <f>Q82*H82</f>
        <v>0</v>
      </c>
      <c r="S82" s="201">
        <v>0.02</v>
      </c>
      <c r="T82" s="202">
        <f>S82*H82</f>
        <v>29.46</v>
      </c>
      <c r="AR82" s="23" t="s">
        <v>162</v>
      </c>
      <c r="AT82" s="23" t="s">
        <v>157</v>
      </c>
      <c r="AU82" s="23" t="s">
        <v>82</v>
      </c>
      <c r="AY82" s="23" t="s">
        <v>155</v>
      </c>
      <c r="BE82" s="203">
        <f>IF(N82="základní",J82,0)</f>
        <v>0</v>
      </c>
      <c r="BF82" s="203">
        <f>IF(N82="snížená",J82,0)</f>
        <v>0</v>
      </c>
      <c r="BG82" s="203">
        <f>IF(N82="zákl. přenesená",J82,0)</f>
        <v>0</v>
      </c>
      <c r="BH82" s="203">
        <f>IF(N82="sníž. přenesená",J82,0)</f>
        <v>0</v>
      </c>
      <c r="BI82" s="203">
        <f>IF(N82="nulová",J82,0)</f>
        <v>0</v>
      </c>
      <c r="BJ82" s="23" t="s">
        <v>80</v>
      </c>
      <c r="BK82" s="203">
        <f>ROUND(I82*H82,2)</f>
        <v>0</v>
      </c>
      <c r="BL82" s="23" t="s">
        <v>162</v>
      </c>
      <c r="BM82" s="23" t="s">
        <v>371</v>
      </c>
    </row>
    <row r="83" spans="2:65" s="1" customFormat="1" ht="27">
      <c r="B83" s="40"/>
      <c r="C83" s="62"/>
      <c r="D83" s="206" t="s">
        <v>186</v>
      </c>
      <c r="E83" s="62"/>
      <c r="F83" s="242" t="s">
        <v>372</v>
      </c>
      <c r="G83" s="62"/>
      <c r="H83" s="62"/>
      <c r="I83" s="162"/>
      <c r="J83" s="62"/>
      <c r="K83" s="62"/>
      <c r="L83" s="60"/>
      <c r="M83" s="243"/>
      <c r="N83" s="41"/>
      <c r="O83" s="41"/>
      <c r="P83" s="41"/>
      <c r="Q83" s="41"/>
      <c r="R83" s="41"/>
      <c r="S83" s="41"/>
      <c r="T83" s="77"/>
      <c r="AT83" s="23" t="s">
        <v>186</v>
      </c>
      <c r="AU83" s="23" t="s">
        <v>82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188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373</v>
      </c>
      <c r="G85" s="217"/>
      <c r="H85" s="220">
        <v>1473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29" t="s">
        <v>164</v>
      </c>
      <c r="E86" s="230" t="s">
        <v>21</v>
      </c>
      <c r="F86" s="231" t="s">
        <v>168</v>
      </c>
      <c r="G86" s="228"/>
      <c r="H86" s="232">
        <v>1473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" customFormat="1" ht="44.25" customHeight="1">
      <c r="B87" s="40"/>
      <c r="C87" s="192" t="s">
        <v>82</v>
      </c>
      <c r="D87" s="192" t="s">
        <v>157</v>
      </c>
      <c r="E87" s="193" t="s">
        <v>191</v>
      </c>
      <c r="F87" s="194" t="s">
        <v>192</v>
      </c>
      <c r="G87" s="195" t="s">
        <v>176</v>
      </c>
      <c r="H87" s="196">
        <v>9473</v>
      </c>
      <c r="I87" s="197"/>
      <c r="J87" s="198">
        <f>ROUND(I87*H87,2)</f>
        <v>0</v>
      </c>
      <c r="K87" s="194" t="s">
        <v>161</v>
      </c>
      <c r="L87" s="60"/>
      <c r="M87" s="199" t="s">
        <v>21</v>
      </c>
      <c r="N87" s="200" t="s">
        <v>43</v>
      </c>
      <c r="O87" s="41"/>
      <c r="P87" s="201">
        <f>O87*H87</f>
        <v>0</v>
      </c>
      <c r="Q87" s="201">
        <v>0</v>
      </c>
      <c r="R87" s="201">
        <f>Q87*H87</f>
        <v>0</v>
      </c>
      <c r="S87" s="201">
        <v>0.02</v>
      </c>
      <c r="T87" s="202">
        <f>S87*H87</f>
        <v>189.46</v>
      </c>
      <c r="AR87" s="23" t="s">
        <v>162</v>
      </c>
      <c r="AT87" s="23" t="s">
        <v>157</v>
      </c>
      <c r="AU87" s="23" t="s">
        <v>82</v>
      </c>
      <c r="AY87" s="23" t="s">
        <v>155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3" t="s">
        <v>80</v>
      </c>
      <c r="BK87" s="203">
        <f>ROUND(I87*H87,2)</f>
        <v>0</v>
      </c>
      <c r="BL87" s="23" t="s">
        <v>162</v>
      </c>
      <c r="BM87" s="23" t="s">
        <v>374</v>
      </c>
    </row>
    <row r="88" spans="2:65" s="1" customFormat="1" ht="27">
      <c r="B88" s="40"/>
      <c r="C88" s="62"/>
      <c r="D88" s="206" t="s">
        <v>186</v>
      </c>
      <c r="E88" s="62"/>
      <c r="F88" s="242" t="s">
        <v>194</v>
      </c>
      <c r="G88" s="62"/>
      <c r="H88" s="62"/>
      <c r="I88" s="162"/>
      <c r="J88" s="62"/>
      <c r="K88" s="62"/>
      <c r="L88" s="60"/>
      <c r="M88" s="243"/>
      <c r="N88" s="41"/>
      <c r="O88" s="41"/>
      <c r="P88" s="41"/>
      <c r="Q88" s="41"/>
      <c r="R88" s="41"/>
      <c r="S88" s="41"/>
      <c r="T88" s="77"/>
      <c r="AT88" s="23" t="s">
        <v>186</v>
      </c>
      <c r="AU88" s="23" t="s">
        <v>82</v>
      </c>
    </row>
    <row r="89" spans="2:65" s="11" customFormat="1" ht="13.5">
      <c r="B89" s="204"/>
      <c r="C89" s="205"/>
      <c r="D89" s="206" t="s">
        <v>164</v>
      </c>
      <c r="E89" s="207" t="s">
        <v>21</v>
      </c>
      <c r="F89" s="208" t="s">
        <v>195</v>
      </c>
      <c r="G89" s="205"/>
      <c r="H89" s="209" t="s">
        <v>21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164</v>
      </c>
      <c r="AU89" s="215" t="s">
        <v>82</v>
      </c>
      <c r="AV89" s="11" t="s">
        <v>80</v>
      </c>
      <c r="AW89" s="11" t="s">
        <v>36</v>
      </c>
      <c r="AX89" s="11" t="s">
        <v>72</v>
      </c>
      <c r="AY89" s="215" t="s">
        <v>155</v>
      </c>
    </row>
    <row r="90" spans="2:65" s="11" customFormat="1" ht="13.5">
      <c r="B90" s="204"/>
      <c r="C90" s="205"/>
      <c r="D90" s="206" t="s">
        <v>164</v>
      </c>
      <c r="E90" s="207" t="s">
        <v>21</v>
      </c>
      <c r="F90" s="208" t="s">
        <v>375</v>
      </c>
      <c r="G90" s="205"/>
      <c r="H90" s="209" t="s">
        <v>21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164</v>
      </c>
      <c r="AU90" s="215" t="s">
        <v>82</v>
      </c>
      <c r="AV90" s="11" t="s">
        <v>80</v>
      </c>
      <c r="AW90" s="11" t="s">
        <v>36</v>
      </c>
      <c r="AX90" s="11" t="s">
        <v>72</v>
      </c>
      <c r="AY90" s="215" t="s">
        <v>155</v>
      </c>
    </row>
    <row r="91" spans="2:65" s="12" customFormat="1" ht="13.5">
      <c r="B91" s="216"/>
      <c r="C91" s="217"/>
      <c r="D91" s="206" t="s">
        <v>164</v>
      </c>
      <c r="E91" s="218" t="s">
        <v>21</v>
      </c>
      <c r="F91" s="219" t="s">
        <v>376</v>
      </c>
      <c r="G91" s="217"/>
      <c r="H91" s="220">
        <v>8000</v>
      </c>
      <c r="I91" s="221"/>
      <c r="J91" s="217"/>
      <c r="K91" s="217"/>
      <c r="L91" s="222"/>
      <c r="M91" s="223"/>
      <c r="N91" s="224"/>
      <c r="O91" s="224"/>
      <c r="P91" s="224"/>
      <c r="Q91" s="224"/>
      <c r="R91" s="224"/>
      <c r="S91" s="224"/>
      <c r="T91" s="225"/>
      <c r="AT91" s="226" t="s">
        <v>164</v>
      </c>
      <c r="AU91" s="226" t="s">
        <v>82</v>
      </c>
      <c r="AV91" s="12" t="s">
        <v>82</v>
      </c>
      <c r="AW91" s="12" t="s">
        <v>36</v>
      </c>
      <c r="AX91" s="12" t="s">
        <v>72</v>
      </c>
      <c r="AY91" s="226" t="s">
        <v>155</v>
      </c>
    </row>
    <row r="92" spans="2:65" s="11" customFormat="1" ht="13.5">
      <c r="B92" s="204"/>
      <c r="C92" s="205"/>
      <c r="D92" s="206" t="s">
        <v>164</v>
      </c>
      <c r="E92" s="207" t="s">
        <v>21</v>
      </c>
      <c r="F92" s="208" t="s">
        <v>377</v>
      </c>
      <c r="G92" s="205"/>
      <c r="H92" s="209" t="s">
        <v>21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164</v>
      </c>
      <c r="AU92" s="215" t="s">
        <v>82</v>
      </c>
      <c r="AV92" s="11" t="s">
        <v>80</v>
      </c>
      <c r="AW92" s="11" t="s">
        <v>36</v>
      </c>
      <c r="AX92" s="11" t="s">
        <v>72</v>
      </c>
      <c r="AY92" s="215" t="s">
        <v>155</v>
      </c>
    </row>
    <row r="93" spans="2:65" s="12" customFormat="1" ht="13.5">
      <c r="B93" s="216"/>
      <c r="C93" s="217"/>
      <c r="D93" s="206" t="s">
        <v>164</v>
      </c>
      <c r="E93" s="218" t="s">
        <v>21</v>
      </c>
      <c r="F93" s="219" t="s">
        <v>373</v>
      </c>
      <c r="G93" s="217"/>
      <c r="H93" s="220">
        <v>1473</v>
      </c>
      <c r="I93" s="221"/>
      <c r="J93" s="217"/>
      <c r="K93" s="217"/>
      <c r="L93" s="222"/>
      <c r="M93" s="223"/>
      <c r="N93" s="224"/>
      <c r="O93" s="224"/>
      <c r="P93" s="224"/>
      <c r="Q93" s="224"/>
      <c r="R93" s="224"/>
      <c r="S93" s="224"/>
      <c r="T93" s="225"/>
      <c r="AT93" s="226" t="s">
        <v>164</v>
      </c>
      <c r="AU93" s="226" t="s">
        <v>82</v>
      </c>
      <c r="AV93" s="12" t="s">
        <v>82</v>
      </c>
      <c r="AW93" s="12" t="s">
        <v>36</v>
      </c>
      <c r="AX93" s="12" t="s">
        <v>72</v>
      </c>
      <c r="AY93" s="226" t="s">
        <v>155</v>
      </c>
    </row>
    <row r="94" spans="2:65" s="13" customFormat="1" ht="13.5">
      <c r="B94" s="227"/>
      <c r="C94" s="228"/>
      <c r="D94" s="206" t="s">
        <v>164</v>
      </c>
      <c r="E94" s="239" t="s">
        <v>21</v>
      </c>
      <c r="F94" s="240" t="s">
        <v>168</v>
      </c>
      <c r="G94" s="228"/>
      <c r="H94" s="241">
        <v>9473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AT94" s="238" t="s">
        <v>164</v>
      </c>
      <c r="AU94" s="238" t="s">
        <v>82</v>
      </c>
      <c r="AV94" s="13" t="s">
        <v>162</v>
      </c>
      <c r="AW94" s="13" t="s">
        <v>36</v>
      </c>
      <c r="AX94" s="13" t="s">
        <v>80</v>
      </c>
      <c r="AY94" s="238" t="s">
        <v>155</v>
      </c>
    </row>
    <row r="95" spans="2:65" s="10" customFormat="1" ht="29.85" customHeight="1">
      <c r="B95" s="175"/>
      <c r="C95" s="176"/>
      <c r="D95" s="189" t="s">
        <v>71</v>
      </c>
      <c r="E95" s="190" t="s">
        <v>199</v>
      </c>
      <c r="F95" s="190" t="s">
        <v>200</v>
      </c>
      <c r="G95" s="176"/>
      <c r="H95" s="176"/>
      <c r="I95" s="179"/>
      <c r="J95" s="191">
        <f>BK95</f>
        <v>0</v>
      </c>
      <c r="K95" s="176"/>
      <c r="L95" s="181"/>
      <c r="M95" s="182"/>
      <c r="N95" s="183"/>
      <c r="O95" s="183"/>
      <c r="P95" s="184">
        <f>SUM(P96:P110)</f>
        <v>0</v>
      </c>
      <c r="Q95" s="183"/>
      <c r="R95" s="184">
        <f>SUM(R96:R110)</f>
        <v>0</v>
      </c>
      <c r="S95" s="183"/>
      <c r="T95" s="185">
        <f>SUM(T96:T110)</f>
        <v>0</v>
      </c>
      <c r="AR95" s="186" t="s">
        <v>80</v>
      </c>
      <c r="AT95" s="187" t="s">
        <v>71</v>
      </c>
      <c r="AU95" s="187" t="s">
        <v>80</v>
      </c>
      <c r="AY95" s="186" t="s">
        <v>155</v>
      </c>
      <c r="BK95" s="188">
        <f>SUM(BK96:BK110)</f>
        <v>0</v>
      </c>
    </row>
    <row r="96" spans="2:65" s="1" customFormat="1" ht="31.5" customHeight="1">
      <c r="B96" s="40"/>
      <c r="C96" s="192" t="s">
        <v>173</v>
      </c>
      <c r="D96" s="192" t="s">
        <v>157</v>
      </c>
      <c r="E96" s="193" t="s">
        <v>202</v>
      </c>
      <c r="F96" s="194" t="s">
        <v>203</v>
      </c>
      <c r="G96" s="195" t="s">
        <v>160</v>
      </c>
      <c r="H96" s="196">
        <v>7453.5</v>
      </c>
      <c r="I96" s="197"/>
      <c r="J96" s="198">
        <f>ROUND(I96*H96,2)</f>
        <v>0</v>
      </c>
      <c r="K96" s="194" t="s">
        <v>161</v>
      </c>
      <c r="L96" s="60"/>
      <c r="M96" s="199" t="s">
        <v>21</v>
      </c>
      <c r="N96" s="200" t="s">
        <v>43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</v>
      </c>
      <c r="T96" s="202">
        <f>S96*H96</f>
        <v>0</v>
      </c>
      <c r="AR96" s="23" t="s">
        <v>162</v>
      </c>
      <c r="AT96" s="23" t="s">
        <v>157</v>
      </c>
      <c r="AU96" s="23" t="s">
        <v>82</v>
      </c>
      <c r="AY96" s="23" t="s">
        <v>155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80</v>
      </c>
      <c r="BK96" s="203">
        <f>ROUND(I96*H96,2)</f>
        <v>0</v>
      </c>
      <c r="BL96" s="23" t="s">
        <v>162</v>
      </c>
      <c r="BM96" s="23" t="s">
        <v>378</v>
      </c>
    </row>
    <row r="97" spans="2:65" s="11" customFormat="1" ht="13.5">
      <c r="B97" s="204"/>
      <c r="C97" s="205"/>
      <c r="D97" s="206" t="s">
        <v>164</v>
      </c>
      <c r="E97" s="207" t="s">
        <v>21</v>
      </c>
      <c r="F97" s="208" t="s">
        <v>379</v>
      </c>
      <c r="G97" s="205"/>
      <c r="H97" s="209" t="s">
        <v>21</v>
      </c>
      <c r="I97" s="210"/>
      <c r="J97" s="205"/>
      <c r="K97" s="205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164</v>
      </c>
      <c r="AU97" s="215" t="s">
        <v>82</v>
      </c>
      <c r="AV97" s="11" t="s">
        <v>80</v>
      </c>
      <c r="AW97" s="11" t="s">
        <v>36</v>
      </c>
      <c r="AX97" s="11" t="s">
        <v>72</v>
      </c>
      <c r="AY97" s="215" t="s">
        <v>155</v>
      </c>
    </row>
    <row r="98" spans="2:65" s="12" customFormat="1" ht="13.5">
      <c r="B98" s="216"/>
      <c r="C98" s="217"/>
      <c r="D98" s="206" t="s">
        <v>164</v>
      </c>
      <c r="E98" s="218" t="s">
        <v>21</v>
      </c>
      <c r="F98" s="219" t="s">
        <v>380</v>
      </c>
      <c r="G98" s="217"/>
      <c r="H98" s="220">
        <v>7453.5</v>
      </c>
      <c r="I98" s="221"/>
      <c r="J98" s="217"/>
      <c r="K98" s="217"/>
      <c r="L98" s="222"/>
      <c r="M98" s="223"/>
      <c r="N98" s="224"/>
      <c r="O98" s="224"/>
      <c r="P98" s="224"/>
      <c r="Q98" s="224"/>
      <c r="R98" s="224"/>
      <c r="S98" s="224"/>
      <c r="T98" s="225"/>
      <c r="AT98" s="226" t="s">
        <v>164</v>
      </c>
      <c r="AU98" s="226" t="s">
        <v>82</v>
      </c>
      <c r="AV98" s="12" t="s">
        <v>82</v>
      </c>
      <c r="AW98" s="12" t="s">
        <v>36</v>
      </c>
      <c r="AX98" s="12" t="s">
        <v>72</v>
      </c>
      <c r="AY98" s="226" t="s">
        <v>155</v>
      </c>
    </row>
    <row r="99" spans="2:65" s="13" customFormat="1" ht="13.5">
      <c r="B99" s="227"/>
      <c r="C99" s="228"/>
      <c r="D99" s="229" t="s">
        <v>164</v>
      </c>
      <c r="E99" s="230" t="s">
        <v>21</v>
      </c>
      <c r="F99" s="231" t="s">
        <v>168</v>
      </c>
      <c r="G99" s="228"/>
      <c r="H99" s="232">
        <v>7453.5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AT99" s="238" t="s">
        <v>164</v>
      </c>
      <c r="AU99" s="238" t="s">
        <v>82</v>
      </c>
      <c r="AV99" s="13" t="s">
        <v>162</v>
      </c>
      <c r="AW99" s="13" t="s">
        <v>36</v>
      </c>
      <c r="AX99" s="13" t="s">
        <v>80</v>
      </c>
      <c r="AY99" s="238" t="s">
        <v>155</v>
      </c>
    </row>
    <row r="100" spans="2:65" s="1" customFormat="1" ht="31.5" customHeight="1">
      <c r="B100" s="40"/>
      <c r="C100" s="192" t="s">
        <v>162</v>
      </c>
      <c r="D100" s="192" t="s">
        <v>157</v>
      </c>
      <c r="E100" s="193" t="s">
        <v>208</v>
      </c>
      <c r="F100" s="194" t="s">
        <v>209</v>
      </c>
      <c r="G100" s="195" t="s">
        <v>160</v>
      </c>
      <c r="H100" s="196">
        <v>7453.5</v>
      </c>
      <c r="I100" s="197"/>
      <c r="J100" s="198">
        <f>ROUND(I100*H100,2)</f>
        <v>0</v>
      </c>
      <c r="K100" s="194" t="s">
        <v>161</v>
      </c>
      <c r="L100" s="60"/>
      <c r="M100" s="199" t="s">
        <v>21</v>
      </c>
      <c r="N100" s="200" t="s">
        <v>43</v>
      </c>
      <c r="O100" s="41"/>
      <c r="P100" s="201">
        <f>O100*H100</f>
        <v>0</v>
      </c>
      <c r="Q100" s="201">
        <v>0</v>
      </c>
      <c r="R100" s="201">
        <f>Q100*H100</f>
        <v>0</v>
      </c>
      <c r="S100" s="201">
        <v>0</v>
      </c>
      <c r="T100" s="202">
        <f>S100*H100</f>
        <v>0</v>
      </c>
      <c r="AR100" s="23" t="s">
        <v>162</v>
      </c>
      <c r="AT100" s="23" t="s">
        <v>157</v>
      </c>
      <c r="AU100" s="23" t="s">
        <v>82</v>
      </c>
      <c r="AY100" s="23" t="s">
        <v>155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23" t="s">
        <v>80</v>
      </c>
      <c r="BK100" s="203">
        <f>ROUND(I100*H100,2)</f>
        <v>0</v>
      </c>
      <c r="BL100" s="23" t="s">
        <v>162</v>
      </c>
      <c r="BM100" s="23" t="s">
        <v>381</v>
      </c>
    </row>
    <row r="101" spans="2:65" s="11" customFormat="1" ht="13.5">
      <c r="B101" s="204"/>
      <c r="C101" s="205"/>
      <c r="D101" s="206" t="s">
        <v>164</v>
      </c>
      <c r="E101" s="207" t="s">
        <v>21</v>
      </c>
      <c r="F101" s="208" t="s">
        <v>379</v>
      </c>
      <c r="G101" s="205"/>
      <c r="H101" s="209" t="s">
        <v>21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164</v>
      </c>
      <c r="AU101" s="215" t="s">
        <v>82</v>
      </c>
      <c r="AV101" s="11" t="s">
        <v>80</v>
      </c>
      <c r="AW101" s="11" t="s">
        <v>36</v>
      </c>
      <c r="AX101" s="11" t="s">
        <v>72</v>
      </c>
      <c r="AY101" s="215" t="s">
        <v>155</v>
      </c>
    </row>
    <row r="102" spans="2:65" s="12" customFormat="1" ht="13.5">
      <c r="B102" s="216"/>
      <c r="C102" s="217"/>
      <c r="D102" s="206" t="s">
        <v>164</v>
      </c>
      <c r="E102" s="218" t="s">
        <v>21</v>
      </c>
      <c r="F102" s="219" t="s">
        <v>380</v>
      </c>
      <c r="G102" s="217"/>
      <c r="H102" s="220">
        <v>7453.5</v>
      </c>
      <c r="I102" s="221"/>
      <c r="J102" s="217"/>
      <c r="K102" s="217"/>
      <c r="L102" s="222"/>
      <c r="M102" s="223"/>
      <c r="N102" s="224"/>
      <c r="O102" s="224"/>
      <c r="P102" s="224"/>
      <c r="Q102" s="224"/>
      <c r="R102" s="224"/>
      <c r="S102" s="224"/>
      <c r="T102" s="225"/>
      <c r="AT102" s="226" t="s">
        <v>164</v>
      </c>
      <c r="AU102" s="226" t="s">
        <v>82</v>
      </c>
      <c r="AV102" s="12" t="s">
        <v>82</v>
      </c>
      <c r="AW102" s="12" t="s">
        <v>36</v>
      </c>
      <c r="AX102" s="12" t="s">
        <v>72</v>
      </c>
      <c r="AY102" s="226" t="s">
        <v>155</v>
      </c>
    </row>
    <row r="103" spans="2:65" s="13" customFormat="1" ht="13.5">
      <c r="B103" s="227"/>
      <c r="C103" s="228"/>
      <c r="D103" s="229" t="s">
        <v>164</v>
      </c>
      <c r="E103" s="230" t="s">
        <v>21</v>
      </c>
      <c r="F103" s="231" t="s">
        <v>168</v>
      </c>
      <c r="G103" s="228"/>
      <c r="H103" s="232">
        <v>7453.5</v>
      </c>
      <c r="I103" s="233"/>
      <c r="J103" s="228"/>
      <c r="K103" s="228"/>
      <c r="L103" s="234"/>
      <c r="M103" s="235"/>
      <c r="N103" s="236"/>
      <c r="O103" s="236"/>
      <c r="P103" s="236"/>
      <c r="Q103" s="236"/>
      <c r="R103" s="236"/>
      <c r="S103" s="236"/>
      <c r="T103" s="237"/>
      <c r="AT103" s="238" t="s">
        <v>164</v>
      </c>
      <c r="AU103" s="238" t="s">
        <v>82</v>
      </c>
      <c r="AV103" s="13" t="s">
        <v>162</v>
      </c>
      <c r="AW103" s="13" t="s">
        <v>36</v>
      </c>
      <c r="AX103" s="13" t="s">
        <v>80</v>
      </c>
      <c r="AY103" s="238" t="s">
        <v>155</v>
      </c>
    </row>
    <row r="104" spans="2:65" s="1" customFormat="1" ht="31.5" customHeight="1">
      <c r="B104" s="40"/>
      <c r="C104" s="192" t="s">
        <v>190</v>
      </c>
      <c r="D104" s="192" t="s">
        <v>157</v>
      </c>
      <c r="E104" s="193" t="s">
        <v>212</v>
      </c>
      <c r="F104" s="194" t="s">
        <v>213</v>
      </c>
      <c r="G104" s="195" t="s">
        <v>160</v>
      </c>
      <c r="H104" s="196">
        <v>74535</v>
      </c>
      <c r="I104" s="197"/>
      <c r="J104" s="198">
        <f>ROUND(I104*H104,2)</f>
        <v>0</v>
      </c>
      <c r="K104" s="194" t="s">
        <v>161</v>
      </c>
      <c r="L104" s="60"/>
      <c r="M104" s="199" t="s">
        <v>21</v>
      </c>
      <c r="N104" s="200" t="s">
        <v>43</v>
      </c>
      <c r="O104" s="41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23" t="s">
        <v>162</v>
      </c>
      <c r="AT104" s="23" t="s">
        <v>157</v>
      </c>
      <c r="AU104" s="23" t="s">
        <v>82</v>
      </c>
      <c r="AY104" s="23" t="s">
        <v>155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23" t="s">
        <v>80</v>
      </c>
      <c r="BK104" s="203">
        <f>ROUND(I104*H104,2)</f>
        <v>0</v>
      </c>
      <c r="BL104" s="23" t="s">
        <v>162</v>
      </c>
      <c r="BM104" s="23" t="s">
        <v>382</v>
      </c>
    </row>
    <row r="105" spans="2:65" s="11" customFormat="1" ht="13.5">
      <c r="B105" s="204"/>
      <c r="C105" s="205"/>
      <c r="D105" s="206" t="s">
        <v>164</v>
      </c>
      <c r="E105" s="207" t="s">
        <v>21</v>
      </c>
      <c r="F105" s="208" t="s">
        <v>215</v>
      </c>
      <c r="G105" s="205"/>
      <c r="H105" s="209" t="s">
        <v>21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164</v>
      </c>
      <c r="AU105" s="215" t="s">
        <v>82</v>
      </c>
      <c r="AV105" s="11" t="s">
        <v>80</v>
      </c>
      <c r="AW105" s="11" t="s">
        <v>36</v>
      </c>
      <c r="AX105" s="11" t="s">
        <v>72</v>
      </c>
      <c r="AY105" s="215" t="s">
        <v>155</v>
      </c>
    </row>
    <row r="106" spans="2:65" s="12" customFormat="1" ht="13.5">
      <c r="B106" s="216"/>
      <c r="C106" s="217"/>
      <c r="D106" s="206" t="s">
        <v>164</v>
      </c>
      <c r="E106" s="218" t="s">
        <v>21</v>
      </c>
      <c r="F106" s="219" t="s">
        <v>383</v>
      </c>
      <c r="G106" s="217"/>
      <c r="H106" s="220">
        <v>74535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164</v>
      </c>
      <c r="AU106" s="226" t="s">
        <v>82</v>
      </c>
      <c r="AV106" s="12" t="s">
        <v>82</v>
      </c>
      <c r="AW106" s="12" t="s">
        <v>36</v>
      </c>
      <c r="AX106" s="12" t="s">
        <v>72</v>
      </c>
      <c r="AY106" s="226" t="s">
        <v>155</v>
      </c>
    </row>
    <row r="107" spans="2:65" s="13" customFormat="1" ht="13.5">
      <c r="B107" s="227"/>
      <c r="C107" s="228"/>
      <c r="D107" s="229" t="s">
        <v>164</v>
      </c>
      <c r="E107" s="230" t="s">
        <v>21</v>
      </c>
      <c r="F107" s="231" t="s">
        <v>168</v>
      </c>
      <c r="G107" s="228"/>
      <c r="H107" s="232">
        <v>74535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AT107" s="238" t="s">
        <v>164</v>
      </c>
      <c r="AU107" s="238" t="s">
        <v>82</v>
      </c>
      <c r="AV107" s="13" t="s">
        <v>162</v>
      </c>
      <c r="AW107" s="13" t="s">
        <v>36</v>
      </c>
      <c r="AX107" s="13" t="s">
        <v>80</v>
      </c>
      <c r="AY107" s="238" t="s">
        <v>155</v>
      </c>
    </row>
    <row r="108" spans="2:65" s="1" customFormat="1" ht="22.5" customHeight="1">
      <c r="B108" s="40"/>
      <c r="C108" s="192" t="s">
        <v>201</v>
      </c>
      <c r="D108" s="192" t="s">
        <v>157</v>
      </c>
      <c r="E108" s="193" t="s">
        <v>217</v>
      </c>
      <c r="F108" s="194" t="s">
        <v>218</v>
      </c>
      <c r="G108" s="195" t="s">
        <v>160</v>
      </c>
      <c r="H108" s="196">
        <v>7453.5</v>
      </c>
      <c r="I108" s="197"/>
      <c r="J108" s="198">
        <f>ROUND(I108*H108,2)</f>
        <v>0</v>
      </c>
      <c r="K108" s="194" t="s">
        <v>161</v>
      </c>
      <c r="L108" s="60"/>
      <c r="M108" s="199" t="s">
        <v>21</v>
      </c>
      <c r="N108" s="200" t="s">
        <v>43</v>
      </c>
      <c r="O108" s="41"/>
      <c r="P108" s="201">
        <f>O108*H108</f>
        <v>0</v>
      </c>
      <c r="Q108" s="201">
        <v>0</v>
      </c>
      <c r="R108" s="201">
        <f>Q108*H108</f>
        <v>0</v>
      </c>
      <c r="S108" s="201">
        <v>0</v>
      </c>
      <c r="T108" s="202">
        <f>S108*H108</f>
        <v>0</v>
      </c>
      <c r="AR108" s="23" t="s">
        <v>162</v>
      </c>
      <c r="AT108" s="23" t="s">
        <v>157</v>
      </c>
      <c r="AU108" s="23" t="s">
        <v>82</v>
      </c>
      <c r="AY108" s="23" t="s">
        <v>155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23" t="s">
        <v>80</v>
      </c>
      <c r="BK108" s="203">
        <f>ROUND(I108*H108,2)</f>
        <v>0</v>
      </c>
      <c r="BL108" s="23" t="s">
        <v>162</v>
      </c>
      <c r="BM108" s="23" t="s">
        <v>384</v>
      </c>
    </row>
    <row r="109" spans="2:65" s="12" customFormat="1" ht="13.5">
      <c r="B109" s="216"/>
      <c r="C109" s="217"/>
      <c r="D109" s="206" t="s">
        <v>164</v>
      </c>
      <c r="E109" s="218" t="s">
        <v>21</v>
      </c>
      <c r="F109" s="219" t="s">
        <v>385</v>
      </c>
      <c r="G109" s="217"/>
      <c r="H109" s="220">
        <v>7453.5</v>
      </c>
      <c r="I109" s="221"/>
      <c r="J109" s="217"/>
      <c r="K109" s="217"/>
      <c r="L109" s="222"/>
      <c r="M109" s="223"/>
      <c r="N109" s="224"/>
      <c r="O109" s="224"/>
      <c r="P109" s="224"/>
      <c r="Q109" s="224"/>
      <c r="R109" s="224"/>
      <c r="S109" s="224"/>
      <c r="T109" s="225"/>
      <c r="AT109" s="226" t="s">
        <v>164</v>
      </c>
      <c r="AU109" s="226" t="s">
        <v>82</v>
      </c>
      <c r="AV109" s="12" t="s">
        <v>82</v>
      </c>
      <c r="AW109" s="12" t="s">
        <v>36</v>
      </c>
      <c r="AX109" s="12" t="s">
        <v>72</v>
      </c>
      <c r="AY109" s="226" t="s">
        <v>155</v>
      </c>
    </row>
    <row r="110" spans="2:65" s="13" customFormat="1" ht="13.5">
      <c r="B110" s="227"/>
      <c r="C110" s="228"/>
      <c r="D110" s="206" t="s">
        <v>164</v>
      </c>
      <c r="E110" s="239" t="s">
        <v>21</v>
      </c>
      <c r="F110" s="240" t="s">
        <v>168</v>
      </c>
      <c r="G110" s="228"/>
      <c r="H110" s="241">
        <v>7453.5</v>
      </c>
      <c r="I110" s="233"/>
      <c r="J110" s="228"/>
      <c r="K110" s="228"/>
      <c r="L110" s="234"/>
      <c r="M110" s="244"/>
      <c r="N110" s="245"/>
      <c r="O110" s="245"/>
      <c r="P110" s="245"/>
      <c r="Q110" s="245"/>
      <c r="R110" s="245"/>
      <c r="S110" s="245"/>
      <c r="T110" s="246"/>
      <c r="AT110" s="238" t="s">
        <v>164</v>
      </c>
      <c r="AU110" s="238" t="s">
        <v>82</v>
      </c>
      <c r="AV110" s="13" t="s">
        <v>162</v>
      </c>
      <c r="AW110" s="13" t="s">
        <v>36</v>
      </c>
      <c r="AX110" s="13" t="s">
        <v>80</v>
      </c>
      <c r="AY110" s="238" t="s">
        <v>155</v>
      </c>
    </row>
    <row r="111" spans="2:65" s="1" customFormat="1" ht="6.95" customHeight="1">
      <c r="B111" s="55"/>
      <c r="C111" s="56"/>
      <c r="D111" s="56"/>
      <c r="E111" s="56"/>
      <c r="F111" s="56"/>
      <c r="G111" s="56"/>
      <c r="H111" s="56"/>
      <c r="I111" s="138"/>
      <c r="J111" s="56"/>
      <c r="K111" s="56"/>
      <c r="L111" s="60"/>
    </row>
  </sheetData>
  <sheetProtection algorithmName="SHA-512" hashValue="WQ+wAzsdozQkzvPFOuqWLux9S5rbIXBt1swMnK0WINBKIXOAazQuucrRCpWlmVHY3I17xYKZu4LaJFvSMx5xpw==" saltValue="N7r1ZD8bo6hsQ+iAM4VGWA==" spinCount="100000" sheet="1" objects="1" scenarios="1" formatCells="0" formatColumns="0" formatRows="0" sort="0" autoFilter="0"/>
  <autoFilter ref="C78:K110"/>
  <mergeCells count="9"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115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386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ROUND(J79,2)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ROUND(SUM(BE79:BE110), 2)</f>
        <v>0</v>
      </c>
      <c r="G30" s="41"/>
      <c r="H30" s="41"/>
      <c r="I30" s="130">
        <v>0.21</v>
      </c>
      <c r="J30" s="129">
        <f>ROUND(ROUND((SUM(BE79:BE110)),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ROUND(SUM(BF79:BF110), 2)</f>
        <v>0</v>
      </c>
      <c r="G31" s="41"/>
      <c r="H31" s="41"/>
      <c r="I31" s="130">
        <v>0.15</v>
      </c>
      <c r="J31" s="129">
        <f>ROUND(ROUND((SUM(BF79:BF110)),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ROUND(SUM(BG79:BG110),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ROUND(SUM(BH79:BH110),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ROUND(SUM(BI79:BI110),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6 (2) - Hromada betonové suti č. 6-2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J79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J80</f>
        <v>0</v>
      </c>
      <c r="K57" s="154"/>
    </row>
    <row r="58" spans="2:47" s="8" customFormat="1" ht="19.899999999999999" customHeight="1">
      <c r="B58" s="155"/>
      <c r="C58" s="156"/>
      <c r="D58" s="157" t="s">
        <v>137</v>
      </c>
      <c r="E58" s="158"/>
      <c r="F58" s="158"/>
      <c r="G58" s="158"/>
      <c r="H58" s="158"/>
      <c r="I58" s="159"/>
      <c r="J58" s="160">
        <f>J81</f>
        <v>0</v>
      </c>
      <c r="K58" s="161"/>
    </row>
    <row r="59" spans="2:47" s="8" customFormat="1" ht="19.899999999999999" customHeight="1">
      <c r="B59" s="155"/>
      <c r="C59" s="156"/>
      <c r="D59" s="157" t="s">
        <v>138</v>
      </c>
      <c r="E59" s="158"/>
      <c r="F59" s="158"/>
      <c r="G59" s="158"/>
      <c r="H59" s="158"/>
      <c r="I59" s="159"/>
      <c r="J59" s="160">
        <f>J95</f>
        <v>0</v>
      </c>
      <c r="K59" s="161"/>
    </row>
    <row r="60" spans="2:47" s="1" customFormat="1" ht="21.75" customHeight="1">
      <c r="B60" s="40"/>
      <c r="C60" s="41"/>
      <c r="D60" s="41"/>
      <c r="E60" s="41"/>
      <c r="F60" s="41"/>
      <c r="G60" s="41"/>
      <c r="H60" s="41"/>
      <c r="I60" s="117"/>
      <c r="J60" s="41"/>
      <c r="K60" s="44"/>
    </row>
    <row r="61" spans="2:47" s="1" customFormat="1" ht="6.95" customHeight="1">
      <c r="B61" s="55"/>
      <c r="C61" s="56"/>
      <c r="D61" s="56"/>
      <c r="E61" s="56"/>
      <c r="F61" s="56"/>
      <c r="G61" s="56"/>
      <c r="H61" s="56"/>
      <c r="I61" s="138"/>
      <c r="J61" s="56"/>
      <c r="K61" s="57"/>
    </row>
    <row r="65" spans="2:63" s="1" customFormat="1" ht="6.95" customHeight="1">
      <c r="B65" s="58"/>
      <c r="C65" s="59"/>
      <c r="D65" s="59"/>
      <c r="E65" s="59"/>
      <c r="F65" s="59"/>
      <c r="G65" s="59"/>
      <c r="H65" s="59"/>
      <c r="I65" s="141"/>
      <c r="J65" s="59"/>
      <c r="K65" s="59"/>
      <c r="L65" s="60"/>
    </row>
    <row r="66" spans="2:63" s="1" customFormat="1" ht="36.950000000000003" customHeight="1">
      <c r="B66" s="40"/>
      <c r="C66" s="61" t="s">
        <v>139</v>
      </c>
      <c r="D66" s="62"/>
      <c r="E66" s="62"/>
      <c r="F66" s="62"/>
      <c r="G66" s="62"/>
      <c r="H66" s="62"/>
      <c r="I66" s="162"/>
      <c r="J66" s="62"/>
      <c r="K66" s="62"/>
      <c r="L66" s="60"/>
    </row>
    <row r="67" spans="2:63" s="1" customFormat="1" ht="6.95" customHeight="1">
      <c r="B67" s="40"/>
      <c r="C67" s="62"/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14.45" customHeight="1">
      <c r="B68" s="40"/>
      <c r="C68" s="64" t="s">
        <v>18</v>
      </c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22.5" customHeight="1">
      <c r="B69" s="40"/>
      <c r="C69" s="62"/>
      <c r="D69" s="62"/>
      <c r="E69" s="367" t="str">
        <f>E7</f>
        <v>Přerov-Bochoř, letiště, deponovaná suť, hlína, lokalita č. 2-7</v>
      </c>
      <c r="F69" s="368"/>
      <c r="G69" s="368"/>
      <c r="H69" s="368"/>
      <c r="I69" s="162"/>
      <c r="J69" s="62"/>
      <c r="K69" s="62"/>
      <c r="L69" s="60"/>
    </row>
    <row r="70" spans="2:63" s="1" customFormat="1" ht="14.45" customHeight="1">
      <c r="B70" s="40"/>
      <c r="C70" s="64" t="s">
        <v>128</v>
      </c>
      <c r="D70" s="62"/>
      <c r="E70" s="62"/>
      <c r="F70" s="62"/>
      <c r="G70" s="62"/>
      <c r="H70" s="62"/>
      <c r="I70" s="162"/>
      <c r="J70" s="62"/>
      <c r="K70" s="62"/>
      <c r="L70" s="60"/>
    </row>
    <row r="71" spans="2:63" s="1" customFormat="1" ht="23.25" customHeight="1">
      <c r="B71" s="40"/>
      <c r="C71" s="62"/>
      <c r="D71" s="62"/>
      <c r="E71" s="343" t="str">
        <f>E9</f>
        <v>Lokalita č. 6 (2) - Hromada betonové suti č. 6-2</v>
      </c>
      <c r="F71" s="369"/>
      <c r="G71" s="369"/>
      <c r="H71" s="369"/>
      <c r="I71" s="162"/>
      <c r="J71" s="62"/>
      <c r="K71" s="62"/>
      <c r="L71" s="60"/>
    </row>
    <row r="72" spans="2:63" s="1" customFormat="1" ht="6.95" customHeight="1">
      <c r="B72" s="40"/>
      <c r="C72" s="62"/>
      <c r="D72" s="62"/>
      <c r="E72" s="62"/>
      <c r="F72" s="62"/>
      <c r="G72" s="62"/>
      <c r="H72" s="62"/>
      <c r="I72" s="162"/>
      <c r="J72" s="62"/>
      <c r="K72" s="62"/>
      <c r="L72" s="60"/>
    </row>
    <row r="73" spans="2:63" s="1" customFormat="1" ht="18" customHeight="1">
      <c r="B73" s="40"/>
      <c r="C73" s="64" t="s">
        <v>23</v>
      </c>
      <c r="D73" s="62"/>
      <c r="E73" s="62"/>
      <c r="F73" s="163" t="str">
        <f>F12</f>
        <v xml:space="preserve"> </v>
      </c>
      <c r="G73" s="62"/>
      <c r="H73" s="62"/>
      <c r="I73" s="164" t="s">
        <v>25</v>
      </c>
      <c r="J73" s="72" t="str">
        <f>IF(J12="","",J12)</f>
        <v>27.6.2017</v>
      </c>
      <c r="K73" s="62"/>
      <c r="L73" s="60"/>
    </row>
    <row r="74" spans="2:63" s="1" customFormat="1" ht="6.95" customHeight="1">
      <c r="B74" s="40"/>
      <c r="C74" s="62"/>
      <c r="D74" s="62"/>
      <c r="E74" s="62"/>
      <c r="F74" s="62"/>
      <c r="G74" s="62"/>
      <c r="H74" s="62"/>
      <c r="I74" s="162"/>
      <c r="J74" s="62"/>
      <c r="K74" s="62"/>
      <c r="L74" s="60"/>
    </row>
    <row r="75" spans="2:63" s="1" customFormat="1">
      <c r="B75" s="40"/>
      <c r="C75" s="64" t="s">
        <v>27</v>
      </c>
      <c r="D75" s="62"/>
      <c r="E75" s="62"/>
      <c r="F75" s="163" t="str">
        <f>E15</f>
        <v>AS-PO, Podbabská 1589/1, 160 00, Praha 6</v>
      </c>
      <c r="G75" s="62"/>
      <c r="H75" s="62"/>
      <c r="I75" s="164" t="s">
        <v>35</v>
      </c>
      <c r="J75" s="163" t="str">
        <f>E21</f>
        <v xml:space="preserve"> </v>
      </c>
      <c r="K75" s="62"/>
      <c r="L75" s="60"/>
    </row>
    <row r="76" spans="2:63" s="1" customFormat="1" ht="14.45" customHeight="1">
      <c r="B76" s="40"/>
      <c r="C76" s="64" t="s">
        <v>33</v>
      </c>
      <c r="D76" s="62"/>
      <c r="E76" s="62"/>
      <c r="F76" s="163" t="str">
        <f>IF(E18="","",E18)</f>
        <v/>
      </c>
      <c r="G76" s="62"/>
      <c r="H76" s="62"/>
      <c r="I76" s="162"/>
      <c r="J76" s="62"/>
      <c r="K76" s="62"/>
      <c r="L76" s="60"/>
    </row>
    <row r="77" spans="2:63" s="1" customFormat="1" ht="10.35" customHeight="1">
      <c r="B77" s="40"/>
      <c r="C77" s="62"/>
      <c r="D77" s="62"/>
      <c r="E77" s="62"/>
      <c r="F77" s="62"/>
      <c r="G77" s="62"/>
      <c r="H77" s="62"/>
      <c r="I77" s="162"/>
      <c r="J77" s="62"/>
      <c r="K77" s="62"/>
      <c r="L77" s="60"/>
    </row>
    <row r="78" spans="2:63" s="9" customFormat="1" ht="29.25" customHeight="1">
      <c r="B78" s="165"/>
      <c r="C78" s="166" t="s">
        <v>140</v>
      </c>
      <c r="D78" s="167" t="s">
        <v>57</v>
      </c>
      <c r="E78" s="167" t="s">
        <v>53</v>
      </c>
      <c r="F78" s="167" t="s">
        <v>141</v>
      </c>
      <c r="G78" s="167" t="s">
        <v>142</v>
      </c>
      <c r="H78" s="167" t="s">
        <v>143</v>
      </c>
      <c r="I78" s="168" t="s">
        <v>144</v>
      </c>
      <c r="J78" s="167" t="s">
        <v>132</v>
      </c>
      <c r="K78" s="169" t="s">
        <v>145</v>
      </c>
      <c r="L78" s="170"/>
      <c r="M78" s="80" t="s">
        <v>146</v>
      </c>
      <c r="N78" s="81" t="s">
        <v>42</v>
      </c>
      <c r="O78" s="81" t="s">
        <v>147</v>
      </c>
      <c r="P78" s="81" t="s">
        <v>148</v>
      </c>
      <c r="Q78" s="81" t="s">
        <v>149</v>
      </c>
      <c r="R78" s="81" t="s">
        <v>150</v>
      </c>
      <c r="S78" s="81" t="s">
        <v>151</v>
      </c>
      <c r="T78" s="82" t="s">
        <v>152</v>
      </c>
    </row>
    <row r="79" spans="2:63" s="1" customFormat="1" ht="29.25" customHeight="1">
      <c r="B79" s="40"/>
      <c r="C79" s="86" t="s">
        <v>133</v>
      </c>
      <c r="D79" s="62"/>
      <c r="E79" s="62"/>
      <c r="F79" s="62"/>
      <c r="G79" s="62"/>
      <c r="H79" s="62"/>
      <c r="I79" s="162"/>
      <c r="J79" s="171">
        <f>BK79</f>
        <v>0</v>
      </c>
      <c r="K79" s="62"/>
      <c r="L79" s="60"/>
      <c r="M79" s="83"/>
      <c r="N79" s="84"/>
      <c r="O79" s="84"/>
      <c r="P79" s="172">
        <f>P80</f>
        <v>0</v>
      </c>
      <c r="Q79" s="84"/>
      <c r="R79" s="172">
        <f>R80</f>
        <v>0</v>
      </c>
      <c r="S79" s="84"/>
      <c r="T79" s="173">
        <f>T80</f>
        <v>13.920000000000002</v>
      </c>
      <c r="AT79" s="23" t="s">
        <v>71</v>
      </c>
      <c r="AU79" s="23" t="s">
        <v>134</v>
      </c>
      <c r="BK79" s="174">
        <f>BK80</f>
        <v>0</v>
      </c>
    </row>
    <row r="80" spans="2:63" s="10" customFormat="1" ht="37.35" customHeight="1">
      <c r="B80" s="175"/>
      <c r="C80" s="176"/>
      <c r="D80" s="177" t="s">
        <v>71</v>
      </c>
      <c r="E80" s="178" t="s">
        <v>153</v>
      </c>
      <c r="F80" s="178" t="s">
        <v>154</v>
      </c>
      <c r="G80" s="176"/>
      <c r="H80" s="176"/>
      <c r="I80" s="179"/>
      <c r="J80" s="180">
        <f>BK80</f>
        <v>0</v>
      </c>
      <c r="K80" s="176"/>
      <c r="L80" s="181"/>
      <c r="M80" s="182"/>
      <c r="N80" s="183"/>
      <c r="O80" s="183"/>
      <c r="P80" s="184">
        <f>P81+P95</f>
        <v>0</v>
      </c>
      <c r="Q80" s="183"/>
      <c r="R80" s="184">
        <f>R81+R95</f>
        <v>0</v>
      </c>
      <c r="S80" s="183"/>
      <c r="T80" s="185">
        <f>T81+T95</f>
        <v>13.920000000000002</v>
      </c>
      <c r="AR80" s="186" t="s">
        <v>80</v>
      </c>
      <c r="AT80" s="187" t="s">
        <v>71</v>
      </c>
      <c r="AU80" s="187" t="s">
        <v>72</v>
      </c>
      <c r="AY80" s="186" t="s">
        <v>155</v>
      </c>
      <c r="BK80" s="188">
        <f>BK81+BK95</f>
        <v>0</v>
      </c>
    </row>
    <row r="81" spans="2:65" s="10" customFormat="1" ht="19.899999999999999" customHeight="1">
      <c r="B81" s="175"/>
      <c r="C81" s="176"/>
      <c r="D81" s="189" t="s">
        <v>71</v>
      </c>
      <c r="E81" s="190" t="s">
        <v>181</v>
      </c>
      <c r="F81" s="190" t="s">
        <v>182</v>
      </c>
      <c r="G81" s="176"/>
      <c r="H81" s="176"/>
      <c r="I81" s="179"/>
      <c r="J81" s="191">
        <f>BK81</f>
        <v>0</v>
      </c>
      <c r="K81" s="176"/>
      <c r="L81" s="181"/>
      <c r="M81" s="182"/>
      <c r="N81" s="183"/>
      <c r="O81" s="183"/>
      <c r="P81" s="184">
        <f>SUM(P82:P94)</f>
        <v>0</v>
      </c>
      <c r="Q81" s="183"/>
      <c r="R81" s="184">
        <f>SUM(R82:R94)</f>
        <v>0</v>
      </c>
      <c r="S81" s="183"/>
      <c r="T81" s="185">
        <f>SUM(T82:T94)</f>
        <v>13.920000000000002</v>
      </c>
      <c r="AR81" s="186" t="s">
        <v>80</v>
      </c>
      <c r="AT81" s="187" t="s">
        <v>71</v>
      </c>
      <c r="AU81" s="187" t="s">
        <v>80</v>
      </c>
      <c r="AY81" s="186" t="s">
        <v>155</v>
      </c>
      <c r="BK81" s="188">
        <f>SUM(BK82:BK94)</f>
        <v>0</v>
      </c>
    </row>
    <row r="82" spans="2:65" s="1" customFormat="1" ht="31.5" customHeight="1">
      <c r="B82" s="40"/>
      <c r="C82" s="192" t="s">
        <v>80</v>
      </c>
      <c r="D82" s="192" t="s">
        <v>157</v>
      </c>
      <c r="E82" s="193" t="s">
        <v>183</v>
      </c>
      <c r="F82" s="194" t="s">
        <v>184</v>
      </c>
      <c r="G82" s="195" t="s">
        <v>176</v>
      </c>
      <c r="H82" s="196">
        <v>98</v>
      </c>
      <c r="I82" s="197"/>
      <c r="J82" s="198">
        <f>ROUND(I82*H82,2)</f>
        <v>0</v>
      </c>
      <c r="K82" s="194" t="s">
        <v>161</v>
      </c>
      <c r="L82" s="60"/>
      <c r="M82" s="199" t="s">
        <v>21</v>
      </c>
      <c r="N82" s="200" t="s">
        <v>43</v>
      </c>
      <c r="O82" s="41"/>
      <c r="P82" s="201">
        <f>O82*H82</f>
        <v>0</v>
      </c>
      <c r="Q82" s="201">
        <v>0</v>
      </c>
      <c r="R82" s="201">
        <f>Q82*H82</f>
        <v>0</v>
      </c>
      <c r="S82" s="201">
        <v>0.02</v>
      </c>
      <c r="T82" s="202">
        <f>S82*H82</f>
        <v>1.96</v>
      </c>
      <c r="AR82" s="23" t="s">
        <v>162</v>
      </c>
      <c r="AT82" s="23" t="s">
        <v>157</v>
      </c>
      <c r="AU82" s="23" t="s">
        <v>82</v>
      </c>
      <c r="AY82" s="23" t="s">
        <v>155</v>
      </c>
      <c r="BE82" s="203">
        <f>IF(N82="základní",J82,0)</f>
        <v>0</v>
      </c>
      <c r="BF82" s="203">
        <f>IF(N82="snížená",J82,0)</f>
        <v>0</v>
      </c>
      <c r="BG82" s="203">
        <f>IF(N82="zákl. přenesená",J82,0)</f>
        <v>0</v>
      </c>
      <c r="BH82" s="203">
        <f>IF(N82="sníž. přenesená",J82,0)</f>
        <v>0</v>
      </c>
      <c r="BI82" s="203">
        <f>IF(N82="nulová",J82,0)</f>
        <v>0</v>
      </c>
      <c r="BJ82" s="23" t="s">
        <v>80</v>
      </c>
      <c r="BK82" s="203">
        <f>ROUND(I82*H82,2)</f>
        <v>0</v>
      </c>
      <c r="BL82" s="23" t="s">
        <v>162</v>
      </c>
      <c r="BM82" s="23" t="s">
        <v>387</v>
      </c>
    </row>
    <row r="83" spans="2:65" s="1" customFormat="1" ht="27">
      <c r="B83" s="40"/>
      <c r="C83" s="62"/>
      <c r="D83" s="206" t="s">
        <v>186</v>
      </c>
      <c r="E83" s="62"/>
      <c r="F83" s="242" t="s">
        <v>388</v>
      </c>
      <c r="G83" s="62"/>
      <c r="H83" s="62"/>
      <c r="I83" s="162"/>
      <c r="J83" s="62"/>
      <c r="K83" s="62"/>
      <c r="L83" s="60"/>
      <c r="M83" s="243"/>
      <c r="N83" s="41"/>
      <c r="O83" s="41"/>
      <c r="P83" s="41"/>
      <c r="Q83" s="41"/>
      <c r="R83" s="41"/>
      <c r="S83" s="41"/>
      <c r="T83" s="77"/>
      <c r="AT83" s="23" t="s">
        <v>186</v>
      </c>
      <c r="AU83" s="23" t="s">
        <v>82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188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389</v>
      </c>
      <c r="G85" s="217"/>
      <c r="H85" s="220">
        <v>98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29" t="s">
        <v>164</v>
      </c>
      <c r="E86" s="230" t="s">
        <v>21</v>
      </c>
      <c r="F86" s="231" t="s">
        <v>168</v>
      </c>
      <c r="G86" s="228"/>
      <c r="H86" s="232">
        <v>98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" customFormat="1" ht="44.25" customHeight="1">
      <c r="B87" s="40"/>
      <c r="C87" s="192" t="s">
        <v>82</v>
      </c>
      <c r="D87" s="192" t="s">
        <v>157</v>
      </c>
      <c r="E87" s="193" t="s">
        <v>191</v>
      </c>
      <c r="F87" s="194" t="s">
        <v>192</v>
      </c>
      <c r="G87" s="195" t="s">
        <v>176</v>
      </c>
      <c r="H87" s="196">
        <v>598</v>
      </c>
      <c r="I87" s="197"/>
      <c r="J87" s="198">
        <f>ROUND(I87*H87,2)</f>
        <v>0</v>
      </c>
      <c r="K87" s="194" t="s">
        <v>161</v>
      </c>
      <c r="L87" s="60"/>
      <c r="M87" s="199" t="s">
        <v>21</v>
      </c>
      <c r="N87" s="200" t="s">
        <v>43</v>
      </c>
      <c r="O87" s="41"/>
      <c r="P87" s="201">
        <f>O87*H87</f>
        <v>0</v>
      </c>
      <c r="Q87" s="201">
        <v>0</v>
      </c>
      <c r="R87" s="201">
        <f>Q87*H87</f>
        <v>0</v>
      </c>
      <c r="S87" s="201">
        <v>0.02</v>
      </c>
      <c r="T87" s="202">
        <f>S87*H87</f>
        <v>11.96</v>
      </c>
      <c r="AR87" s="23" t="s">
        <v>162</v>
      </c>
      <c r="AT87" s="23" t="s">
        <v>157</v>
      </c>
      <c r="AU87" s="23" t="s">
        <v>82</v>
      </c>
      <c r="AY87" s="23" t="s">
        <v>155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3" t="s">
        <v>80</v>
      </c>
      <c r="BK87" s="203">
        <f>ROUND(I87*H87,2)</f>
        <v>0</v>
      </c>
      <c r="BL87" s="23" t="s">
        <v>162</v>
      </c>
      <c r="BM87" s="23" t="s">
        <v>390</v>
      </c>
    </row>
    <row r="88" spans="2:65" s="1" customFormat="1" ht="27">
      <c r="B88" s="40"/>
      <c r="C88" s="62"/>
      <c r="D88" s="206" t="s">
        <v>186</v>
      </c>
      <c r="E88" s="62"/>
      <c r="F88" s="242" t="s">
        <v>194</v>
      </c>
      <c r="G88" s="62"/>
      <c r="H88" s="62"/>
      <c r="I88" s="162"/>
      <c r="J88" s="62"/>
      <c r="K88" s="62"/>
      <c r="L88" s="60"/>
      <c r="M88" s="243"/>
      <c r="N88" s="41"/>
      <c r="O88" s="41"/>
      <c r="P88" s="41"/>
      <c r="Q88" s="41"/>
      <c r="R88" s="41"/>
      <c r="S88" s="41"/>
      <c r="T88" s="77"/>
      <c r="AT88" s="23" t="s">
        <v>186</v>
      </c>
      <c r="AU88" s="23" t="s">
        <v>82</v>
      </c>
    </row>
    <row r="89" spans="2:65" s="11" customFormat="1" ht="13.5">
      <c r="B89" s="204"/>
      <c r="C89" s="205"/>
      <c r="D89" s="206" t="s">
        <v>164</v>
      </c>
      <c r="E89" s="207" t="s">
        <v>21</v>
      </c>
      <c r="F89" s="208" t="s">
        <v>195</v>
      </c>
      <c r="G89" s="205"/>
      <c r="H89" s="209" t="s">
        <v>21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164</v>
      </c>
      <c r="AU89" s="215" t="s">
        <v>82</v>
      </c>
      <c r="AV89" s="11" t="s">
        <v>80</v>
      </c>
      <c r="AW89" s="11" t="s">
        <v>36</v>
      </c>
      <c r="AX89" s="11" t="s">
        <v>72</v>
      </c>
      <c r="AY89" s="215" t="s">
        <v>155</v>
      </c>
    </row>
    <row r="90" spans="2:65" s="11" customFormat="1" ht="13.5">
      <c r="B90" s="204"/>
      <c r="C90" s="205"/>
      <c r="D90" s="206" t="s">
        <v>164</v>
      </c>
      <c r="E90" s="207" t="s">
        <v>21</v>
      </c>
      <c r="F90" s="208" t="s">
        <v>391</v>
      </c>
      <c r="G90" s="205"/>
      <c r="H90" s="209" t="s">
        <v>21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164</v>
      </c>
      <c r="AU90" s="215" t="s">
        <v>82</v>
      </c>
      <c r="AV90" s="11" t="s">
        <v>80</v>
      </c>
      <c r="AW90" s="11" t="s">
        <v>36</v>
      </c>
      <c r="AX90" s="11" t="s">
        <v>72</v>
      </c>
      <c r="AY90" s="215" t="s">
        <v>155</v>
      </c>
    </row>
    <row r="91" spans="2:65" s="12" customFormat="1" ht="13.5">
      <c r="B91" s="216"/>
      <c r="C91" s="217"/>
      <c r="D91" s="206" t="s">
        <v>164</v>
      </c>
      <c r="E91" s="218" t="s">
        <v>21</v>
      </c>
      <c r="F91" s="219" t="s">
        <v>392</v>
      </c>
      <c r="G91" s="217"/>
      <c r="H91" s="220">
        <v>500</v>
      </c>
      <c r="I91" s="221"/>
      <c r="J91" s="217"/>
      <c r="K91" s="217"/>
      <c r="L91" s="222"/>
      <c r="M91" s="223"/>
      <c r="N91" s="224"/>
      <c r="O91" s="224"/>
      <c r="P91" s="224"/>
      <c r="Q91" s="224"/>
      <c r="R91" s="224"/>
      <c r="S91" s="224"/>
      <c r="T91" s="225"/>
      <c r="AT91" s="226" t="s">
        <v>164</v>
      </c>
      <c r="AU91" s="226" t="s">
        <v>82</v>
      </c>
      <c r="AV91" s="12" t="s">
        <v>82</v>
      </c>
      <c r="AW91" s="12" t="s">
        <v>36</v>
      </c>
      <c r="AX91" s="12" t="s">
        <v>72</v>
      </c>
      <c r="AY91" s="226" t="s">
        <v>155</v>
      </c>
    </row>
    <row r="92" spans="2:65" s="11" customFormat="1" ht="13.5">
      <c r="B92" s="204"/>
      <c r="C92" s="205"/>
      <c r="D92" s="206" t="s">
        <v>164</v>
      </c>
      <c r="E92" s="207" t="s">
        <v>21</v>
      </c>
      <c r="F92" s="208" t="s">
        <v>393</v>
      </c>
      <c r="G92" s="205"/>
      <c r="H92" s="209" t="s">
        <v>21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164</v>
      </c>
      <c r="AU92" s="215" t="s">
        <v>82</v>
      </c>
      <c r="AV92" s="11" t="s">
        <v>80</v>
      </c>
      <c r="AW92" s="11" t="s">
        <v>36</v>
      </c>
      <c r="AX92" s="11" t="s">
        <v>72</v>
      </c>
      <c r="AY92" s="215" t="s">
        <v>155</v>
      </c>
    </row>
    <row r="93" spans="2:65" s="12" customFormat="1" ht="13.5">
      <c r="B93" s="216"/>
      <c r="C93" s="217"/>
      <c r="D93" s="206" t="s">
        <v>164</v>
      </c>
      <c r="E93" s="218" t="s">
        <v>21</v>
      </c>
      <c r="F93" s="219" t="s">
        <v>389</v>
      </c>
      <c r="G93" s="217"/>
      <c r="H93" s="220">
        <v>98</v>
      </c>
      <c r="I93" s="221"/>
      <c r="J93" s="217"/>
      <c r="K93" s="217"/>
      <c r="L93" s="222"/>
      <c r="M93" s="223"/>
      <c r="N93" s="224"/>
      <c r="O93" s="224"/>
      <c r="P93" s="224"/>
      <c r="Q93" s="224"/>
      <c r="R93" s="224"/>
      <c r="S93" s="224"/>
      <c r="T93" s="225"/>
      <c r="AT93" s="226" t="s">
        <v>164</v>
      </c>
      <c r="AU93" s="226" t="s">
        <v>82</v>
      </c>
      <c r="AV93" s="12" t="s">
        <v>82</v>
      </c>
      <c r="AW93" s="12" t="s">
        <v>36</v>
      </c>
      <c r="AX93" s="12" t="s">
        <v>72</v>
      </c>
      <c r="AY93" s="226" t="s">
        <v>155</v>
      </c>
    </row>
    <row r="94" spans="2:65" s="13" customFormat="1" ht="13.5">
      <c r="B94" s="227"/>
      <c r="C94" s="228"/>
      <c r="D94" s="206" t="s">
        <v>164</v>
      </c>
      <c r="E94" s="239" t="s">
        <v>21</v>
      </c>
      <c r="F94" s="240" t="s">
        <v>168</v>
      </c>
      <c r="G94" s="228"/>
      <c r="H94" s="241">
        <v>598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AT94" s="238" t="s">
        <v>164</v>
      </c>
      <c r="AU94" s="238" t="s">
        <v>82</v>
      </c>
      <c r="AV94" s="13" t="s">
        <v>162</v>
      </c>
      <c r="AW94" s="13" t="s">
        <v>36</v>
      </c>
      <c r="AX94" s="13" t="s">
        <v>80</v>
      </c>
      <c r="AY94" s="238" t="s">
        <v>155</v>
      </c>
    </row>
    <row r="95" spans="2:65" s="10" customFormat="1" ht="29.85" customHeight="1">
      <c r="B95" s="175"/>
      <c r="C95" s="176"/>
      <c r="D95" s="189" t="s">
        <v>71</v>
      </c>
      <c r="E95" s="190" t="s">
        <v>199</v>
      </c>
      <c r="F95" s="190" t="s">
        <v>200</v>
      </c>
      <c r="G95" s="176"/>
      <c r="H95" s="176"/>
      <c r="I95" s="179"/>
      <c r="J95" s="191">
        <f>BK95</f>
        <v>0</v>
      </c>
      <c r="K95" s="176"/>
      <c r="L95" s="181"/>
      <c r="M95" s="182"/>
      <c r="N95" s="183"/>
      <c r="O95" s="183"/>
      <c r="P95" s="184">
        <f>SUM(P96:P110)</f>
        <v>0</v>
      </c>
      <c r="Q95" s="183"/>
      <c r="R95" s="184">
        <f>SUM(R96:R110)</f>
        <v>0</v>
      </c>
      <c r="S95" s="183"/>
      <c r="T95" s="185">
        <f>SUM(T96:T110)</f>
        <v>0</v>
      </c>
      <c r="AR95" s="186" t="s">
        <v>80</v>
      </c>
      <c r="AT95" s="187" t="s">
        <v>71</v>
      </c>
      <c r="AU95" s="187" t="s">
        <v>80</v>
      </c>
      <c r="AY95" s="186" t="s">
        <v>155</v>
      </c>
      <c r="BK95" s="188">
        <f>SUM(BK96:BK110)</f>
        <v>0</v>
      </c>
    </row>
    <row r="96" spans="2:65" s="1" customFormat="1" ht="31.5" customHeight="1">
      <c r="B96" s="40"/>
      <c r="C96" s="192" t="s">
        <v>173</v>
      </c>
      <c r="D96" s="192" t="s">
        <v>157</v>
      </c>
      <c r="E96" s="193" t="s">
        <v>202</v>
      </c>
      <c r="F96" s="194" t="s">
        <v>203</v>
      </c>
      <c r="G96" s="195" t="s">
        <v>160</v>
      </c>
      <c r="H96" s="196">
        <v>181.5</v>
      </c>
      <c r="I96" s="197"/>
      <c r="J96" s="198">
        <f>ROUND(I96*H96,2)</f>
        <v>0</v>
      </c>
      <c r="K96" s="194" t="s">
        <v>161</v>
      </c>
      <c r="L96" s="60"/>
      <c r="M96" s="199" t="s">
        <v>21</v>
      </c>
      <c r="N96" s="200" t="s">
        <v>43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</v>
      </c>
      <c r="T96" s="202">
        <f>S96*H96</f>
        <v>0</v>
      </c>
      <c r="AR96" s="23" t="s">
        <v>162</v>
      </c>
      <c r="AT96" s="23" t="s">
        <v>157</v>
      </c>
      <c r="AU96" s="23" t="s">
        <v>82</v>
      </c>
      <c r="AY96" s="23" t="s">
        <v>155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80</v>
      </c>
      <c r="BK96" s="203">
        <f>ROUND(I96*H96,2)</f>
        <v>0</v>
      </c>
      <c r="BL96" s="23" t="s">
        <v>162</v>
      </c>
      <c r="BM96" s="23" t="s">
        <v>394</v>
      </c>
    </row>
    <row r="97" spans="2:65" s="11" customFormat="1" ht="13.5">
      <c r="B97" s="204"/>
      <c r="C97" s="205"/>
      <c r="D97" s="206" t="s">
        <v>164</v>
      </c>
      <c r="E97" s="207" t="s">
        <v>21</v>
      </c>
      <c r="F97" s="208" t="s">
        <v>395</v>
      </c>
      <c r="G97" s="205"/>
      <c r="H97" s="209" t="s">
        <v>21</v>
      </c>
      <c r="I97" s="210"/>
      <c r="J97" s="205"/>
      <c r="K97" s="205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164</v>
      </c>
      <c r="AU97" s="215" t="s">
        <v>82</v>
      </c>
      <c r="AV97" s="11" t="s">
        <v>80</v>
      </c>
      <c r="AW97" s="11" t="s">
        <v>36</v>
      </c>
      <c r="AX97" s="11" t="s">
        <v>72</v>
      </c>
      <c r="AY97" s="215" t="s">
        <v>155</v>
      </c>
    </row>
    <row r="98" spans="2:65" s="12" customFormat="1" ht="13.5">
      <c r="B98" s="216"/>
      <c r="C98" s="217"/>
      <c r="D98" s="206" t="s">
        <v>164</v>
      </c>
      <c r="E98" s="218" t="s">
        <v>21</v>
      </c>
      <c r="F98" s="219" t="s">
        <v>396</v>
      </c>
      <c r="G98" s="217"/>
      <c r="H98" s="220">
        <v>181.5</v>
      </c>
      <c r="I98" s="221"/>
      <c r="J98" s="217"/>
      <c r="K98" s="217"/>
      <c r="L98" s="222"/>
      <c r="M98" s="223"/>
      <c r="N98" s="224"/>
      <c r="O98" s="224"/>
      <c r="P98" s="224"/>
      <c r="Q98" s="224"/>
      <c r="R98" s="224"/>
      <c r="S98" s="224"/>
      <c r="T98" s="225"/>
      <c r="AT98" s="226" t="s">
        <v>164</v>
      </c>
      <c r="AU98" s="226" t="s">
        <v>82</v>
      </c>
      <c r="AV98" s="12" t="s">
        <v>82</v>
      </c>
      <c r="AW98" s="12" t="s">
        <v>36</v>
      </c>
      <c r="AX98" s="12" t="s">
        <v>72</v>
      </c>
      <c r="AY98" s="226" t="s">
        <v>155</v>
      </c>
    </row>
    <row r="99" spans="2:65" s="13" customFormat="1" ht="13.5">
      <c r="B99" s="227"/>
      <c r="C99" s="228"/>
      <c r="D99" s="229" t="s">
        <v>164</v>
      </c>
      <c r="E99" s="230" t="s">
        <v>21</v>
      </c>
      <c r="F99" s="231" t="s">
        <v>168</v>
      </c>
      <c r="G99" s="228"/>
      <c r="H99" s="232">
        <v>181.5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AT99" s="238" t="s">
        <v>164</v>
      </c>
      <c r="AU99" s="238" t="s">
        <v>82</v>
      </c>
      <c r="AV99" s="13" t="s">
        <v>162</v>
      </c>
      <c r="AW99" s="13" t="s">
        <v>36</v>
      </c>
      <c r="AX99" s="13" t="s">
        <v>80</v>
      </c>
      <c r="AY99" s="238" t="s">
        <v>155</v>
      </c>
    </row>
    <row r="100" spans="2:65" s="1" customFormat="1" ht="31.5" customHeight="1">
      <c r="B100" s="40"/>
      <c r="C100" s="192" t="s">
        <v>162</v>
      </c>
      <c r="D100" s="192" t="s">
        <v>157</v>
      </c>
      <c r="E100" s="193" t="s">
        <v>208</v>
      </c>
      <c r="F100" s="194" t="s">
        <v>209</v>
      </c>
      <c r="G100" s="195" t="s">
        <v>160</v>
      </c>
      <c r="H100" s="196">
        <v>181.5</v>
      </c>
      <c r="I100" s="197"/>
      <c r="J100" s="198">
        <f>ROUND(I100*H100,2)</f>
        <v>0</v>
      </c>
      <c r="K100" s="194" t="s">
        <v>161</v>
      </c>
      <c r="L100" s="60"/>
      <c r="M100" s="199" t="s">
        <v>21</v>
      </c>
      <c r="N100" s="200" t="s">
        <v>43</v>
      </c>
      <c r="O100" s="41"/>
      <c r="P100" s="201">
        <f>O100*H100</f>
        <v>0</v>
      </c>
      <c r="Q100" s="201">
        <v>0</v>
      </c>
      <c r="R100" s="201">
        <f>Q100*H100</f>
        <v>0</v>
      </c>
      <c r="S100" s="201">
        <v>0</v>
      </c>
      <c r="T100" s="202">
        <f>S100*H100</f>
        <v>0</v>
      </c>
      <c r="AR100" s="23" t="s">
        <v>162</v>
      </c>
      <c r="AT100" s="23" t="s">
        <v>157</v>
      </c>
      <c r="AU100" s="23" t="s">
        <v>82</v>
      </c>
      <c r="AY100" s="23" t="s">
        <v>155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23" t="s">
        <v>80</v>
      </c>
      <c r="BK100" s="203">
        <f>ROUND(I100*H100,2)</f>
        <v>0</v>
      </c>
      <c r="BL100" s="23" t="s">
        <v>162</v>
      </c>
      <c r="BM100" s="23" t="s">
        <v>397</v>
      </c>
    </row>
    <row r="101" spans="2:65" s="11" customFormat="1" ht="13.5">
      <c r="B101" s="204"/>
      <c r="C101" s="205"/>
      <c r="D101" s="206" t="s">
        <v>164</v>
      </c>
      <c r="E101" s="207" t="s">
        <v>21</v>
      </c>
      <c r="F101" s="208" t="s">
        <v>395</v>
      </c>
      <c r="G101" s="205"/>
      <c r="H101" s="209" t="s">
        <v>21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164</v>
      </c>
      <c r="AU101" s="215" t="s">
        <v>82</v>
      </c>
      <c r="AV101" s="11" t="s">
        <v>80</v>
      </c>
      <c r="AW101" s="11" t="s">
        <v>36</v>
      </c>
      <c r="AX101" s="11" t="s">
        <v>72</v>
      </c>
      <c r="AY101" s="215" t="s">
        <v>155</v>
      </c>
    </row>
    <row r="102" spans="2:65" s="12" customFormat="1" ht="13.5">
      <c r="B102" s="216"/>
      <c r="C102" s="217"/>
      <c r="D102" s="206" t="s">
        <v>164</v>
      </c>
      <c r="E102" s="218" t="s">
        <v>21</v>
      </c>
      <c r="F102" s="219" t="s">
        <v>396</v>
      </c>
      <c r="G102" s="217"/>
      <c r="H102" s="220">
        <v>181.5</v>
      </c>
      <c r="I102" s="221"/>
      <c r="J102" s="217"/>
      <c r="K102" s="217"/>
      <c r="L102" s="222"/>
      <c r="M102" s="223"/>
      <c r="N102" s="224"/>
      <c r="O102" s="224"/>
      <c r="P102" s="224"/>
      <c r="Q102" s="224"/>
      <c r="R102" s="224"/>
      <c r="S102" s="224"/>
      <c r="T102" s="225"/>
      <c r="AT102" s="226" t="s">
        <v>164</v>
      </c>
      <c r="AU102" s="226" t="s">
        <v>82</v>
      </c>
      <c r="AV102" s="12" t="s">
        <v>82</v>
      </c>
      <c r="AW102" s="12" t="s">
        <v>36</v>
      </c>
      <c r="AX102" s="12" t="s">
        <v>72</v>
      </c>
      <c r="AY102" s="226" t="s">
        <v>155</v>
      </c>
    </row>
    <row r="103" spans="2:65" s="13" customFormat="1" ht="13.5">
      <c r="B103" s="227"/>
      <c r="C103" s="228"/>
      <c r="D103" s="229" t="s">
        <v>164</v>
      </c>
      <c r="E103" s="230" t="s">
        <v>21</v>
      </c>
      <c r="F103" s="231" t="s">
        <v>168</v>
      </c>
      <c r="G103" s="228"/>
      <c r="H103" s="232">
        <v>181.5</v>
      </c>
      <c r="I103" s="233"/>
      <c r="J103" s="228"/>
      <c r="K103" s="228"/>
      <c r="L103" s="234"/>
      <c r="M103" s="235"/>
      <c r="N103" s="236"/>
      <c r="O103" s="236"/>
      <c r="P103" s="236"/>
      <c r="Q103" s="236"/>
      <c r="R103" s="236"/>
      <c r="S103" s="236"/>
      <c r="T103" s="237"/>
      <c r="AT103" s="238" t="s">
        <v>164</v>
      </c>
      <c r="AU103" s="238" t="s">
        <v>82</v>
      </c>
      <c r="AV103" s="13" t="s">
        <v>162</v>
      </c>
      <c r="AW103" s="13" t="s">
        <v>36</v>
      </c>
      <c r="AX103" s="13" t="s">
        <v>80</v>
      </c>
      <c r="AY103" s="238" t="s">
        <v>155</v>
      </c>
    </row>
    <row r="104" spans="2:65" s="1" customFormat="1" ht="31.5" customHeight="1">
      <c r="B104" s="40"/>
      <c r="C104" s="192" t="s">
        <v>190</v>
      </c>
      <c r="D104" s="192" t="s">
        <v>157</v>
      </c>
      <c r="E104" s="193" t="s">
        <v>212</v>
      </c>
      <c r="F104" s="194" t="s">
        <v>213</v>
      </c>
      <c r="G104" s="195" t="s">
        <v>160</v>
      </c>
      <c r="H104" s="196">
        <v>1815</v>
      </c>
      <c r="I104" s="197"/>
      <c r="J104" s="198">
        <f>ROUND(I104*H104,2)</f>
        <v>0</v>
      </c>
      <c r="K104" s="194" t="s">
        <v>161</v>
      </c>
      <c r="L104" s="60"/>
      <c r="M104" s="199" t="s">
        <v>21</v>
      </c>
      <c r="N104" s="200" t="s">
        <v>43</v>
      </c>
      <c r="O104" s="41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23" t="s">
        <v>162</v>
      </c>
      <c r="AT104" s="23" t="s">
        <v>157</v>
      </c>
      <c r="AU104" s="23" t="s">
        <v>82</v>
      </c>
      <c r="AY104" s="23" t="s">
        <v>155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23" t="s">
        <v>80</v>
      </c>
      <c r="BK104" s="203">
        <f>ROUND(I104*H104,2)</f>
        <v>0</v>
      </c>
      <c r="BL104" s="23" t="s">
        <v>162</v>
      </c>
      <c r="BM104" s="23" t="s">
        <v>398</v>
      </c>
    </row>
    <row r="105" spans="2:65" s="11" customFormat="1" ht="13.5">
      <c r="B105" s="204"/>
      <c r="C105" s="205"/>
      <c r="D105" s="206" t="s">
        <v>164</v>
      </c>
      <c r="E105" s="207" t="s">
        <v>21</v>
      </c>
      <c r="F105" s="208" t="s">
        <v>215</v>
      </c>
      <c r="G105" s="205"/>
      <c r="H105" s="209" t="s">
        <v>21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164</v>
      </c>
      <c r="AU105" s="215" t="s">
        <v>82</v>
      </c>
      <c r="AV105" s="11" t="s">
        <v>80</v>
      </c>
      <c r="AW105" s="11" t="s">
        <v>36</v>
      </c>
      <c r="AX105" s="11" t="s">
        <v>72</v>
      </c>
      <c r="AY105" s="215" t="s">
        <v>155</v>
      </c>
    </row>
    <row r="106" spans="2:65" s="12" customFormat="1" ht="13.5">
      <c r="B106" s="216"/>
      <c r="C106" s="217"/>
      <c r="D106" s="206" t="s">
        <v>164</v>
      </c>
      <c r="E106" s="218" t="s">
        <v>21</v>
      </c>
      <c r="F106" s="219" t="s">
        <v>399</v>
      </c>
      <c r="G106" s="217"/>
      <c r="H106" s="220">
        <v>1815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164</v>
      </c>
      <c r="AU106" s="226" t="s">
        <v>82</v>
      </c>
      <c r="AV106" s="12" t="s">
        <v>82</v>
      </c>
      <c r="AW106" s="12" t="s">
        <v>36</v>
      </c>
      <c r="AX106" s="12" t="s">
        <v>72</v>
      </c>
      <c r="AY106" s="226" t="s">
        <v>155</v>
      </c>
    </row>
    <row r="107" spans="2:65" s="13" customFormat="1" ht="13.5">
      <c r="B107" s="227"/>
      <c r="C107" s="228"/>
      <c r="D107" s="229" t="s">
        <v>164</v>
      </c>
      <c r="E107" s="230" t="s">
        <v>21</v>
      </c>
      <c r="F107" s="231" t="s">
        <v>168</v>
      </c>
      <c r="G107" s="228"/>
      <c r="H107" s="232">
        <v>1815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AT107" s="238" t="s">
        <v>164</v>
      </c>
      <c r="AU107" s="238" t="s">
        <v>82</v>
      </c>
      <c r="AV107" s="13" t="s">
        <v>162</v>
      </c>
      <c r="AW107" s="13" t="s">
        <v>36</v>
      </c>
      <c r="AX107" s="13" t="s">
        <v>80</v>
      </c>
      <c r="AY107" s="238" t="s">
        <v>155</v>
      </c>
    </row>
    <row r="108" spans="2:65" s="1" customFormat="1" ht="22.5" customHeight="1">
      <c r="B108" s="40"/>
      <c r="C108" s="192" t="s">
        <v>201</v>
      </c>
      <c r="D108" s="192" t="s">
        <v>157</v>
      </c>
      <c r="E108" s="193" t="s">
        <v>217</v>
      </c>
      <c r="F108" s="194" t="s">
        <v>218</v>
      </c>
      <c r="G108" s="195" t="s">
        <v>160</v>
      </c>
      <c r="H108" s="196">
        <v>181.5</v>
      </c>
      <c r="I108" s="197"/>
      <c r="J108" s="198">
        <f>ROUND(I108*H108,2)</f>
        <v>0</v>
      </c>
      <c r="K108" s="194" t="s">
        <v>161</v>
      </c>
      <c r="L108" s="60"/>
      <c r="M108" s="199" t="s">
        <v>21</v>
      </c>
      <c r="N108" s="200" t="s">
        <v>43</v>
      </c>
      <c r="O108" s="41"/>
      <c r="P108" s="201">
        <f>O108*H108</f>
        <v>0</v>
      </c>
      <c r="Q108" s="201">
        <v>0</v>
      </c>
      <c r="R108" s="201">
        <f>Q108*H108</f>
        <v>0</v>
      </c>
      <c r="S108" s="201">
        <v>0</v>
      </c>
      <c r="T108" s="202">
        <f>S108*H108</f>
        <v>0</v>
      </c>
      <c r="AR108" s="23" t="s">
        <v>162</v>
      </c>
      <c r="AT108" s="23" t="s">
        <v>157</v>
      </c>
      <c r="AU108" s="23" t="s">
        <v>82</v>
      </c>
      <c r="AY108" s="23" t="s">
        <v>155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23" t="s">
        <v>80</v>
      </c>
      <c r="BK108" s="203">
        <f>ROUND(I108*H108,2)</f>
        <v>0</v>
      </c>
      <c r="BL108" s="23" t="s">
        <v>162</v>
      </c>
      <c r="BM108" s="23" t="s">
        <v>400</v>
      </c>
    </row>
    <row r="109" spans="2:65" s="12" customFormat="1" ht="13.5">
      <c r="B109" s="216"/>
      <c r="C109" s="217"/>
      <c r="D109" s="206" t="s">
        <v>164</v>
      </c>
      <c r="E109" s="218" t="s">
        <v>21</v>
      </c>
      <c r="F109" s="219" t="s">
        <v>401</v>
      </c>
      <c r="G109" s="217"/>
      <c r="H109" s="220">
        <v>181.5</v>
      </c>
      <c r="I109" s="221"/>
      <c r="J109" s="217"/>
      <c r="K109" s="217"/>
      <c r="L109" s="222"/>
      <c r="M109" s="223"/>
      <c r="N109" s="224"/>
      <c r="O109" s="224"/>
      <c r="P109" s="224"/>
      <c r="Q109" s="224"/>
      <c r="R109" s="224"/>
      <c r="S109" s="224"/>
      <c r="T109" s="225"/>
      <c r="AT109" s="226" t="s">
        <v>164</v>
      </c>
      <c r="AU109" s="226" t="s">
        <v>82</v>
      </c>
      <c r="AV109" s="12" t="s">
        <v>82</v>
      </c>
      <c r="AW109" s="12" t="s">
        <v>36</v>
      </c>
      <c r="AX109" s="12" t="s">
        <v>72</v>
      </c>
      <c r="AY109" s="226" t="s">
        <v>155</v>
      </c>
    </row>
    <row r="110" spans="2:65" s="13" customFormat="1" ht="13.5">
      <c r="B110" s="227"/>
      <c r="C110" s="228"/>
      <c r="D110" s="206" t="s">
        <v>164</v>
      </c>
      <c r="E110" s="239" t="s">
        <v>21</v>
      </c>
      <c r="F110" s="240" t="s">
        <v>168</v>
      </c>
      <c r="G110" s="228"/>
      <c r="H110" s="241">
        <v>181.5</v>
      </c>
      <c r="I110" s="233"/>
      <c r="J110" s="228"/>
      <c r="K110" s="228"/>
      <c r="L110" s="234"/>
      <c r="M110" s="244"/>
      <c r="N110" s="245"/>
      <c r="O110" s="245"/>
      <c r="P110" s="245"/>
      <c r="Q110" s="245"/>
      <c r="R110" s="245"/>
      <c r="S110" s="245"/>
      <c r="T110" s="246"/>
      <c r="AT110" s="238" t="s">
        <v>164</v>
      </c>
      <c r="AU110" s="238" t="s">
        <v>82</v>
      </c>
      <c r="AV110" s="13" t="s">
        <v>162</v>
      </c>
      <c r="AW110" s="13" t="s">
        <v>36</v>
      </c>
      <c r="AX110" s="13" t="s">
        <v>80</v>
      </c>
      <c r="AY110" s="238" t="s">
        <v>155</v>
      </c>
    </row>
    <row r="111" spans="2:65" s="1" customFormat="1" ht="6.95" customHeight="1">
      <c r="B111" s="55"/>
      <c r="C111" s="56"/>
      <c r="D111" s="56"/>
      <c r="E111" s="56"/>
      <c r="F111" s="56"/>
      <c r="G111" s="56"/>
      <c r="H111" s="56"/>
      <c r="I111" s="138"/>
      <c r="J111" s="56"/>
      <c r="K111" s="56"/>
      <c r="L111" s="60"/>
    </row>
  </sheetData>
  <sheetProtection algorithmName="SHA-512" hashValue="54Vs/ozGwVsl9iVFklTDXZQP+eft3hJXGeRyRoTWS7KapVuzPmdg4VIBCHZSvuh/cthv6N60Jti2/z6avCApVg==" saltValue="guY4UZvvp20LtRVEjGtXFw==" spinCount="100000" sheet="1" objects="1" scenarios="1" formatCells="0" formatColumns="0" formatRows="0" sort="0" autoFilter="0"/>
  <autoFilter ref="C78:K110"/>
  <mergeCells count="9"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118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402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ROUND(J79,2)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ROUND(SUM(BE79:BE110), 2)</f>
        <v>0</v>
      </c>
      <c r="G30" s="41"/>
      <c r="H30" s="41"/>
      <c r="I30" s="130">
        <v>0.21</v>
      </c>
      <c r="J30" s="129">
        <f>ROUND(ROUND((SUM(BE79:BE110)),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ROUND(SUM(BF79:BF110), 2)</f>
        <v>0</v>
      </c>
      <c r="G31" s="41"/>
      <c r="H31" s="41"/>
      <c r="I31" s="130">
        <v>0.15</v>
      </c>
      <c r="J31" s="129">
        <f>ROUND(ROUND((SUM(BF79:BF110)),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ROUND(SUM(BG79:BG110),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ROUND(SUM(BH79:BH110),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ROUND(SUM(BI79:BI110),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6 (3) - Hromada betonové suti s hlínou 6-3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J79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J80</f>
        <v>0</v>
      </c>
      <c r="K57" s="154"/>
    </row>
    <row r="58" spans="2:47" s="8" customFormat="1" ht="19.899999999999999" customHeight="1">
      <c r="B58" s="155"/>
      <c r="C58" s="156"/>
      <c r="D58" s="157" t="s">
        <v>137</v>
      </c>
      <c r="E58" s="158"/>
      <c r="F58" s="158"/>
      <c r="G58" s="158"/>
      <c r="H58" s="158"/>
      <c r="I58" s="159"/>
      <c r="J58" s="160">
        <f>J81</f>
        <v>0</v>
      </c>
      <c r="K58" s="161"/>
    </row>
    <row r="59" spans="2:47" s="8" customFormat="1" ht="19.899999999999999" customHeight="1">
      <c r="B59" s="155"/>
      <c r="C59" s="156"/>
      <c r="D59" s="157" t="s">
        <v>138</v>
      </c>
      <c r="E59" s="158"/>
      <c r="F59" s="158"/>
      <c r="G59" s="158"/>
      <c r="H59" s="158"/>
      <c r="I59" s="159"/>
      <c r="J59" s="160">
        <f>J95</f>
        <v>0</v>
      </c>
      <c r="K59" s="161"/>
    </row>
    <row r="60" spans="2:47" s="1" customFormat="1" ht="21.75" customHeight="1">
      <c r="B60" s="40"/>
      <c r="C60" s="41"/>
      <c r="D60" s="41"/>
      <c r="E60" s="41"/>
      <c r="F60" s="41"/>
      <c r="G60" s="41"/>
      <c r="H60" s="41"/>
      <c r="I60" s="117"/>
      <c r="J60" s="41"/>
      <c r="K60" s="44"/>
    </row>
    <row r="61" spans="2:47" s="1" customFormat="1" ht="6.95" customHeight="1">
      <c r="B61" s="55"/>
      <c r="C61" s="56"/>
      <c r="D61" s="56"/>
      <c r="E61" s="56"/>
      <c r="F61" s="56"/>
      <c r="G61" s="56"/>
      <c r="H61" s="56"/>
      <c r="I61" s="138"/>
      <c r="J61" s="56"/>
      <c r="K61" s="57"/>
    </row>
    <row r="65" spans="2:63" s="1" customFormat="1" ht="6.95" customHeight="1">
      <c r="B65" s="58"/>
      <c r="C65" s="59"/>
      <c r="D65" s="59"/>
      <c r="E65" s="59"/>
      <c r="F65" s="59"/>
      <c r="G65" s="59"/>
      <c r="H65" s="59"/>
      <c r="I65" s="141"/>
      <c r="J65" s="59"/>
      <c r="K65" s="59"/>
      <c r="L65" s="60"/>
    </row>
    <row r="66" spans="2:63" s="1" customFormat="1" ht="36.950000000000003" customHeight="1">
      <c r="B66" s="40"/>
      <c r="C66" s="61" t="s">
        <v>139</v>
      </c>
      <c r="D66" s="62"/>
      <c r="E66" s="62"/>
      <c r="F66" s="62"/>
      <c r="G66" s="62"/>
      <c r="H66" s="62"/>
      <c r="I66" s="162"/>
      <c r="J66" s="62"/>
      <c r="K66" s="62"/>
      <c r="L66" s="60"/>
    </row>
    <row r="67" spans="2:63" s="1" customFormat="1" ht="6.95" customHeight="1">
      <c r="B67" s="40"/>
      <c r="C67" s="62"/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14.45" customHeight="1">
      <c r="B68" s="40"/>
      <c r="C68" s="64" t="s">
        <v>18</v>
      </c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22.5" customHeight="1">
      <c r="B69" s="40"/>
      <c r="C69" s="62"/>
      <c r="D69" s="62"/>
      <c r="E69" s="367" t="str">
        <f>E7</f>
        <v>Přerov-Bochoř, letiště, deponovaná suť, hlína, lokalita č. 2-7</v>
      </c>
      <c r="F69" s="368"/>
      <c r="G69" s="368"/>
      <c r="H69" s="368"/>
      <c r="I69" s="162"/>
      <c r="J69" s="62"/>
      <c r="K69" s="62"/>
      <c r="L69" s="60"/>
    </row>
    <row r="70" spans="2:63" s="1" customFormat="1" ht="14.45" customHeight="1">
      <c r="B70" s="40"/>
      <c r="C70" s="64" t="s">
        <v>128</v>
      </c>
      <c r="D70" s="62"/>
      <c r="E70" s="62"/>
      <c r="F70" s="62"/>
      <c r="G70" s="62"/>
      <c r="H70" s="62"/>
      <c r="I70" s="162"/>
      <c r="J70" s="62"/>
      <c r="K70" s="62"/>
      <c r="L70" s="60"/>
    </row>
    <row r="71" spans="2:63" s="1" customFormat="1" ht="23.25" customHeight="1">
      <c r="B71" s="40"/>
      <c r="C71" s="62"/>
      <c r="D71" s="62"/>
      <c r="E71" s="343" t="str">
        <f>E9</f>
        <v>Lokalita č. 6 (3) - Hromada betonové suti s hlínou 6-3</v>
      </c>
      <c r="F71" s="369"/>
      <c r="G71" s="369"/>
      <c r="H71" s="369"/>
      <c r="I71" s="162"/>
      <c r="J71" s="62"/>
      <c r="K71" s="62"/>
      <c r="L71" s="60"/>
    </row>
    <row r="72" spans="2:63" s="1" customFormat="1" ht="6.95" customHeight="1">
      <c r="B72" s="40"/>
      <c r="C72" s="62"/>
      <c r="D72" s="62"/>
      <c r="E72" s="62"/>
      <c r="F72" s="62"/>
      <c r="G72" s="62"/>
      <c r="H72" s="62"/>
      <c r="I72" s="162"/>
      <c r="J72" s="62"/>
      <c r="K72" s="62"/>
      <c r="L72" s="60"/>
    </row>
    <row r="73" spans="2:63" s="1" customFormat="1" ht="18" customHeight="1">
      <c r="B73" s="40"/>
      <c r="C73" s="64" t="s">
        <v>23</v>
      </c>
      <c r="D73" s="62"/>
      <c r="E73" s="62"/>
      <c r="F73" s="163" t="str">
        <f>F12</f>
        <v xml:space="preserve"> </v>
      </c>
      <c r="G73" s="62"/>
      <c r="H73" s="62"/>
      <c r="I73" s="164" t="s">
        <v>25</v>
      </c>
      <c r="J73" s="72" t="str">
        <f>IF(J12="","",J12)</f>
        <v>27.6.2017</v>
      </c>
      <c r="K73" s="62"/>
      <c r="L73" s="60"/>
    </row>
    <row r="74" spans="2:63" s="1" customFormat="1" ht="6.95" customHeight="1">
      <c r="B74" s="40"/>
      <c r="C74" s="62"/>
      <c r="D74" s="62"/>
      <c r="E74" s="62"/>
      <c r="F74" s="62"/>
      <c r="G74" s="62"/>
      <c r="H74" s="62"/>
      <c r="I74" s="162"/>
      <c r="J74" s="62"/>
      <c r="K74" s="62"/>
      <c r="L74" s="60"/>
    </row>
    <row r="75" spans="2:63" s="1" customFormat="1">
      <c r="B75" s="40"/>
      <c r="C75" s="64" t="s">
        <v>27</v>
      </c>
      <c r="D75" s="62"/>
      <c r="E75" s="62"/>
      <c r="F75" s="163" t="str">
        <f>E15</f>
        <v>AS-PO, Podbabská 1589/1, 160 00, Praha 6</v>
      </c>
      <c r="G75" s="62"/>
      <c r="H75" s="62"/>
      <c r="I75" s="164" t="s">
        <v>35</v>
      </c>
      <c r="J75" s="163" t="str">
        <f>E21</f>
        <v xml:space="preserve"> </v>
      </c>
      <c r="K75" s="62"/>
      <c r="L75" s="60"/>
    </row>
    <row r="76" spans="2:63" s="1" customFormat="1" ht="14.45" customHeight="1">
      <c r="B76" s="40"/>
      <c r="C76" s="64" t="s">
        <v>33</v>
      </c>
      <c r="D76" s="62"/>
      <c r="E76" s="62"/>
      <c r="F76" s="163" t="str">
        <f>IF(E18="","",E18)</f>
        <v/>
      </c>
      <c r="G76" s="62"/>
      <c r="H76" s="62"/>
      <c r="I76" s="162"/>
      <c r="J76" s="62"/>
      <c r="K76" s="62"/>
      <c r="L76" s="60"/>
    </row>
    <row r="77" spans="2:63" s="1" customFormat="1" ht="10.35" customHeight="1">
      <c r="B77" s="40"/>
      <c r="C77" s="62"/>
      <c r="D77" s="62"/>
      <c r="E77" s="62"/>
      <c r="F77" s="62"/>
      <c r="G77" s="62"/>
      <c r="H77" s="62"/>
      <c r="I77" s="162"/>
      <c r="J77" s="62"/>
      <c r="K77" s="62"/>
      <c r="L77" s="60"/>
    </row>
    <row r="78" spans="2:63" s="9" customFormat="1" ht="29.25" customHeight="1">
      <c r="B78" s="165"/>
      <c r="C78" s="166" t="s">
        <v>140</v>
      </c>
      <c r="D78" s="167" t="s">
        <v>57</v>
      </c>
      <c r="E78" s="167" t="s">
        <v>53</v>
      </c>
      <c r="F78" s="167" t="s">
        <v>141</v>
      </c>
      <c r="G78" s="167" t="s">
        <v>142</v>
      </c>
      <c r="H78" s="167" t="s">
        <v>143</v>
      </c>
      <c r="I78" s="168" t="s">
        <v>144</v>
      </c>
      <c r="J78" s="167" t="s">
        <v>132</v>
      </c>
      <c r="K78" s="169" t="s">
        <v>145</v>
      </c>
      <c r="L78" s="170"/>
      <c r="M78" s="80" t="s">
        <v>146</v>
      </c>
      <c r="N78" s="81" t="s">
        <v>42</v>
      </c>
      <c r="O78" s="81" t="s">
        <v>147</v>
      </c>
      <c r="P78" s="81" t="s">
        <v>148</v>
      </c>
      <c r="Q78" s="81" t="s">
        <v>149</v>
      </c>
      <c r="R78" s="81" t="s">
        <v>150</v>
      </c>
      <c r="S78" s="81" t="s">
        <v>151</v>
      </c>
      <c r="T78" s="82" t="s">
        <v>152</v>
      </c>
    </row>
    <row r="79" spans="2:63" s="1" customFormat="1" ht="29.25" customHeight="1">
      <c r="B79" s="40"/>
      <c r="C79" s="86" t="s">
        <v>133</v>
      </c>
      <c r="D79" s="62"/>
      <c r="E79" s="62"/>
      <c r="F79" s="62"/>
      <c r="G79" s="62"/>
      <c r="H79" s="62"/>
      <c r="I79" s="162"/>
      <c r="J79" s="171">
        <f>BK79</f>
        <v>0</v>
      </c>
      <c r="K79" s="62"/>
      <c r="L79" s="60"/>
      <c r="M79" s="83"/>
      <c r="N79" s="84"/>
      <c r="O79" s="84"/>
      <c r="P79" s="172">
        <f>P80</f>
        <v>0</v>
      </c>
      <c r="Q79" s="84"/>
      <c r="R79" s="172">
        <f>R80</f>
        <v>0</v>
      </c>
      <c r="S79" s="84"/>
      <c r="T79" s="173">
        <f>T80</f>
        <v>48.519999999999996</v>
      </c>
      <c r="AT79" s="23" t="s">
        <v>71</v>
      </c>
      <c r="AU79" s="23" t="s">
        <v>134</v>
      </c>
      <c r="BK79" s="174">
        <f>BK80</f>
        <v>0</v>
      </c>
    </row>
    <row r="80" spans="2:63" s="10" customFormat="1" ht="37.35" customHeight="1">
      <c r="B80" s="175"/>
      <c r="C80" s="176"/>
      <c r="D80" s="177" t="s">
        <v>71</v>
      </c>
      <c r="E80" s="178" t="s">
        <v>153</v>
      </c>
      <c r="F80" s="178" t="s">
        <v>154</v>
      </c>
      <c r="G80" s="176"/>
      <c r="H80" s="176"/>
      <c r="I80" s="179"/>
      <c r="J80" s="180">
        <f>BK80</f>
        <v>0</v>
      </c>
      <c r="K80" s="176"/>
      <c r="L80" s="181"/>
      <c r="M80" s="182"/>
      <c r="N80" s="183"/>
      <c r="O80" s="183"/>
      <c r="P80" s="184">
        <f>P81+P95</f>
        <v>0</v>
      </c>
      <c r="Q80" s="183"/>
      <c r="R80" s="184">
        <f>R81+R95</f>
        <v>0</v>
      </c>
      <c r="S80" s="183"/>
      <c r="T80" s="185">
        <f>T81+T95</f>
        <v>48.519999999999996</v>
      </c>
      <c r="AR80" s="186" t="s">
        <v>80</v>
      </c>
      <c r="AT80" s="187" t="s">
        <v>71</v>
      </c>
      <c r="AU80" s="187" t="s">
        <v>72</v>
      </c>
      <c r="AY80" s="186" t="s">
        <v>155</v>
      </c>
      <c r="BK80" s="188">
        <f>BK81+BK95</f>
        <v>0</v>
      </c>
    </row>
    <row r="81" spans="2:65" s="10" customFormat="1" ht="19.899999999999999" customHeight="1">
      <c r="B81" s="175"/>
      <c r="C81" s="176"/>
      <c r="D81" s="189" t="s">
        <v>71</v>
      </c>
      <c r="E81" s="190" t="s">
        <v>181</v>
      </c>
      <c r="F81" s="190" t="s">
        <v>182</v>
      </c>
      <c r="G81" s="176"/>
      <c r="H81" s="176"/>
      <c r="I81" s="179"/>
      <c r="J81" s="191">
        <f>BK81</f>
        <v>0</v>
      </c>
      <c r="K81" s="176"/>
      <c r="L81" s="181"/>
      <c r="M81" s="182"/>
      <c r="N81" s="183"/>
      <c r="O81" s="183"/>
      <c r="P81" s="184">
        <f>SUM(P82:P94)</f>
        <v>0</v>
      </c>
      <c r="Q81" s="183"/>
      <c r="R81" s="184">
        <f>SUM(R82:R94)</f>
        <v>0</v>
      </c>
      <c r="S81" s="183"/>
      <c r="T81" s="185">
        <f>SUM(T82:T94)</f>
        <v>48.519999999999996</v>
      </c>
      <c r="AR81" s="186" t="s">
        <v>80</v>
      </c>
      <c r="AT81" s="187" t="s">
        <v>71</v>
      </c>
      <c r="AU81" s="187" t="s">
        <v>80</v>
      </c>
      <c r="AY81" s="186" t="s">
        <v>155</v>
      </c>
      <c r="BK81" s="188">
        <f>SUM(BK82:BK94)</f>
        <v>0</v>
      </c>
    </row>
    <row r="82" spans="2:65" s="1" customFormat="1" ht="31.5" customHeight="1">
      <c r="B82" s="40"/>
      <c r="C82" s="192" t="s">
        <v>80</v>
      </c>
      <c r="D82" s="192" t="s">
        <v>157</v>
      </c>
      <c r="E82" s="193" t="s">
        <v>183</v>
      </c>
      <c r="F82" s="194" t="s">
        <v>184</v>
      </c>
      <c r="G82" s="195" t="s">
        <v>176</v>
      </c>
      <c r="H82" s="196">
        <v>463</v>
      </c>
      <c r="I82" s="197"/>
      <c r="J82" s="198">
        <f>ROUND(I82*H82,2)</f>
        <v>0</v>
      </c>
      <c r="K82" s="194" t="s">
        <v>161</v>
      </c>
      <c r="L82" s="60"/>
      <c r="M82" s="199" t="s">
        <v>21</v>
      </c>
      <c r="N82" s="200" t="s">
        <v>43</v>
      </c>
      <c r="O82" s="41"/>
      <c r="P82" s="201">
        <f>O82*H82</f>
        <v>0</v>
      </c>
      <c r="Q82" s="201">
        <v>0</v>
      </c>
      <c r="R82" s="201">
        <f>Q82*H82</f>
        <v>0</v>
      </c>
      <c r="S82" s="201">
        <v>0.02</v>
      </c>
      <c r="T82" s="202">
        <f>S82*H82</f>
        <v>9.26</v>
      </c>
      <c r="AR82" s="23" t="s">
        <v>162</v>
      </c>
      <c r="AT82" s="23" t="s">
        <v>157</v>
      </c>
      <c r="AU82" s="23" t="s">
        <v>82</v>
      </c>
      <c r="AY82" s="23" t="s">
        <v>155</v>
      </c>
      <c r="BE82" s="203">
        <f>IF(N82="základní",J82,0)</f>
        <v>0</v>
      </c>
      <c r="BF82" s="203">
        <f>IF(N82="snížená",J82,0)</f>
        <v>0</v>
      </c>
      <c r="BG82" s="203">
        <f>IF(N82="zákl. přenesená",J82,0)</f>
        <v>0</v>
      </c>
      <c r="BH82" s="203">
        <f>IF(N82="sníž. přenesená",J82,0)</f>
        <v>0</v>
      </c>
      <c r="BI82" s="203">
        <f>IF(N82="nulová",J82,0)</f>
        <v>0</v>
      </c>
      <c r="BJ82" s="23" t="s">
        <v>80</v>
      </c>
      <c r="BK82" s="203">
        <f>ROUND(I82*H82,2)</f>
        <v>0</v>
      </c>
      <c r="BL82" s="23" t="s">
        <v>162</v>
      </c>
      <c r="BM82" s="23" t="s">
        <v>403</v>
      </c>
    </row>
    <row r="83" spans="2:65" s="1" customFormat="1" ht="27">
      <c r="B83" s="40"/>
      <c r="C83" s="62"/>
      <c r="D83" s="206" t="s">
        <v>186</v>
      </c>
      <c r="E83" s="62"/>
      <c r="F83" s="242" t="s">
        <v>404</v>
      </c>
      <c r="G83" s="62"/>
      <c r="H83" s="62"/>
      <c r="I83" s="162"/>
      <c r="J83" s="62"/>
      <c r="K83" s="62"/>
      <c r="L83" s="60"/>
      <c r="M83" s="243"/>
      <c r="N83" s="41"/>
      <c r="O83" s="41"/>
      <c r="P83" s="41"/>
      <c r="Q83" s="41"/>
      <c r="R83" s="41"/>
      <c r="S83" s="41"/>
      <c r="T83" s="77"/>
      <c r="AT83" s="23" t="s">
        <v>186</v>
      </c>
      <c r="AU83" s="23" t="s">
        <v>82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188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405</v>
      </c>
      <c r="G85" s="217"/>
      <c r="H85" s="220">
        <v>463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29" t="s">
        <v>164</v>
      </c>
      <c r="E86" s="230" t="s">
        <v>21</v>
      </c>
      <c r="F86" s="231" t="s">
        <v>168</v>
      </c>
      <c r="G86" s="228"/>
      <c r="H86" s="232">
        <v>463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" customFormat="1" ht="44.25" customHeight="1">
      <c r="B87" s="40"/>
      <c r="C87" s="192" t="s">
        <v>82</v>
      </c>
      <c r="D87" s="192" t="s">
        <v>157</v>
      </c>
      <c r="E87" s="193" t="s">
        <v>191</v>
      </c>
      <c r="F87" s="194" t="s">
        <v>192</v>
      </c>
      <c r="G87" s="195" t="s">
        <v>176</v>
      </c>
      <c r="H87" s="196">
        <v>1963</v>
      </c>
      <c r="I87" s="197"/>
      <c r="J87" s="198">
        <f>ROUND(I87*H87,2)</f>
        <v>0</v>
      </c>
      <c r="K87" s="194" t="s">
        <v>161</v>
      </c>
      <c r="L87" s="60"/>
      <c r="M87" s="199" t="s">
        <v>21</v>
      </c>
      <c r="N87" s="200" t="s">
        <v>43</v>
      </c>
      <c r="O87" s="41"/>
      <c r="P87" s="201">
        <f>O87*H87</f>
        <v>0</v>
      </c>
      <c r="Q87" s="201">
        <v>0</v>
      </c>
      <c r="R87" s="201">
        <f>Q87*H87</f>
        <v>0</v>
      </c>
      <c r="S87" s="201">
        <v>0.02</v>
      </c>
      <c r="T87" s="202">
        <f>S87*H87</f>
        <v>39.26</v>
      </c>
      <c r="AR87" s="23" t="s">
        <v>162</v>
      </c>
      <c r="AT87" s="23" t="s">
        <v>157</v>
      </c>
      <c r="AU87" s="23" t="s">
        <v>82</v>
      </c>
      <c r="AY87" s="23" t="s">
        <v>155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3" t="s">
        <v>80</v>
      </c>
      <c r="BK87" s="203">
        <f>ROUND(I87*H87,2)</f>
        <v>0</v>
      </c>
      <c r="BL87" s="23" t="s">
        <v>162</v>
      </c>
      <c r="BM87" s="23" t="s">
        <v>406</v>
      </c>
    </row>
    <row r="88" spans="2:65" s="1" customFormat="1" ht="27">
      <c r="B88" s="40"/>
      <c r="C88" s="62"/>
      <c r="D88" s="206" t="s">
        <v>186</v>
      </c>
      <c r="E88" s="62"/>
      <c r="F88" s="242" t="s">
        <v>194</v>
      </c>
      <c r="G88" s="62"/>
      <c r="H88" s="62"/>
      <c r="I88" s="162"/>
      <c r="J88" s="62"/>
      <c r="K88" s="62"/>
      <c r="L88" s="60"/>
      <c r="M88" s="243"/>
      <c r="N88" s="41"/>
      <c r="O88" s="41"/>
      <c r="P88" s="41"/>
      <c r="Q88" s="41"/>
      <c r="R88" s="41"/>
      <c r="S88" s="41"/>
      <c r="T88" s="77"/>
      <c r="AT88" s="23" t="s">
        <v>186</v>
      </c>
      <c r="AU88" s="23" t="s">
        <v>82</v>
      </c>
    </row>
    <row r="89" spans="2:65" s="11" customFormat="1" ht="13.5">
      <c r="B89" s="204"/>
      <c r="C89" s="205"/>
      <c r="D89" s="206" t="s">
        <v>164</v>
      </c>
      <c r="E89" s="207" t="s">
        <v>21</v>
      </c>
      <c r="F89" s="208" t="s">
        <v>195</v>
      </c>
      <c r="G89" s="205"/>
      <c r="H89" s="209" t="s">
        <v>21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164</v>
      </c>
      <c r="AU89" s="215" t="s">
        <v>82</v>
      </c>
      <c r="AV89" s="11" t="s">
        <v>80</v>
      </c>
      <c r="AW89" s="11" t="s">
        <v>36</v>
      </c>
      <c r="AX89" s="11" t="s">
        <v>72</v>
      </c>
      <c r="AY89" s="215" t="s">
        <v>155</v>
      </c>
    </row>
    <row r="90" spans="2:65" s="11" customFormat="1" ht="13.5">
      <c r="B90" s="204"/>
      <c r="C90" s="205"/>
      <c r="D90" s="206" t="s">
        <v>164</v>
      </c>
      <c r="E90" s="207" t="s">
        <v>21</v>
      </c>
      <c r="F90" s="208" t="s">
        <v>407</v>
      </c>
      <c r="G90" s="205"/>
      <c r="H90" s="209" t="s">
        <v>21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164</v>
      </c>
      <c r="AU90" s="215" t="s">
        <v>82</v>
      </c>
      <c r="AV90" s="11" t="s">
        <v>80</v>
      </c>
      <c r="AW90" s="11" t="s">
        <v>36</v>
      </c>
      <c r="AX90" s="11" t="s">
        <v>72</v>
      </c>
      <c r="AY90" s="215" t="s">
        <v>155</v>
      </c>
    </row>
    <row r="91" spans="2:65" s="12" customFormat="1" ht="13.5">
      <c r="B91" s="216"/>
      <c r="C91" s="217"/>
      <c r="D91" s="206" t="s">
        <v>164</v>
      </c>
      <c r="E91" s="218" t="s">
        <v>21</v>
      </c>
      <c r="F91" s="219" t="s">
        <v>408</v>
      </c>
      <c r="G91" s="217"/>
      <c r="H91" s="220">
        <v>1500</v>
      </c>
      <c r="I91" s="221"/>
      <c r="J91" s="217"/>
      <c r="K91" s="217"/>
      <c r="L91" s="222"/>
      <c r="M91" s="223"/>
      <c r="N91" s="224"/>
      <c r="O91" s="224"/>
      <c r="P91" s="224"/>
      <c r="Q91" s="224"/>
      <c r="R91" s="224"/>
      <c r="S91" s="224"/>
      <c r="T91" s="225"/>
      <c r="AT91" s="226" t="s">
        <v>164</v>
      </c>
      <c r="AU91" s="226" t="s">
        <v>82</v>
      </c>
      <c r="AV91" s="12" t="s">
        <v>82</v>
      </c>
      <c r="AW91" s="12" t="s">
        <v>36</v>
      </c>
      <c r="AX91" s="12" t="s">
        <v>72</v>
      </c>
      <c r="AY91" s="226" t="s">
        <v>155</v>
      </c>
    </row>
    <row r="92" spans="2:65" s="11" customFormat="1" ht="13.5">
      <c r="B92" s="204"/>
      <c r="C92" s="205"/>
      <c r="D92" s="206" t="s">
        <v>164</v>
      </c>
      <c r="E92" s="207" t="s">
        <v>21</v>
      </c>
      <c r="F92" s="208" t="s">
        <v>409</v>
      </c>
      <c r="G92" s="205"/>
      <c r="H92" s="209" t="s">
        <v>21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164</v>
      </c>
      <c r="AU92" s="215" t="s">
        <v>82</v>
      </c>
      <c r="AV92" s="11" t="s">
        <v>80</v>
      </c>
      <c r="AW92" s="11" t="s">
        <v>36</v>
      </c>
      <c r="AX92" s="11" t="s">
        <v>72</v>
      </c>
      <c r="AY92" s="215" t="s">
        <v>155</v>
      </c>
    </row>
    <row r="93" spans="2:65" s="12" customFormat="1" ht="13.5">
      <c r="B93" s="216"/>
      <c r="C93" s="217"/>
      <c r="D93" s="206" t="s">
        <v>164</v>
      </c>
      <c r="E93" s="218" t="s">
        <v>21</v>
      </c>
      <c r="F93" s="219" t="s">
        <v>405</v>
      </c>
      <c r="G93" s="217"/>
      <c r="H93" s="220">
        <v>463</v>
      </c>
      <c r="I93" s="221"/>
      <c r="J93" s="217"/>
      <c r="K93" s="217"/>
      <c r="L93" s="222"/>
      <c r="M93" s="223"/>
      <c r="N93" s="224"/>
      <c r="O93" s="224"/>
      <c r="P93" s="224"/>
      <c r="Q93" s="224"/>
      <c r="R93" s="224"/>
      <c r="S93" s="224"/>
      <c r="T93" s="225"/>
      <c r="AT93" s="226" t="s">
        <v>164</v>
      </c>
      <c r="AU93" s="226" t="s">
        <v>82</v>
      </c>
      <c r="AV93" s="12" t="s">
        <v>82</v>
      </c>
      <c r="AW93" s="12" t="s">
        <v>36</v>
      </c>
      <c r="AX93" s="12" t="s">
        <v>72</v>
      </c>
      <c r="AY93" s="226" t="s">
        <v>155</v>
      </c>
    </row>
    <row r="94" spans="2:65" s="13" customFormat="1" ht="13.5">
      <c r="B94" s="227"/>
      <c r="C94" s="228"/>
      <c r="D94" s="206" t="s">
        <v>164</v>
      </c>
      <c r="E94" s="239" t="s">
        <v>21</v>
      </c>
      <c r="F94" s="240" t="s">
        <v>168</v>
      </c>
      <c r="G94" s="228"/>
      <c r="H94" s="241">
        <v>1963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AT94" s="238" t="s">
        <v>164</v>
      </c>
      <c r="AU94" s="238" t="s">
        <v>82</v>
      </c>
      <c r="AV94" s="13" t="s">
        <v>162</v>
      </c>
      <c r="AW94" s="13" t="s">
        <v>36</v>
      </c>
      <c r="AX94" s="13" t="s">
        <v>80</v>
      </c>
      <c r="AY94" s="238" t="s">
        <v>155</v>
      </c>
    </row>
    <row r="95" spans="2:65" s="10" customFormat="1" ht="29.85" customHeight="1">
      <c r="B95" s="175"/>
      <c r="C95" s="176"/>
      <c r="D95" s="189" t="s">
        <v>71</v>
      </c>
      <c r="E95" s="190" t="s">
        <v>199</v>
      </c>
      <c r="F95" s="190" t="s">
        <v>200</v>
      </c>
      <c r="G95" s="176"/>
      <c r="H95" s="176"/>
      <c r="I95" s="179"/>
      <c r="J95" s="191">
        <f>BK95</f>
        <v>0</v>
      </c>
      <c r="K95" s="176"/>
      <c r="L95" s="181"/>
      <c r="M95" s="182"/>
      <c r="N95" s="183"/>
      <c r="O95" s="183"/>
      <c r="P95" s="184">
        <f>SUM(P96:P110)</f>
        <v>0</v>
      </c>
      <c r="Q95" s="183"/>
      <c r="R95" s="184">
        <f>SUM(R96:R110)</f>
        <v>0</v>
      </c>
      <c r="S95" s="183"/>
      <c r="T95" s="185">
        <f>SUM(T96:T110)</f>
        <v>0</v>
      </c>
      <c r="AR95" s="186" t="s">
        <v>80</v>
      </c>
      <c r="AT95" s="187" t="s">
        <v>71</v>
      </c>
      <c r="AU95" s="187" t="s">
        <v>80</v>
      </c>
      <c r="AY95" s="186" t="s">
        <v>155</v>
      </c>
      <c r="BK95" s="188">
        <f>SUM(BK96:BK110)</f>
        <v>0</v>
      </c>
    </row>
    <row r="96" spans="2:65" s="1" customFormat="1" ht="31.5" customHeight="1">
      <c r="B96" s="40"/>
      <c r="C96" s="192" t="s">
        <v>173</v>
      </c>
      <c r="D96" s="192" t="s">
        <v>157</v>
      </c>
      <c r="E96" s="193" t="s">
        <v>202</v>
      </c>
      <c r="F96" s="194" t="s">
        <v>203</v>
      </c>
      <c r="G96" s="195" t="s">
        <v>160</v>
      </c>
      <c r="H96" s="196">
        <v>927</v>
      </c>
      <c r="I96" s="197"/>
      <c r="J96" s="198">
        <f>ROUND(I96*H96,2)</f>
        <v>0</v>
      </c>
      <c r="K96" s="194" t="s">
        <v>161</v>
      </c>
      <c r="L96" s="60"/>
      <c r="M96" s="199" t="s">
        <v>21</v>
      </c>
      <c r="N96" s="200" t="s">
        <v>43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</v>
      </c>
      <c r="T96" s="202">
        <f>S96*H96</f>
        <v>0</v>
      </c>
      <c r="AR96" s="23" t="s">
        <v>162</v>
      </c>
      <c r="AT96" s="23" t="s">
        <v>157</v>
      </c>
      <c r="AU96" s="23" t="s">
        <v>82</v>
      </c>
      <c r="AY96" s="23" t="s">
        <v>155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80</v>
      </c>
      <c r="BK96" s="203">
        <f>ROUND(I96*H96,2)</f>
        <v>0</v>
      </c>
      <c r="BL96" s="23" t="s">
        <v>162</v>
      </c>
      <c r="BM96" s="23" t="s">
        <v>410</v>
      </c>
    </row>
    <row r="97" spans="2:65" s="11" customFormat="1" ht="13.5">
      <c r="B97" s="204"/>
      <c r="C97" s="205"/>
      <c r="D97" s="206" t="s">
        <v>164</v>
      </c>
      <c r="E97" s="207" t="s">
        <v>21</v>
      </c>
      <c r="F97" s="208" t="s">
        <v>411</v>
      </c>
      <c r="G97" s="205"/>
      <c r="H97" s="209" t="s">
        <v>21</v>
      </c>
      <c r="I97" s="210"/>
      <c r="J97" s="205"/>
      <c r="K97" s="205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164</v>
      </c>
      <c r="AU97" s="215" t="s">
        <v>82</v>
      </c>
      <c r="AV97" s="11" t="s">
        <v>80</v>
      </c>
      <c r="AW97" s="11" t="s">
        <v>36</v>
      </c>
      <c r="AX97" s="11" t="s">
        <v>72</v>
      </c>
      <c r="AY97" s="215" t="s">
        <v>155</v>
      </c>
    </row>
    <row r="98" spans="2:65" s="12" customFormat="1" ht="13.5">
      <c r="B98" s="216"/>
      <c r="C98" s="217"/>
      <c r="D98" s="206" t="s">
        <v>164</v>
      </c>
      <c r="E98" s="218" t="s">
        <v>21</v>
      </c>
      <c r="F98" s="219" t="s">
        <v>412</v>
      </c>
      <c r="G98" s="217"/>
      <c r="H98" s="220">
        <v>927</v>
      </c>
      <c r="I98" s="221"/>
      <c r="J98" s="217"/>
      <c r="K98" s="217"/>
      <c r="L98" s="222"/>
      <c r="M98" s="223"/>
      <c r="N98" s="224"/>
      <c r="O98" s="224"/>
      <c r="P98" s="224"/>
      <c r="Q98" s="224"/>
      <c r="R98" s="224"/>
      <c r="S98" s="224"/>
      <c r="T98" s="225"/>
      <c r="AT98" s="226" t="s">
        <v>164</v>
      </c>
      <c r="AU98" s="226" t="s">
        <v>82</v>
      </c>
      <c r="AV98" s="12" t="s">
        <v>82</v>
      </c>
      <c r="AW98" s="12" t="s">
        <v>36</v>
      </c>
      <c r="AX98" s="12" t="s">
        <v>72</v>
      </c>
      <c r="AY98" s="226" t="s">
        <v>155</v>
      </c>
    </row>
    <row r="99" spans="2:65" s="13" customFormat="1" ht="13.5">
      <c r="B99" s="227"/>
      <c r="C99" s="228"/>
      <c r="D99" s="229" t="s">
        <v>164</v>
      </c>
      <c r="E99" s="230" t="s">
        <v>21</v>
      </c>
      <c r="F99" s="231" t="s">
        <v>168</v>
      </c>
      <c r="G99" s="228"/>
      <c r="H99" s="232">
        <v>927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AT99" s="238" t="s">
        <v>164</v>
      </c>
      <c r="AU99" s="238" t="s">
        <v>82</v>
      </c>
      <c r="AV99" s="13" t="s">
        <v>162</v>
      </c>
      <c r="AW99" s="13" t="s">
        <v>36</v>
      </c>
      <c r="AX99" s="13" t="s">
        <v>80</v>
      </c>
      <c r="AY99" s="238" t="s">
        <v>155</v>
      </c>
    </row>
    <row r="100" spans="2:65" s="1" customFormat="1" ht="31.5" customHeight="1">
      <c r="B100" s="40"/>
      <c r="C100" s="192" t="s">
        <v>162</v>
      </c>
      <c r="D100" s="192" t="s">
        <v>157</v>
      </c>
      <c r="E100" s="193" t="s">
        <v>208</v>
      </c>
      <c r="F100" s="194" t="s">
        <v>209</v>
      </c>
      <c r="G100" s="195" t="s">
        <v>160</v>
      </c>
      <c r="H100" s="196">
        <v>927</v>
      </c>
      <c r="I100" s="197"/>
      <c r="J100" s="198">
        <f>ROUND(I100*H100,2)</f>
        <v>0</v>
      </c>
      <c r="K100" s="194" t="s">
        <v>161</v>
      </c>
      <c r="L100" s="60"/>
      <c r="M100" s="199" t="s">
        <v>21</v>
      </c>
      <c r="N100" s="200" t="s">
        <v>43</v>
      </c>
      <c r="O100" s="41"/>
      <c r="P100" s="201">
        <f>O100*H100</f>
        <v>0</v>
      </c>
      <c r="Q100" s="201">
        <v>0</v>
      </c>
      <c r="R100" s="201">
        <f>Q100*H100</f>
        <v>0</v>
      </c>
      <c r="S100" s="201">
        <v>0</v>
      </c>
      <c r="T100" s="202">
        <f>S100*H100</f>
        <v>0</v>
      </c>
      <c r="AR100" s="23" t="s">
        <v>162</v>
      </c>
      <c r="AT100" s="23" t="s">
        <v>157</v>
      </c>
      <c r="AU100" s="23" t="s">
        <v>82</v>
      </c>
      <c r="AY100" s="23" t="s">
        <v>155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23" t="s">
        <v>80</v>
      </c>
      <c r="BK100" s="203">
        <f>ROUND(I100*H100,2)</f>
        <v>0</v>
      </c>
      <c r="BL100" s="23" t="s">
        <v>162</v>
      </c>
      <c r="BM100" s="23" t="s">
        <v>413</v>
      </c>
    </row>
    <row r="101" spans="2:65" s="11" customFormat="1" ht="13.5">
      <c r="B101" s="204"/>
      <c r="C101" s="205"/>
      <c r="D101" s="206" t="s">
        <v>164</v>
      </c>
      <c r="E101" s="207" t="s">
        <v>21</v>
      </c>
      <c r="F101" s="208" t="s">
        <v>411</v>
      </c>
      <c r="G101" s="205"/>
      <c r="H101" s="209" t="s">
        <v>21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164</v>
      </c>
      <c r="AU101" s="215" t="s">
        <v>82</v>
      </c>
      <c r="AV101" s="11" t="s">
        <v>80</v>
      </c>
      <c r="AW101" s="11" t="s">
        <v>36</v>
      </c>
      <c r="AX101" s="11" t="s">
        <v>72</v>
      </c>
      <c r="AY101" s="215" t="s">
        <v>155</v>
      </c>
    </row>
    <row r="102" spans="2:65" s="12" customFormat="1" ht="13.5">
      <c r="B102" s="216"/>
      <c r="C102" s="217"/>
      <c r="D102" s="206" t="s">
        <v>164</v>
      </c>
      <c r="E102" s="218" t="s">
        <v>21</v>
      </c>
      <c r="F102" s="219" t="s">
        <v>412</v>
      </c>
      <c r="G102" s="217"/>
      <c r="H102" s="220">
        <v>927</v>
      </c>
      <c r="I102" s="221"/>
      <c r="J102" s="217"/>
      <c r="K102" s="217"/>
      <c r="L102" s="222"/>
      <c r="M102" s="223"/>
      <c r="N102" s="224"/>
      <c r="O102" s="224"/>
      <c r="P102" s="224"/>
      <c r="Q102" s="224"/>
      <c r="R102" s="224"/>
      <c r="S102" s="224"/>
      <c r="T102" s="225"/>
      <c r="AT102" s="226" t="s">
        <v>164</v>
      </c>
      <c r="AU102" s="226" t="s">
        <v>82</v>
      </c>
      <c r="AV102" s="12" t="s">
        <v>82</v>
      </c>
      <c r="AW102" s="12" t="s">
        <v>36</v>
      </c>
      <c r="AX102" s="12" t="s">
        <v>72</v>
      </c>
      <c r="AY102" s="226" t="s">
        <v>155</v>
      </c>
    </row>
    <row r="103" spans="2:65" s="13" customFormat="1" ht="13.5">
      <c r="B103" s="227"/>
      <c r="C103" s="228"/>
      <c r="D103" s="229" t="s">
        <v>164</v>
      </c>
      <c r="E103" s="230" t="s">
        <v>21</v>
      </c>
      <c r="F103" s="231" t="s">
        <v>168</v>
      </c>
      <c r="G103" s="228"/>
      <c r="H103" s="232">
        <v>927</v>
      </c>
      <c r="I103" s="233"/>
      <c r="J103" s="228"/>
      <c r="K103" s="228"/>
      <c r="L103" s="234"/>
      <c r="M103" s="235"/>
      <c r="N103" s="236"/>
      <c r="O103" s="236"/>
      <c r="P103" s="236"/>
      <c r="Q103" s="236"/>
      <c r="R103" s="236"/>
      <c r="S103" s="236"/>
      <c r="T103" s="237"/>
      <c r="AT103" s="238" t="s">
        <v>164</v>
      </c>
      <c r="AU103" s="238" t="s">
        <v>82</v>
      </c>
      <c r="AV103" s="13" t="s">
        <v>162</v>
      </c>
      <c r="AW103" s="13" t="s">
        <v>36</v>
      </c>
      <c r="AX103" s="13" t="s">
        <v>80</v>
      </c>
      <c r="AY103" s="238" t="s">
        <v>155</v>
      </c>
    </row>
    <row r="104" spans="2:65" s="1" customFormat="1" ht="31.5" customHeight="1">
      <c r="B104" s="40"/>
      <c r="C104" s="192" t="s">
        <v>190</v>
      </c>
      <c r="D104" s="192" t="s">
        <v>157</v>
      </c>
      <c r="E104" s="193" t="s">
        <v>212</v>
      </c>
      <c r="F104" s="194" t="s">
        <v>213</v>
      </c>
      <c r="G104" s="195" t="s">
        <v>160</v>
      </c>
      <c r="H104" s="196">
        <v>9270</v>
      </c>
      <c r="I104" s="197"/>
      <c r="J104" s="198">
        <f>ROUND(I104*H104,2)</f>
        <v>0</v>
      </c>
      <c r="K104" s="194" t="s">
        <v>161</v>
      </c>
      <c r="L104" s="60"/>
      <c r="M104" s="199" t="s">
        <v>21</v>
      </c>
      <c r="N104" s="200" t="s">
        <v>43</v>
      </c>
      <c r="O104" s="41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23" t="s">
        <v>162</v>
      </c>
      <c r="AT104" s="23" t="s">
        <v>157</v>
      </c>
      <c r="AU104" s="23" t="s">
        <v>82</v>
      </c>
      <c r="AY104" s="23" t="s">
        <v>155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23" t="s">
        <v>80</v>
      </c>
      <c r="BK104" s="203">
        <f>ROUND(I104*H104,2)</f>
        <v>0</v>
      </c>
      <c r="BL104" s="23" t="s">
        <v>162</v>
      </c>
      <c r="BM104" s="23" t="s">
        <v>414</v>
      </c>
    </row>
    <row r="105" spans="2:65" s="11" customFormat="1" ht="13.5">
      <c r="B105" s="204"/>
      <c r="C105" s="205"/>
      <c r="D105" s="206" t="s">
        <v>164</v>
      </c>
      <c r="E105" s="207" t="s">
        <v>21</v>
      </c>
      <c r="F105" s="208" t="s">
        <v>215</v>
      </c>
      <c r="G105" s="205"/>
      <c r="H105" s="209" t="s">
        <v>21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164</v>
      </c>
      <c r="AU105" s="215" t="s">
        <v>82</v>
      </c>
      <c r="AV105" s="11" t="s">
        <v>80</v>
      </c>
      <c r="AW105" s="11" t="s">
        <v>36</v>
      </c>
      <c r="AX105" s="11" t="s">
        <v>72</v>
      </c>
      <c r="AY105" s="215" t="s">
        <v>155</v>
      </c>
    </row>
    <row r="106" spans="2:65" s="12" customFormat="1" ht="13.5">
      <c r="B106" s="216"/>
      <c r="C106" s="217"/>
      <c r="D106" s="206" t="s">
        <v>164</v>
      </c>
      <c r="E106" s="218" t="s">
        <v>21</v>
      </c>
      <c r="F106" s="219" t="s">
        <v>415</v>
      </c>
      <c r="G106" s="217"/>
      <c r="H106" s="220">
        <v>9270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164</v>
      </c>
      <c r="AU106" s="226" t="s">
        <v>82</v>
      </c>
      <c r="AV106" s="12" t="s">
        <v>82</v>
      </c>
      <c r="AW106" s="12" t="s">
        <v>36</v>
      </c>
      <c r="AX106" s="12" t="s">
        <v>72</v>
      </c>
      <c r="AY106" s="226" t="s">
        <v>155</v>
      </c>
    </row>
    <row r="107" spans="2:65" s="13" customFormat="1" ht="13.5">
      <c r="B107" s="227"/>
      <c r="C107" s="228"/>
      <c r="D107" s="229" t="s">
        <v>164</v>
      </c>
      <c r="E107" s="230" t="s">
        <v>21</v>
      </c>
      <c r="F107" s="231" t="s">
        <v>168</v>
      </c>
      <c r="G107" s="228"/>
      <c r="H107" s="232">
        <v>9270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AT107" s="238" t="s">
        <v>164</v>
      </c>
      <c r="AU107" s="238" t="s">
        <v>82</v>
      </c>
      <c r="AV107" s="13" t="s">
        <v>162</v>
      </c>
      <c r="AW107" s="13" t="s">
        <v>36</v>
      </c>
      <c r="AX107" s="13" t="s">
        <v>80</v>
      </c>
      <c r="AY107" s="238" t="s">
        <v>155</v>
      </c>
    </row>
    <row r="108" spans="2:65" s="1" customFormat="1" ht="22.5" customHeight="1">
      <c r="B108" s="40"/>
      <c r="C108" s="192" t="s">
        <v>201</v>
      </c>
      <c r="D108" s="192" t="s">
        <v>157</v>
      </c>
      <c r="E108" s="193" t="s">
        <v>217</v>
      </c>
      <c r="F108" s="194" t="s">
        <v>218</v>
      </c>
      <c r="G108" s="195" t="s">
        <v>160</v>
      </c>
      <c r="H108" s="196">
        <v>927</v>
      </c>
      <c r="I108" s="197"/>
      <c r="J108" s="198">
        <f>ROUND(I108*H108,2)</f>
        <v>0</v>
      </c>
      <c r="K108" s="194" t="s">
        <v>161</v>
      </c>
      <c r="L108" s="60"/>
      <c r="M108" s="199" t="s">
        <v>21</v>
      </c>
      <c r="N108" s="200" t="s">
        <v>43</v>
      </c>
      <c r="O108" s="41"/>
      <c r="P108" s="201">
        <f>O108*H108</f>
        <v>0</v>
      </c>
      <c r="Q108" s="201">
        <v>0</v>
      </c>
      <c r="R108" s="201">
        <f>Q108*H108</f>
        <v>0</v>
      </c>
      <c r="S108" s="201">
        <v>0</v>
      </c>
      <c r="T108" s="202">
        <f>S108*H108</f>
        <v>0</v>
      </c>
      <c r="AR108" s="23" t="s">
        <v>162</v>
      </c>
      <c r="AT108" s="23" t="s">
        <v>157</v>
      </c>
      <c r="AU108" s="23" t="s">
        <v>82</v>
      </c>
      <c r="AY108" s="23" t="s">
        <v>155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23" t="s">
        <v>80</v>
      </c>
      <c r="BK108" s="203">
        <f>ROUND(I108*H108,2)</f>
        <v>0</v>
      </c>
      <c r="BL108" s="23" t="s">
        <v>162</v>
      </c>
      <c r="BM108" s="23" t="s">
        <v>416</v>
      </c>
    </row>
    <row r="109" spans="2:65" s="12" customFormat="1" ht="13.5">
      <c r="B109" s="216"/>
      <c r="C109" s="217"/>
      <c r="D109" s="206" t="s">
        <v>164</v>
      </c>
      <c r="E109" s="218" t="s">
        <v>21</v>
      </c>
      <c r="F109" s="219" t="s">
        <v>417</v>
      </c>
      <c r="G109" s="217"/>
      <c r="H109" s="220">
        <v>927</v>
      </c>
      <c r="I109" s="221"/>
      <c r="J109" s="217"/>
      <c r="K109" s="217"/>
      <c r="L109" s="222"/>
      <c r="M109" s="223"/>
      <c r="N109" s="224"/>
      <c r="O109" s="224"/>
      <c r="P109" s="224"/>
      <c r="Q109" s="224"/>
      <c r="R109" s="224"/>
      <c r="S109" s="224"/>
      <c r="T109" s="225"/>
      <c r="AT109" s="226" t="s">
        <v>164</v>
      </c>
      <c r="AU109" s="226" t="s">
        <v>82</v>
      </c>
      <c r="AV109" s="12" t="s">
        <v>82</v>
      </c>
      <c r="AW109" s="12" t="s">
        <v>36</v>
      </c>
      <c r="AX109" s="12" t="s">
        <v>72</v>
      </c>
      <c r="AY109" s="226" t="s">
        <v>155</v>
      </c>
    </row>
    <row r="110" spans="2:65" s="13" customFormat="1" ht="13.5">
      <c r="B110" s="227"/>
      <c r="C110" s="228"/>
      <c r="D110" s="206" t="s">
        <v>164</v>
      </c>
      <c r="E110" s="239" t="s">
        <v>21</v>
      </c>
      <c r="F110" s="240" t="s">
        <v>168</v>
      </c>
      <c r="G110" s="228"/>
      <c r="H110" s="241">
        <v>927</v>
      </c>
      <c r="I110" s="233"/>
      <c r="J110" s="228"/>
      <c r="K110" s="228"/>
      <c r="L110" s="234"/>
      <c r="M110" s="244"/>
      <c r="N110" s="245"/>
      <c r="O110" s="245"/>
      <c r="P110" s="245"/>
      <c r="Q110" s="245"/>
      <c r="R110" s="245"/>
      <c r="S110" s="245"/>
      <c r="T110" s="246"/>
      <c r="AT110" s="238" t="s">
        <v>164</v>
      </c>
      <c r="AU110" s="238" t="s">
        <v>82</v>
      </c>
      <c r="AV110" s="13" t="s">
        <v>162</v>
      </c>
      <c r="AW110" s="13" t="s">
        <v>36</v>
      </c>
      <c r="AX110" s="13" t="s">
        <v>80</v>
      </c>
      <c r="AY110" s="238" t="s">
        <v>155</v>
      </c>
    </row>
    <row r="111" spans="2:65" s="1" customFormat="1" ht="6.95" customHeight="1">
      <c r="B111" s="55"/>
      <c r="C111" s="56"/>
      <c r="D111" s="56"/>
      <c r="E111" s="56"/>
      <c r="F111" s="56"/>
      <c r="G111" s="56"/>
      <c r="H111" s="56"/>
      <c r="I111" s="138"/>
      <c r="J111" s="56"/>
      <c r="K111" s="56"/>
      <c r="L111" s="60"/>
    </row>
  </sheetData>
  <sheetProtection algorithmName="SHA-512" hashValue="Lvh1c6YNf931r8XSdH0WRaslYnGYmq1cZAYtjkO/LaJ5XkhbuFC2miTYyxvR0ZFQ043SCM+QFnxXjBTOKHtgJg==" saltValue="7lMai2X+d0IARYF0YzKhXw==" spinCount="100000" sheet="1" objects="1" scenarios="1" formatCells="0" formatColumns="0" formatRows="0" sort="0" autoFilter="0"/>
  <autoFilter ref="C78:K110"/>
  <mergeCells count="9"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1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121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418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ROUND(J79,2)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ROUND(SUM(BE79:BE110), 2)</f>
        <v>0</v>
      </c>
      <c r="G30" s="41"/>
      <c r="H30" s="41"/>
      <c r="I30" s="130">
        <v>0.21</v>
      </c>
      <c r="J30" s="129">
        <f>ROUND(ROUND((SUM(BE79:BE110)),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ROUND(SUM(BF79:BF110), 2)</f>
        <v>0</v>
      </c>
      <c r="G31" s="41"/>
      <c r="H31" s="41"/>
      <c r="I31" s="130">
        <v>0.15</v>
      </c>
      <c r="J31" s="129">
        <f>ROUND(ROUND((SUM(BF79:BF110)),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ROUND(SUM(BG79:BG110),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ROUND(SUM(BH79:BH110),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ROUND(SUM(BI79:BI110),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7 - Hromada betonové suti č. 7-1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J79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J80</f>
        <v>0</v>
      </c>
      <c r="K57" s="154"/>
    </row>
    <row r="58" spans="2:47" s="8" customFormat="1" ht="19.899999999999999" customHeight="1">
      <c r="B58" s="155"/>
      <c r="C58" s="156"/>
      <c r="D58" s="157" t="s">
        <v>137</v>
      </c>
      <c r="E58" s="158"/>
      <c r="F58" s="158"/>
      <c r="G58" s="158"/>
      <c r="H58" s="158"/>
      <c r="I58" s="159"/>
      <c r="J58" s="160">
        <f>J81</f>
        <v>0</v>
      </c>
      <c r="K58" s="161"/>
    </row>
    <row r="59" spans="2:47" s="8" customFormat="1" ht="19.899999999999999" customHeight="1">
      <c r="B59" s="155"/>
      <c r="C59" s="156"/>
      <c r="D59" s="157" t="s">
        <v>138</v>
      </c>
      <c r="E59" s="158"/>
      <c r="F59" s="158"/>
      <c r="G59" s="158"/>
      <c r="H59" s="158"/>
      <c r="I59" s="159"/>
      <c r="J59" s="160">
        <f>J95</f>
        <v>0</v>
      </c>
      <c r="K59" s="161"/>
    </row>
    <row r="60" spans="2:47" s="1" customFormat="1" ht="21.75" customHeight="1">
      <c r="B60" s="40"/>
      <c r="C60" s="41"/>
      <c r="D60" s="41"/>
      <c r="E60" s="41"/>
      <c r="F60" s="41"/>
      <c r="G60" s="41"/>
      <c r="H60" s="41"/>
      <c r="I60" s="117"/>
      <c r="J60" s="41"/>
      <c r="K60" s="44"/>
    </row>
    <row r="61" spans="2:47" s="1" customFormat="1" ht="6.95" customHeight="1">
      <c r="B61" s="55"/>
      <c r="C61" s="56"/>
      <c r="D61" s="56"/>
      <c r="E61" s="56"/>
      <c r="F61" s="56"/>
      <c r="G61" s="56"/>
      <c r="H61" s="56"/>
      <c r="I61" s="138"/>
      <c r="J61" s="56"/>
      <c r="K61" s="57"/>
    </row>
    <row r="65" spans="2:63" s="1" customFormat="1" ht="6.95" customHeight="1">
      <c r="B65" s="58"/>
      <c r="C65" s="59"/>
      <c r="D65" s="59"/>
      <c r="E65" s="59"/>
      <c r="F65" s="59"/>
      <c r="G65" s="59"/>
      <c r="H65" s="59"/>
      <c r="I65" s="141"/>
      <c r="J65" s="59"/>
      <c r="K65" s="59"/>
      <c r="L65" s="60"/>
    </row>
    <row r="66" spans="2:63" s="1" customFormat="1" ht="36.950000000000003" customHeight="1">
      <c r="B66" s="40"/>
      <c r="C66" s="61" t="s">
        <v>139</v>
      </c>
      <c r="D66" s="62"/>
      <c r="E66" s="62"/>
      <c r="F66" s="62"/>
      <c r="G66" s="62"/>
      <c r="H66" s="62"/>
      <c r="I66" s="162"/>
      <c r="J66" s="62"/>
      <c r="K66" s="62"/>
      <c r="L66" s="60"/>
    </row>
    <row r="67" spans="2:63" s="1" customFormat="1" ht="6.95" customHeight="1">
      <c r="B67" s="40"/>
      <c r="C67" s="62"/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14.45" customHeight="1">
      <c r="B68" s="40"/>
      <c r="C68" s="64" t="s">
        <v>18</v>
      </c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22.5" customHeight="1">
      <c r="B69" s="40"/>
      <c r="C69" s="62"/>
      <c r="D69" s="62"/>
      <c r="E69" s="367" t="str">
        <f>E7</f>
        <v>Přerov-Bochoř, letiště, deponovaná suť, hlína, lokalita č. 2-7</v>
      </c>
      <c r="F69" s="368"/>
      <c r="G69" s="368"/>
      <c r="H69" s="368"/>
      <c r="I69" s="162"/>
      <c r="J69" s="62"/>
      <c r="K69" s="62"/>
      <c r="L69" s="60"/>
    </row>
    <row r="70" spans="2:63" s="1" customFormat="1" ht="14.45" customHeight="1">
      <c r="B70" s="40"/>
      <c r="C70" s="64" t="s">
        <v>128</v>
      </c>
      <c r="D70" s="62"/>
      <c r="E70" s="62"/>
      <c r="F70" s="62"/>
      <c r="G70" s="62"/>
      <c r="H70" s="62"/>
      <c r="I70" s="162"/>
      <c r="J70" s="62"/>
      <c r="K70" s="62"/>
      <c r="L70" s="60"/>
    </row>
    <row r="71" spans="2:63" s="1" customFormat="1" ht="23.25" customHeight="1">
      <c r="B71" s="40"/>
      <c r="C71" s="62"/>
      <c r="D71" s="62"/>
      <c r="E71" s="343" t="str">
        <f>E9</f>
        <v>Lokalita č. 7 - Hromada betonové suti č. 7-1</v>
      </c>
      <c r="F71" s="369"/>
      <c r="G71" s="369"/>
      <c r="H71" s="369"/>
      <c r="I71" s="162"/>
      <c r="J71" s="62"/>
      <c r="K71" s="62"/>
      <c r="L71" s="60"/>
    </row>
    <row r="72" spans="2:63" s="1" customFormat="1" ht="6.95" customHeight="1">
      <c r="B72" s="40"/>
      <c r="C72" s="62"/>
      <c r="D72" s="62"/>
      <c r="E72" s="62"/>
      <c r="F72" s="62"/>
      <c r="G72" s="62"/>
      <c r="H72" s="62"/>
      <c r="I72" s="162"/>
      <c r="J72" s="62"/>
      <c r="K72" s="62"/>
      <c r="L72" s="60"/>
    </row>
    <row r="73" spans="2:63" s="1" customFormat="1" ht="18" customHeight="1">
      <c r="B73" s="40"/>
      <c r="C73" s="64" t="s">
        <v>23</v>
      </c>
      <c r="D73" s="62"/>
      <c r="E73" s="62"/>
      <c r="F73" s="163" t="str">
        <f>F12</f>
        <v xml:space="preserve"> </v>
      </c>
      <c r="G73" s="62"/>
      <c r="H73" s="62"/>
      <c r="I73" s="164" t="s">
        <v>25</v>
      </c>
      <c r="J73" s="72" t="str">
        <f>IF(J12="","",J12)</f>
        <v>27.6.2017</v>
      </c>
      <c r="K73" s="62"/>
      <c r="L73" s="60"/>
    </row>
    <row r="74" spans="2:63" s="1" customFormat="1" ht="6.95" customHeight="1">
      <c r="B74" s="40"/>
      <c r="C74" s="62"/>
      <c r="D74" s="62"/>
      <c r="E74" s="62"/>
      <c r="F74" s="62"/>
      <c r="G74" s="62"/>
      <c r="H74" s="62"/>
      <c r="I74" s="162"/>
      <c r="J74" s="62"/>
      <c r="K74" s="62"/>
      <c r="L74" s="60"/>
    </row>
    <row r="75" spans="2:63" s="1" customFormat="1">
      <c r="B75" s="40"/>
      <c r="C75" s="64" t="s">
        <v>27</v>
      </c>
      <c r="D75" s="62"/>
      <c r="E75" s="62"/>
      <c r="F75" s="163" t="str">
        <f>E15</f>
        <v>AS-PO, Podbabská 1589/1, 160 00, Praha 6</v>
      </c>
      <c r="G75" s="62"/>
      <c r="H75" s="62"/>
      <c r="I75" s="164" t="s">
        <v>35</v>
      </c>
      <c r="J75" s="163" t="str">
        <f>E21</f>
        <v xml:space="preserve"> </v>
      </c>
      <c r="K75" s="62"/>
      <c r="L75" s="60"/>
    </row>
    <row r="76" spans="2:63" s="1" customFormat="1" ht="14.45" customHeight="1">
      <c r="B76" s="40"/>
      <c r="C76" s="64" t="s">
        <v>33</v>
      </c>
      <c r="D76" s="62"/>
      <c r="E76" s="62"/>
      <c r="F76" s="163" t="str">
        <f>IF(E18="","",E18)</f>
        <v/>
      </c>
      <c r="G76" s="62"/>
      <c r="H76" s="62"/>
      <c r="I76" s="162"/>
      <c r="J76" s="62"/>
      <c r="K76" s="62"/>
      <c r="L76" s="60"/>
    </row>
    <row r="77" spans="2:63" s="1" customFormat="1" ht="10.35" customHeight="1">
      <c r="B77" s="40"/>
      <c r="C77" s="62"/>
      <c r="D77" s="62"/>
      <c r="E77" s="62"/>
      <c r="F77" s="62"/>
      <c r="G77" s="62"/>
      <c r="H77" s="62"/>
      <c r="I77" s="162"/>
      <c r="J77" s="62"/>
      <c r="K77" s="62"/>
      <c r="L77" s="60"/>
    </row>
    <row r="78" spans="2:63" s="9" customFormat="1" ht="29.25" customHeight="1">
      <c r="B78" s="165"/>
      <c r="C78" s="166" t="s">
        <v>140</v>
      </c>
      <c r="D78" s="167" t="s">
        <v>57</v>
      </c>
      <c r="E78" s="167" t="s">
        <v>53</v>
      </c>
      <c r="F78" s="167" t="s">
        <v>141</v>
      </c>
      <c r="G78" s="167" t="s">
        <v>142</v>
      </c>
      <c r="H78" s="167" t="s">
        <v>143</v>
      </c>
      <c r="I78" s="168" t="s">
        <v>144</v>
      </c>
      <c r="J78" s="167" t="s">
        <v>132</v>
      </c>
      <c r="K78" s="169" t="s">
        <v>145</v>
      </c>
      <c r="L78" s="170"/>
      <c r="M78" s="80" t="s">
        <v>146</v>
      </c>
      <c r="N78" s="81" t="s">
        <v>42</v>
      </c>
      <c r="O78" s="81" t="s">
        <v>147</v>
      </c>
      <c r="P78" s="81" t="s">
        <v>148</v>
      </c>
      <c r="Q78" s="81" t="s">
        <v>149</v>
      </c>
      <c r="R78" s="81" t="s">
        <v>150</v>
      </c>
      <c r="S78" s="81" t="s">
        <v>151</v>
      </c>
      <c r="T78" s="82" t="s">
        <v>152</v>
      </c>
    </row>
    <row r="79" spans="2:63" s="1" customFormat="1" ht="29.25" customHeight="1">
      <c r="B79" s="40"/>
      <c r="C79" s="86" t="s">
        <v>133</v>
      </c>
      <c r="D79" s="62"/>
      <c r="E79" s="62"/>
      <c r="F79" s="62"/>
      <c r="G79" s="62"/>
      <c r="H79" s="62"/>
      <c r="I79" s="162"/>
      <c r="J79" s="171">
        <f>BK79</f>
        <v>0</v>
      </c>
      <c r="K79" s="62"/>
      <c r="L79" s="60"/>
      <c r="M79" s="83"/>
      <c r="N79" s="84"/>
      <c r="O79" s="84"/>
      <c r="P79" s="172">
        <f>P80</f>
        <v>0</v>
      </c>
      <c r="Q79" s="84"/>
      <c r="R79" s="172">
        <f>R80</f>
        <v>0</v>
      </c>
      <c r="S79" s="84"/>
      <c r="T79" s="173">
        <f>T80</f>
        <v>61.36</v>
      </c>
      <c r="AT79" s="23" t="s">
        <v>71</v>
      </c>
      <c r="AU79" s="23" t="s">
        <v>134</v>
      </c>
      <c r="BK79" s="174">
        <f>BK80</f>
        <v>0</v>
      </c>
    </row>
    <row r="80" spans="2:63" s="10" customFormat="1" ht="37.35" customHeight="1">
      <c r="B80" s="175"/>
      <c r="C80" s="176"/>
      <c r="D80" s="177" t="s">
        <v>71</v>
      </c>
      <c r="E80" s="178" t="s">
        <v>153</v>
      </c>
      <c r="F80" s="178" t="s">
        <v>154</v>
      </c>
      <c r="G80" s="176"/>
      <c r="H80" s="176"/>
      <c r="I80" s="179"/>
      <c r="J80" s="180">
        <f>BK80</f>
        <v>0</v>
      </c>
      <c r="K80" s="176"/>
      <c r="L80" s="181"/>
      <c r="M80" s="182"/>
      <c r="N80" s="183"/>
      <c r="O80" s="183"/>
      <c r="P80" s="184">
        <f>P81+P95</f>
        <v>0</v>
      </c>
      <c r="Q80" s="183"/>
      <c r="R80" s="184">
        <f>R81+R95</f>
        <v>0</v>
      </c>
      <c r="S80" s="183"/>
      <c r="T80" s="185">
        <f>T81+T95</f>
        <v>61.36</v>
      </c>
      <c r="AR80" s="186" t="s">
        <v>80</v>
      </c>
      <c r="AT80" s="187" t="s">
        <v>71</v>
      </c>
      <c r="AU80" s="187" t="s">
        <v>72</v>
      </c>
      <c r="AY80" s="186" t="s">
        <v>155</v>
      </c>
      <c r="BK80" s="188">
        <f>BK81+BK95</f>
        <v>0</v>
      </c>
    </row>
    <row r="81" spans="2:65" s="10" customFormat="1" ht="19.899999999999999" customHeight="1">
      <c r="B81" s="175"/>
      <c r="C81" s="176"/>
      <c r="D81" s="189" t="s">
        <v>71</v>
      </c>
      <c r="E81" s="190" t="s">
        <v>181</v>
      </c>
      <c r="F81" s="190" t="s">
        <v>182</v>
      </c>
      <c r="G81" s="176"/>
      <c r="H81" s="176"/>
      <c r="I81" s="179"/>
      <c r="J81" s="191">
        <f>BK81</f>
        <v>0</v>
      </c>
      <c r="K81" s="176"/>
      <c r="L81" s="181"/>
      <c r="M81" s="182"/>
      <c r="N81" s="183"/>
      <c r="O81" s="183"/>
      <c r="P81" s="184">
        <f>SUM(P82:P94)</f>
        <v>0</v>
      </c>
      <c r="Q81" s="183"/>
      <c r="R81" s="184">
        <f>SUM(R82:R94)</f>
        <v>0</v>
      </c>
      <c r="S81" s="183"/>
      <c r="T81" s="185">
        <f>SUM(T82:T94)</f>
        <v>61.36</v>
      </c>
      <c r="AR81" s="186" t="s">
        <v>80</v>
      </c>
      <c r="AT81" s="187" t="s">
        <v>71</v>
      </c>
      <c r="AU81" s="187" t="s">
        <v>80</v>
      </c>
      <c r="AY81" s="186" t="s">
        <v>155</v>
      </c>
      <c r="BK81" s="188">
        <f>SUM(BK82:BK94)</f>
        <v>0</v>
      </c>
    </row>
    <row r="82" spans="2:65" s="1" customFormat="1" ht="31.5" customHeight="1">
      <c r="B82" s="40"/>
      <c r="C82" s="192" t="s">
        <v>80</v>
      </c>
      <c r="D82" s="192" t="s">
        <v>157</v>
      </c>
      <c r="E82" s="193" t="s">
        <v>183</v>
      </c>
      <c r="F82" s="194" t="s">
        <v>184</v>
      </c>
      <c r="G82" s="195" t="s">
        <v>176</v>
      </c>
      <c r="H82" s="196">
        <v>534</v>
      </c>
      <c r="I82" s="197"/>
      <c r="J82" s="198">
        <f>ROUND(I82*H82,2)</f>
        <v>0</v>
      </c>
      <c r="K82" s="194" t="s">
        <v>161</v>
      </c>
      <c r="L82" s="60"/>
      <c r="M82" s="199" t="s">
        <v>21</v>
      </c>
      <c r="N82" s="200" t="s">
        <v>43</v>
      </c>
      <c r="O82" s="41"/>
      <c r="P82" s="201">
        <f>O82*H82</f>
        <v>0</v>
      </c>
      <c r="Q82" s="201">
        <v>0</v>
      </c>
      <c r="R82" s="201">
        <f>Q82*H82</f>
        <v>0</v>
      </c>
      <c r="S82" s="201">
        <v>0.02</v>
      </c>
      <c r="T82" s="202">
        <f>S82*H82</f>
        <v>10.68</v>
      </c>
      <c r="AR82" s="23" t="s">
        <v>162</v>
      </c>
      <c r="AT82" s="23" t="s">
        <v>157</v>
      </c>
      <c r="AU82" s="23" t="s">
        <v>82</v>
      </c>
      <c r="AY82" s="23" t="s">
        <v>155</v>
      </c>
      <c r="BE82" s="203">
        <f>IF(N82="základní",J82,0)</f>
        <v>0</v>
      </c>
      <c r="BF82" s="203">
        <f>IF(N82="snížená",J82,0)</f>
        <v>0</v>
      </c>
      <c r="BG82" s="203">
        <f>IF(N82="zákl. přenesená",J82,0)</f>
        <v>0</v>
      </c>
      <c r="BH82" s="203">
        <f>IF(N82="sníž. přenesená",J82,0)</f>
        <v>0</v>
      </c>
      <c r="BI82" s="203">
        <f>IF(N82="nulová",J82,0)</f>
        <v>0</v>
      </c>
      <c r="BJ82" s="23" t="s">
        <v>80</v>
      </c>
      <c r="BK82" s="203">
        <f>ROUND(I82*H82,2)</f>
        <v>0</v>
      </c>
      <c r="BL82" s="23" t="s">
        <v>162</v>
      </c>
      <c r="BM82" s="23" t="s">
        <v>419</v>
      </c>
    </row>
    <row r="83" spans="2:65" s="1" customFormat="1" ht="27">
      <c r="B83" s="40"/>
      <c r="C83" s="62"/>
      <c r="D83" s="206" t="s">
        <v>186</v>
      </c>
      <c r="E83" s="62"/>
      <c r="F83" s="242" t="s">
        <v>420</v>
      </c>
      <c r="G83" s="62"/>
      <c r="H83" s="62"/>
      <c r="I83" s="162"/>
      <c r="J83" s="62"/>
      <c r="K83" s="62"/>
      <c r="L83" s="60"/>
      <c r="M83" s="243"/>
      <c r="N83" s="41"/>
      <c r="O83" s="41"/>
      <c r="P83" s="41"/>
      <c r="Q83" s="41"/>
      <c r="R83" s="41"/>
      <c r="S83" s="41"/>
      <c r="T83" s="77"/>
      <c r="AT83" s="23" t="s">
        <v>186</v>
      </c>
      <c r="AU83" s="23" t="s">
        <v>82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188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421</v>
      </c>
      <c r="G85" s="217"/>
      <c r="H85" s="220">
        <v>534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29" t="s">
        <v>164</v>
      </c>
      <c r="E86" s="230" t="s">
        <v>21</v>
      </c>
      <c r="F86" s="231" t="s">
        <v>168</v>
      </c>
      <c r="G86" s="228"/>
      <c r="H86" s="232">
        <v>534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" customFormat="1" ht="44.25" customHeight="1">
      <c r="B87" s="40"/>
      <c r="C87" s="192" t="s">
        <v>82</v>
      </c>
      <c r="D87" s="192" t="s">
        <v>157</v>
      </c>
      <c r="E87" s="193" t="s">
        <v>191</v>
      </c>
      <c r="F87" s="194" t="s">
        <v>192</v>
      </c>
      <c r="G87" s="195" t="s">
        <v>176</v>
      </c>
      <c r="H87" s="196">
        <v>2534</v>
      </c>
      <c r="I87" s="197"/>
      <c r="J87" s="198">
        <f>ROUND(I87*H87,2)</f>
        <v>0</v>
      </c>
      <c r="K87" s="194" t="s">
        <v>161</v>
      </c>
      <c r="L87" s="60"/>
      <c r="M87" s="199" t="s">
        <v>21</v>
      </c>
      <c r="N87" s="200" t="s">
        <v>43</v>
      </c>
      <c r="O87" s="41"/>
      <c r="P87" s="201">
        <f>O87*H87</f>
        <v>0</v>
      </c>
      <c r="Q87" s="201">
        <v>0</v>
      </c>
      <c r="R87" s="201">
        <f>Q87*H87</f>
        <v>0</v>
      </c>
      <c r="S87" s="201">
        <v>0.02</v>
      </c>
      <c r="T87" s="202">
        <f>S87*H87</f>
        <v>50.68</v>
      </c>
      <c r="AR87" s="23" t="s">
        <v>162</v>
      </c>
      <c r="AT87" s="23" t="s">
        <v>157</v>
      </c>
      <c r="AU87" s="23" t="s">
        <v>82</v>
      </c>
      <c r="AY87" s="23" t="s">
        <v>155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3" t="s">
        <v>80</v>
      </c>
      <c r="BK87" s="203">
        <f>ROUND(I87*H87,2)</f>
        <v>0</v>
      </c>
      <c r="BL87" s="23" t="s">
        <v>162</v>
      </c>
      <c r="BM87" s="23" t="s">
        <v>422</v>
      </c>
    </row>
    <row r="88" spans="2:65" s="1" customFormat="1" ht="27">
      <c r="B88" s="40"/>
      <c r="C88" s="62"/>
      <c r="D88" s="206" t="s">
        <v>186</v>
      </c>
      <c r="E88" s="62"/>
      <c r="F88" s="242" t="s">
        <v>194</v>
      </c>
      <c r="G88" s="62"/>
      <c r="H88" s="62"/>
      <c r="I88" s="162"/>
      <c r="J88" s="62"/>
      <c r="K88" s="62"/>
      <c r="L88" s="60"/>
      <c r="M88" s="243"/>
      <c r="N88" s="41"/>
      <c r="O88" s="41"/>
      <c r="P88" s="41"/>
      <c r="Q88" s="41"/>
      <c r="R88" s="41"/>
      <c r="S88" s="41"/>
      <c r="T88" s="77"/>
      <c r="AT88" s="23" t="s">
        <v>186</v>
      </c>
      <c r="AU88" s="23" t="s">
        <v>82</v>
      </c>
    </row>
    <row r="89" spans="2:65" s="11" customFormat="1" ht="13.5">
      <c r="B89" s="204"/>
      <c r="C89" s="205"/>
      <c r="D89" s="206" t="s">
        <v>164</v>
      </c>
      <c r="E89" s="207" t="s">
        <v>21</v>
      </c>
      <c r="F89" s="208" t="s">
        <v>195</v>
      </c>
      <c r="G89" s="205"/>
      <c r="H89" s="209" t="s">
        <v>21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164</v>
      </c>
      <c r="AU89" s="215" t="s">
        <v>82</v>
      </c>
      <c r="AV89" s="11" t="s">
        <v>80</v>
      </c>
      <c r="AW89" s="11" t="s">
        <v>36</v>
      </c>
      <c r="AX89" s="11" t="s">
        <v>72</v>
      </c>
      <c r="AY89" s="215" t="s">
        <v>155</v>
      </c>
    </row>
    <row r="90" spans="2:65" s="11" customFormat="1" ht="13.5">
      <c r="B90" s="204"/>
      <c r="C90" s="205"/>
      <c r="D90" s="206" t="s">
        <v>164</v>
      </c>
      <c r="E90" s="207" t="s">
        <v>21</v>
      </c>
      <c r="F90" s="208" t="s">
        <v>423</v>
      </c>
      <c r="G90" s="205"/>
      <c r="H90" s="209" t="s">
        <v>21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164</v>
      </c>
      <c r="AU90" s="215" t="s">
        <v>82</v>
      </c>
      <c r="AV90" s="11" t="s">
        <v>80</v>
      </c>
      <c r="AW90" s="11" t="s">
        <v>36</v>
      </c>
      <c r="AX90" s="11" t="s">
        <v>72</v>
      </c>
      <c r="AY90" s="215" t="s">
        <v>155</v>
      </c>
    </row>
    <row r="91" spans="2:65" s="12" customFormat="1" ht="13.5">
      <c r="B91" s="216"/>
      <c r="C91" s="217"/>
      <c r="D91" s="206" t="s">
        <v>164</v>
      </c>
      <c r="E91" s="218" t="s">
        <v>21</v>
      </c>
      <c r="F91" s="219" t="s">
        <v>424</v>
      </c>
      <c r="G91" s="217"/>
      <c r="H91" s="220">
        <v>2000</v>
      </c>
      <c r="I91" s="221"/>
      <c r="J91" s="217"/>
      <c r="K91" s="217"/>
      <c r="L91" s="222"/>
      <c r="M91" s="223"/>
      <c r="N91" s="224"/>
      <c r="O91" s="224"/>
      <c r="P91" s="224"/>
      <c r="Q91" s="224"/>
      <c r="R91" s="224"/>
      <c r="S91" s="224"/>
      <c r="T91" s="225"/>
      <c r="AT91" s="226" t="s">
        <v>164</v>
      </c>
      <c r="AU91" s="226" t="s">
        <v>82</v>
      </c>
      <c r="AV91" s="12" t="s">
        <v>82</v>
      </c>
      <c r="AW91" s="12" t="s">
        <v>36</v>
      </c>
      <c r="AX91" s="12" t="s">
        <v>72</v>
      </c>
      <c r="AY91" s="226" t="s">
        <v>155</v>
      </c>
    </row>
    <row r="92" spans="2:65" s="11" customFormat="1" ht="13.5">
      <c r="B92" s="204"/>
      <c r="C92" s="205"/>
      <c r="D92" s="206" t="s">
        <v>164</v>
      </c>
      <c r="E92" s="207" t="s">
        <v>21</v>
      </c>
      <c r="F92" s="208" t="s">
        <v>425</v>
      </c>
      <c r="G92" s="205"/>
      <c r="H92" s="209" t="s">
        <v>21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164</v>
      </c>
      <c r="AU92" s="215" t="s">
        <v>82</v>
      </c>
      <c r="AV92" s="11" t="s">
        <v>80</v>
      </c>
      <c r="AW92" s="11" t="s">
        <v>36</v>
      </c>
      <c r="AX92" s="11" t="s">
        <v>72</v>
      </c>
      <c r="AY92" s="215" t="s">
        <v>155</v>
      </c>
    </row>
    <row r="93" spans="2:65" s="12" customFormat="1" ht="13.5">
      <c r="B93" s="216"/>
      <c r="C93" s="217"/>
      <c r="D93" s="206" t="s">
        <v>164</v>
      </c>
      <c r="E93" s="218" t="s">
        <v>21</v>
      </c>
      <c r="F93" s="219" t="s">
        <v>421</v>
      </c>
      <c r="G93" s="217"/>
      <c r="H93" s="220">
        <v>534</v>
      </c>
      <c r="I93" s="221"/>
      <c r="J93" s="217"/>
      <c r="K93" s="217"/>
      <c r="L93" s="222"/>
      <c r="M93" s="223"/>
      <c r="N93" s="224"/>
      <c r="O93" s="224"/>
      <c r="P93" s="224"/>
      <c r="Q93" s="224"/>
      <c r="R93" s="224"/>
      <c r="S93" s="224"/>
      <c r="T93" s="225"/>
      <c r="AT93" s="226" t="s">
        <v>164</v>
      </c>
      <c r="AU93" s="226" t="s">
        <v>82</v>
      </c>
      <c r="AV93" s="12" t="s">
        <v>82</v>
      </c>
      <c r="AW93" s="12" t="s">
        <v>36</v>
      </c>
      <c r="AX93" s="12" t="s">
        <v>72</v>
      </c>
      <c r="AY93" s="226" t="s">
        <v>155</v>
      </c>
    </row>
    <row r="94" spans="2:65" s="13" customFormat="1" ht="13.5">
      <c r="B94" s="227"/>
      <c r="C94" s="228"/>
      <c r="D94" s="206" t="s">
        <v>164</v>
      </c>
      <c r="E94" s="239" t="s">
        <v>21</v>
      </c>
      <c r="F94" s="240" t="s">
        <v>168</v>
      </c>
      <c r="G94" s="228"/>
      <c r="H94" s="241">
        <v>2534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AT94" s="238" t="s">
        <v>164</v>
      </c>
      <c r="AU94" s="238" t="s">
        <v>82</v>
      </c>
      <c r="AV94" s="13" t="s">
        <v>162</v>
      </c>
      <c r="AW94" s="13" t="s">
        <v>36</v>
      </c>
      <c r="AX94" s="13" t="s">
        <v>80</v>
      </c>
      <c r="AY94" s="238" t="s">
        <v>155</v>
      </c>
    </row>
    <row r="95" spans="2:65" s="10" customFormat="1" ht="29.85" customHeight="1">
      <c r="B95" s="175"/>
      <c r="C95" s="176"/>
      <c r="D95" s="189" t="s">
        <v>71</v>
      </c>
      <c r="E95" s="190" t="s">
        <v>199</v>
      </c>
      <c r="F95" s="190" t="s">
        <v>200</v>
      </c>
      <c r="G95" s="176"/>
      <c r="H95" s="176"/>
      <c r="I95" s="179"/>
      <c r="J95" s="191">
        <f>BK95</f>
        <v>0</v>
      </c>
      <c r="K95" s="176"/>
      <c r="L95" s="181"/>
      <c r="M95" s="182"/>
      <c r="N95" s="183"/>
      <c r="O95" s="183"/>
      <c r="P95" s="184">
        <f>SUM(P96:P110)</f>
        <v>0</v>
      </c>
      <c r="Q95" s="183"/>
      <c r="R95" s="184">
        <f>SUM(R96:R110)</f>
        <v>0</v>
      </c>
      <c r="S95" s="183"/>
      <c r="T95" s="185">
        <f>SUM(T96:T110)</f>
        <v>0</v>
      </c>
      <c r="AR95" s="186" t="s">
        <v>80</v>
      </c>
      <c r="AT95" s="187" t="s">
        <v>71</v>
      </c>
      <c r="AU95" s="187" t="s">
        <v>80</v>
      </c>
      <c r="AY95" s="186" t="s">
        <v>155</v>
      </c>
      <c r="BK95" s="188">
        <f>SUM(BK96:BK110)</f>
        <v>0</v>
      </c>
    </row>
    <row r="96" spans="2:65" s="1" customFormat="1" ht="31.5" customHeight="1">
      <c r="B96" s="40"/>
      <c r="C96" s="192" t="s">
        <v>173</v>
      </c>
      <c r="D96" s="192" t="s">
        <v>157</v>
      </c>
      <c r="E96" s="193" t="s">
        <v>202</v>
      </c>
      <c r="F96" s="194" t="s">
        <v>203</v>
      </c>
      <c r="G96" s="195" t="s">
        <v>160</v>
      </c>
      <c r="H96" s="196">
        <v>1257</v>
      </c>
      <c r="I96" s="197"/>
      <c r="J96" s="198">
        <f>ROUND(I96*H96,2)</f>
        <v>0</v>
      </c>
      <c r="K96" s="194" t="s">
        <v>161</v>
      </c>
      <c r="L96" s="60"/>
      <c r="M96" s="199" t="s">
        <v>21</v>
      </c>
      <c r="N96" s="200" t="s">
        <v>43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</v>
      </c>
      <c r="T96" s="202">
        <f>S96*H96</f>
        <v>0</v>
      </c>
      <c r="AR96" s="23" t="s">
        <v>162</v>
      </c>
      <c r="AT96" s="23" t="s">
        <v>157</v>
      </c>
      <c r="AU96" s="23" t="s">
        <v>82</v>
      </c>
      <c r="AY96" s="23" t="s">
        <v>155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80</v>
      </c>
      <c r="BK96" s="203">
        <f>ROUND(I96*H96,2)</f>
        <v>0</v>
      </c>
      <c r="BL96" s="23" t="s">
        <v>162</v>
      </c>
      <c r="BM96" s="23" t="s">
        <v>426</v>
      </c>
    </row>
    <row r="97" spans="2:65" s="11" customFormat="1" ht="13.5">
      <c r="B97" s="204"/>
      <c r="C97" s="205"/>
      <c r="D97" s="206" t="s">
        <v>164</v>
      </c>
      <c r="E97" s="207" t="s">
        <v>21</v>
      </c>
      <c r="F97" s="208" t="s">
        <v>427</v>
      </c>
      <c r="G97" s="205"/>
      <c r="H97" s="209" t="s">
        <v>21</v>
      </c>
      <c r="I97" s="210"/>
      <c r="J97" s="205"/>
      <c r="K97" s="205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164</v>
      </c>
      <c r="AU97" s="215" t="s">
        <v>82</v>
      </c>
      <c r="AV97" s="11" t="s">
        <v>80</v>
      </c>
      <c r="AW97" s="11" t="s">
        <v>36</v>
      </c>
      <c r="AX97" s="11" t="s">
        <v>72</v>
      </c>
      <c r="AY97" s="215" t="s">
        <v>155</v>
      </c>
    </row>
    <row r="98" spans="2:65" s="12" customFormat="1" ht="13.5">
      <c r="B98" s="216"/>
      <c r="C98" s="217"/>
      <c r="D98" s="206" t="s">
        <v>164</v>
      </c>
      <c r="E98" s="218" t="s">
        <v>21</v>
      </c>
      <c r="F98" s="219" t="s">
        <v>428</v>
      </c>
      <c r="G98" s="217"/>
      <c r="H98" s="220">
        <v>1257</v>
      </c>
      <c r="I98" s="221"/>
      <c r="J98" s="217"/>
      <c r="K98" s="217"/>
      <c r="L98" s="222"/>
      <c r="M98" s="223"/>
      <c r="N98" s="224"/>
      <c r="O98" s="224"/>
      <c r="P98" s="224"/>
      <c r="Q98" s="224"/>
      <c r="R98" s="224"/>
      <c r="S98" s="224"/>
      <c r="T98" s="225"/>
      <c r="AT98" s="226" t="s">
        <v>164</v>
      </c>
      <c r="AU98" s="226" t="s">
        <v>82</v>
      </c>
      <c r="AV98" s="12" t="s">
        <v>82</v>
      </c>
      <c r="AW98" s="12" t="s">
        <v>36</v>
      </c>
      <c r="AX98" s="12" t="s">
        <v>72</v>
      </c>
      <c r="AY98" s="226" t="s">
        <v>155</v>
      </c>
    </row>
    <row r="99" spans="2:65" s="13" customFormat="1" ht="13.5">
      <c r="B99" s="227"/>
      <c r="C99" s="228"/>
      <c r="D99" s="229" t="s">
        <v>164</v>
      </c>
      <c r="E99" s="230" t="s">
        <v>21</v>
      </c>
      <c r="F99" s="231" t="s">
        <v>168</v>
      </c>
      <c r="G99" s="228"/>
      <c r="H99" s="232">
        <v>1257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AT99" s="238" t="s">
        <v>164</v>
      </c>
      <c r="AU99" s="238" t="s">
        <v>82</v>
      </c>
      <c r="AV99" s="13" t="s">
        <v>162</v>
      </c>
      <c r="AW99" s="13" t="s">
        <v>36</v>
      </c>
      <c r="AX99" s="13" t="s">
        <v>80</v>
      </c>
      <c r="AY99" s="238" t="s">
        <v>155</v>
      </c>
    </row>
    <row r="100" spans="2:65" s="1" customFormat="1" ht="31.5" customHeight="1">
      <c r="B100" s="40"/>
      <c r="C100" s="192" t="s">
        <v>162</v>
      </c>
      <c r="D100" s="192" t="s">
        <v>157</v>
      </c>
      <c r="E100" s="193" t="s">
        <v>208</v>
      </c>
      <c r="F100" s="194" t="s">
        <v>209</v>
      </c>
      <c r="G100" s="195" t="s">
        <v>160</v>
      </c>
      <c r="H100" s="196">
        <v>1257</v>
      </c>
      <c r="I100" s="197"/>
      <c r="J100" s="198">
        <f>ROUND(I100*H100,2)</f>
        <v>0</v>
      </c>
      <c r="K100" s="194" t="s">
        <v>161</v>
      </c>
      <c r="L100" s="60"/>
      <c r="M100" s="199" t="s">
        <v>21</v>
      </c>
      <c r="N100" s="200" t="s">
        <v>43</v>
      </c>
      <c r="O100" s="41"/>
      <c r="P100" s="201">
        <f>O100*H100</f>
        <v>0</v>
      </c>
      <c r="Q100" s="201">
        <v>0</v>
      </c>
      <c r="R100" s="201">
        <f>Q100*H100</f>
        <v>0</v>
      </c>
      <c r="S100" s="201">
        <v>0</v>
      </c>
      <c r="T100" s="202">
        <f>S100*H100</f>
        <v>0</v>
      </c>
      <c r="AR100" s="23" t="s">
        <v>162</v>
      </c>
      <c r="AT100" s="23" t="s">
        <v>157</v>
      </c>
      <c r="AU100" s="23" t="s">
        <v>82</v>
      </c>
      <c r="AY100" s="23" t="s">
        <v>155</v>
      </c>
      <c r="BE100" s="203">
        <f>IF(N100="základní",J100,0)</f>
        <v>0</v>
      </c>
      <c r="BF100" s="203">
        <f>IF(N100="snížená",J100,0)</f>
        <v>0</v>
      </c>
      <c r="BG100" s="203">
        <f>IF(N100="zákl. přenesená",J100,0)</f>
        <v>0</v>
      </c>
      <c r="BH100" s="203">
        <f>IF(N100="sníž. přenesená",J100,0)</f>
        <v>0</v>
      </c>
      <c r="BI100" s="203">
        <f>IF(N100="nulová",J100,0)</f>
        <v>0</v>
      </c>
      <c r="BJ100" s="23" t="s">
        <v>80</v>
      </c>
      <c r="BK100" s="203">
        <f>ROUND(I100*H100,2)</f>
        <v>0</v>
      </c>
      <c r="BL100" s="23" t="s">
        <v>162</v>
      </c>
      <c r="BM100" s="23" t="s">
        <v>429</v>
      </c>
    </row>
    <row r="101" spans="2:65" s="11" customFormat="1" ht="13.5">
      <c r="B101" s="204"/>
      <c r="C101" s="205"/>
      <c r="D101" s="206" t="s">
        <v>164</v>
      </c>
      <c r="E101" s="207" t="s">
        <v>21</v>
      </c>
      <c r="F101" s="208" t="s">
        <v>427</v>
      </c>
      <c r="G101" s="205"/>
      <c r="H101" s="209" t="s">
        <v>21</v>
      </c>
      <c r="I101" s="210"/>
      <c r="J101" s="205"/>
      <c r="K101" s="205"/>
      <c r="L101" s="211"/>
      <c r="M101" s="212"/>
      <c r="N101" s="213"/>
      <c r="O101" s="213"/>
      <c r="P101" s="213"/>
      <c r="Q101" s="213"/>
      <c r="R101" s="213"/>
      <c r="S101" s="213"/>
      <c r="T101" s="214"/>
      <c r="AT101" s="215" t="s">
        <v>164</v>
      </c>
      <c r="AU101" s="215" t="s">
        <v>82</v>
      </c>
      <c r="AV101" s="11" t="s">
        <v>80</v>
      </c>
      <c r="AW101" s="11" t="s">
        <v>36</v>
      </c>
      <c r="AX101" s="11" t="s">
        <v>72</v>
      </c>
      <c r="AY101" s="215" t="s">
        <v>155</v>
      </c>
    </row>
    <row r="102" spans="2:65" s="12" customFormat="1" ht="13.5">
      <c r="B102" s="216"/>
      <c r="C102" s="217"/>
      <c r="D102" s="206" t="s">
        <v>164</v>
      </c>
      <c r="E102" s="218" t="s">
        <v>21</v>
      </c>
      <c r="F102" s="219" t="s">
        <v>428</v>
      </c>
      <c r="G102" s="217"/>
      <c r="H102" s="220">
        <v>1257</v>
      </c>
      <c r="I102" s="221"/>
      <c r="J102" s="217"/>
      <c r="K102" s="217"/>
      <c r="L102" s="222"/>
      <c r="M102" s="223"/>
      <c r="N102" s="224"/>
      <c r="O102" s="224"/>
      <c r="P102" s="224"/>
      <c r="Q102" s="224"/>
      <c r="R102" s="224"/>
      <c r="S102" s="224"/>
      <c r="T102" s="225"/>
      <c r="AT102" s="226" t="s">
        <v>164</v>
      </c>
      <c r="AU102" s="226" t="s">
        <v>82</v>
      </c>
      <c r="AV102" s="12" t="s">
        <v>82</v>
      </c>
      <c r="AW102" s="12" t="s">
        <v>36</v>
      </c>
      <c r="AX102" s="12" t="s">
        <v>72</v>
      </c>
      <c r="AY102" s="226" t="s">
        <v>155</v>
      </c>
    </row>
    <row r="103" spans="2:65" s="13" customFormat="1" ht="13.5">
      <c r="B103" s="227"/>
      <c r="C103" s="228"/>
      <c r="D103" s="229" t="s">
        <v>164</v>
      </c>
      <c r="E103" s="230" t="s">
        <v>21</v>
      </c>
      <c r="F103" s="231" t="s">
        <v>168</v>
      </c>
      <c r="G103" s="228"/>
      <c r="H103" s="232">
        <v>1257</v>
      </c>
      <c r="I103" s="233"/>
      <c r="J103" s="228"/>
      <c r="K103" s="228"/>
      <c r="L103" s="234"/>
      <c r="M103" s="235"/>
      <c r="N103" s="236"/>
      <c r="O103" s="236"/>
      <c r="P103" s="236"/>
      <c r="Q103" s="236"/>
      <c r="R103" s="236"/>
      <c r="S103" s="236"/>
      <c r="T103" s="237"/>
      <c r="AT103" s="238" t="s">
        <v>164</v>
      </c>
      <c r="AU103" s="238" t="s">
        <v>82</v>
      </c>
      <c r="AV103" s="13" t="s">
        <v>162</v>
      </c>
      <c r="AW103" s="13" t="s">
        <v>36</v>
      </c>
      <c r="AX103" s="13" t="s">
        <v>80</v>
      </c>
      <c r="AY103" s="238" t="s">
        <v>155</v>
      </c>
    </row>
    <row r="104" spans="2:65" s="1" customFormat="1" ht="31.5" customHeight="1">
      <c r="B104" s="40"/>
      <c r="C104" s="192" t="s">
        <v>190</v>
      </c>
      <c r="D104" s="192" t="s">
        <v>157</v>
      </c>
      <c r="E104" s="193" t="s">
        <v>212</v>
      </c>
      <c r="F104" s="194" t="s">
        <v>213</v>
      </c>
      <c r="G104" s="195" t="s">
        <v>160</v>
      </c>
      <c r="H104" s="196">
        <v>12570</v>
      </c>
      <c r="I104" s="197"/>
      <c r="J104" s="198">
        <f>ROUND(I104*H104,2)</f>
        <v>0</v>
      </c>
      <c r="K104" s="194" t="s">
        <v>161</v>
      </c>
      <c r="L104" s="60"/>
      <c r="M104" s="199" t="s">
        <v>21</v>
      </c>
      <c r="N104" s="200" t="s">
        <v>43</v>
      </c>
      <c r="O104" s="41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23" t="s">
        <v>162</v>
      </c>
      <c r="AT104" s="23" t="s">
        <v>157</v>
      </c>
      <c r="AU104" s="23" t="s">
        <v>82</v>
      </c>
      <c r="AY104" s="23" t="s">
        <v>155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23" t="s">
        <v>80</v>
      </c>
      <c r="BK104" s="203">
        <f>ROUND(I104*H104,2)</f>
        <v>0</v>
      </c>
      <c r="BL104" s="23" t="s">
        <v>162</v>
      </c>
      <c r="BM104" s="23" t="s">
        <v>430</v>
      </c>
    </row>
    <row r="105" spans="2:65" s="11" customFormat="1" ht="13.5">
      <c r="B105" s="204"/>
      <c r="C105" s="205"/>
      <c r="D105" s="206" t="s">
        <v>164</v>
      </c>
      <c r="E105" s="207" t="s">
        <v>21</v>
      </c>
      <c r="F105" s="208" t="s">
        <v>215</v>
      </c>
      <c r="G105" s="205"/>
      <c r="H105" s="209" t="s">
        <v>21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164</v>
      </c>
      <c r="AU105" s="215" t="s">
        <v>82</v>
      </c>
      <c r="AV105" s="11" t="s">
        <v>80</v>
      </c>
      <c r="AW105" s="11" t="s">
        <v>36</v>
      </c>
      <c r="AX105" s="11" t="s">
        <v>72</v>
      </c>
      <c r="AY105" s="215" t="s">
        <v>155</v>
      </c>
    </row>
    <row r="106" spans="2:65" s="12" customFormat="1" ht="13.5">
      <c r="B106" s="216"/>
      <c r="C106" s="217"/>
      <c r="D106" s="206" t="s">
        <v>164</v>
      </c>
      <c r="E106" s="218" t="s">
        <v>21</v>
      </c>
      <c r="F106" s="219" t="s">
        <v>431</v>
      </c>
      <c r="G106" s="217"/>
      <c r="H106" s="220">
        <v>12570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164</v>
      </c>
      <c r="AU106" s="226" t="s">
        <v>82</v>
      </c>
      <c r="AV106" s="12" t="s">
        <v>82</v>
      </c>
      <c r="AW106" s="12" t="s">
        <v>36</v>
      </c>
      <c r="AX106" s="12" t="s">
        <v>72</v>
      </c>
      <c r="AY106" s="226" t="s">
        <v>155</v>
      </c>
    </row>
    <row r="107" spans="2:65" s="13" customFormat="1" ht="13.5">
      <c r="B107" s="227"/>
      <c r="C107" s="228"/>
      <c r="D107" s="229" t="s">
        <v>164</v>
      </c>
      <c r="E107" s="230" t="s">
        <v>21</v>
      </c>
      <c r="F107" s="231" t="s">
        <v>168</v>
      </c>
      <c r="G107" s="228"/>
      <c r="H107" s="232">
        <v>12570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AT107" s="238" t="s">
        <v>164</v>
      </c>
      <c r="AU107" s="238" t="s">
        <v>82</v>
      </c>
      <c r="AV107" s="13" t="s">
        <v>162</v>
      </c>
      <c r="AW107" s="13" t="s">
        <v>36</v>
      </c>
      <c r="AX107" s="13" t="s">
        <v>80</v>
      </c>
      <c r="AY107" s="238" t="s">
        <v>155</v>
      </c>
    </row>
    <row r="108" spans="2:65" s="1" customFormat="1" ht="22.5" customHeight="1">
      <c r="B108" s="40"/>
      <c r="C108" s="192" t="s">
        <v>201</v>
      </c>
      <c r="D108" s="192" t="s">
        <v>157</v>
      </c>
      <c r="E108" s="193" t="s">
        <v>217</v>
      </c>
      <c r="F108" s="194" t="s">
        <v>218</v>
      </c>
      <c r="G108" s="195" t="s">
        <v>160</v>
      </c>
      <c r="H108" s="196">
        <v>1257</v>
      </c>
      <c r="I108" s="197"/>
      <c r="J108" s="198">
        <f>ROUND(I108*H108,2)</f>
        <v>0</v>
      </c>
      <c r="K108" s="194" t="s">
        <v>161</v>
      </c>
      <c r="L108" s="60"/>
      <c r="M108" s="199" t="s">
        <v>21</v>
      </c>
      <c r="N108" s="200" t="s">
        <v>43</v>
      </c>
      <c r="O108" s="41"/>
      <c r="P108" s="201">
        <f>O108*H108</f>
        <v>0</v>
      </c>
      <c r="Q108" s="201">
        <v>0</v>
      </c>
      <c r="R108" s="201">
        <f>Q108*H108</f>
        <v>0</v>
      </c>
      <c r="S108" s="201">
        <v>0</v>
      </c>
      <c r="T108" s="202">
        <f>S108*H108</f>
        <v>0</v>
      </c>
      <c r="AR108" s="23" t="s">
        <v>162</v>
      </c>
      <c r="AT108" s="23" t="s">
        <v>157</v>
      </c>
      <c r="AU108" s="23" t="s">
        <v>82</v>
      </c>
      <c r="AY108" s="23" t="s">
        <v>155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23" t="s">
        <v>80</v>
      </c>
      <c r="BK108" s="203">
        <f>ROUND(I108*H108,2)</f>
        <v>0</v>
      </c>
      <c r="BL108" s="23" t="s">
        <v>162</v>
      </c>
      <c r="BM108" s="23" t="s">
        <v>432</v>
      </c>
    </row>
    <row r="109" spans="2:65" s="12" customFormat="1" ht="13.5">
      <c r="B109" s="216"/>
      <c r="C109" s="217"/>
      <c r="D109" s="206" t="s">
        <v>164</v>
      </c>
      <c r="E109" s="218" t="s">
        <v>21</v>
      </c>
      <c r="F109" s="219" t="s">
        <v>433</v>
      </c>
      <c r="G109" s="217"/>
      <c r="H109" s="220">
        <v>1257</v>
      </c>
      <c r="I109" s="221"/>
      <c r="J109" s="217"/>
      <c r="K109" s="217"/>
      <c r="L109" s="222"/>
      <c r="M109" s="223"/>
      <c r="N109" s="224"/>
      <c r="O109" s="224"/>
      <c r="P109" s="224"/>
      <c r="Q109" s="224"/>
      <c r="R109" s="224"/>
      <c r="S109" s="224"/>
      <c r="T109" s="225"/>
      <c r="AT109" s="226" t="s">
        <v>164</v>
      </c>
      <c r="AU109" s="226" t="s">
        <v>82</v>
      </c>
      <c r="AV109" s="12" t="s">
        <v>82</v>
      </c>
      <c r="AW109" s="12" t="s">
        <v>36</v>
      </c>
      <c r="AX109" s="12" t="s">
        <v>72</v>
      </c>
      <c r="AY109" s="226" t="s">
        <v>155</v>
      </c>
    </row>
    <row r="110" spans="2:65" s="13" customFormat="1" ht="13.5">
      <c r="B110" s="227"/>
      <c r="C110" s="228"/>
      <c r="D110" s="206" t="s">
        <v>164</v>
      </c>
      <c r="E110" s="239" t="s">
        <v>21</v>
      </c>
      <c r="F110" s="240" t="s">
        <v>168</v>
      </c>
      <c r="G110" s="228"/>
      <c r="H110" s="241">
        <v>1257</v>
      </c>
      <c r="I110" s="233"/>
      <c r="J110" s="228"/>
      <c r="K110" s="228"/>
      <c r="L110" s="234"/>
      <c r="M110" s="244"/>
      <c r="N110" s="245"/>
      <c r="O110" s="245"/>
      <c r="P110" s="245"/>
      <c r="Q110" s="245"/>
      <c r="R110" s="245"/>
      <c r="S110" s="245"/>
      <c r="T110" s="246"/>
      <c r="AT110" s="238" t="s">
        <v>164</v>
      </c>
      <c r="AU110" s="238" t="s">
        <v>82</v>
      </c>
      <c r="AV110" s="13" t="s">
        <v>162</v>
      </c>
      <c r="AW110" s="13" t="s">
        <v>36</v>
      </c>
      <c r="AX110" s="13" t="s">
        <v>80</v>
      </c>
      <c r="AY110" s="238" t="s">
        <v>155</v>
      </c>
    </row>
    <row r="111" spans="2:65" s="1" customFormat="1" ht="6.95" customHeight="1">
      <c r="B111" s="55"/>
      <c r="C111" s="56"/>
      <c r="D111" s="56"/>
      <c r="E111" s="56"/>
      <c r="F111" s="56"/>
      <c r="G111" s="56"/>
      <c r="H111" s="56"/>
      <c r="I111" s="138"/>
      <c r="J111" s="56"/>
      <c r="K111" s="56"/>
      <c r="L111" s="60"/>
    </row>
  </sheetData>
  <sheetProtection algorithmName="SHA-512" hashValue="zqlB55ns6EynU/dwlENkp3qS3X9damHuJDXXXa17NIBDSmsFl42mO4NlhaRmmezewxFnSrjjUr4UP+x3tX5Cgg==" saltValue="el8s8DgzKMMlb6r74wycCg==" spinCount="100000" sheet="1" objects="1" scenarios="1" formatCells="0" formatColumns="0" formatRows="0" sort="0" autoFilter="0"/>
  <autoFilter ref="C78:K110"/>
  <mergeCells count="9">
    <mergeCell ref="E69:H69"/>
    <mergeCell ref="E71:H71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8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6"/>
  <sheetViews>
    <sheetView showGridLines="0" zoomScaleNormal="100" workbookViewId="0"/>
  </sheetViews>
  <sheetFormatPr defaultRowHeight="13.5"/>
  <cols>
    <col min="1" max="1" width="8.33203125" style="247" customWidth="1"/>
    <col min="2" max="2" width="1.6640625" style="247" customWidth="1"/>
    <col min="3" max="4" width="5" style="247" customWidth="1"/>
    <col min="5" max="5" width="11.6640625" style="247" customWidth="1"/>
    <col min="6" max="6" width="9.1640625" style="247" customWidth="1"/>
    <col min="7" max="7" width="5" style="247" customWidth="1"/>
    <col min="8" max="8" width="77.83203125" style="247" customWidth="1"/>
    <col min="9" max="10" width="20" style="247" customWidth="1"/>
    <col min="11" max="11" width="1.6640625" style="247" customWidth="1"/>
  </cols>
  <sheetData>
    <row r="1" spans="2:11" ht="37.5" customHeight="1"/>
    <row r="2" spans="2:11" ht="7.5" customHeight="1">
      <c r="B2" s="248"/>
      <c r="C2" s="249"/>
      <c r="D2" s="249"/>
      <c r="E2" s="249"/>
      <c r="F2" s="249"/>
      <c r="G2" s="249"/>
      <c r="H2" s="249"/>
      <c r="I2" s="249"/>
      <c r="J2" s="249"/>
      <c r="K2" s="250"/>
    </row>
    <row r="3" spans="2:11" s="14" customFormat="1" ht="45" customHeight="1">
      <c r="B3" s="251"/>
      <c r="C3" s="374" t="s">
        <v>434</v>
      </c>
      <c r="D3" s="374"/>
      <c r="E3" s="374"/>
      <c r="F3" s="374"/>
      <c r="G3" s="374"/>
      <c r="H3" s="374"/>
      <c r="I3" s="374"/>
      <c r="J3" s="374"/>
      <c r="K3" s="252"/>
    </row>
    <row r="4" spans="2:11" ht="25.5" customHeight="1">
      <c r="B4" s="253"/>
      <c r="C4" s="378" t="s">
        <v>435</v>
      </c>
      <c r="D4" s="378"/>
      <c r="E4" s="378"/>
      <c r="F4" s="378"/>
      <c r="G4" s="378"/>
      <c r="H4" s="378"/>
      <c r="I4" s="378"/>
      <c r="J4" s="378"/>
      <c r="K4" s="254"/>
    </row>
    <row r="5" spans="2:11" ht="5.25" customHeight="1">
      <c r="B5" s="253"/>
      <c r="C5" s="255"/>
      <c r="D5" s="255"/>
      <c r="E5" s="255"/>
      <c r="F5" s="255"/>
      <c r="G5" s="255"/>
      <c r="H5" s="255"/>
      <c r="I5" s="255"/>
      <c r="J5" s="255"/>
      <c r="K5" s="254"/>
    </row>
    <row r="6" spans="2:11" ht="15" customHeight="1">
      <c r="B6" s="253"/>
      <c r="C6" s="377" t="s">
        <v>436</v>
      </c>
      <c r="D6" s="377"/>
      <c r="E6" s="377"/>
      <c r="F6" s="377"/>
      <c r="G6" s="377"/>
      <c r="H6" s="377"/>
      <c r="I6" s="377"/>
      <c r="J6" s="377"/>
      <c r="K6" s="254"/>
    </row>
    <row r="7" spans="2:11" ht="15" customHeight="1">
      <c r="B7" s="257"/>
      <c r="C7" s="377" t="s">
        <v>437</v>
      </c>
      <c r="D7" s="377"/>
      <c r="E7" s="377"/>
      <c r="F7" s="377"/>
      <c r="G7" s="377"/>
      <c r="H7" s="377"/>
      <c r="I7" s="377"/>
      <c r="J7" s="377"/>
      <c r="K7" s="254"/>
    </row>
    <row r="8" spans="2:11" ht="12.75" customHeight="1">
      <c r="B8" s="257"/>
      <c r="C8" s="256"/>
      <c r="D8" s="256"/>
      <c r="E8" s="256"/>
      <c r="F8" s="256"/>
      <c r="G8" s="256"/>
      <c r="H8" s="256"/>
      <c r="I8" s="256"/>
      <c r="J8" s="256"/>
      <c r="K8" s="254"/>
    </row>
    <row r="9" spans="2:11" ht="15" customHeight="1">
      <c r="B9" s="257"/>
      <c r="C9" s="377" t="s">
        <v>438</v>
      </c>
      <c r="D9" s="377"/>
      <c r="E9" s="377"/>
      <c r="F9" s="377"/>
      <c r="G9" s="377"/>
      <c r="H9" s="377"/>
      <c r="I9" s="377"/>
      <c r="J9" s="377"/>
      <c r="K9" s="254"/>
    </row>
    <row r="10" spans="2:11" ht="15" customHeight="1">
      <c r="B10" s="257"/>
      <c r="C10" s="256"/>
      <c r="D10" s="377" t="s">
        <v>439</v>
      </c>
      <c r="E10" s="377"/>
      <c r="F10" s="377"/>
      <c r="G10" s="377"/>
      <c r="H10" s="377"/>
      <c r="I10" s="377"/>
      <c r="J10" s="377"/>
      <c r="K10" s="254"/>
    </row>
    <row r="11" spans="2:11" ht="15" customHeight="1">
      <c r="B11" s="257"/>
      <c r="C11" s="258"/>
      <c r="D11" s="377" t="s">
        <v>440</v>
      </c>
      <c r="E11" s="377"/>
      <c r="F11" s="377"/>
      <c r="G11" s="377"/>
      <c r="H11" s="377"/>
      <c r="I11" s="377"/>
      <c r="J11" s="377"/>
      <c r="K11" s="254"/>
    </row>
    <row r="12" spans="2:11" ht="12.75" customHeight="1">
      <c r="B12" s="257"/>
      <c r="C12" s="258"/>
      <c r="D12" s="258"/>
      <c r="E12" s="258"/>
      <c r="F12" s="258"/>
      <c r="G12" s="258"/>
      <c r="H12" s="258"/>
      <c r="I12" s="258"/>
      <c r="J12" s="258"/>
      <c r="K12" s="254"/>
    </row>
    <row r="13" spans="2:11" ht="15" customHeight="1">
      <c r="B13" s="257"/>
      <c r="C13" s="258"/>
      <c r="D13" s="377" t="s">
        <v>441</v>
      </c>
      <c r="E13" s="377"/>
      <c r="F13" s="377"/>
      <c r="G13" s="377"/>
      <c r="H13" s="377"/>
      <c r="I13" s="377"/>
      <c r="J13" s="377"/>
      <c r="K13" s="254"/>
    </row>
    <row r="14" spans="2:11" ht="15" customHeight="1">
      <c r="B14" s="257"/>
      <c r="C14" s="258"/>
      <c r="D14" s="377" t="s">
        <v>442</v>
      </c>
      <c r="E14" s="377"/>
      <c r="F14" s="377"/>
      <c r="G14" s="377"/>
      <c r="H14" s="377"/>
      <c r="I14" s="377"/>
      <c r="J14" s="377"/>
      <c r="K14" s="254"/>
    </row>
    <row r="15" spans="2:11" ht="15" customHeight="1">
      <c r="B15" s="257"/>
      <c r="C15" s="258"/>
      <c r="D15" s="377" t="s">
        <v>443</v>
      </c>
      <c r="E15" s="377"/>
      <c r="F15" s="377"/>
      <c r="G15" s="377"/>
      <c r="H15" s="377"/>
      <c r="I15" s="377"/>
      <c r="J15" s="377"/>
      <c r="K15" s="254"/>
    </row>
    <row r="16" spans="2:11" ht="15" customHeight="1">
      <c r="B16" s="257"/>
      <c r="C16" s="258"/>
      <c r="D16" s="258"/>
      <c r="E16" s="259" t="s">
        <v>79</v>
      </c>
      <c r="F16" s="377" t="s">
        <v>444</v>
      </c>
      <c r="G16" s="377"/>
      <c r="H16" s="377"/>
      <c r="I16" s="377"/>
      <c r="J16" s="377"/>
      <c r="K16" s="254"/>
    </row>
    <row r="17" spans="2:11" ht="15" customHeight="1">
      <c r="B17" s="257"/>
      <c r="C17" s="258"/>
      <c r="D17" s="258"/>
      <c r="E17" s="259" t="s">
        <v>445</v>
      </c>
      <c r="F17" s="377" t="s">
        <v>446</v>
      </c>
      <c r="G17" s="377"/>
      <c r="H17" s="377"/>
      <c r="I17" s="377"/>
      <c r="J17" s="377"/>
      <c r="K17" s="254"/>
    </row>
    <row r="18" spans="2:11" ht="15" customHeight="1">
      <c r="B18" s="257"/>
      <c r="C18" s="258"/>
      <c r="D18" s="258"/>
      <c r="E18" s="259" t="s">
        <v>447</v>
      </c>
      <c r="F18" s="377" t="s">
        <v>448</v>
      </c>
      <c r="G18" s="377"/>
      <c r="H18" s="377"/>
      <c r="I18" s="377"/>
      <c r="J18" s="377"/>
      <c r="K18" s="254"/>
    </row>
    <row r="19" spans="2:11" ht="15" customHeight="1">
      <c r="B19" s="257"/>
      <c r="C19" s="258"/>
      <c r="D19" s="258"/>
      <c r="E19" s="259" t="s">
        <v>449</v>
      </c>
      <c r="F19" s="377" t="s">
        <v>450</v>
      </c>
      <c r="G19" s="377"/>
      <c r="H19" s="377"/>
      <c r="I19" s="377"/>
      <c r="J19" s="377"/>
      <c r="K19" s="254"/>
    </row>
    <row r="20" spans="2:11" ht="15" customHeight="1">
      <c r="B20" s="257"/>
      <c r="C20" s="258"/>
      <c r="D20" s="258"/>
      <c r="E20" s="259" t="s">
        <v>451</v>
      </c>
      <c r="F20" s="377" t="s">
        <v>452</v>
      </c>
      <c r="G20" s="377"/>
      <c r="H20" s="377"/>
      <c r="I20" s="377"/>
      <c r="J20" s="377"/>
      <c r="K20" s="254"/>
    </row>
    <row r="21" spans="2:11" ht="15" customHeight="1">
      <c r="B21" s="257"/>
      <c r="C21" s="258"/>
      <c r="D21" s="258"/>
      <c r="E21" s="259" t="s">
        <v>453</v>
      </c>
      <c r="F21" s="377" t="s">
        <v>454</v>
      </c>
      <c r="G21" s="377"/>
      <c r="H21" s="377"/>
      <c r="I21" s="377"/>
      <c r="J21" s="377"/>
      <c r="K21" s="254"/>
    </row>
    <row r="22" spans="2:11" ht="12.75" customHeight="1">
      <c r="B22" s="257"/>
      <c r="C22" s="258"/>
      <c r="D22" s="258"/>
      <c r="E22" s="258"/>
      <c r="F22" s="258"/>
      <c r="G22" s="258"/>
      <c r="H22" s="258"/>
      <c r="I22" s="258"/>
      <c r="J22" s="258"/>
      <c r="K22" s="254"/>
    </row>
    <row r="23" spans="2:11" ht="15" customHeight="1">
      <c r="B23" s="257"/>
      <c r="C23" s="377" t="s">
        <v>455</v>
      </c>
      <c r="D23" s="377"/>
      <c r="E23" s="377"/>
      <c r="F23" s="377"/>
      <c r="G23" s="377"/>
      <c r="H23" s="377"/>
      <c r="I23" s="377"/>
      <c r="J23" s="377"/>
      <c r="K23" s="254"/>
    </row>
    <row r="24" spans="2:11" ht="15" customHeight="1">
      <c r="B24" s="257"/>
      <c r="C24" s="377" t="s">
        <v>456</v>
      </c>
      <c r="D24" s="377"/>
      <c r="E24" s="377"/>
      <c r="F24" s="377"/>
      <c r="G24" s="377"/>
      <c r="H24" s="377"/>
      <c r="I24" s="377"/>
      <c r="J24" s="377"/>
      <c r="K24" s="254"/>
    </row>
    <row r="25" spans="2:11" ht="15" customHeight="1">
      <c r="B25" s="257"/>
      <c r="C25" s="256"/>
      <c r="D25" s="377" t="s">
        <v>457</v>
      </c>
      <c r="E25" s="377"/>
      <c r="F25" s="377"/>
      <c r="G25" s="377"/>
      <c r="H25" s="377"/>
      <c r="I25" s="377"/>
      <c r="J25" s="377"/>
      <c r="K25" s="254"/>
    </row>
    <row r="26" spans="2:11" ht="15" customHeight="1">
      <c r="B26" s="257"/>
      <c r="C26" s="258"/>
      <c r="D26" s="377" t="s">
        <v>458</v>
      </c>
      <c r="E26" s="377"/>
      <c r="F26" s="377"/>
      <c r="G26" s="377"/>
      <c r="H26" s="377"/>
      <c r="I26" s="377"/>
      <c r="J26" s="377"/>
      <c r="K26" s="254"/>
    </row>
    <row r="27" spans="2:11" ht="12.75" customHeight="1">
      <c r="B27" s="257"/>
      <c r="C27" s="258"/>
      <c r="D27" s="258"/>
      <c r="E27" s="258"/>
      <c r="F27" s="258"/>
      <c r="G27" s="258"/>
      <c r="H27" s="258"/>
      <c r="I27" s="258"/>
      <c r="J27" s="258"/>
      <c r="K27" s="254"/>
    </row>
    <row r="28" spans="2:11" ht="15" customHeight="1">
      <c r="B28" s="257"/>
      <c r="C28" s="258"/>
      <c r="D28" s="377" t="s">
        <v>459</v>
      </c>
      <c r="E28" s="377"/>
      <c r="F28" s="377"/>
      <c r="G28" s="377"/>
      <c r="H28" s="377"/>
      <c r="I28" s="377"/>
      <c r="J28" s="377"/>
      <c r="K28" s="254"/>
    </row>
    <row r="29" spans="2:11" ht="15" customHeight="1">
      <c r="B29" s="257"/>
      <c r="C29" s="258"/>
      <c r="D29" s="377" t="s">
        <v>460</v>
      </c>
      <c r="E29" s="377"/>
      <c r="F29" s="377"/>
      <c r="G29" s="377"/>
      <c r="H29" s="377"/>
      <c r="I29" s="377"/>
      <c r="J29" s="377"/>
      <c r="K29" s="254"/>
    </row>
    <row r="30" spans="2:11" ht="12.75" customHeight="1">
      <c r="B30" s="257"/>
      <c r="C30" s="258"/>
      <c r="D30" s="258"/>
      <c r="E30" s="258"/>
      <c r="F30" s="258"/>
      <c r="G30" s="258"/>
      <c r="H30" s="258"/>
      <c r="I30" s="258"/>
      <c r="J30" s="258"/>
      <c r="K30" s="254"/>
    </row>
    <row r="31" spans="2:11" ht="15" customHeight="1">
      <c r="B31" s="257"/>
      <c r="C31" s="258"/>
      <c r="D31" s="377" t="s">
        <v>461</v>
      </c>
      <c r="E31" s="377"/>
      <c r="F31" s="377"/>
      <c r="G31" s="377"/>
      <c r="H31" s="377"/>
      <c r="I31" s="377"/>
      <c r="J31" s="377"/>
      <c r="K31" s="254"/>
    </row>
    <row r="32" spans="2:11" ht="15" customHeight="1">
      <c r="B32" s="257"/>
      <c r="C32" s="258"/>
      <c r="D32" s="377" t="s">
        <v>462</v>
      </c>
      <c r="E32" s="377"/>
      <c r="F32" s="377"/>
      <c r="G32" s="377"/>
      <c r="H32" s="377"/>
      <c r="I32" s="377"/>
      <c r="J32" s="377"/>
      <c r="K32" s="254"/>
    </row>
    <row r="33" spans="2:11" ht="15" customHeight="1">
      <c r="B33" s="257"/>
      <c r="C33" s="258"/>
      <c r="D33" s="377" t="s">
        <v>463</v>
      </c>
      <c r="E33" s="377"/>
      <c r="F33" s="377"/>
      <c r="G33" s="377"/>
      <c r="H33" s="377"/>
      <c r="I33" s="377"/>
      <c r="J33" s="377"/>
      <c r="K33" s="254"/>
    </row>
    <row r="34" spans="2:11" ht="15" customHeight="1">
      <c r="B34" s="257"/>
      <c r="C34" s="258"/>
      <c r="D34" s="256"/>
      <c r="E34" s="260" t="s">
        <v>140</v>
      </c>
      <c r="F34" s="256"/>
      <c r="G34" s="377" t="s">
        <v>464</v>
      </c>
      <c r="H34" s="377"/>
      <c r="I34" s="377"/>
      <c r="J34" s="377"/>
      <c r="K34" s="254"/>
    </row>
    <row r="35" spans="2:11" ht="30.75" customHeight="1">
      <c r="B35" s="257"/>
      <c r="C35" s="258"/>
      <c r="D35" s="256"/>
      <c r="E35" s="260" t="s">
        <v>465</v>
      </c>
      <c r="F35" s="256"/>
      <c r="G35" s="377" t="s">
        <v>466</v>
      </c>
      <c r="H35" s="377"/>
      <c r="I35" s="377"/>
      <c r="J35" s="377"/>
      <c r="K35" s="254"/>
    </row>
    <row r="36" spans="2:11" ht="15" customHeight="1">
      <c r="B36" s="257"/>
      <c r="C36" s="258"/>
      <c r="D36" s="256"/>
      <c r="E36" s="260" t="s">
        <v>53</v>
      </c>
      <c r="F36" s="256"/>
      <c r="G36" s="377" t="s">
        <v>467</v>
      </c>
      <c r="H36" s="377"/>
      <c r="I36" s="377"/>
      <c r="J36" s="377"/>
      <c r="K36" s="254"/>
    </row>
    <row r="37" spans="2:11" ht="15" customHeight="1">
      <c r="B37" s="257"/>
      <c r="C37" s="258"/>
      <c r="D37" s="256"/>
      <c r="E37" s="260" t="s">
        <v>141</v>
      </c>
      <c r="F37" s="256"/>
      <c r="G37" s="377" t="s">
        <v>468</v>
      </c>
      <c r="H37" s="377"/>
      <c r="I37" s="377"/>
      <c r="J37" s="377"/>
      <c r="K37" s="254"/>
    </row>
    <row r="38" spans="2:11" ht="15" customHeight="1">
      <c r="B38" s="257"/>
      <c r="C38" s="258"/>
      <c r="D38" s="256"/>
      <c r="E38" s="260" t="s">
        <v>142</v>
      </c>
      <c r="F38" s="256"/>
      <c r="G38" s="377" t="s">
        <v>469</v>
      </c>
      <c r="H38" s="377"/>
      <c r="I38" s="377"/>
      <c r="J38" s="377"/>
      <c r="K38" s="254"/>
    </row>
    <row r="39" spans="2:11" ht="15" customHeight="1">
      <c r="B39" s="257"/>
      <c r="C39" s="258"/>
      <c r="D39" s="256"/>
      <c r="E39" s="260" t="s">
        <v>143</v>
      </c>
      <c r="F39" s="256"/>
      <c r="G39" s="377" t="s">
        <v>470</v>
      </c>
      <c r="H39" s="377"/>
      <c r="I39" s="377"/>
      <c r="J39" s="377"/>
      <c r="K39" s="254"/>
    </row>
    <row r="40" spans="2:11" ht="15" customHeight="1">
      <c r="B40" s="257"/>
      <c r="C40" s="258"/>
      <c r="D40" s="256"/>
      <c r="E40" s="260" t="s">
        <v>471</v>
      </c>
      <c r="F40" s="256"/>
      <c r="G40" s="377" t="s">
        <v>472</v>
      </c>
      <c r="H40" s="377"/>
      <c r="I40" s="377"/>
      <c r="J40" s="377"/>
      <c r="K40" s="254"/>
    </row>
    <row r="41" spans="2:11" ht="15" customHeight="1">
      <c r="B41" s="257"/>
      <c r="C41" s="258"/>
      <c r="D41" s="256"/>
      <c r="E41" s="260"/>
      <c r="F41" s="256"/>
      <c r="G41" s="377" t="s">
        <v>473</v>
      </c>
      <c r="H41" s="377"/>
      <c r="I41" s="377"/>
      <c r="J41" s="377"/>
      <c r="K41" s="254"/>
    </row>
    <row r="42" spans="2:11" ht="15" customHeight="1">
      <c r="B42" s="257"/>
      <c r="C42" s="258"/>
      <c r="D42" s="256"/>
      <c r="E42" s="260" t="s">
        <v>474</v>
      </c>
      <c r="F42" s="256"/>
      <c r="G42" s="377" t="s">
        <v>475</v>
      </c>
      <c r="H42" s="377"/>
      <c r="I42" s="377"/>
      <c r="J42" s="377"/>
      <c r="K42" s="254"/>
    </row>
    <row r="43" spans="2:11" ht="15" customHeight="1">
      <c r="B43" s="257"/>
      <c r="C43" s="258"/>
      <c r="D43" s="256"/>
      <c r="E43" s="260" t="s">
        <v>145</v>
      </c>
      <c r="F43" s="256"/>
      <c r="G43" s="377" t="s">
        <v>476</v>
      </c>
      <c r="H43" s="377"/>
      <c r="I43" s="377"/>
      <c r="J43" s="377"/>
      <c r="K43" s="254"/>
    </row>
    <row r="44" spans="2:11" ht="12.75" customHeight="1">
      <c r="B44" s="257"/>
      <c r="C44" s="258"/>
      <c r="D44" s="256"/>
      <c r="E44" s="256"/>
      <c r="F44" s="256"/>
      <c r="G44" s="256"/>
      <c r="H44" s="256"/>
      <c r="I44" s="256"/>
      <c r="J44" s="256"/>
      <c r="K44" s="254"/>
    </row>
    <row r="45" spans="2:11" ht="15" customHeight="1">
      <c r="B45" s="257"/>
      <c r="C45" s="258"/>
      <c r="D45" s="377" t="s">
        <v>477</v>
      </c>
      <c r="E45" s="377"/>
      <c r="F45" s="377"/>
      <c r="G45" s="377"/>
      <c r="H45" s="377"/>
      <c r="I45" s="377"/>
      <c r="J45" s="377"/>
      <c r="K45" s="254"/>
    </row>
    <row r="46" spans="2:11" ht="15" customHeight="1">
      <c r="B46" s="257"/>
      <c r="C46" s="258"/>
      <c r="D46" s="258"/>
      <c r="E46" s="377" t="s">
        <v>478</v>
      </c>
      <c r="F46" s="377"/>
      <c r="G46" s="377"/>
      <c r="H46" s="377"/>
      <c r="I46" s="377"/>
      <c r="J46" s="377"/>
      <c r="K46" s="254"/>
    </row>
    <row r="47" spans="2:11" ht="15" customHeight="1">
      <c r="B47" s="257"/>
      <c r="C47" s="258"/>
      <c r="D47" s="258"/>
      <c r="E47" s="377" t="s">
        <v>479</v>
      </c>
      <c r="F47" s="377"/>
      <c r="G47" s="377"/>
      <c r="H47" s="377"/>
      <c r="I47" s="377"/>
      <c r="J47" s="377"/>
      <c r="K47" s="254"/>
    </row>
    <row r="48" spans="2:11" ht="15" customHeight="1">
      <c r="B48" s="257"/>
      <c r="C48" s="258"/>
      <c r="D48" s="258"/>
      <c r="E48" s="377" t="s">
        <v>480</v>
      </c>
      <c r="F48" s="377"/>
      <c r="G48" s="377"/>
      <c r="H48" s="377"/>
      <c r="I48" s="377"/>
      <c r="J48" s="377"/>
      <c r="K48" s="254"/>
    </row>
    <row r="49" spans="2:11" ht="15" customHeight="1">
      <c r="B49" s="257"/>
      <c r="C49" s="258"/>
      <c r="D49" s="377" t="s">
        <v>481</v>
      </c>
      <c r="E49" s="377"/>
      <c r="F49" s="377"/>
      <c r="G49" s="377"/>
      <c r="H49" s="377"/>
      <c r="I49" s="377"/>
      <c r="J49" s="377"/>
      <c r="K49" s="254"/>
    </row>
    <row r="50" spans="2:11" ht="25.5" customHeight="1">
      <c r="B50" s="253"/>
      <c r="C50" s="378" t="s">
        <v>482</v>
      </c>
      <c r="D50" s="378"/>
      <c r="E50" s="378"/>
      <c r="F50" s="378"/>
      <c r="G50" s="378"/>
      <c r="H50" s="378"/>
      <c r="I50" s="378"/>
      <c r="J50" s="378"/>
      <c r="K50" s="254"/>
    </row>
    <row r="51" spans="2:11" ht="5.25" customHeight="1">
      <c r="B51" s="253"/>
      <c r="C51" s="255"/>
      <c r="D51" s="255"/>
      <c r="E51" s="255"/>
      <c r="F51" s="255"/>
      <c r="G51" s="255"/>
      <c r="H51" s="255"/>
      <c r="I51" s="255"/>
      <c r="J51" s="255"/>
      <c r="K51" s="254"/>
    </row>
    <row r="52" spans="2:11" ht="15" customHeight="1">
      <c r="B52" s="253"/>
      <c r="C52" s="377" t="s">
        <v>483</v>
      </c>
      <c r="D52" s="377"/>
      <c r="E52" s="377"/>
      <c r="F52" s="377"/>
      <c r="G52" s="377"/>
      <c r="H52" s="377"/>
      <c r="I52" s="377"/>
      <c r="J52" s="377"/>
      <c r="K52" s="254"/>
    </row>
    <row r="53" spans="2:11" ht="15" customHeight="1">
      <c r="B53" s="253"/>
      <c r="C53" s="377" t="s">
        <v>484</v>
      </c>
      <c r="D53" s="377"/>
      <c r="E53" s="377"/>
      <c r="F53" s="377"/>
      <c r="G53" s="377"/>
      <c r="H53" s="377"/>
      <c r="I53" s="377"/>
      <c r="J53" s="377"/>
      <c r="K53" s="254"/>
    </row>
    <row r="54" spans="2:11" ht="12.75" customHeight="1">
      <c r="B54" s="253"/>
      <c r="C54" s="256"/>
      <c r="D54" s="256"/>
      <c r="E54" s="256"/>
      <c r="F54" s="256"/>
      <c r="G54" s="256"/>
      <c r="H54" s="256"/>
      <c r="I54" s="256"/>
      <c r="J54" s="256"/>
      <c r="K54" s="254"/>
    </row>
    <row r="55" spans="2:11" ht="15" customHeight="1">
      <c r="B55" s="253"/>
      <c r="C55" s="377" t="s">
        <v>485</v>
      </c>
      <c r="D55" s="377"/>
      <c r="E55" s="377"/>
      <c r="F55" s="377"/>
      <c r="G55" s="377"/>
      <c r="H55" s="377"/>
      <c r="I55" s="377"/>
      <c r="J55" s="377"/>
      <c r="K55" s="254"/>
    </row>
    <row r="56" spans="2:11" ht="15" customHeight="1">
      <c r="B56" s="253"/>
      <c r="C56" s="258"/>
      <c r="D56" s="377" t="s">
        <v>486</v>
      </c>
      <c r="E56" s="377"/>
      <c r="F56" s="377"/>
      <c r="G56" s="377"/>
      <c r="H56" s="377"/>
      <c r="I56" s="377"/>
      <c r="J56" s="377"/>
      <c r="K56" s="254"/>
    </row>
    <row r="57" spans="2:11" ht="15" customHeight="1">
      <c r="B57" s="253"/>
      <c r="C57" s="258"/>
      <c r="D57" s="377" t="s">
        <v>487</v>
      </c>
      <c r="E57" s="377"/>
      <c r="F57" s="377"/>
      <c r="G57" s="377"/>
      <c r="H57" s="377"/>
      <c r="I57" s="377"/>
      <c r="J57" s="377"/>
      <c r="K57" s="254"/>
    </row>
    <row r="58" spans="2:11" ht="15" customHeight="1">
      <c r="B58" s="253"/>
      <c r="C58" s="258"/>
      <c r="D58" s="377" t="s">
        <v>488</v>
      </c>
      <c r="E58" s="377"/>
      <c r="F58" s="377"/>
      <c r="G58" s="377"/>
      <c r="H58" s="377"/>
      <c r="I58" s="377"/>
      <c r="J58" s="377"/>
      <c r="K58" s="254"/>
    </row>
    <row r="59" spans="2:11" ht="15" customHeight="1">
      <c r="B59" s="253"/>
      <c r="C59" s="258"/>
      <c r="D59" s="377" t="s">
        <v>489</v>
      </c>
      <c r="E59" s="377"/>
      <c r="F59" s="377"/>
      <c r="G59" s="377"/>
      <c r="H59" s="377"/>
      <c r="I59" s="377"/>
      <c r="J59" s="377"/>
      <c r="K59" s="254"/>
    </row>
    <row r="60" spans="2:11" ht="15" customHeight="1">
      <c r="B60" s="253"/>
      <c r="C60" s="258"/>
      <c r="D60" s="376" t="s">
        <v>490</v>
      </c>
      <c r="E60" s="376"/>
      <c r="F60" s="376"/>
      <c r="G60" s="376"/>
      <c r="H60" s="376"/>
      <c r="I60" s="376"/>
      <c r="J60" s="376"/>
      <c r="K60" s="254"/>
    </row>
    <row r="61" spans="2:11" ht="15" customHeight="1">
      <c r="B61" s="253"/>
      <c r="C61" s="258"/>
      <c r="D61" s="377" t="s">
        <v>491</v>
      </c>
      <c r="E61" s="377"/>
      <c r="F61" s="377"/>
      <c r="G61" s="377"/>
      <c r="H61" s="377"/>
      <c r="I61" s="377"/>
      <c r="J61" s="377"/>
      <c r="K61" s="254"/>
    </row>
    <row r="62" spans="2:11" ht="12.75" customHeight="1">
      <c r="B62" s="253"/>
      <c r="C62" s="258"/>
      <c r="D62" s="258"/>
      <c r="E62" s="261"/>
      <c r="F62" s="258"/>
      <c r="G62" s="258"/>
      <c r="H62" s="258"/>
      <c r="I62" s="258"/>
      <c r="J62" s="258"/>
      <c r="K62" s="254"/>
    </row>
    <row r="63" spans="2:11" ht="15" customHeight="1">
      <c r="B63" s="253"/>
      <c r="C63" s="258"/>
      <c r="D63" s="377" t="s">
        <v>492</v>
      </c>
      <c r="E63" s="377"/>
      <c r="F63" s="377"/>
      <c r="G63" s="377"/>
      <c r="H63" s="377"/>
      <c r="I63" s="377"/>
      <c r="J63" s="377"/>
      <c r="K63" s="254"/>
    </row>
    <row r="64" spans="2:11" ht="15" customHeight="1">
      <c r="B64" s="253"/>
      <c r="C64" s="258"/>
      <c r="D64" s="376" t="s">
        <v>493</v>
      </c>
      <c r="E64" s="376"/>
      <c r="F64" s="376"/>
      <c r="G64" s="376"/>
      <c r="H64" s="376"/>
      <c r="I64" s="376"/>
      <c r="J64" s="376"/>
      <c r="K64" s="254"/>
    </row>
    <row r="65" spans="2:11" ht="15" customHeight="1">
      <c r="B65" s="253"/>
      <c r="C65" s="258"/>
      <c r="D65" s="377" t="s">
        <v>494</v>
      </c>
      <c r="E65" s="377"/>
      <c r="F65" s="377"/>
      <c r="G65" s="377"/>
      <c r="H65" s="377"/>
      <c r="I65" s="377"/>
      <c r="J65" s="377"/>
      <c r="K65" s="254"/>
    </row>
    <row r="66" spans="2:11" ht="15" customHeight="1">
      <c r="B66" s="253"/>
      <c r="C66" s="258"/>
      <c r="D66" s="377" t="s">
        <v>495</v>
      </c>
      <c r="E66" s="377"/>
      <c r="F66" s="377"/>
      <c r="G66" s="377"/>
      <c r="H66" s="377"/>
      <c r="I66" s="377"/>
      <c r="J66" s="377"/>
      <c r="K66" s="254"/>
    </row>
    <row r="67" spans="2:11" ht="15" customHeight="1">
      <c r="B67" s="253"/>
      <c r="C67" s="258"/>
      <c r="D67" s="377" t="s">
        <v>496</v>
      </c>
      <c r="E67" s="377"/>
      <c r="F67" s="377"/>
      <c r="G67" s="377"/>
      <c r="H67" s="377"/>
      <c r="I67" s="377"/>
      <c r="J67" s="377"/>
      <c r="K67" s="254"/>
    </row>
    <row r="68" spans="2:11" ht="15" customHeight="1">
      <c r="B68" s="253"/>
      <c r="C68" s="258"/>
      <c r="D68" s="377" t="s">
        <v>497</v>
      </c>
      <c r="E68" s="377"/>
      <c r="F68" s="377"/>
      <c r="G68" s="377"/>
      <c r="H68" s="377"/>
      <c r="I68" s="377"/>
      <c r="J68" s="377"/>
      <c r="K68" s="254"/>
    </row>
    <row r="69" spans="2:11" ht="12.75" customHeight="1">
      <c r="B69" s="262"/>
      <c r="C69" s="263"/>
      <c r="D69" s="263"/>
      <c r="E69" s="263"/>
      <c r="F69" s="263"/>
      <c r="G69" s="263"/>
      <c r="H69" s="263"/>
      <c r="I69" s="263"/>
      <c r="J69" s="263"/>
      <c r="K69" s="264"/>
    </row>
    <row r="70" spans="2:11" ht="18.75" customHeight="1">
      <c r="B70" s="265"/>
      <c r="C70" s="265"/>
      <c r="D70" s="265"/>
      <c r="E70" s="265"/>
      <c r="F70" s="265"/>
      <c r="G70" s="265"/>
      <c r="H70" s="265"/>
      <c r="I70" s="265"/>
      <c r="J70" s="265"/>
      <c r="K70" s="266"/>
    </row>
    <row r="71" spans="2:11" ht="18.75" customHeight="1">
      <c r="B71" s="266"/>
      <c r="C71" s="266"/>
      <c r="D71" s="266"/>
      <c r="E71" s="266"/>
      <c r="F71" s="266"/>
      <c r="G71" s="266"/>
      <c r="H71" s="266"/>
      <c r="I71" s="266"/>
      <c r="J71" s="266"/>
      <c r="K71" s="266"/>
    </row>
    <row r="72" spans="2:11" ht="7.5" customHeight="1">
      <c r="B72" s="267"/>
      <c r="C72" s="268"/>
      <c r="D72" s="268"/>
      <c r="E72" s="268"/>
      <c r="F72" s="268"/>
      <c r="G72" s="268"/>
      <c r="H72" s="268"/>
      <c r="I72" s="268"/>
      <c r="J72" s="268"/>
      <c r="K72" s="269"/>
    </row>
    <row r="73" spans="2:11" ht="45" customHeight="1">
      <c r="B73" s="270"/>
      <c r="C73" s="375" t="s">
        <v>126</v>
      </c>
      <c r="D73" s="375"/>
      <c r="E73" s="375"/>
      <c r="F73" s="375"/>
      <c r="G73" s="375"/>
      <c r="H73" s="375"/>
      <c r="I73" s="375"/>
      <c r="J73" s="375"/>
      <c r="K73" s="271"/>
    </row>
    <row r="74" spans="2:11" ht="17.25" customHeight="1">
      <c r="B74" s="270"/>
      <c r="C74" s="272" t="s">
        <v>498</v>
      </c>
      <c r="D74" s="272"/>
      <c r="E74" s="272"/>
      <c r="F74" s="272" t="s">
        <v>499</v>
      </c>
      <c r="G74" s="273"/>
      <c r="H74" s="272" t="s">
        <v>141</v>
      </c>
      <c r="I74" s="272" t="s">
        <v>57</v>
      </c>
      <c r="J74" s="272" t="s">
        <v>500</v>
      </c>
      <c r="K74" s="271"/>
    </row>
    <row r="75" spans="2:11" ht="17.25" customHeight="1">
      <c r="B75" s="270"/>
      <c r="C75" s="274" t="s">
        <v>501</v>
      </c>
      <c r="D75" s="274"/>
      <c r="E75" s="274"/>
      <c r="F75" s="275" t="s">
        <v>502</v>
      </c>
      <c r="G75" s="276"/>
      <c r="H75" s="274"/>
      <c r="I75" s="274"/>
      <c r="J75" s="274" t="s">
        <v>503</v>
      </c>
      <c r="K75" s="271"/>
    </row>
    <row r="76" spans="2:11" ht="5.25" customHeight="1">
      <c r="B76" s="270"/>
      <c r="C76" s="277"/>
      <c r="D76" s="277"/>
      <c r="E76" s="277"/>
      <c r="F76" s="277"/>
      <c r="G76" s="278"/>
      <c r="H76" s="277"/>
      <c r="I76" s="277"/>
      <c r="J76" s="277"/>
      <c r="K76" s="271"/>
    </row>
    <row r="77" spans="2:11" ht="15" customHeight="1">
      <c r="B77" s="270"/>
      <c r="C77" s="260" t="s">
        <v>53</v>
      </c>
      <c r="D77" s="277"/>
      <c r="E77" s="277"/>
      <c r="F77" s="279" t="s">
        <v>504</v>
      </c>
      <c r="G77" s="278"/>
      <c r="H77" s="260" t="s">
        <v>505</v>
      </c>
      <c r="I77" s="260" t="s">
        <v>506</v>
      </c>
      <c r="J77" s="260">
        <v>20</v>
      </c>
      <c r="K77" s="271"/>
    </row>
    <row r="78" spans="2:11" ht="15" customHeight="1">
      <c r="B78" s="270"/>
      <c r="C78" s="260" t="s">
        <v>507</v>
      </c>
      <c r="D78" s="260"/>
      <c r="E78" s="260"/>
      <c r="F78" s="279" t="s">
        <v>504</v>
      </c>
      <c r="G78" s="278"/>
      <c r="H78" s="260" t="s">
        <v>508</v>
      </c>
      <c r="I78" s="260" t="s">
        <v>506</v>
      </c>
      <c r="J78" s="260">
        <v>120</v>
      </c>
      <c r="K78" s="271"/>
    </row>
    <row r="79" spans="2:11" ht="15" customHeight="1">
      <c r="B79" s="280"/>
      <c r="C79" s="260" t="s">
        <v>509</v>
      </c>
      <c r="D79" s="260"/>
      <c r="E79" s="260"/>
      <c r="F79" s="279" t="s">
        <v>510</v>
      </c>
      <c r="G79" s="278"/>
      <c r="H79" s="260" t="s">
        <v>511</v>
      </c>
      <c r="I79" s="260" t="s">
        <v>506</v>
      </c>
      <c r="J79" s="260">
        <v>50</v>
      </c>
      <c r="K79" s="271"/>
    </row>
    <row r="80" spans="2:11" ht="15" customHeight="1">
      <c r="B80" s="280"/>
      <c r="C80" s="260" t="s">
        <v>512</v>
      </c>
      <c r="D80" s="260"/>
      <c r="E80" s="260"/>
      <c r="F80" s="279" t="s">
        <v>504</v>
      </c>
      <c r="G80" s="278"/>
      <c r="H80" s="260" t="s">
        <v>513</v>
      </c>
      <c r="I80" s="260" t="s">
        <v>514</v>
      </c>
      <c r="J80" s="260"/>
      <c r="K80" s="271"/>
    </row>
    <row r="81" spans="2:11" ht="15" customHeight="1">
      <c r="B81" s="280"/>
      <c r="C81" s="281" t="s">
        <v>515</v>
      </c>
      <c r="D81" s="281"/>
      <c r="E81" s="281"/>
      <c r="F81" s="282" t="s">
        <v>510</v>
      </c>
      <c r="G81" s="281"/>
      <c r="H81" s="281" t="s">
        <v>516</v>
      </c>
      <c r="I81" s="281" t="s">
        <v>506</v>
      </c>
      <c r="J81" s="281">
        <v>15</v>
      </c>
      <c r="K81" s="271"/>
    </row>
    <row r="82" spans="2:11" ht="15" customHeight="1">
      <c r="B82" s="280"/>
      <c r="C82" s="281" t="s">
        <v>517</v>
      </c>
      <c r="D82" s="281"/>
      <c r="E82" s="281"/>
      <c r="F82" s="282" t="s">
        <v>510</v>
      </c>
      <c r="G82" s="281"/>
      <c r="H82" s="281" t="s">
        <v>518</v>
      </c>
      <c r="I82" s="281" t="s">
        <v>506</v>
      </c>
      <c r="J82" s="281">
        <v>15</v>
      </c>
      <c r="K82" s="271"/>
    </row>
    <row r="83" spans="2:11" ht="15" customHeight="1">
      <c r="B83" s="280"/>
      <c r="C83" s="281" t="s">
        <v>519</v>
      </c>
      <c r="D83" s="281"/>
      <c r="E83" s="281"/>
      <c r="F83" s="282" t="s">
        <v>510</v>
      </c>
      <c r="G83" s="281"/>
      <c r="H83" s="281" t="s">
        <v>520</v>
      </c>
      <c r="I83" s="281" t="s">
        <v>506</v>
      </c>
      <c r="J83" s="281">
        <v>20</v>
      </c>
      <c r="K83" s="271"/>
    </row>
    <row r="84" spans="2:11" ht="15" customHeight="1">
      <c r="B84" s="280"/>
      <c r="C84" s="281" t="s">
        <v>521</v>
      </c>
      <c r="D84" s="281"/>
      <c r="E84" s="281"/>
      <c r="F84" s="282" t="s">
        <v>510</v>
      </c>
      <c r="G84" s="281"/>
      <c r="H84" s="281" t="s">
        <v>522</v>
      </c>
      <c r="I84" s="281" t="s">
        <v>506</v>
      </c>
      <c r="J84" s="281">
        <v>20</v>
      </c>
      <c r="K84" s="271"/>
    </row>
    <row r="85" spans="2:11" ht="15" customHeight="1">
      <c r="B85" s="280"/>
      <c r="C85" s="260" t="s">
        <v>523</v>
      </c>
      <c r="D85" s="260"/>
      <c r="E85" s="260"/>
      <c r="F85" s="279" t="s">
        <v>510</v>
      </c>
      <c r="G85" s="278"/>
      <c r="H85" s="260" t="s">
        <v>524</v>
      </c>
      <c r="I85" s="260" t="s">
        <v>506</v>
      </c>
      <c r="J85" s="260">
        <v>50</v>
      </c>
      <c r="K85" s="271"/>
    </row>
    <row r="86" spans="2:11" ht="15" customHeight="1">
      <c r="B86" s="280"/>
      <c r="C86" s="260" t="s">
        <v>525</v>
      </c>
      <c r="D86" s="260"/>
      <c r="E86" s="260"/>
      <c r="F86" s="279" t="s">
        <v>510</v>
      </c>
      <c r="G86" s="278"/>
      <c r="H86" s="260" t="s">
        <v>526</v>
      </c>
      <c r="I86" s="260" t="s">
        <v>506</v>
      </c>
      <c r="J86" s="260">
        <v>20</v>
      </c>
      <c r="K86" s="271"/>
    </row>
    <row r="87" spans="2:11" ht="15" customHeight="1">
      <c r="B87" s="280"/>
      <c r="C87" s="260" t="s">
        <v>527</v>
      </c>
      <c r="D87" s="260"/>
      <c r="E87" s="260"/>
      <c r="F87" s="279" t="s">
        <v>510</v>
      </c>
      <c r="G87" s="278"/>
      <c r="H87" s="260" t="s">
        <v>528</v>
      </c>
      <c r="I87" s="260" t="s">
        <v>506</v>
      </c>
      <c r="J87" s="260">
        <v>20</v>
      </c>
      <c r="K87" s="271"/>
    </row>
    <row r="88" spans="2:11" ht="15" customHeight="1">
      <c r="B88" s="280"/>
      <c r="C88" s="260" t="s">
        <v>529</v>
      </c>
      <c r="D88" s="260"/>
      <c r="E88" s="260"/>
      <c r="F88" s="279" t="s">
        <v>510</v>
      </c>
      <c r="G88" s="278"/>
      <c r="H88" s="260" t="s">
        <v>530</v>
      </c>
      <c r="I88" s="260" t="s">
        <v>506</v>
      </c>
      <c r="J88" s="260">
        <v>50</v>
      </c>
      <c r="K88" s="271"/>
    </row>
    <row r="89" spans="2:11" ht="15" customHeight="1">
      <c r="B89" s="280"/>
      <c r="C89" s="260" t="s">
        <v>531</v>
      </c>
      <c r="D89" s="260"/>
      <c r="E89" s="260"/>
      <c r="F89" s="279" t="s">
        <v>510</v>
      </c>
      <c r="G89" s="278"/>
      <c r="H89" s="260" t="s">
        <v>531</v>
      </c>
      <c r="I89" s="260" t="s">
        <v>506</v>
      </c>
      <c r="J89" s="260">
        <v>50</v>
      </c>
      <c r="K89" s="271"/>
    </row>
    <row r="90" spans="2:11" ht="15" customHeight="1">
      <c r="B90" s="280"/>
      <c r="C90" s="260" t="s">
        <v>146</v>
      </c>
      <c r="D90" s="260"/>
      <c r="E90" s="260"/>
      <c r="F90" s="279" t="s">
        <v>510</v>
      </c>
      <c r="G90" s="278"/>
      <c r="H90" s="260" t="s">
        <v>532</v>
      </c>
      <c r="I90" s="260" t="s">
        <v>506</v>
      </c>
      <c r="J90" s="260">
        <v>255</v>
      </c>
      <c r="K90" s="271"/>
    </row>
    <row r="91" spans="2:11" ht="15" customHeight="1">
      <c r="B91" s="280"/>
      <c r="C91" s="260" t="s">
        <v>533</v>
      </c>
      <c r="D91" s="260"/>
      <c r="E91" s="260"/>
      <c r="F91" s="279" t="s">
        <v>504</v>
      </c>
      <c r="G91" s="278"/>
      <c r="H91" s="260" t="s">
        <v>534</v>
      </c>
      <c r="I91" s="260" t="s">
        <v>535</v>
      </c>
      <c r="J91" s="260"/>
      <c r="K91" s="271"/>
    </row>
    <row r="92" spans="2:11" ht="15" customHeight="1">
      <c r="B92" s="280"/>
      <c r="C92" s="260" t="s">
        <v>536</v>
      </c>
      <c r="D92" s="260"/>
      <c r="E92" s="260"/>
      <c r="F92" s="279" t="s">
        <v>504</v>
      </c>
      <c r="G92" s="278"/>
      <c r="H92" s="260" t="s">
        <v>537</v>
      </c>
      <c r="I92" s="260" t="s">
        <v>538</v>
      </c>
      <c r="J92" s="260"/>
      <c r="K92" s="271"/>
    </row>
    <row r="93" spans="2:11" ht="15" customHeight="1">
      <c r="B93" s="280"/>
      <c r="C93" s="260" t="s">
        <v>539</v>
      </c>
      <c r="D93" s="260"/>
      <c r="E93" s="260"/>
      <c r="F93" s="279" t="s">
        <v>504</v>
      </c>
      <c r="G93" s="278"/>
      <c r="H93" s="260" t="s">
        <v>539</v>
      </c>
      <c r="I93" s="260" t="s">
        <v>538</v>
      </c>
      <c r="J93" s="260"/>
      <c r="K93" s="271"/>
    </row>
    <row r="94" spans="2:11" ht="15" customHeight="1">
      <c r="B94" s="280"/>
      <c r="C94" s="260" t="s">
        <v>38</v>
      </c>
      <c r="D94" s="260"/>
      <c r="E94" s="260"/>
      <c r="F94" s="279" t="s">
        <v>504</v>
      </c>
      <c r="G94" s="278"/>
      <c r="H94" s="260" t="s">
        <v>540</v>
      </c>
      <c r="I94" s="260" t="s">
        <v>538</v>
      </c>
      <c r="J94" s="260"/>
      <c r="K94" s="271"/>
    </row>
    <row r="95" spans="2:11" ht="15" customHeight="1">
      <c r="B95" s="280"/>
      <c r="C95" s="260" t="s">
        <v>48</v>
      </c>
      <c r="D95" s="260"/>
      <c r="E95" s="260"/>
      <c r="F95" s="279" t="s">
        <v>504</v>
      </c>
      <c r="G95" s="278"/>
      <c r="H95" s="260" t="s">
        <v>541</v>
      </c>
      <c r="I95" s="260" t="s">
        <v>538</v>
      </c>
      <c r="J95" s="260"/>
      <c r="K95" s="271"/>
    </row>
    <row r="96" spans="2:11" ht="15" customHeight="1">
      <c r="B96" s="283"/>
      <c r="C96" s="284"/>
      <c r="D96" s="284"/>
      <c r="E96" s="284"/>
      <c r="F96" s="284"/>
      <c r="G96" s="284"/>
      <c r="H96" s="284"/>
      <c r="I96" s="284"/>
      <c r="J96" s="284"/>
      <c r="K96" s="285"/>
    </row>
    <row r="97" spans="2:11" ht="18.75" customHeight="1">
      <c r="B97" s="286"/>
      <c r="C97" s="287"/>
      <c r="D97" s="287"/>
      <c r="E97" s="287"/>
      <c r="F97" s="287"/>
      <c r="G97" s="287"/>
      <c r="H97" s="287"/>
      <c r="I97" s="287"/>
      <c r="J97" s="287"/>
      <c r="K97" s="286"/>
    </row>
    <row r="98" spans="2:11" ht="18.75" customHeight="1">
      <c r="B98" s="266"/>
      <c r="C98" s="266"/>
      <c r="D98" s="266"/>
      <c r="E98" s="266"/>
      <c r="F98" s="266"/>
      <c r="G98" s="266"/>
      <c r="H98" s="266"/>
      <c r="I98" s="266"/>
      <c r="J98" s="266"/>
      <c r="K98" s="266"/>
    </row>
    <row r="99" spans="2:11" ht="7.5" customHeight="1">
      <c r="B99" s="267"/>
      <c r="C99" s="268"/>
      <c r="D99" s="268"/>
      <c r="E99" s="268"/>
      <c r="F99" s="268"/>
      <c r="G99" s="268"/>
      <c r="H99" s="268"/>
      <c r="I99" s="268"/>
      <c r="J99" s="268"/>
      <c r="K99" s="269"/>
    </row>
    <row r="100" spans="2:11" ht="45" customHeight="1">
      <c r="B100" s="270"/>
      <c r="C100" s="375" t="s">
        <v>542</v>
      </c>
      <c r="D100" s="375"/>
      <c r="E100" s="375"/>
      <c r="F100" s="375"/>
      <c r="G100" s="375"/>
      <c r="H100" s="375"/>
      <c r="I100" s="375"/>
      <c r="J100" s="375"/>
      <c r="K100" s="271"/>
    </row>
    <row r="101" spans="2:11" ht="17.25" customHeight="1">
      <c r="B101" s="270"/>
      <c r="C101" s="272" t="s">
        <v>498</v>
      </c>
      <c r="D101" s="272"/>
      <c r="E101" s="272"/>
      <c r="F101" s="272" t="s">
        <v>499</v>
      </c>
      <c r="G101" s="273"/>
      <c r="H101" s="272" t="s">
        <v>141</v>
      </c>
      <c r="I101" s="272" t="s">
        <v>57</v>
      </c>
      <c r="J101" s="272" t="s">
        <v>500</v>
      </c>
      <c r="K101" s="271"/>
    </row>
    <row r="102" spans="2:11" ht="17.25" customHeight="1">
      <c r="B102" s="270"/>
      <c r="C102" s="274" t="s">
        <v>501</v>
      </c>
      <c r="D102" s="274"/>
      <c r="E102" s="274"/>
      <c r="F102" s="275" t="s">
        <v>502</v>
      </c>
      <c r="G102" s="276"/>
      <c r="H102" s="274"/>
      <c r="I102" s="274"/>
      <c r="J102" s="274" t="s">
        <v>503</v>
      </c>
      <c r="K102" s="271"/>
    </row>
    <row r="103" spans="2:11" ht="5.25" customHeight="1">
      <c r="B103" s="270"/>
      <c r="C103" s="272"/>
      <c r="D103" s="272"/>
      <c r="E103" s="272"/>
      <c r="F103" s="272"/>
      <c r="G103" s="288"/>
      <c r="H103" s="272"/>
      <c r="I103" s="272"/>
      <c r="J103" s="272"/>
      <c r="K103" s="271"/>
    </row>
    <row r="104" spans="2:11" ht="15" customHeight="1">
      <c r="B104" s="270"/>
      <c r="C104" s="260" t="s">
        <v>53</v>
      </c>
      <c r="D104" s="277"/>
      <c r="E104" s="277"/>
      <c r="F104" s="279" t="s">
        <v>504</v>
      </c>
      <c r="G104" s="288"/>
      <c r="H104" s="260" t="s">
        <v>543</v>
      </c>
      <c r="I104" s="260" t="s">
        <v>506</v>
      </c>
      <c r="J104" s="260">
        <v>20</v>
      </c>
      <c r="K104" s="271"/>
    </row>
    <row r="105" spans="2:11" ht="15" customHeight="1">
      <c r="B105" s="270"/>
      <c r="C105" s="260" t="s">
        <v>507</v>
      </c>
      <c r="D105" s="260"/>
      <c r="E105" s="260"/>
      <c r="F105" s="279" t="s">
        <v>504</v>
      </c>
      <c r="G105" s="260"/>
      <c r="H105" s="260" t="s">
        <v>543</v>
      </c>
      <c r="I105" s="260" t="s">
        <v>506</v>
      </c>
      <c r="J105" s="260">
        <v>120</v>
      </c>
      <c r="K105" s="271"/>
    </row>
    <row r="106" spans="2:11" ht="15" customHeight="1">
      <c r="B106" s="280"/>
      <c r="C106" s="260" t="s">
        <v>509</v>
      </c>
      <c r="D106" s="260"/>
      <c r="E106" s="260"/>
      <c r="F106" s="279" t="s">
        <v>510</v>
      </c>
      <c r="G106" s="260"/>
      <c r="H106" s="260" t="s">
        <v>543</v>
      </c>
      <c r="I106" s="260" t="s">
        <v>506</v>
      </c>
      <c r="J106" s="260">
        <v>50</v>
      </c>
      <c r="K106" s="271"/>
    </row>
    <row r="107" spans="2:11" ht="15" customHeight="1">
      <c r="B107" s="280"/>
      <c r="C107" s="260" t="s">
        <v>512</v>
      </c>
      <c r="D107" s="260"/>
      <c r="E107" s="260"/>
      <c r="F107" s="279" t="s">
        <v>504</v>
      </c>
      <c r="G107" s="260"/>
      <c r="H107" s="260" t="s">
        <v>543</v>
      </c>
      <c r="I107" s="260" t="s">
        <v>514</v>
      </c>
      <c r="J107" s="260"/>
      <c r="K107" s="271"/>
    </row>
    <row r="108" spans="2:11" ht="15" customHeight="1">
      <c r="B108" s="280"/>
      <c r="C108" s="260" t="s">
        <v>523</v>
      </c>
      <c r="D108" s="260"/>
      <c r="E108" s="260"/>
      <c r="F108" s="279" t="s">
        <v>510</v>
      </c>
      <c r="G108" s="260"/>
      <c r="H108" s="260" t="s">
        <v>543</v>
      </c>
      <c r="I108" s="260" t="s">
        <v>506</v>
      </c>
      <c r="J108" s="260">
        <v>50</v>
      </c>
      <c r="K108" s="271"/>
    </row>
    <row r="109" spans="2:11" ht="15" customHeight="1">
      <c r="B109" s="280"/>
      <c r="C109" s="260" t="s">
        <v>531</v>
      </c>
      <c r="D109" s="260"/>
      <c r="E109" s="260"/>
      <c r="F109" s="279" t="s">
        <v>510</v>
      </c>
      <c r="G109" s="260"/>
      <c r="H109" s="260" t="s">
        <v>543</v>
      </c>
      <c r="I109" s="260" t="s">
        <v>506</v>
      </c>
      <c r="J109" s="260">
        <v>50</v>
      </c>
      <c r="K109" s="271"/>
    </row>
    <row r="110" spans="2:11" ht="15" customHeight="1">
      <c r="B110" s="280"/>
      <c r="C110" s="260" t="s">
        <v>529</v>
      </c>
      <c r="D110" s="260"/>
      <c r="E110" s="260"/>
      <c r="F110" s="279" t="s">
        <v>510</v>
      </c>
      <c r="G110" s="260"/>
      <c r="H110" s="260" t="s">
        <v>543</v>
      </c>
      <c r="I110" s="260" t="s">
        <v>506</v>
      </c>
      <c r="J110" s="260">
        <v>50</v>
      </c>
      <c r="K110" s="271"/>
    </row>
    <row r="111" spans="2:11" ht="15" customHeight="1">
      <c r="B111" s="280"/>
      <c r="C111" s="260" t="s">
        <v>53</v>
      </c>
      <c r="D111" s="260"/>
      <c r="E111" s="260"/>
      <c r="F111" s="279" t="s">
        <v>504</v>
      </c>
      <c r="G111" s="260"/>
      <c r="H111" s="260" t="s">
        <v>544</v>
      </c>
      <c r="I111" s="260" t="s">
        <v>506</v>
      </c>
      <c r="J111" s="260">
        <v>20</v>
      </c>
      <c r="K111" s="271"/>
    </row>
    <row r="112" spans="2:11" ht="15" customHeight="1">
      <c r="B112" s="280"/>
      <c r="C112" s="260" t="s">
        <v>545</v>
      </c>
      <c r="D112" s="260"/>
      <c r="E112" s="260"/>
      <c r="F112" s="279" t="s">
        <v>504</v>
      </c>
      <c r="G112" s="260"/>
      <c r="H112" s="260" t="s">
        <v>546</v>
      </c>
      <c r="I112" s="260" t="s">
        <v>506</v>
      </c>
      <c r="J112" s="260">
        <v>120</v>
      </c>
      <c r="K112" s="271"/>
    </row>
    <row r="113" spans="2:11" ht="15" customHeight="1">
      <c r="B113" s="280"/>
      <c r="C113" s="260" t="s">
        <v>38</v>
      </c>
      <c r="D113" s="260"/>
      <c r="E113" s="260"/>
      <c r="F113" s="279" t="s">
        <v>504</v>
      </c>
      <c r="G113" s="260"/>
      <c r="H113" s="260" t="s">
        <v>547</v>
      </c>
      <c r="I113" s="260" t="s">
        <v>538</v>
      </c>
      <c r="J113" s="260"/>
      <c r="K113" s="271"/>
    </row>
    <row r="114" spans="2:11" ht="15" customHeight="1">
      <c r="B114" s="280"/>
      <c r="C114" s="260" t="s">
        <v>48</v>
      </c>
      <c r="D114" s="260"/>
      <c r="E114" s="260"/>
      <c r="F114" s="279" t="s">
        <v>504</v>
      </c>
      <c r="G114" s="260"/>
      <c r="H114" s="260" t="s">
        <v>548</v>
      </c>
      <c r="I114" s="260" t="s">
        <v>538</v>
      </c>
      <c r="J114" s="260"/>
      <c r="K114" s="271"/>
    </row>
    <row r="115" spans="2:11" ht="15" customHeight="1">
      <c r="B115" s="280"/>
      <c r="C115" s="260" t="s">
        <v>57</v>
      </c>
      <c r="D115" s="260"/>
      <c r="E115" s="260"/>
      <c r="F115" s="279" t="s">
        <v>504</v>
      </c>
      <c r="G115" s="260"/>
      <c r="H115" s="260" t="s">
        <v>549</v>
      </c>
      <c r="I115" s="260" t="s">
        <v>550</v>
      </c>
      <c r="J115" s="260"/>
      <c r="K115" s="271"/>
    </row>
    <row r="116" spans="2:11" ht="15" customHeight="1">
      <c r="B116" s="283"/>
      <c r="C116" s="289"/>
      <c r="D116" s="289"/>
      <c r="E116" s="289"/>
      <c r="F116" s="289"/>
      <c r="G116" s="289"/>
      <c r="H116" s="289"/>
      <c r="I116" s="289"/>
      <c r="J116" s="289"/>
      <c r="K116" s="285"/>
    </row>
    <row r="117" spans="2:11" ht="18.75" customHeight="1">
      <c r="B117" s="290"/>
      <c r="C117" s="256"/>
      <c r="D117" s="256"/>
      <c r="E117" s="256"/>
      <c r="F117" s="291"/>
      <c r="G117" s="256"/>
      <c r="H117" s="256"/>
      <c r="I117" s="256"/>
      <c r="J117" s="256"/>
      <c r="K117" s="290"/>
    </row>
    <row r="118" spans="2:11" ht="18.75" customHeight="1">
      <c r="B118" s="266"/>
      <c r="C118" s="266"/>
      <c r="D118" s="266"/>
      <c r="E118" s="266"/>
      <c r="F118" s="266"/>
      <c r="G118" s="266"/>
      <c r="H118" s="266"/>
      <c r="I118" s="266"/>
      <c r="J118" s="266"/>
      <c r="K118" s="266"/>
    </row>
    <row r="119" spans="2:11" ht="7.5" customHeight="1">
      <c r="B119" s="292"/>
      <c r="C119" s="293"/>
      <c r="D119" s="293"/>
      <c r="E119" s="293"/>
      <c r="F119" s="293"/>
      <c r="G119" s="293"/>
      <c r="H119" s="293"/>
      <c r="I119" s="293"/>
      <c r="J119" s="293"/>
      <c r="K119" s="294"/>
    </row>
    <row r="120" spans="2:11" ht="45" customHeight="1">
      <c r="B120" s="295"/>
      <c r="C120" s="374" t="s">
        <v>551</v>
      </c>
      <c r="D120" s="374"/>
      <c r="E120" s="374"/>
      <c r="F120" s="374"/>
      <c r="G120" s="374"/>
      <c r="H120" s="374"/>
      <c r="I120" s="374"/>
      <c r="J120" s="374"/>
      <c r="K120" s="296"/>
    </row>
    <row r="121" spans="2:11" ht="17.25" customHeight="1">
      <c r="B121" s="297"/>
      <c r="C121" s="272" t="s">
        <v>498</v>
      </c>
      <c r="D121" s="272"/>
      <c r="E121" s="272"/>
      <c r="F121" s="272" t="s">
        <v>499</v>
      </c>
      <c r="G121" s="273"/>
      <c r="H121" s="272" t="s">
        <v>141</v>
      </c>
      <c r="I121" s="272" t="s">
        <v>57</v>
      </c>
      <c r="J121" s="272" t="s">
        <v>500</v>
      </c>
      <c r="K121" s="298"/>
    </row>
    <row r="122" spans="2:11" ht="17.25" customHeight="1">
      <c r="B122" s="297"/>
      <c r="C122" s="274" t="s">
        <v>501</v>
      </c>
      <c r="D122" s="274"/>
      <c r="E122" s="274"/>
      <c r="F122" s="275" t="s">
        <v>502</v>
      </c>
      <c r="G122" s="276"/>
      <c r="H122" s="274"/>
      <c r="I122" s="274"/>
      <c r="J122" s="274" t="s">
        <v>503</v>
      </c>
      <c r="K122" s="298"/>
    </row>
    <row r="123" spans="2:11" ht="5.25" customHeight="1">
      <c r="B123" s="299"/>
      <c r="C123" s="277"/>
      <c r="D123" s="277"/>
      <c r="E123" s="277"/>
      <c r="F123" s="277"/>
      <c r="G123" s="260"/>
      <c r="H123" s="277"/>
      <c r="I123" s="277"/>
      <c r="J123" s="277"/>
      <c r="K123" s="300"/>
    </row>
    <row r="124" spans="2:11" ht="15" customHeight="1">
      <c r="B124" s="299"/>
      <c r="C124" s="260" t="s">
        <v>507</v>
      </c>
      <c r="D124" s="277"/>
      <c r="E124" s="277"/>
      <c r="F124" s="279" t="s">
        <v>504</v>
      </c>
      <c r="G124" s="260"/>
      <c r="H124" s="260" t="s">
        <v>543</v>
      </c>
      <c r="I124" s="260" t="s">
        <v>506</v>
      </c>
      <c r="J124" s="260">
        <v>120</v>
      </c>
      <c r="K124" s="301"/>
    </row>
    <row r="125" spans="2:11" ht="15" customHeight="1">
      <c r="B125" s="299"/>
      <c r="C125" s="260" t="s">
        <v>552</v>
      </c>
      <c r="D125" s="260"/>
      <c r="E125" s="260"/>
      <c r="F125" s="279" t="s">
        <v>504</v>
      </c>
      <c r="G125" s="260"/>
      <c r="H125" s="260" t="s">
        <v>553</v>
      </c>
      <c r="I125" s="260" t="s">
        <v>506</v>
      </c>
      <c r="J125" s="260" t="s">
        <v>554</v>
      </c>
      <c r="K125" s="301"/>
    </row>
    <row r="126" spans="2:11" ht="15" customHeight="1">
      <c r="B126" s="299"/>
      <c r="C126" s="260" t="s">
        <v>453</v>
      </c>
      <c r="D126" s="260"/>
      <c r="E126" s="260"/>
      <c r="F126" s="279" t="s">
        <v>504</v>
      </c>
      <c r="G126" s="260"/>
      <c r="H126" s="260" t="s">
        <v>555</v>
      </c>
      <c r="I126" s="260" t="s">
        <v>506</v>
      </c>
      <c r="J126" s="260" t="s">
        <v>554</v>
      </c>
      <c r="K126" s="301"/>
    </row>
    <row r="127" spans="2:11" ht="15" customHeight="1">
      <c r="B127" s="299"/>
      <c r="C127" s="260" t="s">
        <v>515</v>
      </c>
      <c r="D127" s="260"/>
      <c r="E127" s="260"/>
      <c r="F127" s="279" t="s">
        <v>510</v>
      </c>
      <c r="G127" s="260"/>
      <c r="H127" s="260" t="s">
        <v>516</v>
      </c>
      <c r="I127" s="260" t="s">
        <v>506</v>
      </c>
      <c r="J127" s="260">
        <v>15</v>
      </c>
      <c r="K127" s="301"/>
    </row>
    <row r="128" spans="2:11" ht="15" customHeight="1">
      <c r="B128" s="299"/>
      <c r="C128" s="281" t="s">
        <v>517</v>
      </c>
      <c r="D128" s="281"/>
      <c r="E128" s="281"/>
      <c r="F128" s="282" t="s">
        <v>510</v>
      </c>
      <c r="G128" s="281"/>
      <c r="H128" s="281" t="s">
        <v>518</v>
      </c>
      <c r="I128" s="281" t="s">
        <v>506</v>
      </c>
      <c r="J128" s="281">
        <v>15</v>
      </c>
      <c r="K128" s="301"/>
    </row>
    <row r="129" spans="2:11" ht="15" customHeight="1">
      <c r="B129" s="299"/>
      <c r="C129" s="281" t="s">
        <v>519</v>
      </c>
      <c r="D129" s="281"/>
      <c r="E129" s="281"/>
      <c r="F129" s="282" t="s">
        <v>510</v>
      </c>
      <c r="G129" s="281"/>
      <c r="H129" s="281" t="s">
        <v>520</v>
      </c>
      <c r="I129" s="281" t="s">
        <v>506</v>
      </c>
      <c r="J129" s="281">
        <v>20</v>
      </c>
      <c r="K129" s="301"/>
    </row>
    <row r="130" spans="2:11" ht="15" customHeight="1">
      <c r="B130" s="299"/>
      <c r="C130" s="281" t="s">
        <v>521</v>
      </c>
      <c r="D130" s="281"/>
      <c r="E130" s="281"/>
      <c r="F130" s="282" t="s">
        <v>510</v>
      </c>
      <c r="G130" s="281"/>
      <c r="H130" s="281" t="s">
        <v>522</v>
      </c>
      <c r="I130" s="281" t="s">
        <v>506</v>
      </c>
      <c r="J130" s="281">
        <v>20</v>
      </c>
      <c r="K130" s="301"/>
    </row>
    <row r="131" spans="2:11" ht="15" customHeight="1">
      <c r="B131" s="299"/>
      <c r="C131" s="260" t="s">
        <v>509</v>
      </c>
      <c r="D131" s="260"/>
      <c r="E131" s="260"/>
      <c r="F131" s="279" t="s">
        <v>510</v>
      </c>
      <c r="G131" s="260"/>
      <c r="H131" s="260" t="s">
        <v>543</v>
      </c>
      <c r="I131" s="260" t="s">
        <v>506</v>
      </c>
      <c r="J131" s="260">
        <v>50</v>
      </c>
      <c r="K131" s="301"/>
    </row>
    <row r="132" spans="2:11" ht="15" customHeight="1">
      <c r="B132" s="299"/>
      <c r="C132" s="260" t="s">
        <v>523</v>
      </c>
      <c r="D132" s="260"/>
      <c r="E132" s="260"/>
      <c r="F132" s="279" t="s">
        <v>510</v>
      </c>
      <c r="G132" s="260"/>
      <c r="H132" s="260" t="s">
        <v>543</v>
      </c>
      <c r="I132" s="260" t="s">
        <v>506</v>
      </c>
      <c r="J132" s="260">
        <v>50</v>
      </c>
      <c r="K132" s="301"/>
    </row>
    <row r="133" spans="2:11" ht="15" customHeight="1">
      <c r="B133" s="299"/>
      <c r="C133" s="260" t="s">
        <v>529</v>
      </c>
      <c r="D133" s="260"/>
      <c r="E133" s="260"/>
      <c r="F133" s="279" t="s">
        <v>510</v>
      </c>
      <c r="G133" s="260"/>
      <c r="H133" s="260" t="s">
        <v>543</v>
      </c>
      <c r="I133" s="260" t="s">
        <v>506</v>
      </c>
      <c r="J133" s="260">
        <v>50</v>
      </c>
      <c r="K133" s="301"/>
    </row>
    <row r="134" spans="2:11" ht="15" customHeight="1">
      <c r="B134" s="299"/>
      <c r="C134" s="260" t="s">
        <v>531</v>
      </c>
      <c r="D134" s="260"/>
      <c r="E134" s="260"/>
      <c r="F134" s="279" t="s">
        <v>510</v>
      </c>
      <c r="G134" s="260"/>
      <c r="H134" s="260" t="s">
        <v>543</v>
      </c>
      <c r="I134" s="260" t="s">
        <v>506</v>
      </c>
      <c r="J134" s="260">
        <v>50</v>
      </c>
      <c r="K134" s="301"/>
    </row>
    <row r="135" spans="2:11" ht="15" customHeight="1">
      <c r="B135" s="299"/>
      <c r="C135" s="260" t="s">
        <v>146</v>
      </c>
      <c r="D135" s="260"/>
      <c r="E135" s="260"/>
      <c r="F135" s="279" t="s">
        <v>510</v>
      </c>
      <c r="G135" s="260"/>
      <c r="H135" s="260" t="s">
        <v>556</v>
      </c>
      <c r="I135" s="260" t="s">
        <v>506</v>
      </c>
      <c r="J135" s="260">
        <v>255</v>
      </c>
      <c r="K135" s="301"/>
    </row>
    <row r="136" spans="2:11" ht="15" customHeight="1">
      <c r="B136" s="299"/>
      <c r="C136" s="260" t="s">
        <v>533</v>
      </c>
      <c r="D136" s="260"/>
      <c r="E136" s="260"/>
      <c r="F136" s="279" t="s">
        <v>504</v>
      </c>
      <c r="G136" s="260"/>
      <c r="H136" s="260" t="s">
        <v>557</v>
      </c>
      <c r="I136" s="260" t="s">
        <v>535</v>
      </c>
      <c r="J136" s="260"/>
      <c r="K136" s="301"/>
    </row>
    <row r="137" spans="2:11" ht="15" customHeight="1">
      <c r="B137" s="299"/>
      <c r="C137" s="260" t="s">
        <v>536</v>
      </c>
      <c r="D137" s="260"/>
      <c r="E137" s="260"/>
      <c r="F137" s="279" t="s">
        <v>504</v>
      </c>
      <c r="G137" s="260"/>
      <c r="H137" s="260" t="s">
        <v>558</v>
      </c>
      <c r="I137" s="260" t="s">
        <v>538</v>
      </c>
      <c r="J137" s="260"/>
      <c r="K137" s="301"/>
    </row>
    <row r="138" spans="2:11" ht="15" customHeight="1">
      <c r="B138" s="299"/>
      <c r="C138" s="260" t="s">
        <v>539</v>
      </c>
      <c r="D138" s="260"/>
      <c r="E138" s="260"/>
      <c r="F138" s="279" t="s">
        <v>504</v>
      </c>
      <c r="G138" s="260"/>
      <c r="H138" s="260" t="s">
        <v>539</v>
      </c>
      <c r="I138" s="260" t="s">
        <v>538</v>
      </c>
      <c r="J138" s="260"/>
      <c r="K138" s="301"/>
    </row>
    <row r="139" spans="2:11" ht="15" customHeight="1">
      <c r="B139" s="299"/>
      <c r="C139" s="260" t="s">
        <v>38</v>
      </c>
      <c r="D139" s="260"/>
      <c r="E139" s="260"/>
      <c r="F139" s="279" t="s">
        <v>504</v>
      </c>
      <c r="G139" s="260"/>
      <c r="H139" s="260" t="s">
        <v>559</v>
      </c>
      <c r="I139" s="260" t="s">
        <v>538</v>
      </c>
      <c r="J139" s="260"/>
      <c r="K139" s="301"/>
    </row>
    <row r="140" spans="2:11" ht="15" customHeight="1">
      <c r="B140" s="299"/>
      <c r="C140" s="260" t="s">
        <v>560</v>
      </c>
      <c r="D140" s="260"/>
      <c r="E140" s="260"/>
      <c r="F140" s="279" t="s">
        <v>504</v>
      </c>
      <c r="G140" s="260"/>
      <c r="H140" s="260" t="s">
        <v>561</v>
      </c>
      <c r="I140" s="260" t="s">
        <v>538</v>
      </c>
      <c r="J140" s="260"/>
      <c r="K140" s="301"/>
    </row>
    <row r="141" spans="2:11" ht="15" customHeight="1">
      <c r="B141" s="302"/>
      <c r="C141" s="303"/>
      <c r="D141" s="303"/>
      <c r="E141" s="303"/>
      <c r="F141" s="303"/>
      <c r="G141" s="303"/>
      <c r="H141" s="303"/>
      <c r="I141" s="303"/>
      <c r="J141" s="303"/>
      <c r="K141" s="304"/>
    </row>
    <row r="142" spans="2:11" ht="18.75" customHeight="1">
      <c r="B142" s="256"/>
      <c r="C142" s="256"/>
      <c r="D142" s="256"/>
      <c r="E142" s="256"/>
      <c r="F142" s="291"/>
      <c r="G142" s="256"/>
      <c r="H142" s="256"/>
      <c r="I142" s="256"/>
      <c r="J142" s="256"/>
      <c r="K142" s="256"/>
    </row>
    <row r="143" spans="2:11" ht="18.75" customHeight="1">
      <c r="B143" s="266"/>
      <c r="C143" s="266"/>
      <c r="D143" s="266"/>
      <c r="E143" s="266"/>
      <c r="F143" s="266"/>
      <c r="G143" s="266"/>
      <c r="H143" s="266"/>
      <c r="I143" s="266"/>
      <c r="J143" s="266"/>
      <c r="K143" s="266"/>
    </row>
    <row r="144" spans="2:11" ht="7.5" customHeight="1">
      <c r="B144" s="267"/>
      <c r="C144" s="268"/>
      <c r="D144" s="268"/>
      <c r="E144" s="268"/>
      <c r="F144" s="268"/>
      <c r="G144" s="268"/>
      <c r="H144" s="268"/>
      <c r="I144" s="268"/>
      <c r="J144" s="268"/>
      <c r="K144" s="269"/>
    </row>
    <row r="145" spans="2:11" ht="45" customHeight="1">
      <c r="B145" s="270"/>
      <c r="C145" s="375" t="s">
        <v>562</v>
      </c>
      <c r="D145" s="375"/>
      <c r="E145" s="375"/>
      <c r="F145" s="375"/>
      <c r="G145" s="375"/>
      <c r="H145" s="375"/>
      <c r="I145" s="375"/>
      <c r="J145" s="375"/>
      <c r="K145" s="271"/>
    </row>
    <row r="146" spans="2:11" ht="17.25" customHeight="1">
      <c r="B146" s="270"/>
      <c r="C146" s="272" t="s">
        <v>498</v>
      </c>
      <c r="D146" s="272"/>
      <c r="E146" s="272"/>
      <c r="F146" s="272" t="s">
        <v>499</v>
      </c>
      <c r="G146" s="273"/>
      <c r="H146" s="272" t="s">
        <v>141</v>
      </c>
      <c r="I146" s="272" t="s">
        <v>57</v>
      </c>
      <c r="J146" s="272" t="s">
        <v>500</v>
      </c>
      <c r="K146" s="271"/>
    </row>
    <row r="147" spans="2:11" ht="17.25" customHeight="1">
      <c r="B147" s="270"/>
      <c r="C147" s="274" t="s">
        <v>501</v>
      </c>
      <c r="D147" s="274"/>
      <c r="E147" s="274"/>
      <c r="F147" s="275" t="s">
        <v>502</v>
      </c>
      <c r="G147" s="276"/>
      <c r="H147" s="274"/>
      <c r="I147" s="274"/>
      <c r="J147" s="274" t="s">
        <v>503</v>
      </c>
      <c r="K147" s="271"/>
    </row>
    <row r="148" spans="2:11" ht="5.25" customHeight="1">
      <c r="B148" s="280"/>
      <c r="C148" s="277"/>
      <c r="D148" s="277"/>
      <c r="E148" s="277"/>
      <c r="F148" s="277"/>
      <c r="G148" s="278"/>
      <c r="H148" s="277"/>
      <c r="I148" s="277"/>
      <c r="J148" s="277"/>
      <c r="K148" s="301"/>
    </row>
    <row r="149" spans="2:11" ht="15" customHeight="1">
      <c r="B149" s="280"/>
      <c r="C149" s="305" t="s">
        <v>507</v>
      </c>
      <c r="D149" s="260"/>
      <c r="E149" s="260"/>
      <c r="F149" s="306" t="s">
        <v>504</v>
      </c>
      <c r="G149" s="260"/>
      <c r="H149" s="305" t="s">
        <v>543</v>
      </c>
      <c r="I149" s="305" t="s">
        <v>506</v>
      </c>
      <c r="J149" s="305">
        <v>120</v>
      </c>
      <c r="K149" s="301"/>
    </row>
    <row r="150" spans="2:11" ht="15" customHeight="1">
      <c r="B150" s="280"/>
      <c r="C150" s="305" t="s">
        <v>552</v>
      </c>
      <c r="D150" s="260"/>
      <c r="E150" s="260"/>
      <c r="F150" s="306" t="s">
        <v>504</v>
      </c>
      <c r="G150" s="260"/>
      <c r="H150" s="305" t="s">
        <v>563</v>
      </c>
      <c r="I150" s="305" t="s">
        <v>506</v>
      </c>
      <c r="J150" s="305" t="s">
        <v>554</v>
      </c>
      <c r="K150" s="301"/>
    </row>
    <row r="151" spans="2:11" ht="15" customHeight="1">
      <c r="B151" s="280"/>
      <c r="C151" s="305" t="s">
        <v>453</v>
      </c>
      <c r="D151" s="260"/>
      <c r="E151" s="260"/>
      <c r="F151" s="306" t="s">
        <v>504</v>
      </c>
      <c r="G151" s="260"/>
      <c r="H151" s="305" t="s">
        <v>564</v>
      </c>
      <c r="I151" s="305" t="s">
        <v>506</v>
      </c>
      <c r="J151" s="305" t="s">
        <v>554</v>
      </c>
      <c r="K151" s="301"/>
    </row>
    <row r="152" spans="2:11" ht="15" customHeight="1">
      <c r="B152" s="280"/>
      <c r="C152" s="305" t="s">
        <v>509</v>
      </c>
      <c r="D152" s="260"/>
      <c r="E152" s="260"/>
      <c r="F152" s="306" t="s">
        <v>510</v>
      </c>
      <c r="G152" s="260"/>
      <c r="H152" s="305" t="s">
        <v>543</v>
      </c>
      <c r="I152" s="305" t="s">
        <v>506</v>
      </c>
      <c r="J152" s="305">
        <v>50</v>
      </c>
      <c r="K152" s="301"/>
    </row>
    <row r="153" spans="2:11" ht="15" customHeight="1">
      <c r="B153" s="280"/>
      <c r="C153" s="305" t="s">
        <v>512</v>
      </c>
      <c r="D153" s="260"/>
      <c r="E153" s="260"/>
      <c r="F153" s="306" t="s">
        <v>504</v>
      </c>
      <c r="G153" s="260"/>
      <c r="H153" s="305" t="s">
        <v>543</v>
      </c>
      <c r="I153" s="305" t="s">
        <v>514</v>
      </c>
      <c r="J153" s="305"/>
      <c r="K153" s="301"/>
    </row>
    <row r="154" spans="2:11" ht="15" customHeight="1">
      <c r="B154" s="280"/>
      <c r="C154" s="305" t="s">
        <v>523</v>
      </c>
      <c r="D154" s="260"/>
      <c r="E154" s="260"/>
      <c r="F154" s="306" t="s">
        <v>510</v>
      </c>
      <c r="G154" s="260"/>
      <c r="H154" s="305" t="s">
        <v>543</v>
      </c>
      <c r="I154" s="305" t="s">
        <v>506</v>
      </c>
      <c r="J154" s="305">
        <v>50</v>
      </c>
      <c r="K154" s="301"/>
    </row>
    <row r="155" spans="2:11" ht="15" customHeight="1">
      <c r="B155" s="280"/>
      <c r="C155" s="305" t="s">
        <v>531</v>
      </c>
      <c r="D155" s="260"/>
      <c r="E155" s="260"/>
      <c r="F155" s="306" t="s">
        <v>510</v>
      </c>
      <c r="G155" s="260"/>
      <c r="H155" s="305" t="s">
        <v>543</v>
      </c>
      <c r="I155" s="305" t="s">
        <v>506</v>
      </c>
      <c r="J155" s="305">
        <v>50</v>
      </c>
      <c r="K155" s="301"/>
    </row>
    <row r="156" spans="2:11" ht="15" customHeight="1">
      <c r="B156" s="280"/>
      <c r="C156" s="305" t="s">
        <v>529</v>
      </c>
      <c r="D156" s="260"/>
      <c r="E156" s="260"/>
      <c r="F156" s="306" t="s">
        <v>510</v>
      </c>
      <c r="G156" s="260"/>
      <c r="H156" s="305" t="s">
        <v>543</v>
      </c>
      <c r="I156" s="305" t="s">
        <v>506</v>
      </c>
      <c r="J156" s="305">
        <v>50</v>
      </c>
      <c r="K156" s="301"/>
    </row>
    <row r="157" spans="2:11" ht="15" customHeight="1">
      <c r="B157" s="280"/>
      <c r="C157" s="305" t="s">
        <v>131</v>
      </c>
      <c r="D157" s="260"/>
      <c r="E157" s="260"/>
      <c r="F157" s="306" t="s">
        <v>504</v>
      </c>
      <c r="G157" s="260"/>
      <c r="H157" s="305" t="s">
        <v>565</v>
      </c>
      <c r="I157" s="305" t="s">
        <v>506</v>
      </c>
      <c r="J157" s="305" t="s">
        <v>566</v>
      </c>
      <c r="K157" s="301"/>
    </row>
    <row r="158" spans="2:11" ht="15" customHeight="1">
      <c r="B158" s="280"/>
      <c r="C158" s="305" t="s">
        <v>567</v>
      </c>
      <c r="D158" s="260"/>
      <c r="E158" s="260"/>
      <c r="F158" s="306" t="s">
        <v>504</v>
      </c>
      <c r="G158" s="260"/>
      <c r="H158" s="305" t="s">
        <v>568</v>
      </c>
      <c r="I158" s="305" t="s">
        <v>538</v>
      </c>
      <c r="J158" s="305"/>
      <c r="K158" s="301"/>
    </row>
    <row r="159" spans="2:11" ht="15" customHeight="1">
      <c r="B159" s="307"/>
      <c r="C159" s="289"/>
      <c r="D159" s="289"/>
      <c r="E159" s="289"/>
      <c r="F159" s="289"/>
      <c r="G159" s="289"/>
      <c r="H159" s="289"/>
      <c r="I159" s="289"/>
      <c r="J159" s="289"/>
      <c r="K159" s="308"/>
    </row>
    <row r="160" spans="2:11" ht="18.75" customHeight="1">
      <c r="B160" s="256"/>
      <c r="C160" s="260"/>
      <c r="D160" s="260"/>
      <c r="E160" s="260"/>
      <c r="F160" s="279"/>
      <c r="G160" s="260"/>
      <c r="H160" s="260"/>
      <c r="I160" s="260"/>
      <c r="J160" s="260"/>
      <c r="K160" s="256"/>
    </row>
    <row r="161" spans="2:11" ht="18.75" customHeight="1">
      <c r="B161" s="266"/>
      <c r="C161" s="266"/>
      <c r="D161" s="266"/>
      <c r="E161" s="266"/>
      <c r="F161" s="266"/>
      <c r="G161" s="266"/>
      <c r="H161" s="266"/>
      <c r="I161" s="266"/>
      <c r="J161" s="266"/>
      <c r="K161" s="266"/>
    </row>
    <row r="162" spans="2:11" ht="7.5" customHeight="1">
      <c r="B162" s="248"/>
      <c r="C162" s="249"/>
      <c r="D162" s="249"/>
      <c r="E162" s="249"/>
      <c r="F162" s="249"/>
      <c r="G162" s="249"/>
      <c r="H162" s="249"/>
      <c r="I162" s="249"/>
      <c r="J162" s="249"/>
      <c r="K162" s="250"/>
    </row>
    <row r="163" spans="2:11" ht="45" customHeight="1">
      <c r="B163" s="251"/>
      <c r="C163" s="374" t="s">
        <v>569</v>
      </c>
      <c r="D163" s="374"/>
      <c r="E163" s="374"/>
      <c r="F163" s="374"/>
      <c r="G163" s="374"/>
      <c r="H163" s="374"/>
      <c r="I163" s="374"/>
      <c r="J163" s="374"/>
      <c r="K163" s="252"/>
    </row>
    <row r="164" spans="2:11" ht="17.25" customHeight="1">
      <c r="B164" s="251"/>
      <c r="C164" s="272" t="s">
        <v>498</v>
      </c>
      <c r="D164" s="272"/>
      <c r="E164" s="272"/>
      <c r="F164" s="272" t="s">
        <v>499</v>
      </c>
      <c r="G164" s="309"/>
      <c r="H164" s="310" t="s">
        <v>141</v>
      </c>
      <c r="I164" s="310" t="s">
        <v>57</v>
      </c>
      <c r="J164" s="272" t="s">
        <v>500</v>
      </c>
      <c r="K164" s="252"/>
    </row>
    <row r="165" spans="2:11" ht="17.25" customHeight="1">
      <c r="B165" s="253"/>
      <c r="C165" s="274" t="s">
        <v>501</v>
      </c>
      <c r="D165" s="274"/>
      <c r="E165" s="274"/>
      <c r="F165" s="275" t="s">
        <v>502</v>
      </c>
      <c r="G165" s="311"/>
      <c r="H165" s="312"/>
      <c r="I165" s="312"/>
      <c r="J165" s="274" t="s">
        <v>503</v>
      </c>
      <c r="K165" s="254"/>
    </row>
    <row r="166" spans="2:11" ht="5.25" customHeight="1">
      <c r="B166" s="280"/>
      <c r="C166" s="277"/>
      <c r="D166" s="277"/>
      <c r="E166" s="277"/>
      <c r="F166" s="277"/>
      <c r="G166" s="278"/>
      <c r="H166" s="277"/>
      <c r="I166" s="277"/>
      <c r="J166" s="277"/>
      <c r="K166" s="301"/>
    </row>
    <row r="167" spans="2:11" ht="15" customHeight="1">
      <c r="B167" s="280"/>
      <c r="C167" s="260" t="s">
        <v>507</v>
      </c>
      <c r="D167" s="260"/>
      <c r="E167" s="260"/>
      <c r="F167" s="279" t="s">
        <v>504</v>
      </c>
      <c r="G167" s="260"/>
      <c r="H167" s="260" t="s">
        <v>543</v>
      </c>
      <c r="I167" s="260" t="s">
        <v>506</v>
      </c>
      <c r="J167" s="260">
        <v>120</v>
      </c>
      <c r="K167" s="301"/>
    </row>
    <row r="168" spans="2:11" ht="15" customHeight="1">
      <c r="B168" s="280"/>
      <c r="C168" s="260" t="s">
        <v>552</v>
      </c>
      <c r="D168" s="260"/>
      <c r="E168" s="260"/>
      <c r="F168" s="279" t="s">
        <v>504</v>
      </c>
      <c r="G168" s="260"/>
      <c r="H168" s="260" t="s">
        <v>553</v>
      </c>
      <c r="I168" s="260" t="s">
        <v>506</v>
      </c>
      <c r="J168" s="260" t="s">
        <v>554</v>
      </c>
      <c r="K168" s="301"/>
    </row>
    <row r="169" spans="2:11" ht="15" customHeight="1">
      <c r="B169" s="280"/>
      <c r="C169" s="260" t="s">
        <v>453</v>
      </c>
      <c r="D169" s="260"/>
      <c r="E169" s="260"/>
      <c r="F169" s="279" t="s">
        <v>504</v>
      </c>
      <c r="G169" s="260"/>
      <c r="H169" s="260" t="s">
        <v>570</v>
      </c>
      <c r="I169" s="260" t="s">
        <v>506</v>
      </c>
      <c r="J169" s="260" t="s">
        <v>554</v>
      </c>
      <c r="K169" s="301"/>
    </row>
    <row r="170" spans="2:11" ht="15" customHeight="1">
      <c r="B170" s="280"/>
      <c r="C170" s="260" t="s">
        <v>509</v>
      </c>
      <c r="D170" s="260"/>
      <c r="E170" s="260"/>
      <c r="F170" s="279" t="s">
        <v>510</v>
      </c>
      <c r="G170" s="260"/>
      <c r="H170" s="260" t="s">
        <v>570</v>
      </c>
      <c r="I170" s="260" t="s">
        <v>506</v>
      </c>
      <c r="J170" s="260">
        <v>50</v>
      </c>
      <c r="K170" s="301"/>
    </row>
    <row r="171" spans="2:11" ht="15" customHeight="1">
      <c r="B171" s="280"/>
      <c r="C171" s="260" t="s">
        <v>512</v>
      </c>
      <c r="D171" s="260"/>
      <c r="E171" s="260"/>
      <c r="F171" s="279" t="s">
        <v>504</v>
      </c>
      <c r="G171" s="260"/>
      <c r="H171" s="260" t="s">
        <v>570</v>
      </c>
      <c r="I171" s="260" t="s">
        <v>514</v>
      </c>
      <c r="J171" s="260"/>
      <c r="K171" s="301"/>
    </row>
    <row r="172" spans="2:11" ht="15" customHeight="1">
      <c r="B172" s="280"/>
      <c r="C172" s="260" t="s">
        <v>523</v>
      </c>
      <c r="D172" s="260"/>
      <c r="E172" s="260"/>
      <c r="F172" s="279" t="s">
        <v>510</v>
      </c>
      <c r="G172" s="260"/>
      <c r="H172" s="260" t="s">
        <v>570</v>
      </c>
      <c r="I172" s="260" t="s">
        <v>506</v>
      </c>
      <c r="J172" s="260">
        <v>50</v>
      </c>
      <c r="K172" s="301"/>
    </row>
    <row r="173" spans="2:11" ht="15" customHeight="1">
      <c r="B173" s="280"/>
      <c r="C173" s="260" t="s">
        <v>531</v>
      </c>
      <c r="D173" s="260"/>
      <c r="E173" s="260"/>
      <c r="F173" s="279" t="s">
        <v>510</v>
      </c>
      <c r="G173" s="260"/>
      <c r="H173" s="260" t="s">
        <v>570</v>
      </c>
      <c r="I173" s="260" t="s">
        <v>506</v>
      </c>
      <c r="J173" s="260">
        <v>50</v>
      </c>
      <c r="K173" s="301"/>
    </row>
    <row r="174" spans="2:11" ht="15" customHeight="1">
      <c r="B174" s="280"/>
      <c r="C174" s="260" t="s">
        <v>529</v>
      </c>
      <c r="D174" s="260"/>
      <c r="E174" s="260"/>
      <c r="F174" s="279" t="s">
        <v>510</v>
      </c>
      <c r="G174" s="260"/>
      <c r="H174" s="260" t="s">
        <v>570</v>
      </c>
      <c r="I174" s="260" t="s">
        <v>506</v>
      </c>
      <c r="J174" s="260">
        <v>50</v>
      </c>
      <c r="K174" s="301"/>
    </row>
    <row r="175" spans="2:11" ht="15" customHeight="1">
      <c r="B175" s="280"/>
      <c r="C175" s="260" t="s">
        <v>140</v>
      </c>
      <c r="D175" s="260"/>
      <c r="E175" s="260"/>
      <c r="F175" s="279" t="s">
        <v>504</v>
      </c>
      <c r="G175" s="260"/>
      <c r="H175" s="260" t="s">
        <v>571</v>
      </c>
      <c r="I175" s="260" t="s">
        <v>572</v>
      </c>
      <c r="J175" s="260"/>
      <c r="K175" s="301"/>
    </row>
    <row r="176" spans="2:11" ht="15" customHeight="1">
      <c r="B176" s="280"/>
      <c r="C176" s="260" t="s">
        <v>57</v>
      </c>
      <c r="D176" s="260"/>
      <c r="E176" s="260"/>
      <c r="F176" s="279" t="s">
        <v>504</v>
      </c>
      <c r="G176" s="260"/>
      <c r="H176" s="260" t="s">
        <v>573</v>
      </c>
      <c r="I176" s="260" t="s">
        <v>574</v>
      </c>
      <c r="J176" s="260">
        <v>1</v>
      </c>
      <c r="K176" s="301"/>
    </row>
    <row r="177" spans="2:11" ht="15" customHeight="1">
      <c r="B177" s="280"/>
      <c r="C177" s="260" t="s">
        <v>53</v>
      </c>
      <c r="D177" s="260"/>
      <c r="E177" s="260"/>
      <c r="F177" s="279" t="s">
        <v>504</v>
      </c>
      <c r="G177" s="260"/>
      <c r="H177" s="260" t="s">
        <v>575</v>
      </c>
      <c r="I177" s="260" t="s">
        <v>506</v>
      </c>
      <c r="J177" s="260">
        <v>20</v>
      </c>
      <c r="K177" s="301"/>
    </row>
    <row r="178" spans="2:11" ht="15" customHeight="1">
      <c r="B178" s="280"/>
      <c r="C178" s="260" t="s">
        <v>141</v>
      </c>
      <c r="D178" s="260"/>
      <c r="E178" s="260"/>
      <c r="F178" s="279" t="s">
        <v>504</v>
      </c>
      <c r="G178" s="260"/>
      <c r="H178" s="260" t="s">
        <v>576</v>
      </c>
      <c r="I178" s="260" t="s">
        <v>506</v>
      </c>
      <c r="J178" s="260">
        <v>255</v>
      </c>
      <c r="K178" s="301"/>
    </row>
    <row r="179" spans="2:11" ht="15" customHeight="1">
      <c r="B179" s="280"/>
      <c r="C179" s="260" t="s">
        <v>142</v>
      </c>
      <c r="D179" s="260"/>
      <c r="E179" s="260"/>
      <c r="F179" s="279" t="s">
        <v>504</v>
      </c>
      <c r="G179" s="260"/>
      <c r="H179" s="260" t="s">
        <v>469</v>
      </c>
      <c r="I179" s="260" t="s">
        <v>506</v>
      </c>
      <c r="J179" s="260">
        <v>10</v>
      </c>
      <c r="K179" s="301"/>
    </row>
    <row r="180" spans="2:11" ht="15" customHeight="1">
      <c r="B180" s="280"/>
      <c r="C180" s="260" t="s">
        <v>143</v>
      </c>
      <c r="D180" s="260"/>
      <c r="E180" s="260"/>
      <c r="F180" s="279" t="s">
        <v>504</v>
      </c>
      <c r="G180" s="260"/>
      <c r="H180" s="260" t="s">
        <v>577</v>
      </c>
      <c r="I180" s="260" t="s">
        <v>538</v>
      </c>
      <c r="J180" s="260"/>
      <c r="K180" s="301"/>
    </row>
    <row r="181" spans="2:11" ht="15" customHeight="1">
      <c r="B181" s="280"/>
      <c r="C181" s="260" t="s">
        <v>578</v>
      </c>
      <c r="D181" s="260"/>
      <c r="E181" s="260"/>
      <c r="F181" s="279" t="s">
        <v>504</v>
      </c>
      <c r="G181" s="260"/>
      <c r="H181" s="260" t="s">
        <v>579</v>
      </c>
      <c r="I181" s="260" t="s">
        <v>538</v>
      </c>
      <c r="J181" s="260"/>
      <c r="K181" s="301"/>
    </row>
    <row r="182" spans="2:11" ht="15" customHeight="1">
      <c r="B182" s="280"/>
      <c r="C182" s="260" t="s">
        <v>567</v>
      </c>
      <c r="D182" s="260"/>
      <c r="E182" s="260"/>
      <c r="F182" s="279" t="s">
        <v>504</v>
      </c>
      <c r="G182" s="260"/>
      <c r="H182" s="260" t="s">
        <v>580</v>
      </c>
      <c r="I182" s="260" t="s">
        <v>538</v>
      </c>
      <c r="J182" s="260"/>
      <c r="K182" s="301"/>
    </row>
    <row r="183" spans="2:11" ht="15" customHeight="1">
      <c r="B183" s="280"/>
      <c r="C183" s="260" t="s">
        <v>145</v>
      </c>
      <c r="D183" s="260"/>
      <c r="E183" s="260"/>
      <c r="F183" s="279" t="s">
        <v>510</v>
      </c>
      <c r="G183" s="260"/>
      <c r="H183" s="260" t="s">
        <v>581</v>
      </c>
      <c r="I183" s="260" t="s">
        <v>506</v>
      </c>
      <c r="J183" s="260">
        <v>50</v>
      </c>
      <c r="K183" s="301"/>
    </row>
    <row r="184" spans="2:11" ht="15" customHeight="1">
      <c r="B184" s="280"/>
      <c r="C184" s="260" t="s">
        <v>582</v>
      </c>
      <c r="D184" s="260"/>
      <c r="E184" s="260"/>
      <c r="F184" s="279" t="s">
        <v>510</v>
      </c>
      <c r="G184" s="260"/>
      <c r="H184" s="260" t="s">
        <v>583</v>
      </c>
      <c r="I184" s="260" t="s">
        <v>584</v>
      </c>
      <c r="J184" s="260"/>
      <c r="K184" s="301"/>
    </row>
    <row r="185" spans="2:11" ht="15" customHeight="1">
      <c r="B185" s="280"/>
      <c r="C185" s="260" t="s">
        <v>585</v>
      </c>
      <c r="D185" s="260"/>
      <c r="E185" s="260"/>
      <c r="F185" s="279" t="s">
        <v>510</v>
      </c>
      <c r="G185" s="260"/>
      <c r="H185" s="260" t="s">
        <v>586</v>
      </c>
      <c r="I185" s="260" t="s">
        <v>584</v>
      </c>
      <c r="J185" s="260"/>
      <c r="K185" s="301"/>
    </row>
    <row r="186" spans="2:11" ht="15" customHeight="1">
      <c r="B186" s="280"/>
      <c r="C186" s="260" t="s">
        <v>587</v>
      </c>
      <c r="D186" s="260"/>
      <c r="E186" s="260"/>
      <c r="F186" s="279" t="s">
        <v>510</v>
      </c>
      <c r="G186" s="260"/>
      <c r="H186" s="260" t="s">
        <v>588</v>
      </c>
      <c r="I186" s="260" t="s">
        <v>584</v>
      </c>
      <c r="J186" s="260"/>
      <c r="K186" s="301"/>
    </row>
    <row r="187" spans="2:11" ht="15" customHeight="1">
      <c r="B187" s="280"/>
      <c r="C187" s="313" t="s">
        <v>589</v>
      </c>
      <c r="D187" s="260"/>
      <c r="E187" s="260"/>
      <c r="F187" s="279" t="s">
        <v>510</v>
      </c>
      <c r="G187" s="260"/>
      <c r="H187" s="260" t="s">
        <v>590</v>
      </c>
      <c r="I187" s="260" t="s">
        <v>591</v>
      </c>
      <c r="J187" s="314" t="s">
        <v>592</v>
      </c>
      <c r="K187" s="301"/>
    </row>
    <row r="188" spans="2:11" ht="15" customHeight="1">
      <c r="B188" s="280"/>
      <c r="C188" s="265" t="s">
        <v>42</v>
      </c>
      <c r="D188" s="260"/>
      <c r="E188" s="260"/>
      <c r="F188" s="279" t="s">
        <v>504</v>
      </c>
      <c r="G188" s="260"/>
      <c r="H188" s="256" t="s">
        <v>593</v>
      </c>
      <c r="I188" s="260" t="s">
        <v>594</v>
      </c>
      <c r="J188" s="260"/>
      <c r="K188" s="301"/>
    </row>
    <row r="189" spans="2:11" ht="15" customHeight="1">
      <c r="B189" s="280"/>
      <c r="C189" s="265" t="s">
        <v>595</v>
      </c>
      <c r="D189" s="260"/>
      <c r="E189" s="260"/>
      <c r="F189" s="279" t="s">
        <v>504</v>
      </c>
      <c r="G189" s="260"/>
      <c r="H189" s="260" t="s">
        <v>596</v>
      </c>
      <c r="I189" s="260" t="s">
        <v>538</v>
      </c>
      <c r="J189" s="260"/>
      <c r="K189" s="301"/>
    </row>
    <row r="190" spans="2:11" ht="15" customHeight="1">
      <c r="B190" s="280"/>
      <c r="C190" s="265" t="s">
        <v>597</v>
      </c>
      <c r="D190" s="260"/>
      <c r="E190" s="260"/>
      <c r="F190" s="279" t="s">
        <v>504</v>
      </c>
      <c r="G190" s="260"/>
      <c r="H190" s="260" t="s">
        <v>598</v>
      </c>
      <c r="I190" s="260" t="s">
        <v>538</v>
      </c>
      <c r="J190" s="260"/>
      <c r="K190" s="301"/>
    </row>
    <row r="191" spans="2:11" ht="15" customHeight="1">
      <c r="B191" s="280"/>
      <c r="C191" s="265" t="s">
        <v>599</v>
      </c>
      <c r="D191" s="260"/>
      <c r="E191" s="260"/>
      <c r="F191" s="279" t="s">
        <v>510</v>
      </c>
      <c r="G191" s="260"/>
      <c r="H191" s="260" t="s">
        <v>600</v>
      </c>
      <c r="I191" s="260" t="s">
        <v>538</v>
      </c>
      <c r="J191" s="260"/>
      <c r="K191" s="301"/>
    </row>
    <row r="192" spans="2:11" ht="15" customHeight="1">
      <c r="B192" s="307"/>
      <c r="C192" s="315"/>
      <c r="D192" s="289"/>
      <c r="E192" s="289"/>
      <c r="F192" s="289"/>
      <c r="G192" s="289"/>
      <c r="H192" s="289"/>
      <c r="I192" s="289"/>
      <c r="J192" s="289"/>
      <c r="K192" s="308"/>
    </row>
    <row r="193" spans="2:11" ht="18.75" customHeight="1">
      <c r="B193" s="256"/>
      <c r="C193" s="260"/>
      <c r="D193" s="260"/>
      <c r="E193" s="260"/>
      <c r="F193" s="279"/>
      <c r="G193" s="260"/>
      <c r="H193" s="260"/>
      <c r="I193" s="260"/>
      <c r="J193" s="260"/>
      <c r="K193" s="256"/>
    </row>
    <row r="194" spans="2:11" ht="18.75" customHeight="1">
      <c r="B194" s="256"/>
      <c r="C194" s="260"/>
      <c r="D194" s="260"/>
      <c r="E194" s="260"/>
      <c r="F194" s="279"/>
      <c r="G194" s="260"/>
      <c r="H194" s="260"/>
      <c r="I194" s="260"/>
      <c r="J194" s="260"/>
      <c r="K194" s="256"/>
    </row>
    <row r="195" spans="2:11" ht="18.75" customHeight="1">
      <c r="B195" s="266"/>
      <c r="C195" s="266"/>
      <c r="D195" s="266"/>
      <c r="E195" s="266"/>
      <c r="F195" s="266"/>
      <c r="G195" s="266"/>
      <c r="H195" s="266"/>
      <c r="I195" s="266"/>
      <c r="J195" s="266"/>
      <c r="K195" s="266"/>
    </row>
    <row r="196" spans="2:11">
      <c r="B196" s="248"/>
      <c r="C196" s="249"/>
      <c r="D196" s="249"/>
      <c r="E196" s="249"/>
      <c r="F196" s="249"/>
      <c r="G196" s="249"/>
      <c r="H196" s="249"/>
      <c r="I196" s="249"/>
      <c r="J196" s="249"/>
      <c r="K196" s="250"/>
    </row>
    <row r="197" spans="2:11" ht="21">
      <c r="B197" s="251"/>
      <c r="C197" s="374" t="s">
        <v>601</v>
      </c>
      <c r="D197" s="374"/>
      <c r="E197" s="374"/>
      <c r="F197" s="374"/>
      <c r="G197" s="374"/>
      <c r="H197" s="374"/>
      <c r="I197" s="374"/>
      <c r="J197" s="374"/>
      <c r="K197" s="252"/>
    </row>
    <row r="198" spans="2:11" ht="25.5" customHeight="1">
      <c r="B198" s="251"/>
      <c r="C198" s="316" t="s">
        <v>602</v>
      </c>
      <c r="D198" s="316"/>
      <c r="E198" s="316"/>
      <c r="F198" s="316" t="s">
        <v>603</v>
      </c>
      <c r="G198" s="317"/>
      <c r="H198" s="373" t="s">
        <v>604</v>
      </c>
      <c r="I198" s="373"/>
      <c r="J198" s="373"/>
      <c r="K198" s="252"/>
    </row>
    <row r="199" spans="2:11" ht="5.25" customHeight="1">
      <c r="B199" s="280"/>
      <c r="C199" s="277"/>
      <c r="D199" s="277"/>
      <c r="E199" s="277"/>
      <c r="F199" s="277"/>
      <c r="G199" s="260"/>
      <c r="H199" s="277"/>
      <c r="I199" s="277"/>
      <c r="J199" s="277"/>
      <c r="K199" s="301"/>
    </row>
    <row r="200" spans="2:11" ht="15" customHeight="1">
      <c r="B200" s="280"/>
      <c r="C200" s="260" t="s">
        <v>594</v>
      </c>
      <c r="D200" s="260"/>
      <c r="E200" s="260"/>
      <c r="F200" s="279" t="s">
        <v>43</v>
      </c>
      <c r="G200" s="260"/>
      <c r="H200" s="371" t="s">
        <v>605</v>
      </c>
      <c r="I200" s="371"/>
      <c r="J200" s="371"/>
      <c r="K200" s="301"/>
    </row>
    <row r="201" spans="2:11" ht="15" customHeight="1">
      <c r="B201" s="280"/>
      <c r="C201" s="286"/>
      <c r="D201" s="260"/>
      <c r="E201" s="260"/>
      <c r="F201" s="279" t="s">
        <v>44</v>
      </c>
      <c r="G201" s="260"/>
      <c r="H201" s="371" t="s">
        <v>606</v>
      </c>
      <c r="I201" s="371"/>
      <c r="J201" s="371"/>
      <c r="K201" s="301"/>
    </row>
    <row r="202" spans="2:11" ht="15" customHeight="1">
      <c r="B202" s="280"/>
      <c r="C202" s="286"/>
      <c r="D202" s="260"/>
      <c r="E202" s="260"/>
      <c r="F202" s="279" t="s">
        <v>47</v>
      </c>
      <c r="G202" s="260"/>
      <c r="H202" s="371" t="s">
        <v>607</v>
      </c>
      <c r="I202" s="371"/>
      <c r="J202" s="371"/>
      <c r="K202" s="301"/>
    </row>
    <row r="203" spans="2:11" ht="15" customHeight="1">
      <c r="B203" s="280"/>
      <c r="C203" s="260"/>
      <c r="D203" s="260"/>
      <c r="E203" s="260"/>
      <c r="F203" s="279" t="s">
        <v>45</v>
      </c>
      <c r="G203" s="260"/>
      <c r="H203" s="371" t="s">
        <v>608</v>
      </c>
      <c r="I203" s="371"/>
      <c r="J203" s="371"/>
      <c r="K203" s="301"/>
    </row>
    <row r="204" spans="2:11" ht="15" customHeight="1">
      <c r="B204" s="280"/>
      <c r="C204" s="260"/>
      <c r="D204" s="260"/>
      <c r="E204" s="260"/>
      <c r="F204" s="279" t="s">
        <v>46</v>
      </c>
      <c r="G204" s="260"/>
      <c r="H204" s="371" t="s">
        <v>609</v>
      </c>
      <c r="I204" s="371"/>
      <c r="J204" s="371"/>
      <c r="K204" s="301"/>
    </row>
    <row r="205" spans="2:11" ht="15" customHeight="1">
      <c r="B205" s="280"/>
      <c r="C205" s="260"/>
      <c r="D205" s="260"/>
      <c r="E205" s="260"/>
      <c r="F205" s="279"/>
      <c r="G205" s="260"/>
      <c r="H205" s="260"/>
      <c r="I205" s="260"/>
      <c r="J205" s="260"/>
      <c r="K205" s="301"/>
    </row>
    <row r="206" spans="2:11" ht="15" customHeight="1">
      <c r="B206" s="280"/>
      <c r="C206" s="260" t="s">
        <v>550</v>
      </c>
      <c r="D206" s="260"/>
      <c r="E206" s="260"/>
      <c r="F206" s="279" t="s">
        <v>79</v>
      </c>
      <c r="G206" s="260"/>
      <c r="H206" s="371" t="s">
        <v>610</v>
      </c>
      <c r="I206" s="371"/>
      <c r="J206" s="371"/>
      <c r="K206" s="301"/>
    </row>
    <row r="207" spans="2:11" ht="15" customHeight="1">
      <c r="B207" s="280"/>
      <c r="C207" s="286"/>
      <c r="D207" s="260"/>
      <c r="E207" s="260"/>
      <c r="F207" s="279" t="s">
        <v>447</v>
      </c>
      <c r="G207" s="260"/>
      <c r="H207" s="371" t="s">
        <v>448</v>
      </c>
      <c r="I207" s="371"/>
      <c r="J207" s="371"/>
      <c r="K207" s="301"/>
    </row>
    <row r="208" spans="2:11" ht="15" customHeight="1">
      <c r="B208" s="280"/>
      <c r="C208" s="260"/>
      <c r="D208" s="260"/>
      <c r="E208" s="260"/>
      <c r="F208" s="279" t="s">
        <v>445</v>
      </c>
      <c r="G208" s="260"/>
      <c r="H208" s="371" t="s">
        <v>611</v>
      </c>
      <c r="I208" s="371"/>
      <c r="J208" s="371"/>
      <c r="K208" s="301"/>
    </row>
    <row r="209" spans="2:11" ht="15" customHeight="1">
      <c r="B209" s="318"/>
      <c r="C209" s="286"/>
      <c r="D209" s="286"/>
      <c r="E209" s="286"/>
      <c r="F209" s="279" t="s">
        <v>449</v>
      </c>
      <c r="G209" s="265"/>
      <c r="H209" s="372" t="s">
        <v>450</v>
      </c>
      <c r="I209" s="372"/>
      <c r="J209" s="372"/>
      <c r="K209" s="319"/>
    </row>
    <row r="210" spans="2:11" ht="15" customHeight="1">
      <c r="B210" s="318"/>
      <c r="C210" s="286"/>
      <c r="D210" s="286"/>
      <c r="E210" s="286"/>
      <c r="F210" s="279" t="s">
        <v>451</v>
      </c>
      <c r="G210" s="265"/>
      <c r="H210" s="372" t="s">
        <v>612</v>
      </c>
      <c r="I210" s="372"/>
      <c r="J210" s="372"/>
      <c r="K210" s="319"/>
    </row>
    <row r="211" spans="2:11" ht="15" customHeight="1">
      <c r="B211" s="318"/>
      <c r="C211" s="286"/>
      <c r="D211" s="286"/>
      <c r="E211" s="286"/>
      <c r="F211" s="320"/>
      <c r="G211" s="265"/>
      <c r="H211" s="321"/>
      <c r="I211" s="321"/>
      <c r="J211" s="321"/>
      <c r="K211" s="319"/>
    </row>
    <row r="212" spans="2:11" ht="15" customHeight="1">
      <c r="B212" s="318"/>
      <c r="C212" s="260" t="s">
        <v>574</v>
      </c>
      <c r="D212" s="286"/>
      <c r="E212" s="286"/>
      <c r="F212" s="279">
        <v>1</v>
      </c>
      <c r="G212" s="265"/>
      <c r="H212" s="372" t="s">
        <v>613</v>
      </c>
      <c r="I212" s="372"/>
      <c r="J212" s="372"/>
      <c r="K212" s="319"/>
    </row>
    <row r="213" spans="2:11" ht="15" customHeight="1">
      <c r="B213" s="318"/>
      <c r="C213" s="286"/>
      <c r="D213" s="286"/>
      <c r="E213" s="286"/>
      <c r="F213" s="279">
        <v>2</v>
      </c>
      <c r="G213" s="265"/>
      <c r="H213" s="372" t="s">
        <v>614</v>
      </c>
      <c r="I213" s="372"/>
      <c r="J213" s="372"/>
      <c r="K213" s="319"/>
    </row>
    <row r="214" spans="2:11" ht="15" customHeight="1">
      <c r="B214" s="318"/>
      <c r="C214" s="286"/>
      <c r="D214" s="286"/>
      <c r="E214" s="286"/>
      <c r="F214" s="279">
        <v>3</v>
      </c>
      <c r="G214" s="265"/>
      <c r="H214" s="372" t="s">
        <v>615</v>
      </c>
      <c r="I214" s="372"/>
      <c r="J214" s="372"/>
      <c r="K214" s="319"/>
    </row>
    <row r="215" spans="2:11" ht="15" customHeight="1">
      <c r="B215" s="318"/>
      <c r="C215" s="286"/>
      <c r="D215" s="286"/>
      <c r="E215" s="286"/>
      <c r="F215" s="279">
        <v>4</v>
      </c>
      <c r="G215" s="265"/>
      <c r="H215" s="372" t="s">
        <v>616</v>
      </c>
      <c r="I215" s="372"/>
      <c r="J215" s="372"/>
      <c r="K215" s="319"/>
    </row>
    <row r="216" spans="2:11" ht="12.75" customHeight="1">
      <c r="B216" s="322"/>
      <c r="C216" s="323"/>
      <c r="D216" s="323"/>
      <c r="E216" s="323"/>
      <c r="F216" s="323"/>
      <c r="G216" s="323"/>
      <c r="H216" s="323"/>
      <c r="I216" s="323"/>
      <c r="J216" s="323"/>
      <c r="K216" s="324"/>
    </row>
  </sheetData>
  <sheetProtection algorithmName="SHA-512" hashValue="3we3GIM+lOzK7ftPB/9v2mnDEIT5sJwHZaXlgU5tFOy2J79YC4WiQBS/cxpGqrw1rRA2aqlfBL8enZA7E6hTmg==" saltValue="dz/uNdQ0udqMTGOarTg0ng==" spinCount="100000" sheet="1" objects="1" scenarios="1" formatCells="0" formatColumns="0" formatRows="0" sort="0" autoFilter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81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129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ROUND(SUM(BE80:BE126), 2)</f>
        <v>0</v>
      </c>
      <c r="G30" s="41"/>
      <c r="H30" s="41"/>
      <c r="I30" s="130">
        <v>0.21</v>
      </c>
      <c r="J30" s="129">
        <f>ROUND(ROUND((SUM(BE80:BE126)),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ROUND(SUM(BF80:BF126), 2)</f>
        <v>0</v>
      </c>
      <c r="G31" s="41"/>
      <c r="H31" s="41"/>
      <c r="I31" s="130">
        <v>0.15</v>
      </c>
      <c r="J31" s="129">
        <f>ROUND(ROUND((SUM(BF80:BF126)),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ROUND(SUM(BG80:BG126),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ROUND(SUM(BH80:BH126),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ROUND(SUM(BI80:BI126),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2 - Hromada betonové suti č. 2-1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J97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J111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2 - Hromada betonové suti č. 2-1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1059.3</v>
      </c>
      <c r="S80" s="84"/>
      <c r="T80" s="173">
        <f>T81</f>
        <v>203.32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P82+P97+P111</f>
        <v>0</v>
      </c>
      <c r="Q81" s="183"/>
      <c r="R81" s="184">
        <f>R82+R97+R111</f>
        <v>1059.3</v>
      </c>
      <c r="S81" s="183"/>
      <c r="T81" s="185">
        <f>T82+T97+T111</f>
        <v>203.32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BK82+BK97+BK111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SUM(P83:P96)</f>
        <v>0</v>
      </c>
      <c r="Q82" s="183"/>
      <c r="R82" s="184">
        <f>SUM(R83:R96)</f>
        <v>1059.3</v>
      </c>
      <c r="S82" s="183"/>
      <c r="T82" s="185">
        <f>SUM(T83:T96)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SUM(BK83:BK96)</f>
        <v>0</v>
      </c>
    </row>
    <row r="83" spans="2:65" s="1" customFormat="1" ht="44.25" customHeight="1">
      <c r="B83" s="40"/>
      <c r="C83" s="192" t="s">
        <v>80</v>
      </c>
      <c r="D83" s="192" t="s">
        <v>157</v>
      </c>
      <c r="E83" s="193" t="s">
        <v>158</v>
      </c>
      <c r="F83" s="194" t="s">
        <v>159</v>
      </c>
      <c r="G83" s="195" t="s">
        <v>160</v>
      </c>
      <c r="H83" s="196">
        <v>1059.3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1</v>
      </c>
      <c r="R83" s="201">
        <f>Q83*H83</f>
        <v>1059.3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163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165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1" customFormat="1" ht="13.5">
      <c r="B85" s="204"/>
      <c r="C85" s="205"/>
      <c r="D85" s="206" t="s">
        <v>164</v>
      </c>
      <c r="E85" s="207" t="s">
        <v>21</v>
      </c>
      <c r="F85" s="208" t="s">
        <v>166</v>
      </c>
      <c r="G85" s="205"/>
      <c r="H85" s="209" t="s">
        <v>21</v>
      </c>
      <c r="I85" s="210"/>
      <c r="J85" s="205"/>
      <c r="K85" s="205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164</v>
      </c>
      <c r="AU85" s="215" t="s">
        <v>82</v>
      </c>
      <c r="AV85" s="11" t="s">
        <v>80</v>
      </c>
      <c r="AW85" s="11" t="s">
        <v>36</v>
      </c>
      <c r="AX85" s="11" t="s">
        <v>72</v>
      </c>
      <c r="AY85" s="215" t="s">
        <v>155</v>
      </c>
    </row>
    <row r="86" spans="2:65" s="12" customFormat="1" ht="13.5">
      <c r="B86" s="216"/>
      <c r="C86" s="217"/>
      <c r="D86" s="206" t="s">
        <v>164</v>
      </c>
      <c r="E86" s="218" t="s">
        <v>21</v>
      </c>
      <c r="F86" s="219" t="s">
        <v>167</v>
      </c>
      <c r="G86" s="217"/>
      <c r="H86" s="220">
        <v>1059.3</v>
      </c>
      <c r="I86" s="221"/>
      <c r="J86" s="217"/>
      <c r="K86" s="217"/>
      <c r="L86" s="222"/>
      <c r="M86" s="223"/>
      <c r="N86" s="224"/>
      <c r="O86" s="224"/>
      <c r="P86" s="224"/>
      <c r="Q86" s="224"/>
      <c r="R86" s="224"/>
      <c r="S86" s="224"/>
      <c r="T86" s="225"/>
      <c r="AT86" s="226" t="s">
        <v>164</v>
      </c>
      <c r="AU86" s="226" t="s">
        <v>82</v>
      </c>
      <c r="AV86" s="12" t="s">
        <v>82</v>
      </c>
      <c r="AW86" s="12" t="s">
        <v>36</v>
      </c>
      <c r="AX86" s="12" t="s">
        <v>72</v>
      </c>
      <c r="AY86" s="226" t="s">
        <v>155</v>
      </c>
    </row>
    <row r="87" spans="2:65" s="13" customFormat="1" ht="13.5">
      <c r="B87" s="227"/>
      <c r="C87" s="228"/>
      <c r="D87" s="229" t="s">
        <v>164</v>
      </c>
      <c r="E87" s="230" t="s">
        <v>21</v>
      </c>
      <c r="F87" s="231" t="s">
        <v>168</v>
      </c>
      <c r="G87" s="228"/>
      <c r="H87" s="232">
        <v>1059.3</v>
      </c>
      <c r="I87" s="233"/>
      <c r="J87" s="228"/>
      <c r="K87" s="228"/>
      <c r="L87" s="234"/>
      <c r="M87" s="235"/>
      <c r="N87" s="236"/>
      <c r="O87" s="236"/>
      <c r="P87" s="236"/>
      <c r="Q87" s="236"/>
      <c r="R87" s="236"/>
      <c r="S87" s="236"/>
      <c r="T87" s="237"/>
      <c r="AT87" s="238" t="s">
        <v>164</v>
      </c>
      <c r="AU87" s="238" t="s">
        <v>82</v>
      </c>
      <c r="AV87" s="13" t="s">
        <v>162</v>
      </c>
      <c r="AW87" s="13" t="s">
        <v>36</v>
      </c>
      <c r="AX87" s="13" t="s">
        <v>80</v>
      </c>
      <c r="AY87" s="238" t="s">
        <v>155</v>
      </c>
    </row>
    <row r="88" spans="2:65" s="1" customFormat="1" ht="31.5" customHeight="1">
      <c r="B88" s="40"/>
      <c r="C88" s="192" t="s">
        <v>82</v>
      </c>
      <c r="D88" s="192" t="s">
        <v>157</v>
      </c>
      <c r="E88" s="193" t="s">
        <v>169</v>
      </c>
      <c r="F88" s="194" t="s">
        <v>170</v>
      </c>
      <c r="G88" s="195" t="s">
        <v>160</v>
      </c>
      <c r="H88" s="196">
        <v>1059.3</v>
      </c>
      <c r="I88" s="197"/>
      <c r="J88" s="198">
        <f>ROUND(I88*H88,2)</f>
        <v>0</v>
      </c>
      <c r="K88" s="194" t="s">
        <v>161</v>
      </c>
      <c r="L88" s="60"/>
      <c r="M88" s="199" t="s">
        <v>21</v>
      </c>
      <c r="N88" s="200" t="s">
        <v>43</v>
      </c>
      <c r="O88" s="41"/>
      <c r="P88" s="201">
        <f>O88*H88</f>
        <v>0</v>
      </c>
      <c r="Q88" s="201">
        <v>0</v>
      </c>
      <c r="R88" s="201">
        <f>Q88*H88</f>
        <v>0</v>
      </c>
      <c r="S88" s="201">
        <v>0</v>
      </c>
      <c r="T88" s="202">
        <f>S88*H88</f>
        <v>0</v>
      </c>
      <c r="AR88" s="23" t="s">
        <v>162</v>
      </c>
      <c r="AT88" s="23" t="s">
        <v>157</v>
      </c>
      <c r="AU88" s="23" t="s">
        <v>82</v>
      </c>
      <c r="AY88" s="23" t="s">
        <v>155</v>
      </c>
      <c r="BE88" s="203">
        <f>IF(N88="základní",J88,0)</f>
        <v>0</v>
      </c>
      <c r="BF88" s="203">
        <f>IF(N88="snížená",J88,0)</f>
        <v>0</v>
      </c>
      <c r="BG88" s="203">
        <f>IF(N88="zákl. přenesená",J88,0)</f>
        <v>0</v>
      </c>
      <c r="BH88" s="203">
        <f>IF(N88="sníž. přenesená",J88,0)</f>
        <v>0</v>
      </c>
      <c r="BI88" s="203">
        <f>IF(N88="nulová",J88,0)</f>
        <v>0</v>
      </c>
      <c r="BJ88" s="23" t="s">
        <v>80</v>
      </c>
      <c r="BK88" s="203">
        <f>ROUND(I88*H88,2)</f>
        <v>0</v>
      </c>
      <c r="BL88" s="23" t="s">
        <v>162</v>
      </c>
      <c r="BM88" s="23" t="s">
        <v>171</v>
      </c>
    </row>
    <row r="89" spans="2:65" s="11" customFormat="1" ht="13.5">
      <c r="B89" s="204"/>
      <c r="C89" s="205"/>
      <c r="D89" s="206" t="s">
        <v>164</v>
      </c>
      <c r="E89" s="207" t="s">
        <v>21</v>
      </c>
      <c r="F89" s="208" t="s">
        <v>172</v>
      </c>
      <c r="G89" s="205"/>
      <c r="H89" s="209" t="s">
        <v>21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164</v>
      </c>
      <c r="AU89" s="215" t="s">
        <v>82</v>
      </c>
      <c r="AV89" s="11" t="s">
        <v>80</v>
      </c>
      <c r="AW89" s="11" t="s">
        <v>36</v>
      </c>
      <c r="AX89" s="11" t="s">
        <v>72</v>
      </c>
      <c r="AY89" s="215" t="s">
        <v>155</v>
      </c>
    </row>
    <row r="90" spans="2:65" s="12" customFormat="1" ht="13.5">
      <c r="B90" s="216"/>
      <c r="C90" s="217"/>
      <c r="D90" s="206" t="s">
        <v>164</v>
      </c>
      <c r="E90" s="218" t="s">
        <v>21</v>
      </c>
      <c r="F90" s="219" t="s">
        <v>167</v>
      </c>
      <c r="G90" s="217"/>
      <c r="H90" s="220">
        <v>1059.3</v>
      </c>
      <c r="I90" s="221"/>
      <c r="J90" s="217"/>
      <c r="K90" s="217"/>
      <c r="L90" s="222"/>
      <c r="M90" s="223"/>
      <c r="N90" s="224"/>
      <c r="O90" s="224"/>
      <c r="P90" s="224"/>
      <c r="Q90" s="224"/>
      <c r="R90" s="224"/>
      <c r="S90" s="224"/>
      <c r="T90" s="225"/>
      <c r="AT90" s="226" t="s">
        <v>164</v>
      </c>
      <c r="AU90" s="226" t="s">
        <v>82</v>
      </c>
      <c r="AV90" s="12" t="s">
        <v>82</v>
      </c>
      <c r="AW90" s="12" t="s">
        <v>36</v>
      </c>
      <c r="AX90" s="12" t="s">
        <v>72</v>
      </c>
      <c r="AY90" s="226" t="s">
        <v>155</v>
      </c>
    </row>
    <row r="91" spans="2:65" s="13" customFormat="1" ht="13.5">
      <c r="B91" s="227"/>
      <c r="C91" s="228"/>
      <c r="D91" s="229" t="s">
        <v>164</v>
      </c>
      <c r="E91" s="230" t="s">
        <v>21</v>
      </c>
      <c r="F91" s="231" t="s">
        <v>168</v>
      </c>
      <c r="G91" s="228"/>
      <c r="H91" s="232">
        <v>1059.3</v>
      </c>
      <c r="I91" s="233"/>
      <c r="J91" s="228"/>
      <c r="K91" s="228"/>
      <c r="L91" s="234"/>
      <c r="M91" s="235"/>
      <c r="N91" s="236"/>
      <c r="O91" s="236"/>
      <c r="P91" s="236"/>
      <c r="Q91" s="236"/>
      <c r="R91" s="236"/>
      <c r="S91" s="236"/>
      <c r="T91" s="237"/>
      <c r="AT91" s="238" t="s">
        <v>164</v>
      </c>
      <c r="AU91" s="238" t="s">
        <v>82</v>
      </c>
      <c r="AV91" s="13" t="s">
        <v>162</v>
      </c>
      <c r="AW91" s="13" t="s">
        <v>36</v>
      </c>
      <c r="AX91" s="13" t="s">
        <v>80</v>
      </c>
      <c r="AY91" s="238" t="s">
        <v>155</v>
      </c>
    </row>
    <row r="92" spans="2:65" s="1" customFormat="1" ht="31.5" customHeight="1">
      <c r="B92" s="40"/>
      <c r="C92" s="192" t="s">
        <v>173</v>
      </c>
      <c r="D92" s="192" t="s">
        <v>157</v>
      </c>
      <c r="E92" s="193" t="s">
        <v>174</v>
      </c>
      <c r="F92" s="194" t="s">
        <v>175</v>
      </c>
      <c r="G92" s="195" t="s">
        <v>176</v>
      </c>
      <c r="H92" s="196">
        <v>833</v>
      </c>
      <c r="I92" s="197"/>
      <c r="J92" s="198">
        <f>ROUND(I92*H92,2)</f>
        <v>0</v>
      </c>
      <c r="K92" s="194" t="s">
        <v>161</v>
      </c>
      <c r="L92" s="60"/>
      <c r="M92" s="199" t="s">
        <v>21</v>
      </c>
      <c r="N92" s="200" t="s">
        <v>43</v>
      </c>
      <c r="O92" s="41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AR92" s="23" t="s">
        <v>162</v>
      </c>
      <c r="AT92" s="23" t="s">
        <v>157</v>
      </c>
      <c r="AU92" s="23" t="s">
        <v>82</v>
      </c>
      <c r="AY92" s="23" t="s">
        <v>155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23" t="s">
        <v>80</v>
      </c>
      <c r="BK92" s="203">
        <f>ROUND(I92*H92,2)</f>
        <v>0</v>
      </c>
      <c r="BL92" s="23" t="s">
        <v>162</v>
      </c>
      <c r="BM92" s="23" t="s">
        <v>177</v>
      </c>
    </row>
    <row r="93" spans="2:65" s="11" customFormat="1" ht="13.5">
      <c r="B93" s="204"/>
      <c r="C93" s="205"/>
      <c r="D93" s="206" t="s">
        <v>164</v>
      </c>
      <c r="E93" s="207" t="s">
        <v>21</v>
      </c>
      <c r="F93" s="208" t="s">
        <v>178</v>
      </c>
      <c r="G93" s="205"/>
      <c r="H93" s="209" t="s">
        <v>21</v>
      </c>
      <c r="I93" s="210"/>
      <c r="J93" s="205"/>
      <c r="K93" s="205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164</v>
      </c>
      <c r="AU93" s="215" t="s">
        <v>82</v>
      </c>
      <c r="AV93" s="11" t="s">
        <v>80</v>
      </c>
      <c r="AW93" s="11" t="s">
        <v>36</v>
      </c>
      <c r="AX93" s="11" t="s">
        <v>72</v>
      </c>
      <c r="AY93" s="215" t="s">
        <v>155</v>
      </c>
    </row>
    <row r="94" spans="2:65" s="11" customFormat="1" ht="13.5">
      <c r="B94" s="204"/>
      <c r="C94" s="205"/>
      <c r="D94" s="206" t="s">
        <v>164</v>
      </c>
      <c r="E94" s="207" t="s">
        <v>21</v>
      </c>
      <c r="F94" s="208" t="s">
        <v>179</v>
      </c>
      <c r="G94" s="205"/>
      <c r="H94" s="209" t="s">
        <v>21</v>
      </c>
      <c r="I94" s="210"/>
      <c r="J94" s="205"/>
      <c r="K94" s="205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164</v>
      </c>
      <c r="AU94" s="215" t="s">
        <v>82</v>
      </c>
      <c r="AV94" s="11" t="s">
        <v>80</v>
      </c>
      <c r="AW94" s="11" t="s">
        <v>36</v>
      </c>
      <c r="AX94" s="11" t="s">
        <v>72</v>
      </c>
      <c r="AY94" s="215" t="s">
        <v>155</v>
      </c>
    </row>
    <row r="95" spans="2:65" s="12" customFormat="1" ht="13.5">
      <c r="B95" s="216"/>
      <c r="C95" s="217"/>
      <c r="D95" s="206" t="s">
        <v>164</v>
      </c>
      <c r="E95" s="218" t="s">
        <v>21</v>
      </c>
      <c r="F95" s="219" t="s">
        <v>180</v>
      </c>
      <c r="G95" s="217"/>
      <c r="H95" s="220">
        <v>833</v>
      </c>
      <c r="I95" s="221"/>
      <c r="J95" s="217"/>
      <c r="K95" s="217"/>
      <c r="L95" s="222"/>
      <c r="M95" s="223"/>
      <c r="N95" s="224"/>
      <c r="O95" s="224"/>
      <c r="P95" s="224"/>
      <c r="Q95" s="224"/>
      <c r="R95" s="224"/>
      <c r="S95" s="224"/>
      <c r="T95" s="225"/>
      <c r="AT95" s="226" t="s">
        <v>164</v>
      </c>
      <c r="AU95" s="226" t="s">
        <v>82</v>
      </c>
      <c r="AV95" s="12" t="s">
        <v>82</v>
      </c>
      <c r="AW95" s="12" t="s">
        <v>36</v>
      </c>
      <c r="AX95" s="12" t="s">
        <v>72</v>
      </c>
      <c r="AY95" s="226" t="s">
        <v>155</v>
      </c>
    </row>
    <row r="96" spans="2:65" s="13" customFormat="1" ht="13.5">
      <c r="B96" s="227"/>
      <c r="C96" s="228"/>
      <c r="D96" s="206" t="s">
        <v>164</v>
      </c>
      <c r="E96" s="239" t="s">
        <v>21</v>
      </c>
      <c r="F96" s="240" t="s">
        <v>168</v>
      </c>
      <c r="G96" s="228"/>
      <c r="H96" s="241">
        <v>833</v>
      </c>
      <c r="I96" s="233"/>
      <c r="J96" s="228"/>
      <c r="K96" s="228"/>
      <c r="L96" s="234"/>
      <c r="M96" s="235"/>
      <c r="N96" s="236"/>
      <c r="O96" s="236"/>
      <c r="P96" s="236"/>
      <c r="Q96" s="236"/>
      <c r="R96" s="236"/>
      <c r="S96" s="236"/>
      <c r="T96" s="237"/>
      <c r="AT96" s="238" t="s">
        <v>164</v>
      </c>
      <c r="AU96" s="238" t="s">
        <v>82</v>
      </c>
      <c r="AV96" s="13" t="s">
        <v>162</v>
      </c>
      <c r="AW96" s="13" t="s">
        <v>36</v>
      </c>
      <c r="AX96" s="13" t="s">
        <v>80</v>
      </c>
      <c r="AY96" s="238" t="s">
        <v>155</v>
      </c>
    </row>
    <row r="97" spans="2:65" s="10" customFormat="1" ht="29.85" customHeight="1">
      <c r="B97" s="175"/>
      <c r="C97" s="176"/>
      <c r="D97" s="189" t="s">
        <v>71</v>
      </c>
      <c r="E97" s="190" t="s">
        <v>181</v>
      </c>
      <c r="F97" s="190" t="s">
        <v>182</v>
      </c>
      <c r="G97" s="176"/>
      <c r="H97" s="176"/>
      <c r="I97" s="179"/>
      <c r="J97" s="191">
        <f>BK97</f>
        <v>0</v>
      </c>
      <c r="K97" s="176"/>
      <c r="L97" s="181"/>
      <c r="M97" s="182"/>
      <c r="N97" s="183"/>
      <c r="O97" s="183"/>
      <c r="P97" s="184">
        <f>SUM(P98:P110)</f>
        <v>0</v>
      </c>
      <c r="Q97" s="183"/>
      <c r="R97" s="184">
        <f>SUM(R98:R110)</f>
        <v>0</v>
      </c>
      <c r="S97" s="183"/>
      <c r="T97" s="185">
        <f>SUM(T98:T110)</f>
        <v>203.32</v>
      </c>
      <c r="AR97" s="186" t="s">
        <v>80</v>
      </c>
      <c r="AT97" s="187" t="s">
        <v>71</v>
      </c>
      <c r="AU97" s="187" t="s">
        <v>80</v>
      </c>
      <c r="AY97" s="186" t="s">
        <v>155</v>
      </c>
      <c r="BK97" s="188">
        <f>SUM(BK98:BK110)</f>
        <v>0</v>
      </c>
    </row>
    <row r="98" spans="2:65" s="1" customFormat="1" ht="31.5" customHeight="1">
      <c r="B98" s="40"/>
      <c r="C98" s="192" t="s">
        <v>162</v>
      </c>
      <c r="D98" s="192" t="s">
        <v>157</v>
      </c>
      <c r="E98" s="193" t="s">
        <v>183</v>
      </c>
      <c r="F98" s="194" t="s">
        <v>184</v>
      </c>
      <c r="G98" s="195" t="s">
        <v>176</v>
      </c>
      <c r="H98" s="196">
        <v>833</v>
      </c>
      <c r="I98" s="197"/>
      <c r="J98" s="198">
        <f>ROUND(I98*H98,2)</f>
        <v>0</v>
      </c>
      <c r="K98" s="194" t="s">
        <v>161</v>
      </c>
      <c r="L98" s="60"/>
      <c r="M98" s="199" t="s">
        <v>21</v>
      </c>
      <c r="N98" s="200" t="s">
        <v>43</v>
      </c>
      <c r="O98" s="41"/>
      <c r="P98" s="201">
        <f>O98*H98</f>
        <v>0</v>
      </c>
      <c r="Q98" s="201">
        <v>0</v>
      </c>
      <c r="R98" s="201">
        <f>Q98*H98</f>
        <v>0</v>
      </c>
      <c r="S98" s="201">
        <v>0.02</v>
      </c>
      <c r="T98" s="202">
        <f>S98*H98</f>
        <v>16.66</v>
      </c>
      <c r="AR98" s="23" t="s">
        <v>162</v>
      </c>
      <c r="AT98" s="23" t="s">
        <v>157</v>
      </c>
      <c r="AU98" s="23" t="s">
        <v>82</v>
      </c>
      <c r="AY98" s="23" t="s">
        <v>155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23" t="s">
        <v>80</v>
      </c>
      <c r="BK98" s="203">
        <f>ROUND(I98*H98,2)</f>
        <v>0</v>
      </c>
      <c r="BL98" s="23" t="s">
        <v>162</v>
      </c>
      <c r="BM98" s="23" t="s">
        <v>185</v>
      </c>
    </row>
    <row r="99" spans="2:65" s="1" customFormat="1" ht="27">
      <c r="B99" s="40"/>
      <c r="C99" s="62"/>
      <c r="D99" s="206" t="s">
        <v>186</v>
      </c>
      <c r="E99" s="62"/>
      <c r="F99" s="242" t="s">
        <v>187</v>
      </c>
      <c r="G99" s="62"/>
      <c r="H99" s="62"/>
      <c r="I99" s="162"/>
      <c r="J99" s="62"/>
      <c r="K99" s="62"/>
      <c r="L99" s="60"/>
      <c r="M99" s="243"/>
      <c r="N99" s="41"/>
      <c r="O99" s="41"/>
      <c r="P99" s="41"/>
      <c r="Q99" s="41"/>
      <c r="R99" s="41"/>
      <c r="S99" s="41"/>
      <c r="T99" s="77"/>
      <c r="AT99" s="23" t="s">
        <v>186</v>
      </c>
      <c r="AU99" s="23" t="s">
        <v>82</v>
      </c>
    </row>
    <row r="100" spans="2:65" s="11" customFormat="1" ht="13.5">
      <c r="B100" s="204"/>
      <c r="C100" s="205"/>
      <c r="D100" s="206" t="s">
        <v>164</v>
      </c>
      <c r="E100" s="207" t="s">
        <v>21</v>
      </c>
      <c r="F100" s="208" t="s">
        <v>188</v>
      </c>
      <c r="G100" s="205"/>
      <c r="H100" s="209" t="s">
        <v>21</v>
      </c>
      <c r="I100" s="210"/>
      <c r="J100" s="205"/>
      <c r="K100" s="205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164</v>
      </c>
      <c r="AU100" s="215" t="s">
        <v>82</v>
      </c>
      <c r="AV100" s="11" t="s">
        <v>80</v>
      </c>
      <c r="AW100" s="11" t="s">
        <v>36</v>
      </c>
      <c r="AX100" s="11" t="s">
        <v>72</v>
      </c>
      <c r="AY100" s="215" t="s">
        <v>155</v>
      </c>
    </row>
    <row r="101" spans="2:65" s="12" customFormat="1" ht="13.5">
      <c r="B101" s="216"/>
      <c r="C101" s="217"/>
      <c r="D101" s="206" t="s">
        <v>164</v>
      </c>
      <c r="E101" s="218" t="s">
        <v>21</v>
      </c>
      <c r="F101" s="219" t="s">
        <v>189</v>
      </c>
      <c r="G101" s="217"/>
      <c r="H101" s="220">
        <v>833</v>
      </c>
      <c r="I101" s="221"/>
      <c r="J101" s="217"/>
      <c r="K101" s="217"/>
      <c r="L101" s="222"/>
      <c r="M101" s="223"/>
      <c r="N101" s="224"/>
      <c r="O101" s="224"/>
      <c r="P101" s="224"/>
      <c r="Q101" s="224"/>
      <c r="R101" s="224"/>
      <c r="S101" s="224"/>
      <c r="T101" s="225"/>
      <c r="AT101" s="226" t="s">
        <v>164</v>
      </c>
      <c r="AU101" s="226" t="s">
        <v>82</v>
      </c>
      <c r="AV101" s="12" t="s">
        <v>82</v>
      </c>
      <c r="AW101" s="12" t="s">
        <v>36</v>
      </c>
      <c r="AX101" s="12" t="s">
        <v>72</v>
      </c>
      <c r="AY101" s="226" t="s">
        <v>155</v>
      </c>
    </row>
    <row r="102" spans="2:65" s="13" customFormat="1" ht="13.5">
      <c r="B102" s="227"/>
      <c r="C102" s="228"/>
      <c r="D102" s="229" t="s">
        <v>164</v>
      </c>
      <c r="E102" s="230" t="s">
        <v>21</v>
      </c>
      <c r="F102" s="231" t="s">
        <v>168</v>
      </c>
      <c r="G102" s="228"/>
      <c r="H102" s="232">
        <v>833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AT102" s="238" t="s">
        <v>164</v>
      </c>
      <c r="AU102" s="238" t="s">
        <v>82</v>
      </c>
      <c r="AV102" s="13" t="s">
        <v>162</v>
      </c>
      <c r="AW102" s="13" t="s">
        <v>36</v>
      </c>
      <c r="AX102" s="13" t="s">
        <v>80</v>
      </c>
      <c r="AY102" s="238" t="s">
        <v>155</v>
      </c>
    </row>
    <row r="103" spans="2:65" s="1" customFormat="1" ht="44.25" customHeight="1">
      <c r="B103" s="40"/>
      <c r="C103" s="192" t="s">
        <v>190</v>
      </c>
      <c r="D103" s="192" t="s">
        <v>157</v>
      </c>
      <c r="E103" s="193" t="s">
        <v>191</v>
      </c>
      <c r="F103" s="194" t="s">
        <v>192</v>
      </c>
      <c r="G103" s="195" t="s">
        <v>176</v>
      </c>
      <c r="H103" s="196">
        <v>9333</v>
      </c>
      <c r="I103" s="197"/>
      <c r="J103" s="198">
        <f>ROUND(I103*H103,2)</f>
        <v>0</v>
      </c>
      <c r="K103" s="194" t="s">
        <v>161</v>
      </c>
      <c r="L103" s="60"/>
      <c r="M103" s="199" t="s">
        <v>21</v>
      </c>
      <c r="N103" s="200" t="s">
        <v>43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0.02</v>
      </c>
      <c r="T103" s="202">
        <f>S103*H103</f>
        <v>186.66</v>
      </c>
      <c r="AR103" s="23" t="s">
        <v>162</v>
      </c>
      <c r="AT103" s="23" t="s">
        <v>157</v>
      </c>
      <c r="AU103" s="23" t="s">
        <v>82</v>
      </c>
      <c r="AY103" s="23" t="s">
        <v>155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80</v>
      </c>
      <c r="BK103" s="203">
        <f>ROUND(I103*H103,2)</f>
        <v>0</v>
      </c>
      <c r="BL103" s="23" t="s">
        <v>162</v>
      </c>
      <c r="BM103" s="23" t="s">
        <v>193</v>
      </c>
    </row>
    <row r="104" spans="2:65" s="1" customFormat="1" ht="27">
      <c r="B104" s="40"/>
      <c r="C104" s="62"/>
      <c r="D104" s="206" t="s">
        <v>186</v>
      </c>
      <c r="E104" s="62"/>
      <c r="F104" s="242" t="s">
        <v>194</v>
      </c>
      <c r="G104" s="62"/>
      <c r="H104" s="62"/>
      <c r="I104" s="162"/>
      <c r="J104" s="62"/>
      <c r="K104" s="62"/>
      <c r="L104" s="60"/>
      <c r="M104" s="243"/>
      <c r="N104" s="41"/>
      <c r="O104" s="41"/>
      <c r="P104" s="41"/>
      <c r="Q104" s="41"/>
      <c r="R104" s="41"/>
      <c r="S104" s="41"/>
      <c r="T104" s="77"/>
      <c r="AT104" s="23" t="s">
        <v>186</v>
      </c>
      <c r="AU104" s="23" t="s">
        <v>82</v>
      </c>
    </row>
    <row r="105" spans="2:65" s="11" customFormat="1" ht="13.5">
      <c r="B105" s="204"/>
      <c r="C105" s="205"/>
      <c r="D105" s="206" t="s">
        <v>164</v>
      </c>
      <c r="E105" s="207" t="s">
        <v>21</v>
      </c>
      <c r="F105" s="208" t="s">
        <v>195</v>
      </c>
      <c r="G105" s="205"/>
      <c r="H105" s="209" t="s">
        <v>21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164</v>
      </c>
      <c r="AU105" s="215" t="s">
        <v>82</v>
      </c>
      <c r="AV105" s="11" t="s">
        <v>80</v>
      </c>
      <c r="AW105" s="11" t="s">
        <v>36</v>
      </c>
      <c r="AX105" s="11" t="s">
        <v>72</v>
      </c>
      <c r="AY105" s="215" t="s">
        <v>155</v>
      </c>
    </row>
    <row r="106" spans="2:65" s="11" customFormat="1" ht="13.5">
      <c r="B106" s="204"/>
      <c r="C106" s="205"/>
      <c r="D106" s="206" t="s">
        <v>164</v>
      </c>
      <c r="E106" s="207" t="s">
        <v>21</v>
      </c>
      <c r="F106" s="208" t="s">
        <v>196</v>
      </c>
      <c r="G106" s="205"/>
      <c r="H106" s="209" t="s">
        <v>21</v>
      </c>
      <c r="I106" s="210"/>
      <c r="J106" s="205"/>
      <c r="K106" s="205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164</v>
      </c>
      <c r="AU106" s="215" t="s">
        <v>82</v>
      </c>
      <c r="AV106" s="11" t="s">
        <v>80</v>
      </c>
      <c r="AW106" s="11" t="s">
        <v>36</v>
      </c>
      <c r="AX106" s="11" t="s">
        <v>72</v>
      </c>
      <c r="AY106" s="215" t="s">
        <v>155</v>
      </c>
    </row>
    <row r="107" spans="2:65" s="12" customFormat="1" ht="13.5">
      <c r="B107" s="216"/>
      <c r="C107" s="217"/>
      <c r="D107" s="206" t="s">
        <v>164</v>
      </c>
      <c r="E107" s="218" t="s">
        <v>21</v>
      </c>
      <c r="F107" s="219" t="s">
        <v>197</v>
      </c>
      <c r="G107" s="217"/>
      <c r="H107" s="220">
        <v>8500</v>
      </c>
      <c r="I107" s="221"/>
      <c r="J107" s="217"/>
      <c r="K107" s="217"/>
      <c r="L107" s="222"/>
      <c r="M107" s="223"/>
      <c r="N107" s="224"/>
      <c r="O107" s="224"/>
      <c r="P107" s="224"/>
      <c r="Q107" s="224"/>
      <c r="R107" s="224"/>
      <c r="S107" s="224"/>
      <c r="T107" s="225"/>
      <c r="AT107" s="226" t="s">
        <v>164</v>
      </c>
      <c r="AU107" s="226" t="s">
        <v>82</v>
      </c>
      <c r="AV107" s="12" t="s">
        <v>82</v>
      </c>
      <c r="AW107" s="12" t="s">
        <v>36</v>
      </c>
      <c r="AX107" s="12" t="s">
        <v>72</v>
      </c>
      <c r="AY107" s="226" t="s">
        <v>155</v>
      </c>
    </row>
    <row r="108" spans="2:65" s="11" customFormat="1" ht="13.5">
      <c r="B108" s="204"/>
      <c r="C108" s="205"/>
      <c r="D108" s="206" t="s">
        <v>164</v>
      </c>
      <c r="E108" s="207" t="s">
        <v>21</v>
      </c>
      <c r="F108" s="208" t="s">
        <v>198</v>
      </c>
      <c r="G108" s="205"/>
      <c r="H108" s="209" t="s">
        <v>21</v>
      </c>
      <c r="I108" s="210"/>
      <c r="J108" s="205"/>
      <c r="K108" s="205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164</v>
      </c>
      <c r="AU108" s="215" t="s">
        <v>82</v>
      </c>
      <c r="AV108" s="11" t="s">
        <v>80</v>
      </c>
      <c r="AW108" s="11" t="s">
        <v>36</v>
      </c>
      <c r="AX108" s="11" t="s">
        <v>72</v>
      </c>
      <c r="AY108" s="215" t="s">
        <v>155</v>
      </c>
    </row>
    <row r="109" spans="2:65" s="12" customFormat="1" ht="13.5">
      <c r="B109" s="216"/>
      <c r="C109" s="217"/>
      <c r="D109" s="206" t="s">
        <v>164</v>
      </c>
      <c r="E109" s="218" t="s">
        <v>21</v>
      </c>
      <c r="F109" s="219" t="s">
        <v>189</v>
      </c>
      <c r="G109" s="217"/>
      <c r="H109" s="220">
        <v>833</v>
      </c>
      <c r="I109" s="221"/>
      <c r="J109" s="217"/>
      <c r="K109" s="217"/>
      <c r="L109" s="222"/>
      <c r="M109" s="223"/>
      <c r="N109" s="224"/>
      <c r="O109" s="224"/>
      <c r="P109" s="224"/>
      <c r="Q109" s="224"/>
      <c r="R109" s="224"/>
      <c r="S109" s="224"/>
      <c r="T109" s="225"/>
      <c r="AT109" s="226" t="s">
        <v>164</v>
      </c>
      <c r="AU109" s="226" t="s">
        <v>82</v>
      </c>
      <c r="AV109" s="12" t="s">
        <v>82</v>
      </c>
      <c r="AW109" s="12" t="s">
        <v>36</v>
      </c>
      <c r="AX109" s="12" t="s">
        <v>72</v>
      </c>
      <c r="AY109" s="226" t="s">
        <v>155</v>
      </c>
    </row>
    <row r="110" spans="2:65" s="13" customFormat="1" ht="13.5">
      <c r="B110" s="227"/>
      <c r="C110" s="228"/>
      <c r="D110" s="206" t="s">
        <v>164</v>
      </c>
      <c r="E110" s="239" t="s">
        <v>21</v>
      </c>
      <c r="F110" s="240" t="s">
        <v>168</v>
      </c>
      <c r="G110" s="228"/>
      <c r="H110" s="241">
        <v>9333</v>
      </c>
      <c r="I110" s="233"/>
      <c r="J110" s="228"/>
      <c r="K110" s="228"/>
      <c r="L110" s="234"/>
      <c r="M110" s="235"/>
      <c r="N110" s="236"/>
      <c r="O110" s="236"/>
      <c r="P110" s="236"/>
      <c r="Q110" s="236"/>
      <c r="R110" s="236"/>
      <c r="S110" s="236"/>
      <c r="T110" s="237"/>
      <c r="AT110" s="238" t="s">
        <v>164</v>
      </c>
      <c r="AU110" s="238" t="s">
        <v>82</v>
      </c>
      <c r="AV110" s="13" t="s">
        <v>162</v>
      </c>
      <c r="AW110" s="13" t="s">
        <v>36</v>
      </c>
      <c r="AX110" s="13" t="s">
        <v>80</v>
      </c>
      <c r="AY110" s="238" t="s">
        <v>155</v>
      </c>
    </row>
    <row r="111" spans="2:65" s="10" customFormat="1" ht="29.85" customHeight="1">
      <c r="B111" s="175"/>
      <c r="C111" s="176"/>
      <c r="D111" s="189" t="s">
        <v>71</v>
      </c>
      <c r="E111" s="190" t="s">
        <v>199</v>
      </c>
      <c r="F111" s="190" t="s">
        <v>200</v>
      </c>
      <c r="G111" s="176"/>
      <c r="H111" s="176"/>
      <c r="I111" s="179"/>
      <c r="J111" s="191">
        <f>BK111</f>
        <v>0</v>
      </c>
      <c r="K111" s="176"/>
      <c r="L111" s="181"/>
      <c r="M111" s="182"/>
      <c r="N111" s="183"/>
      <c r="O111" s="183"/>
      <c r="P111" s="184">
        <f>SUM(P112:P126)</f>
        <v>0</v>
      </c>
      <c r="Q111" s="183"/>
      <c r="R111" s="184">
        <f>SUM(R112:R126)</f>
        <v>0</v>
      </c>
      <c r="S111" s="183"/>
      <c r="T111" s="185">
        <f>SUM(T112:T126)</f>
        <v>0</v>
      </c>
      <c r="AR111" s="186" t="s">
        <v>80</v>
      </c>
      <c r="AT111" s="187" t="s">
        <v>71</v>
      </c>
      <c r="AU111" s="187" t="s">
        <v>80</v>
      </c>
      <c r="AY111" s="186" t="s">
        <v>155</v>
      </c>
      <c r="BK111" s="188">
        <f>SUM(BK112:BK126)</f>
        <v>0</v>
      </c>
    </row>
    <row r="112" spans="2:65" s="1" customFormat="1" ht="31.5" customHeight="1">
      <c r="B112" s="40"/>
      <c r="C112" s="192" t="s">
        <v>201</v>
      </c>
      <c r="D112" s="192" t="s">
        <v>157</v>
      </c>
      <c r="E112" s="193" t="s">
        <v>202</v>
      </c>
      <c r="F112" s="194" t="s">
        <v>203</v>
      </c>
      <c r="G112" s="195" t="s">
        <v>160</v>
      </c>
      <c r="H112" s="196">
        <v>8619</v>
      </c>
      <c r="I112" s="197"/>
      <c r="J112" s="198">
        <f>ROUND(I112*H112,2)</f>
        <v>0</v>
      </c>
      <c r="K112" s="194" t="s">
        <v>161</v>
      </c>
      <c r="L112" s="60"/>
      <c r="M112" s="199" t="s">
        <v>21</v>
      </c>
      <c r="N112" s="200" t="s">
        <v>43</v>
      </c>
      <c r="O112" s="41"/>
      <c r="P112" s="201">
        <f>O112*H112</f>
        <v>0</v>
      </c>
      <c r="Q112" s="201">
        <v>0</v>
      </c>
      <c r="R112" s="201">
        <f>Q112*H112</f>
        <v>0</v>
      </c>
      <c r="S112" s="201">
        <v>0</v>
      </c>
      <c r="T112" s="202">
        <f>S112*H112</f>
        <v>0</v>
      </c>
      <c r="AR112" s="23" t="s">
        <v>162</v>
      </c>
      <c r="AT112" s="23" t="s">
        <v>157</v>
      </c>
      <c r="AU112" s="23" t="s">
        <v>82</v>
      </c>
      <c r="AY112" s="23" t="s">
        <v>155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23" t="s">
        <v>80</v>
      </c>
      <c r="BK112" s="203">
        <f>ROUND(I112*H112,2)</f>
        <v>0</v>
      </c>
      <c r="BL112" s="23" t="s">
        <v>162</v>
      </c>
      <c r="BM112" s="23" t="s">
        <v>204</v>
      </c>
    </row>
    <row r="113" spans="2:65" s="11" customFormat="1" ht="13.5">
      <c r="B113" s="204"/>
      <c r="C113" s="205"/>
      <c r="D113" s="206" t="s">
        <v>164</v>
      </c>
      <c r="E113" s="207" t="s">
        <v>21</v>
      </c>
      <c r="F113" s="208" t="s">
        <v>205</v>
      </c>
      <c r="G113" s="205"/>
      <c r="H113" s="209" t="s">
        <v>21</v>
      </c>
      <c r="I113" s="210"/>
      <c r="J113" s="205"/>
      <c r="K113" s="205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164</v>
      </c>
      <c r="AU113" s="215" t="s">
        <v>82</v>
      </c>
      <c r="AV113" s="11" t="s">
        <v>80</v>
      </c>
      <c r="AW113" s="11" t="s">
        <v>36</v>
      </c>
      <c r="AX113" s="11" t="s">
        <v>72</v>
      </c>
      <c r="AY113" s="215" t="s">
        <v>155</v>
      </c>
    </row>
    <row r="114" spans="2:65" s="12" customFormat="1" ht="13.5">
      <c r="B114" s="216"/>
      <c r="C114" s="217"/>
      <c r="D114" s="206" t="s">
        <v>164</v>
      </c>
      <c r="E114" s="218" t="s">
        <v>21</v>
      </c>
      <c r="F114" s="219" t="s">
        <v>206</v>
      </c>
      <c r="G114" s="217"/>
      <c r="H114" s="220">
        <v>8619</v>
      </c>
      <c r="I114" s="221"/>
      <c r="J114" s="217"/>
      <c r="K114" s="217"/>
      <c r="L114" s="222"/>
      <c r="M114" s="223"/>
      <c r="N114" s="224"/>
      <c r="O114" s="224"/>
      <c r="P114" s="224"/>
      <c r="Q114" s="224"/>
      <c r="R114" s="224"/>
      <c r="S114" s="224"/>
      <c r="T114" s="225"/>
      <c r="AT114" s="226" t="s">
        <v>164</v>
      </c>
      <c r="AU114" s="226" t="s">
        <v>82</v>
      </c>
      <c r="AV114" s="12" t="s">
        <v>82</v>
      </c>
      <c r="AW114" s="12" t="s">
        <v>36</v>
      </c>
      <c r="AX114" s="12" t="s">
        <v>72</v>
      </c>
      <c r="AY114" s="226" t="s">
        <v>155</v>
      </c>
    </row>
    <row r="115" spans="2:65" s="13" customFormat="1" ht="13.5">
      <c r="B115" s="227"/>
      <c r="C115" s="228"/>
      <c r="D115" s="229" t="s">
        <v>164</v>
      </c>
      <c r="E115" s="230" t="s">
        <v>21</v>
      </c>
      <c r="F115" s="231" t="s">
        <v>168</v>
      </c>
      <c r="G115" s="228"/>
      <c r="H115" s="232">
        <v>8619</v>
      </c>
      <c r="I115" s="233"/>
      <c r="J115" s="228"/>
      <c r="K115" s="228"/>
      <c r="L115" s="234"/>
      <c r="M115" s="235"/>
      <c r="N115" s="236"/>
      <c r="O115" s="236"/>
      <c r="P115" s="236"/>
      <c r="Q115" s="236"/>
      <c r="R115" s="236"/>
      <c r="S115" s="236"/>
      <c r="T115" s="237"/>
      <c r="AT115" s="238" t="s">
        <v>164</v>
      </c>
      <c r="AU115" s="238" t="s">
        <v>82</v>
      </c>
      <c r="AV115" s="13" t="s">
        <v>162</v>
      </c>
      <c r="AW115" s="13" t="s">
        <v>36</v>
      </c>
      <c r="AX115" s="13" t="s">
        <v>80</v>
      </c>
      <c r="AY115" s="238" t="s">
        <v>155</v>
      </c>
    </row>
    <row r="116" spans="2:65" s="1" customFormat="1" ht="31.5" customHeight="1">
      <c r="B116" s="40"/>
      <c r="C116" s="192" t="s">
        <v>207</v>
      </c>
      <c r="D116" s="192" t="s">
        <v>157</v>
      </c>
      <c r="E116" s="193" t="s">
        <v>208</v>
      </c>
      <c r="F116" s="194" t="s">
        <v>209</v>
      </c>
      <c r="G116" s="195" t="s">
        <v>160</v>
      </c>
      <c r="H116" s="196">
        <v>8619</v>
      </c>
      <c r="I116" s="197"/>
      <c r="J116" s="198">
        <f>ROUND(I116*H116,2)</f>
        <v>0</v>
      </c>
      <c r="K116" s="194" t="s">
        <v>161</v>
      </c>
      <c r="L116" s="60"/>
      <c r="M116" s="199" t="s">
        <v>21</v>
      </c>
      <c r="N116" s="200" t="s">
        <v>43</v>
      </c>
      <c r="O116" s="41"/>
      <c r="P116" s="201">
        <f>O116*H116</f>
        <v>0</v>
      </c>
      <c r="Q116" s="201">
        <v>0</v>
      </c>
      <c r="R116" s="201">
        <f>Q116*H116</f>
        <v>0</v>
      </c>
      <c r="S116" s="201">
        <v>0</v>
      </c>
      <c r="T116" s="202">
        <f>S116*H116</f>
        <v>0</v>
      </c>
      <c r="AR116" s="23" t="s">
        <v>162</v>
      </c>
      <c r="AT116" s="23" t="s">
        <v>157</v>
      </c>
      <c r="AU116" s="23" t="s">
        <v>82</v>
      </c>
      <c r="AY116" s="23" t="s">
        <v>155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23" t="s">
        <v>80</v>
      </c>
      <c r="BK116" s="203">
        <f>ROUND(I116*H116,2)</f>
        <v>0</v>
      </c>
      <c r="BL116" s="23" t="s">
        <v>162</v>
      </c>
      <c r="BM116" s="23" t="s">
        <v>210</v>
      </c>
    </row>
    <row r="117" spans="2:65" s="11" customFormat="1" ht="13.5">
      <c r="B117" s="204"/>
      <c r="C117" s="205"/>
      <c r="D117" s="206" t="s">
        <v>164</v>
      </c>
      <c r="E117" s="207" t="s">
        <v>21</v>
      </c>
      <c r="F117" s="208" t="s">
        <v>205</v>
      </c>
      <c r="G117" s="205"/>
      <c r="H117" s="209" t="s">
        <v>21</v>
      </c>
      <c r="I117" s="210"/>
      <c r="J117" s="205"/>
      <c r="K117" s="205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164</v>
      </c>
      <c r="AU117" s="215" t="s">
        <v>82</v>
      </c>
      <c r="AV117" s="11" t="s">
        <v>80</v>
      </c>
      <c r="AW117" s="11" t="s">
        <v>36</v>
      </c>
      <c r="AX117" s="11" t="s">
        <v>72</v>
      </c>
      <c r="AY117" s="215" t="s">
        <v>155</v>
      </c>
    </row>
    <row r="118" spans="2:65" s="12" customFormat="1" ht="13.5">
      <c r="B118" s="216"/>
      <c r="C118" s="217"/>
      <c r="D118" s="206" t="s">
        <v>164</v>
      </c>
      <c r="E118" s="218" t="s">
        <v>21</v>
      </c>
      <c r="F118" s="219" t="s">
        <v>206</v>
      </c>
      <c r="G118" s="217"/>
      <c r="H118" s="220">
        <v>8619</v>
      </c>
      <c r="I118" s="221"/>
      <c r="J118" s="217"/>
      <c r="K118" s="217"/>
      <c r="L118" s="222"/>
      <c r="M118" s="223"/>
      <c r="N118" s="224"/>
      <c r="O118" s="224"/>
      <c r="P118" s="224"/>
      <c r="Q118" s="224"/>
      <c r="R118" s="224"/>
      <c r="S118" s="224"/>
      <c r="T118" s="225"/>
      <c r="AT118" s="226" t="s">
        <v>164</v>
      </c>
      <c r="AU118" s="226" t="s">
        <v>82</v>
      </c>
      <c r="AV118" s="12" t="s">
        <v>82</v>
      </c>
      <c r="AW118" s="12" t="s">
        <v>36</v>
      </c>
      <c r="AX118" s="12" t="s">
        <v>72</v>
      </c>
      <c r="AY118" s="226" t="s">
        <v>155</v>
      </c>
    </row>
    <row r="119" spans="2:65" s="13" customFormat="1" ht="13.5">
      <c r="B119" s="227"/>
      <c r="C119" s="228"/>
      <c r="D119" s="229" t="s">
        <v>164</v>
      </c>
      <c r="E119" s="230" t="s">
        <v>21</v>
      </c>
      <c r="F119" s="231" t="s">
        <v>168</v>
      </c>
      <c r="G119" s="228"/>
      <c r="H119" s="232">
        <v>8619</v>
      </c>
      <c r="I119" s="233"/>
      <c r="J119" s="228"/>
      <c r="K119" s="228"/>
      <c r="L119" s="234"/>
      <c r="M119" s="235"/>
      <c r="N119" s="236"/>
      <c r="O119" s="236"/>
      <c r="P119" s="236"/>
      <c r="Q119" s="236"/>
      <c r="R119" s="236"/>
      <c r="S119" s="236"/>
      <c r="T119" s="237"/>
      <c r="AT119" s="238" t="s">
        <v>164</v>
      </c>
      <c r="AU119" s="238" t="s">
        <v>82</v>
      </c>
      <c r="AV119" s="13" t="s">
        <v>162</v>
      </c>
      <c r="AW119" s="13" t="s">
        <v>36</v>
      </c>
      <c r="AX119" s="13" t="s">
        <v>80</v>
      </c>
      <c r="AY119" s="238" t="s">
        <v>155</v>
      </c>
    </row>
    <row r="120" spans="2:65" s="1" customFormat="1" ht="31.5" customHeight="1">
      <c r="B120" s="40"/>
      <c r="C120" s="192" t="s">
        <v>211</v>
      </c>
      <c r="D120" s="192" t="s">
        <v>157</v>
      </c>
      <c r="E120" s="193" t="s">
        <v>212</v>
      </c>
      <c r="F120" s="194" t="s">
        <v>213</v>
      </c>
      <c r="G120" s="195" t="s">
        <v>160</v>
      </c>
      <c r="H120" s="196">
        <v>86190</v>
      </c>
      <c r="I120" s="197"/>
      <c r="J120" s="198">
        <f>ROUND(I120*H120,2)</f>
        <v>0</v>
      </c>
      <c r="K120" s="194" t="s">
        <v>161</v>
      </c>
      <c r="L120" s="60"/>
      <c r="M120" s="199" t="s">
        <v>21</v>
      </c>
      <c r="N120" s="200" t="s">
        <v>43</v>
      </c>
      <c r="O120" s="41"/>
      <c r="P120" s="201">
        <f>O120*H120</f>
        <v>0</v>
      </c>
      <c r="Q120" s="201">
        <v>0</v>
      </c>
      <c r="R120" s="201">
        <f>Q120*H120</f>
        <v>0</v>
      </c>
      <c r="S120" s="201">
        <v>0</v>
      </c>
      <c r="T120" s="202">
        <f>S120*H120</f>
        <v>0</v>
      </c>
      <c r="AR120" s="23" t="s">
        <v>162</v>
      </c>
      <c r="AT120" s="23" t="s">
        <v>157</v>
      </c>
      <c r="AU120" s="23" t="s">
        <v>82</v>
      </c>
      <c r="AY120" s="23" t="s">
        <v>155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23" t="s">
        <v>80</v>
      </c>
      <c r="BK120" s="203">
        <f>ROUND(I120*H120,2)</f>
        <v>0</v>
      </c>
      <c r="BL120" s="23" t="s">
        <v>162</v>
      </c>
      <c r="BM120" s="23" t="s">
        <v>214</v>
      </c>
    </row>
    <row r="121" spans="2:65" s="11" customFormat="1" ht="13.5">
      <c r="B121" s="204"/>
      <c r="C121" s="205"/>
      <c r="D121" s="206" t="s">
        <v>164</v>
      </c>
      <c r="E121" s="207" t="s">
        <v>21</v>
      </c>
      <c r="F121" s="208" t="s">
        <v>215</v>
      </c>
      <c r="G121" s="205"/>
      <c r="H121" s="209" t="s">
        <v>21</v>
      </c>
      <c r="I121" s="210"/>
      <c r="J121" s="205"/>
      <c r="K121" s="205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164</v>
      </c>
      <c r="AU121" s="215" t="s">
        <v>82</v>
      </c>
      <c r="AV121" s="11" t="s">
        <v>80</v>
      </c>
      <c r="AW121" s="11" t="s">
        <v>36</v>
      </c>
      <c r="AX121" s="11" t="s">
        <v>72</v>
      </c>
      <c r="AY121" s="215" t="s">
        <v>155</v>
      </c>
    </row>
    <row r="122" spans="2:65" s="12" customFormat="1" ht="13.5">
      <c r="B122" s="216"/>
      <c r="C122" s="217"/>
      <c r="D122" s="206" t="s">
        <v>164</v>
      </c>
      <c r="E122" s="218" t="s">
        <v>21</v>
      </c>
      <c r="F122" s="219" t="s">
        <v>216</v>
      </c>
      <c r="G122" s="217"/>
      <c r="H122" s="220">
        <v>86190</v>
      </c>
      <c r="I122" s="221"/>
      <c r="J122" s="217"/>
      <c r="K122" s="217"/>
      <c r="L122" s="222"/>
      <c r="M122" s="223"/>
      <c r="N122" s="224"/>
      <c r="O122" s="224"/>
      <c r="P122" s="224"/>
      <c r="Q122" s="224"/>
      <c r="R122" s="224"/>
      <c r="S122" s="224"/>
      <c r="T122" s="225"/>
      <c r="AT122" s="226" t="s">
        <v>164</v>
      </c>
      <c r="AU122" s="226" t="s">
        <v>82</v>
      </c>
      <c r="AV122" s="12" t="s">
        <v>82</v>
      </c>
      <c r="AW122" s="12" t="s">
        <v>36</v>
      </c>
      <c r="AX122" s="12" t="s">
        <v>72</v>
      </c>
      <c r="AY122" s="226" t="s">
        <v>155</v>
      </c>
    </row>
    <row r="123" spans="2:65" s="13" customFormat="1" ht="13.5">
      <c r="B123" s="227"/>
      <c r="C123" s="228"/>
      <c r="D123" s="229" t="s">
        <v>164</v>
      </c>
      <c r="E123" s="230" t="s">
        <v>21</v>
      </c>
      <c r="F123" s="231" t="s">
        <v>168</v>
      </c>
      <c r="G123" s="228"/>
      <c r="H123" s="232">
        <v>86190</v>
      </c>
      <c r="I123" s="233"/>
      <c r="J123" s="228"/>
      <c r="K123" s="228"/>
      <c r="L123" s="234"/>
      <c r="M123" s="235"/>
      <c r="N123" s="236"/>
      <c r="O123" s="236"/>
      <c r="P123" s="236"/>
      <c r="Q123" s="236"/>
      <c r="R123" s="236"/>
      <c r="S123" s="236"/>
      <c r="T123" s="237"/>
      <c r="AT123" s="238" t="s">
        <v>164</v>
      </c>
      <c r="AU123" s="238" t="s">
        <v>82</v>
      </c>
      <c r="AV123" s="13" t="s">
        <v>162</v>
      </c>
      <c r="AW123" s="13" t="s">
        <v>36</v>
      </c>
      <c r="AX123" s="13" t="s">
        <v>80</v>
      </c>
      <c r="AY123" s="238" t="s">
        <v>155</v>
      </c>
    </row>
    <row r="124" spans="2:65" s="1" customFormat="1" ht="22.5" customHeight="1">
      <c r="B124" s="40"/>
      <c r="C124" s="192" t="s">
        <v>181</v>
      </c>
      <c r="D124" s="192" t="s">
        <v>157</v>
      </c>
      <c r="E124" s="193" t="s">
        <v>217</v>
      </c>
      <c r="F124" s="194" t="s">
        <v>218</v>
      </c>
      <c r="G124" s="195" t="s">
        <v>160</v>
      </c>
      <c r="H124" s="196">
        <v>8619</v>
      </c>
      <c r="I124" s="197"/>
      <c r="J124" s="198">
        <f>ROUND(I124*H124,2)</f>
        <v>0</v>
      </c>
      <c r="K124" s="194" t="s">
        <v>161</v>
      </c>
      <c r="L124" s="60"/>
      <c r="M124" s="199" t="s">
        <v>21</v>
      </c>
      <c r="N124" s="200" t="s">
        <v>43</v>
      </c>
      <c r="O124" s="41"/>
      <c r="P124" s="201">
        <f>O124*H124</f>
        <v>0</v>
      </c>
      <c r="Q124" s="201">
        <v>0</v>
      </c>
      <c r="R124" s="201">
        <f>Q124*H124</f>
        <v>0</v>
      </c>
      <c r="S124" s="201">
        <v>0</v>
      </c>
      <c r="T124" s="202">
        <f>S124*H124</f>
        <v>0</v>
      </c>
      <c r="AR124" s="23" t="s">
        <v>162</v>
      </c>
      <c r="AT124" s="23" t="s">
        <v>157</v>
      </c>
      <c r="AU124" s="23" t="s">
        <v>82</v>
      </c>
      <c r="AY124" s="23" t="s">
        <v>155</v>
      </c>
      <c r="BE124" s="203">
        <f>IF(N124="základní",J124,0)</f>
        <v>0</v>
      </c>
      <c r="BF124" s="203">
        <f>IF(N124="snížená",J124,0)</f>
        <v>0</v>
      </c>
      <c r="BG124" s="203">
        <f>IF(N124="zákl. přenesená",J124,0)</f>
        <v>0</v>
      </c>
      <c r="BH124" s="203">
        <f>IF(N124="sníž. přenesená",J124,0)</f>
        <v>0</v>
      </c>
      <c r="BI124" s="203">
        <f>IF(N124="nulová",J124,0)</f>
        <v>0</v>
      </c>
      <c r="BJ124" s="23" t="s">
        <v>80</v>
      </c>
      <c r="BK124" s="203">
        <f>ROUND(I124*H124,2)</f>
        <v>0</v>
      </c>
      <c r="BL124" s="23" t="s">
        <v>162</v>
      </c>
      <c r="BM124" s="23" t="s">
        <v>219</v>
      </c>
    </row>
    <row r="125" spans="2:65" s="12" customFormat="1" ht="13.5">
      <c r="B125" s="216"/>
      <c r="C125" s="217"/>
      <c r="D125" s="206" t="s">
        <v>164</v>
      </c>
      <c r="E125" s="218" t="s">
        <v>21</v>
      </c>
      <c r="F125" s="219" t="s">
        <v>220</v>
      </c>
      <c r="G125" s="217"/>
      <c r="H125" s="220">
        <v>8619</v>
      </c>
      <c r="I125" s="221"/>
      <c r="J125" s="217"/>
      <c r="K125" s="217"/>
      <c r="L125" s="222"/>
      <c r="M125" s="223"/>
      <c r="N125" s="224"/>
      <c r="O125" s="224"/>
      <c r="P125" s="224"/>
      <c r="Q125" s="224"/>
      <c r="R125" s="224"/>
      <c r="S125" s="224"/>
      <c r="T125" s="225"/>
      <c r="AT125" s="226" t="s">
        <v>164</v>
      </c>
      <c r="AU125" s="226" t="s">
        <v>82</v>
      </c>
      <c r="AV125" s="12" t="s">
        <v>82</v>
      </c>
      <c r="AW125" s="12" t="s">
        <v>36</v>
      </c>
      <c r="AX125" s="12" t="s">
        <v>72</v>
      </c>
      <c r="AY125" s="226" t="s">
        <v>155</v>
      </c>
    </row>
    <row r="126" spans="2:65" s="13" customFormat="1" ht="13.5">
      <c r="B126" s="227"/>
      <c r="C126" s="228"/>
      <c r="D126" s="206" t="s">
        <v>164</v>
      </c>
      <c r="E126" s="239" t="s">
        <v>21</v>
      </c>
      <c r="F126" s="240" t="s">
        <v>168</v>
      </c>
      <c r="G126" s="228"/>
      <c r="H126" s="241">
        <v>8619</v>
      </c>
      <c r="I126" s="233"/>
      <c r="J126" s="228"/>
      <c r="K126" s="228"/>
      <c r="L126" s="234"/>
      <c r="M126" s="244"/>
      <c r="N126" s="245"/>
      <c r="O126" s="245"/>
      <c r="P126" s="245"/>
      <c r="Q126" s="245"/>
      <c r="R126" s="245"/>
      <c r="S126" s="245"/>
      <c r="T126" s="246"/>
      <c r="AT126" s="238" t="s">
        <v>164</v>
      </c>
      <c r="AU126" s="238" t="s">
        <v>82</v>
      </c>
      <c r="AV126" s="13" t="s">
        <v>162</v>
      </c>
      <c r="AW126" s="13" t="s">
        <v>36</v>
      </c>
      <c r="AX126" s="13" t="s">
        <v>80</v>
      </c>
      <c r="AY126" s="238" t="s">
        <v>155</v>
      </c>
    </row>
    <row r="127" spans="2:65" s="1" customFormat="1" ht="6.95" customHeight="1">
      <c r="B127" s="55"/>
      <c r="C127" s="56"/>
      <c r="D127" s="56"/>
      <c r="E127" s="56"/>
      <c r="F127" s="56"/>
      <c r="G127" s="56"/>
      <c r="H127" s="56"/>
      <c r="I127" s="138"/>
      <c r="J127" s="56"/>
      <c r="K127" s="56"/>
      <c r="L127" s="60"/>
    </row>
  </sheetData>
  <sheetProtection algorithmName="SHA-512" hashValue="AkT2T4BBtEY6WR+5U4l0ztXT/MKGrGC5+2T7PzmiBoKiSTJxklQ968tmvNrxI0RwY4RRVMB7NhEklVBk/GF+bw==" saltValue="n/sRtl7+F3Iq/VEgvSuuFw==" spinCount="100000" sheet="1" objects="1" scenarios="1" formatCells="0" formatColumns="0" formatRows="0" sort="0" autoFilter="0"/>
  <autoFilter ref="C79:K126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8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85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221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ROUND(SUM(BE80:BE117), 2)</f>
        <v>0</v>
      </c>
      <c r="G30" s="41"/>
      <c r="H30" s="41"/>
      <c r="I30" s="130">
        <v>0.21</v>
      </c>
      <c r="J30" s="129">
        <f>ROUND(ROUND((SUM(BE80:BE117)),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ROUND(SUM(BF80:BF117), 2)</f>
        <v>0</v>
      </c>
      <c r="G31" s="41"/>
      <c r="H31" s="41"/>
      <c r="I31" s="130">
        <v>0.15</v>
      </c>
      <c r="J31" s="129">
        <f>ROUND(ROUND((SUM(BF80:BF117)),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ROUND(SUM(BG80:BG117),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ROUND(SUM(BH80:BH117),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ROUND(SUM(BI80:BI117),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2 (2) - Hromada betonové suti č. 2-2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J88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J102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2 (2) - Hromada betonové suti č. 2-2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0</v>
      </c>
      <c r="S80" s="84"/>
      <c r="T80" s="173">
        <f>T81</f>
        <v>68.72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P82+P88+P102</f>
        <v>0</v>
      </c>
      <c r="Q81" s="183"/>
      <c r="R81" s="184">
        <f>R82+R88+R102</f>
        <v>0</v>
      </c>
      <c r="S81" s="183"/>
      <c r="T81" s="185">
        <f>T82+T88+T102</f>
        <v>68.72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BK82+BK88+BK102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SUM(P83:P87)</f>
        <v>0</v>
      </c>
      <c r="Q82" s="183"/>
      <c r="R82" s="184">
        <f>SUM(R83:R87)</f>
        <v>0</v>
      </c>
      <c r="S82" s="183"/>
      <c r="T82" s="185">
        <f>SUM(T83:T87)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SUM(BK83:BK87)</f>
        <v>0</v>
      </c>
    </row>
    <row r="83" spans="2:65" s="1" customFormat="1" ht="31.5" customHeight="1">
      <c r="B83" s="40"/>
      <c r="C83" s="192" t="s">
        <v>80</v>
      </c>
      <c r="D83" s="192" t="s">
        <v>157</v>
      </c>
      <c r="E83" s="193" t="s">
        <v>174</v>
      </c>
      <c r="F83" s="194" t="s">
        <v>175</v>
      </c>
      <c r="G83" s="195" t="s">
        <v>176</v>
      </c>
      <c r="H83" s="196">
        <v>436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222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178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1" customFormat="1" ht="13.5">
      <c r="B85" s="204"/>
      <c r="C85" s="205"/>
      <c r="D85" s="206" t="s">
        <v>164</v>
      </c>
      <c r="E85" s="207" t="s">
        <v>21</v>
      </c>
      <c r="F85" s="208" t="s">
        <v>223</v>
      </c>
      <c r="G85" s="205"/>
      <c r="H85" s="209" t="s">
        <v>21</v>
      </c>
      <c r="I85" s="210"/>
      <c r="J85" s="205"/>
      <c r="K85" s="205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164</v>
      </c>
      <c r="AU85" s="215" t="s">
        <v>82</v>
      </c>
      <c r="AV85" s="11" t="s">
        <v>80</v>
      </c>
      <c r="AW85" s="11" t="s">
        <v>36</v>
      </c>
      <c r="AX85" s="11" t="s">
        <v>72</v>
      </c>
      <c r="AY85" s="215" t="s">
        <v>155</v>
      </c>
    </row>
    <row r="86" spans="2:65" s="12" customFormat="1" ht="13.5">
      <c r="B86" s="216"/>
      <c r="C86" s="217"/>
      <c r="D86" s="206" t="s">
        <v>164</v>
      </c>
      <c r="E86" s="218" t="s">
        <v>21</v>
      </c>
      <c r="F86" s="219" t="s">
        <v>224</v>
      </c>
      <c r="G86" s="217"/>
      <c r="H86" s="220">
        <v>436</v>
      </c>
      <c r="I86" s="221"/>
      <c r="J86" s="217"/>
      <c r="K86" s="217"/>
      <c r="L86" s="222"/>
      <c r="M86" s="223"/>
      <c r="N86" s="224"/>
      <c r="O86" s="224"/>
      <c r="P86" s="224"/>
      <c r="Q86" s="224"/>
      <c r="R86" s="224"/>
      <c r="S86" s="224"/>
      <c r="T86" s="225"/>
      <c r="AT86" s="226" t="s">
        <v>164</v>
      </c>
      <c r="AU86" s="226" t="s">
        <v>82</v>
      </c>
      <c r="AV86" s="12" t="s">
        <v>82</v>
      </c>
      <c r="AW86" s="12" t="s">
        <v>36</v>
      </c>
      <c r="AX86" s="12" t="s">
        <v>72</v>
      </c>
      <c r="AY86" s="226" t="s">
        <v>155</v>
      </c>
    </row>
    <row r="87" spans="2:65" s="13" customFormat="1" ht="13.5">
      <c r="B87" s="227"/>
      <c r="C87" s="228"/>
      <c r="D87" s="206" t="s">
        <v>164</v>
      </c>
      <c r="E87" s="239" t="s">
        <v>21</v>
      </c>
      <c r="F87" s="240" t="s">
        <v>168</v>
      </c>
      <c r="G87" s="228"/>
      <c r="H87" s="241">
        <v>436</v>
      </c>
      <c r="I87" s="233"/>
      <c r="J87" s="228"/>
      <c r="K87" s="228"/>
      <c r="L87" s="234"/>
      <c r="M87" s="235"/>
      <c r="N87" s="236"/>
      <c r="O87" s="236"/>
      <c r="P87" s="236"/>
      <c r="Q87" s="236"/>
      <c r="R87" s="236"/>
      <c r="S87" s="236"/>
      <c r="T87" s="237"/>
      <c r="AT87" s="238" t="s">
        <v>164</v>
      </c>
      <c r="AU87" s="238" t="s">
        <v>82</v>
      </c>
      <c r="AV87" s="13" t="s">
        <v>162</v>
      </c>
      <c r="AW87" s="13" t="s">
        <v>36</v>
      </c>
      <c r="AX87" s="13" t="s">
        <v>80</v>
      </c>
      <c r="AY87" s="238" t="s">
        <v>155</v>
      </c>
    </row>
    <row r="88" spans="2:65" s="10" customFormat="1" ht="29.85" customHeight="1">
      <c r="B88" s="175"/>
      <c r="C88" s="176"/>
      <c r="D88" s="189" t="s">
        <v>71</v>
      </c>
      <c r="E88" s="190" t="s">
        <v>181</v>
      </c>
      <c r="F88" s="190" t="s">
        <v>182</v>
      </c>
      <c r="G88" s="176"/>
      <c r="H88" s="176"/>
      <c r="I88" s="179"/>
      <c r="J88" s="191">
        <f>BK88</f>
        <v>0</v>
      </c>
      <c r="K88" s="176"/>
      <c r="L88" s="181"/>
      <c r="M88" s="182"/>
      <c r="N88" s="183"/>
      <c r="O88" s="183"/>
      <c r="P88" s="184">
        <f>SUM(P89:P101)</f>
        <v>0</v>
      </c>
      <c r="Q88" s="183"/>
      <c r="R88" s="184">
        <f>SUM(R89:R101)</f>
        <v>0</v>
      </c>
      <c r="S88" s="183"/>
      <c r="T88" s="185">
        <f>SUM(T89:T101)</f>
        <v>68.72</v>
      </c>
      <c r="AR88" s="186" t="s">
        <v>80</v>
      </c>
      <c r="AT88" s="187" t="s">
        <v>71</v>
      </c>
      <c r="AU88" s="187" t="s">
        <v>80</v>
      </c>
      <c r="AY88" s="186" t="s">
        <v>155</v>
      </c>
      <c r="BK88" s="188">
        <f>SUM(BK89:BK101)</f>
        <v>0</v>
      </c>
    </row>
    <row r="89" spans="2:65" s="1" customFormat="1" ht="31.5" customHeight="1">
      <c r="B89" s="40"/>
      <c r="C89" s="192" t="s">
        <v>82</v>
      </c>
      <c r="D89" s="192" t="s">
        <v>157</v>
      </c>
      <c r="E89" s="193" t="s">
        <v>183</v>
      </c>
      <c r="F89" s="194" t="s">
        <v>184</v>
      </c>
      <c r="G89" s="195" t="s">
        <v>176</v>
      </c>
      <c r="H89" s="196">
        <v>218</v>
      </c>
      <c r="I89" s="197"/>
      <c r="J89" s="198">
        <f>ROUND(I89*H89,2)</f>
        <v>0</v>
      </c>
      <c r="K89" s="194" t="s">
        <v>161</v>
      </c>
      <c r="L89" s="60"/>
      <c r="M89" s="199" t="s">
        <v>21</v>
      </c>
      <c r="N89" s="200" t="s">
        <v>43</v>
      </c>
      <c r="O89" s="41"/>
      <c r="P89" s="201">
        <f>O89*H89</f>
        <v>0</v>
      </c>
      <c r="Q89" s="201">
        <v>0</v>
      </c>
      <c r="R89" s="201">
        <f>Q89*H89</f>
        <v>0</v>
      </c>
      <c r="S89" s="201">
        <v>0.02</v>
      </c>
      <c r="T89" s="202">
        <f>S89*H89</f>
        <v>4.3600000000000003</v>
      </c>
      <c r="AR89" s="23" t="s">
        <v>162</v>
      </c>
      <c r="AT89" s="23" t="s">
        <v>157</v>
      </c>
      <c r="AU89" s="23" t="s">
        <v>82</v>
      </c>
      <c r="AY89" s="23" t="s">
        <v>155</v>
      </c>
      <c r="BE89" s="203">
        <f>IF(N89="základní",J89,0)</f>
        <v>0</v>
      </c>
      <c r="BF89" s="203">
        <f>IF(N89="snížená",J89,0)</f>
        <v>0</v>
      </c>
      <c r="BG89" s="203">
        <f>IF(N89="zákl. přenesená",J89,0)</f>
        <v>0</v>
      </c>
      <c r="BH89" s="203">
        <f>IF(N89="sníž. přenesená",J89,0)</f>
        <v>0</v>
      </c>
      <c r="BI89" s="203">
        <f>IF(N89="nulová",J89,0)</f>
        <v>0</v>
      </c>
      <c r="BJ89" s="23" t="s">
        <v>80</v>
      </c>
      <c r="BK89" s="203">
        <f>ROUND(I89*H89,2)</f>
        <v>0</v>
      </c>
      <c r="BL89" s="23" t="s">
        <v>162</v>
      </c>
      <c r="BM89" s="23" t="s">
        <v>225</v>
      </c>
    </row>
    <row r="90" spans="2:65" s="1" customFormat="1" ht="27">
      <c r="B90" s="40"/>
      <c r="C90" s="62"/>
      <c r="D90" s="206" t="s">
        <v>186</v>
      </c>
      <c r="E90" s="62"/>
      <c r="F90" s="242" t="s">
        <v>226</v>
      </c>
      <c r="G90" s="62"/>
      <c r="H90" s="62"/>
      <c r="I90" s="162"/>
      <c r="J90" s="62"/>
      <c r="K90" s="62"/>
      <c r="L90" s="60"/>
      <c r="M90" s="243"/>
      <c r="N90" s="41"/>
      <c r="O90" s="41"/>
      <c r="P90" s="41"/>
      <c r="Q90" s="41"/>
      <c r="R90" s="41"/>
      <c r="S90" s="41"/>
      <c r="T90" s="77"/>
      <c r="AT90" s="23" t="s">
        <v>186</v>
      </c>
      <c r="AU90" s="23" t="s">
        <v>82</v>
      </c>
    </row>
    <row r="91" spans="2:65" s="11" customFormat="1" ht="13.5">
      <c r="B91" s="204"/>
      <c r="C91" s="205"/>
      <c r="D91" s="206" t="s">
        <v>164</v>
      </c>
      <c r="E91" s="207" t="s">
        <v>21</v>
      </c>
      <c r="F91" s="208" t="s">
        <v>188</v>
      </c>
      <c r="G91" s="205"/>
      <c r="H91" s="209" t="s">
        <v>21</v>
      </c>
      <c r="I91" s="210"/>
      <c r="J91" s="205"/>
      <c r="K91" s="205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164</v>
      </c>
      <c r="AU91" s="215" t="s">
        <v>82</v>
      </c>
      <c r="AV91" s="11" t="s">
        <v>80</v>
      </c>
      <c r="AW91" s="11" t="s">
        <v>36</v>
      </c>
      <c r="AX91" s="11" t="s">
        <v>72</v>
      </c>
      <c r="AY91" s="215" t="s">
        <v>155</v>
      </c>
    </row>
    <row r="92" spans="2:65" s="12" customFormat="1" ht="13.5">
      <c r="B92" s="216"/>
      <c r="C92" s="217"/>
      <c r="D92" s="206" t="s">
        <v>164</v>
      </c>
      <c r="E92" s="218" t="s">
        <v>21</v>
      </c>
      <c r="F92" s="219" t="s">
        <v>227</v>
      </c>
      <c r="G92" s="217"/>
      <c r="H92" s="220">
        <v>218</v>
      </c>
      <c r="I92" s="221"/>
      <c r="J92" s="217"/>
      <c r="K92" s="217"/>
      <c r="L92" s="222"/>
      <c r="M92" s="223"/>
      <c r="N92" s="224"/>
      <c r="O92" s="224"/>
      <c r="P92" s="224"/>
      <c r="Q92" s="224"/>
      <c r="R92" s="224"/>
      <c r="S92" s="224"/>
      <c r="T92" s="225"/>
      <c r="AT92" s="226" t="s">
        <v>164</v>
      </c>
      <c r="AU92" s="226" t="s">
        <v>82</v>
      </c>
      <c r="AV92" s="12" t="s">
        <v>82</v>
      </c>
      <c r="AW92" s="12" t="s">
        <v>36</v>
      </c>
      <c r="AX92" s="12" t="s">
        <v>72</v>
      </c>
      <c r="AY92" s="226" t="s">
        <v>155</v>
      </c>
    </row>
    <row r="93" spans="2:65" s="13" customFormat="1" ht="13.5">
      <c r="B93" s="227"/>
      <c r="C93" s="228"/>
      <c r="D93" s="229" t="s">
        <v>164</v>
      </c>
      <c r="E93" s="230" t="s">
        <v>21</v>
      </c>
      <c r="F93" s="231" t="s">
        <v>168</v>
      </c>
      <c r="G93" s="228"/>
      <c r="H93" s="232">
        <v>218</v>
      </c>
      <c r="I93" s="233"/>
      <c r="J93" s="228"/>
      <c r="K93" s="228"/>
      <c r="L93" s="234"/>
      <c r="M93" s="235"/>
      <c r="N93" s="236"/>
      <c r="O93" s="236"/>
      <c r="P93" s="236"/>
      <c r="Q93" s="236"/>
      <c r="R93" s="236"/>
      <c r="S93" s="236"/>
      <c r="T93" s="237"/>
      <c r="AT93" s="238" t="s">
        <v>164</v>
      </c>
      <c r="AU93" s="238" t="s">
        <v>82</v>
      </c>
      <c r="AV93" s="13" t="s">
        <v>162</v>
      </c>
      <c r="AW93" s="13" t="s">
        <v>36</v>
      </c>
      <c r="AX93" s="13" t="s">
        <v>80</v>
      </c>
      <c r="AY93" s="238" t="s">
        <v>155</v>
      </c>
    </row>
    <row r="94" spans="2:65" s="1" customFormat="1" ht="44.25" customHeight="1">
      <c r="B94" s="40"/>
      <c r="C94" s="192" t="s">
        <v>173</v>
      </c>
      <c r="D94" s="192" t="s">
        <v>157</v>
      </c>
      <c r="E94" s="193" t="s">
        <v>191</v>
      </c>
      <c r="F94" s="194" t="s">
        <v>192</v>
      </c>
      <c r="G94" s="195" t="s">
        <v>176</v>
      </c>
      <c r="H94" s="196">
        <v>3218</v>
      </c>
      <c r="I94" s="197"/>
      <c r="J94" s="198">
        <f>ROUND(I94*H94,2)</f>
        <v>0</v>
      </c>
      <c r="K94" s="194" t="s">
        <v>161</v>
      </c>
      <c r="L94" s="60"/>
      <c r="M94" s="199" t="s">
        <v>21</v>
      </c>
      <c r="N94" s="200" t="s">
        <v>43</v>
      </c>
      <c r="O94" s="41"/>
      <c r="P94" s="201">
        <f>O94*H94</f>
        <v>0</v>
      </c>
      <c r="Q94" s="201">
        <v>0</v>
      </c>
      <c r="R94" s="201">
        <f>Q94*H94</f>
        <v>0</v>
      </c>
      <c r="S94" s="201">
        <v>0.02</v>
      </c>
      <c r="T94" s="202">
        <f>S94*H94</f>
        <v>64.36</v>
      </c>
      <c r="AR94" s="23" t="s">
        <v>162</v>
      </c>
      <c r="AT94" s="23" t="s">
        <v>157</v>
      </c>
      <c r="AU94" s="23" t="s">
        <v>82</v>
      </c>
      <c r="AY94" s="23" t="s">
        <v>155</v>
      </c>
      <c r="BE94" s="203">
        <f>IF(N94="základní",J94,0)</f>
        <v>0</v>
      </c>
      <c r="BF94" s="203">
        <f>IF(N94="snížená",J94,0)</f>
        <v>0</v>
      </c>
      <c r="BG94" s="203">
        <f>IF(N94="zákl. přenesená",J94,0)</f>
        <v>0</v>
      </c>
      <c r="BH94" s="203">
        <f>IF(N94="sníž. přenesená",J94,0)</f>
        <v>0</v>
      </c>
      <c r="BI94" s="203">
        <f>IF(N94="nulová",J94,0)</f>
        <v>0</v>
      </c>
      <c r="BJ94" s="23" t="s">
        <v>80</v>
      </c>
      <c r="BK94" s="203">
        <f>ROUND(I94*H94,2)</f>
        <v>0</v>
      </c>
      <c r="BL94" s="23" t="s">
        <v>162</v>
      </c>
      <c r="BM94" s="23" t="s">
        <v>228</v>
      </c>
    </row>
    <row r="95" spans="2:65" s="1" customFormat="1" ht="27">
      <c r="B95" s="40"/>
      <c r="C95" s="62"/>
      <c r="D95" s="206" t="s">
        <v>186</v>
      </c>
      <c r="E95" s="62"/>
      <c r="F95" s="242" t="s">
        <v>194</v>
      </c>
      <c r="G95" s="62"/>
      <c r="H95" s="62"/>
      <c r="I95" s="162"/>
      <c r="J95" s="62"/>
      <c r="K95" s="62"/>
      <c r="L95" s="60"/>
      <c r="M95" s="243"/>
      <c r="N95" s="41"/>
      <c r="O95" s="41"/>
      <c r="P95" s="41"/>
      <c r="Q95" s="41"/>
      <c r="R95" s="41"/>
      <c r="S95" s="41"/>
      <c r="T95" s="77"/>
      <c r="AT95" s="23" t="s">
        <v>186</v>
      </c>
      <c r="AU95" s="23" t="s">
        <v>82</v>
      </c>
    </row>
    <row r="96" spans="2:65" s="11" customFormat="1" ht="13.5">
      <c r="B96" s="204"/>
      <c r="C96" s="205"/>
      <c r="D96" s="206" t="s">
        <v>164</v>
      </c>
      <c r="E96" s="207" t="s">
        <v>21</v>
      </c>
      <c r="F96" s="208" t="s">
        <v>195</v>
      </c>
      <c r="G96" s="205"/>
      <c r="H96" s="209" t="s">
        <v>21</v>
      </c>
      <c r="I96" s="210"/>
      <c r="J96" s="205"/>
      <c r="K96" s="205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164</v>
      </c>
      <c r="AU96" s="215" t="s">
        <v>82</v>
      </c>
      <c r="AV96" s="11" t="s">
        <v>80</v>
      </c>
      <c r="AW96" s="11" t="s">
        <v>36</v>
      </c>
      <c r="AX96" s="11" t="s">
        <v>72</v>
      </c>
      <c r="AY96" s="215" t="s">
        <v>155</v>
      </c>
    </row>
    <row r="97" spans="2:65" s="11" customFormat="1" ht="13.5">
      <c r="B97" s="204"/>
      <c r="C97" s="205"/>
      <c r="D97" s="206" t="s">
        <v>164</v>
      </c>
      <c r="E97" s="207" t="s">
        <v>21</v>
      </c>
      <c r="F97" s="208" t="s">
        <v>229</v>
      </c>
      <c r="G97" s="205"/>
      <c r="H97" s="209" t="s">
        <v>21</v>
      </c>
      <c r="I97" s="210"/>
      <c r="J97" s="205"/>
      <c r="K97" s="205"/>
      <c r="L97" s="211"/>
      <c r="M97" s="212"/>
      <c r="N97" s="213"/>
      <c r="O97" s="213"/>
      <c r="P97" s="213"/>
      <c r="Q97" s="213"/>
      <c r="R97" s="213"/>
      <c r="S97" s="213"/>
      <c r="T97" s="214"/>
      <c r="AT97" s="215" t="s">
        <v>164</v>
      </c>
      <c r="AU97" s="215" t="s">
        <v>82</v>
      </c>
      <c r="AV97" s="11" t="s">
        <v>80</v>
      </c>
      <c r="AW97" s="11" t="s">
        <v>36</v>
      </c>
      <c r="AX97" s="11" t="s">
        <v>72</v>
      </c>
      <c r="AY97" s="215" t="s">
        <v>155</v>
      </c>
    </row>
    <row r="98" spans="2:65" s="12" customFormat="1" ht="13.5">
      <c r="B98" s="216"/>
      <c r="C98" s="217"/>
      <c r="D98" s="206" t="s">
        <v>164</v>
      </c>
      <c r="E98" s="218" t="s">
        <v>21</v>
      </c>
      <c r="F98" s="219" t="s">
        <v>230</v>
      </c>
      <c r="G98" s="217"/>
      <c r="H98" s="220">
        <v>3000</v>
      </c>
      <c r="I98" s="221"/>
      <c r="J98" s="217"/>
      <c r="K98" s="217"/>
      <c r="L98" s="222"/>
      <c r="M98" s="223"/>
      <c r="N98" s="224"/>
      <c r="O98" s="224"/>
      <c r="P98" s="224"/>
      <c r="Q98" s="224"/>
      <c r="R98" s="224"/>
      <c r="S98" s="224"/>
      <c r="T98" s="225"/>
      <c r="AT98" s="226" t="s">
        <v>164</v>
      </c>
      <c r="AU98" s="226" t="s">
        <v>82</v>
      </c>
      <c r="AV98" s="12" t="s">
        <v>82</v>
      </c>
      <c r="AW98" s="12" t="s">
        <v>36</v>
      </c>
      <c r="AX98" s="12" t="s">
        <v>72</v>
      </c>
      <c r="AY98" s="226" t="s">
        <v>155</v>
      </c>
    </row>
    <row r="99" spans="2:65" s="11" customFormat="1" ht="13.5">
      <c r="B99" s="204"/>
      <c r="C99" s="205"/>
      <c r="D99" s="206" t="s">
        <v>164</v>
      </c>
      <c r="E99" s="207" t="s">
        <v>21</v>
      </c>
      <c r="F99" s="208" t="s">
        <v>231</v>
      </c>
      <c r="G99" s="205"/>
      <c r="H99" s="209" t="s">
        <v>21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164</v>
      </c>
      <c r="AU99" s="215" t="s">
        <v>82</v>
      </c>
      <c r="AV99" s="11" t="s">
        <v>80</v>
      </c>
      <c r="AW99" s="11" t="s">
        <v>36</v>
      </c>
      <c r="AX99" s="11" t="s">
        <v>72</v>
      </c>
      <c r="AY99" s="215" t="s">
        <v>155</v>
      </c>
    </row>
    <row r="100" spans="2:65" s="12" customFormat="1" ht="13.5">
      <c r="B100" s="216"/>
      <c r="C100" s="217"/>
      <c r="D100" s="206" t="s">
        <v>164</v>
      </c>
      <c r="E100" s="218" t="s">
        <v>21</v>
      </c>
      <c r="F100" s="219" t="s">
        <v>227</v>
      </c>
      <c r="G100" s="217"/>
      <c r="H100" s="220">
        <v>218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164</v>
      </c>
      <c r="AU100" s="226" t="s">
        <v>82</v>
      </c>
      <c r="AV100" s="12" t="s">
        <v>82</v>
      </c>
      <c r="AW100" s="12" t="s">
        <v>36</v>
      </c>
      <c r="AX100" s="12" t="s">
        <v>72</v>
      </c>
      <c r="AY100" s="226" t="s">
        <v>155</v>
      </c>
    </row>
    <row r="101" spans="2:65" s="13" customFormat="1" ht="13.5">
      <c r="B101" s="227"/>
      <c r="C101" s="228"/>
      <c r="D101" s="206" t="s">
        <v>164</v>
      </c>
      <c r="E101" s="239" t="s">
        <v>21</v>
      </c>
      <c r="F101" s="240" t="s">
        <v>168</v>
      </c>
      <c r="G101" s="228"/>
      <c r="H101" s="241">
        <v>3218</v>
      </c>
      <c r="I101" s="233"/>
      <c r="J101" s="228"/>
      <c r="K101" s="228"/>
      <c r="L101" s="234"/>
      <c r="M101" s="235"/>
      <c r="N101" s="236"/>
      <c r="O101" s="236"/>
      <c r="P101" s="236"/>
      <c r="Q101" s="236"/>
      <c r="R101" s="236"/>
      <c r="S101" s="236"/>
      <c r="T101" s="237"/>
      <c r="AT101" s="238" t="s">
        <v>164</v>
      </c>
      <c r="AU101" s="238" t="s">
        <v>82</v>
      </c>
      <c r="AV101" s="13" t="s">
        <v>162</v>
      </c>
      <c r="AW101" s="13" t="s">
        <v>36</v>
      </c>
      <c r="AX101" s="13" t="s">
        <v>80</v>
      </c>
      <c r="AY101" s="238" t="s">
        <v>155</v>
      </c>
    </row>
    <row r="102" spans="2:65" s="10" customFormat="1" ht="29.85" customHeight="1">
      <c r="B102" s="175"/>
      <c r="C102" s="176"/>
      <c r="D102" s="189" t="s">
        <v>71</v>
      </c>
      <c r="E102" s="190" t="s">
        <v>199</v>
      </c>
      <c r="F102" s="190" t="s">
        <v>200</v>
      </c>
      <c r="G102" s="176"/>
      <c r="H102" s="176"/>
      <c r="I102" s="179"/>
      <c r="J102" s="191">
        <f>BK102</f>
        <v>0</v>
      </c>
      <c r="K102" s="176"/>
      <c r="L102" s="181"/>
      <c r="M102" s="182"/>
      <c r="N102" s="183"/>
      <c r="O102" s="183"/>
      <c r="P102" s="184">
        <f>SUM(P103:P117)</f>
        <v>0</v>
      </c>
      <c r="Q102" s="183"/>
      <c r="R102" s="184">
        <f>SUM(R103:R117)</f>
        <v>0</v>
      </c>
      <c r="S102" s="183"/>
      <c r="T102" s="185">
        <f>SUM(T103:T117)</f>
        <v>0</v>
      </c>
      <c r="AR102" s="186" t="s">
        <v>80</v>
      </c>
      <c r="AT102" s="187" t="s">
        <v>71</v>
      </c>
      <c r="AU102" s="187" t="s">
        <v>80</v>
      </c>
      <c r="AY102" s="186" t="s">
        <v>155</v>
      </c>
      <c r="BK102" s="188">
        <f>SUM(BK103:BK117)</f>
        <v>0</v>
      </c>
    </row>
    <row r="103" spans="2:65" s="1" customFormat="1" ht="31.5" customHeight="1">
      <c r="B103" s="40"/>
      <c r="C103" s="192" t="s">
        <v>162</v>
      </c>
      <c r="D103" s="192" t="s">
        <v>157</v>
      </c>
      <c r="E103" s="193" t="s">
        <v>202</v>
      </c>
      <c r="F103" s="194" t="s">
        <v>203</v>
      </c>
      <c r="G103" s="195" t="s">
        <v>160</v>
      </c>
      <c r="H103" s="196">
        <v>2205</v>
      </c>
      <c r="I103" s="197"/>
      <c r="J103" s="198">
        <f>ROUND(I103*H103,2)</f>
        <v>0</v>
      </c>
      <c r="K103" s="194" t="s">
        <v>161</v>
      </c>
      <c r="L103" s="60"/>
      <c r="M103" s="199" t="s">
        <v>21</v>
      </c>
      <c r="N103" s="200" t="s">
        <v>43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23" t="s">
        <v>162</v>
      </c>
      <c r="AT103" s="23" t="s">
        <v>157</v>
      </c>
      <c r="AU103" s="23" t="s">
        <v>82</v>
      </c>
      <c r="AY103" s="23" t="s">
        <v>155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80</v>
      </c>
      <c r="BK103" s="203">
        <f>ROUND(I103*H103,2)</f>
        <v>0</v>
      </c>
      <c r="BL103" s="23" t="s">
        <v>162</v>
      </c>
      <c r="BM103" s="23" t="s">
        <v>232</v>
      </c>
    </row>
    <row r="104" spans="2:65" s="11" customFormat="1" ht="13.5">
      <c r="B104" s="204"/>
      <c r="C104" s="205"/>
      <c r="D104" s="206" t="s">
        <v>164</v>
      </c>
      <c r="E104" s="207" t="s">
        <v>21</v>
      </c>
      <c r="F104" s="208" t="s">
        <v>233</v>
      </c>
      <c r="G104" s="205"/>
      <c r="H104" s="209" t="s">
        <v>21</v>
      </c>
      <c r="I104" s="210"/>
      <c r="J104" s="205"/>
      <c r="K104" s="205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164</v>
      </c>
      <c r="AU104" s="215" t="s">
        <v>82</v>
      </c>
      <c r="AV104" s="11" t="s">
        <v>80</v>
      </c>
      <c r="AW104" s="11" t="s">
        <v>36</v>
      </c>
      <c r="AX104" s="11" t="s">
        <v>72</v>
      </c>
      <c r="AY104" s="215" t="s">
        <v>155</v>
      </c>
    </row>
    <row r="105" spans="2:65" s="12" customFormat="1" ht="13.5">
      <c r="B105" s="216"/>
      <c r="C105" s="217"/>
      <c r="D105" s="206" t="s">
        <v>164</v>
      </c>
      <c r="E105" s="218" t="s">
        <v>21</v>
      </c>
      <c r="F105" s="219" t="s">
        <v>234</v>
      </c>
      <c r="G105" s="217"/>
      <c r="H105" s="220">
        <v>2205</v>
      </c>
      <c r="I105" s="221"/>
      <c r="J105" s="217"/>
      <c r="K105" s="217"/>
      <c r="L105" s="222"/>
      <c r="M105" s="223"/>
      <c r="N105" s="224"/>
      <c r="O105" s="224"/>
      <c r="P105" s="224"/>
      <c r="Q105" s="224"/>
      <c r="R105" s="224"/>
      <c r="S105" s="224"/>
      <c r="T105" s="225"/>
      <c r="AT105" s="226" t="s">
        <v>164</v>
      </c>
      <c r="AU105" s="226" t="s">
        <v>82</v>
      </c>
      <c r="AV105" s="12" t="s">
        <v>82</v>
      </c>
      <c r="AW105" s="12" t="s">
        <v>36</v>
      </c>
      <c r="AX105" s="12" t="s">
        <v>72</v>
      </c>
      <c r="AY105" s="226" t="s">
        <v>155</v>
      </c>
    </row>
    <row r="106" spans="2:65" s="13" customFormat="1" ht="13.5">
      <c r="B106" s="227"/>
      <c r="C106" s="228"/>
      <c r="D106" s="229" t="s">
        <v>164</v>
      </c>
      <c r="E106" s="230" t="s">
        <v>21</v>
      </c>
      <c r="F106" s="231" t="s">
        <v>168</v>
      </c>
      <c r="G106" s="228"/>
      <c r="H106" s="232">
        <v>2205</v>
      </c>
      <c r="I106" s="233"/>
      <c r="J106" s="228"/>
      <c r="K106" s="228"/>
      <c r="L106" s="234"/>
      <c r="M106" s="235"/>
      <c r="N106" s="236"/>
      <c r="O106" s="236"/>
      <c r="P106" s="236"/>
      <c r="Q106" s="236"/>
      <c r="R106" s="236"/>
      <c r="S106" s="236"/>
      <c r="T106" s="237"/>
      <c r="AT106" s="238" t="s">
        <v>164</v>
      </c>
      <c r="AU106" s="238" t="s">
        <v>82</v>
      </c>
      <c r="AV106" s="13" t="s">
        <v>162</v>
      </c>
      <c r="AW106" s="13" t="s">
        <v>36</v>
      </c>
      <c r="AX106" s="13" t="s">
        <v>80</v>
      </c>
      <c r="AY106" s="238" t="s">
        <v>155</v>
      </c>
    </row>
    <row r="107" spans="2:65" s="1" customFormat="1" ht="31.5" customHeight="1">
      <c r="B107" s="40"/>
      <c r="C107" s="192" t="s">
        <v>190</v>
      </c>
      <c r="D107" s="192" t="s">
        <v>157</v>
      </c>
      <c r="E107" s="193" t="s">
        <v>208</v>
      </c>
      <c r="F107" s="194" t="s">
        <v>209</v>
      </c>
      <c r="G107" s="195" t="s">
        <v>160</v>
      </c>
      <c r="H107" s="196">
        <v>2205</v>
      </c>
      <c r="I107" s="197"/>
      <c r="J107" s="198">
        <f>ROUND(I107*H107,2)</f>
        <v>0</v>
      </c>
      <c r="K107" s="194" t="s">
        <v>161</v>
      </c>
      <c r="L107" s="60"/>
      <c r="M107" s="199" t="s">
        <v>21</v>
      </c>
      <c r="N107" s="200" t="s">
        <v>43</v>
      </c>
      <c r="O107" s="41"/>
      <c r="P107" s="201">
        <f>O107*H107</f>
        <v>0</v>
      </c>
      <c r="Q107" s="201">
        <v>0</v>
      </c>
      <c r="R107" s="201">
        <f>Q107*H107</f>
        <v>0</v>
      </c>
      <c r="S107" s="201">
        <v>0</v>
      </c>
      <c r="T107" s="202">
        <f>S107*H107</f>
        <v>0</v>
      </c>
      <c r="AR107" s="23" t="s">
        <v>162</v>
      </c>
      <c r="AT107" s="23" t="s">
        <v>157</v>
      </c>
      <c r="AU107" s="23" t="s">
        <v>82</v>
      </c>
      <c r="AY107" s="23" t="s">
        <v>155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23" t="s">
        <v>80</v>
      </c>
      <c r="BK107" s="203">
        <f>ROUND(I107*H107,2)</f>
        <v>0</v>
      </c>
      <c r="BL107" s="23" t="s">
        <v>162</v>
      </c>
      <c r="BM107" s="23" t="s">
        <v>235</v>
      </c>
    </row>
    <row r="108" spans="2:65" s="11" customFormat="1" ht="13.5">
      <c r="B108" s="204"/>
      <c r="C108" s="205"/>
      <c r="D108" s="206" t="s">
        <v>164</v>
      </c>
      <c r="E108" s="207" t="s">
        <v>21</v>
      </c>
      <c r="F108" s="208" t="s">
        <v>233</v>
      </c>
      <c r="G108" s="205"/>
      <c r="H108" s="209" t="s">
        <v>21</v>
      </c>
      <c r="I108" s="210"/>
      <c r="J108" s="205"/>
      <c r="K108" s="205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164</v>
      </c>
      <c r="AU108" s="215" t="s">
        <v>82</v>
      </c>
      <c r="AV108" s="11" t="s">
        <v>80</v>
      </c>
      <c r="AW108" s="11" t="s">
        <v>36</v>
      </c>
      <c r="AX108" s="11" t="s">
        <v>72</v>
      </c>
      <c r="AY108" s="215" t="s">
        <v>155</v>
      </c>
    </row>
    <row r="109" spans="2:65" s="12" customFormat="1" ht="13.5">
      <c r="B109" s="216"/>
      <c r="C109" s="217"/>
      <c r="D109" s="206" t="s">
        <v>164</v>
      </c>
      <c r="E109" s="218" t="s">
        <v>21</v>
      </c>
      <c r="F109" s="219" t="s">
        <v>234</v>
      </c>
      <c r="G109" s="217"/>
      <c r="H109" s="220">
        <v>2205</v>
      </c>
      <c r="I109" s="221"/>
      <c r="J109" s="217"/>
      <c r="K109" s="217"/>
      <c r="L109" s="222"/>
      <c r="M109" s="223"/>
      <c r="N109" s="224"/>
      <c r="O109" s="224"/>
      <c r="P109" s="224"/>
      <c r="Q109" s="224"/>
      <c r="R109" s="224"/>
      <c r="S109" s="224"/>
      <c r="T109" s="225"/>
      <c r="AT109" s="226" t="s">
        <v>164</v>
      </c>
      <c r="AU109" s="226" t="s">
        <v>82</v>
      </c>
      <c r="AV109" s="12" t="s">
        <v>82</v>
      </c>
      <c r="AW109" s="12" t="s">
        <v>36</v>
      </c>
      <c r="AX109" s="12" t="s">
        <v>72</v>
      </c>
      <c r="AY109" s="226" t="s">
        <v>155</v>
      </c>
    </row>
    <row r="110" spans="2:65" s="13" customFormat="1" ht="13.5">
      <c r="B110" s="227"/>
      <c r="C110" s="228"/>
      <c r="D110" s="229" t="s">
        <v>164</v>
      </c>
      <c r="E110" s="230" t="s">
        <v>21</v>
      </c>
      <c r="F110" s="231" t="s">
        <v>168</v>
      </c>
      <c r="G110" s="228"/>
      <c r="H110" s="232">
        <v>2205</v>
      </c>
      <c r="I110" s="233"/>
      <c r="J110" s="228"/>
      <c r="K110" s="228"/>
      <c r="L110" s="234"/>
      <c r="M110" s="235"/>
      <c r="N110" s="236"/>
      <c r="O110" s="236"/>
      <c r="P110" s="236"/>
      <c r="Q110" s="236"/>
      <c r="R110" s="236"/>
      <c r="S110" s="236"/>
      <c r="T110" s="237"/>
      <c r="AT110" s="238" t="s">
        <v>164</v>
      </c>
      <c r="AU110" s="238" t="s">
        <v>82</v>
      </c>
      <c r="AV110" s="13" t="s">
        <v>162</v>
      </c>
      <c r="AW110" s="13" t="s">
        <v>36</v>
      </c>
      <c r="AX110" s="13" t="s">
        <v>80</v>
      </c>
      <c r="AY110" s="238" t="s">
        <v>155</v>
      </c>
    </row>
    <row r="111" spans="2:65" s="1" customFormat="1" ht="31.5" customHeight="1">
      <c r="B111" s="40"/>
      <c r="C111" s="192" t="s">
        <v>201</v>
      </c>
      <c r="D111" s="192" t="s">
        <v>157</v>
      </c>
      <c r="E111" s="193" t="s">
        <v>212</v>
      </c>
      <c r="F111" s="194" t="s">
        <v>213</v>
      </c>
      <c r="G111" s="195" t="s">
        <v>160</v>
      </c>
      <c r="H111" s="196">
        <v>22050</v>
      </c>
      <c r="I111" s="197"/>
      <c r="J111" s="198">
        <f>ROUND(I111*H111,2)</f>
        <v>0</v>
      </c>
      <c r="K111" s="194" t="s">
        <v>161</v>
      </c>
      <c r="L111" s="60"/>
      <c r="M111" s="199" t="s">
        <v>21</v>
      </c>
      <c r="N111" s="200" t="s">
        <v>43</v>
      </c>
      <c r="O111" s="41"/>
      <c r="P111" s="201">
        <f>O111*H111</f>
        <v>0</v>
      </c>
      <c r="Q111" s="201">
        <v>0</v>
      </c>
      <c r="R111" s="201">
        <f>Q111*H111</f>
        <v>0</v>
      </c>
      <c r="S111" s="201">
        <v>0</v>
      </c>
      <c r="T111" s="202">
        <f>S111*H111</f>
        <v>0</v>
      </c>
      <c r="AR111" s="23" t="s">
        <v>162</v>
      </c>
      <c r="AT111" s="23" t="s">
        <v>157</v>
      </c>
      <c r="AU111" s="23" t="s">
        <v>82</v>
      </c>
      <c r="AY111" s="23" t="s">
        <v>155</v>
      </c>
      <c r="BE111" s="203">
        <f>IF(N111="základní",J111,0)</f>
        <v>0</v>
      </c>
      <c r="BF111" s="203">
        <f>IF(N111="snížená",J111,0)</f>
        <v>0</v>
      </c>
      <c r="BG111" s="203">
        <f>IF(N111="zákl. přenesená",J111,0)</f>
        <v>0</v>
      </c>
      <c r="BH111" s="203">
        <f>IF(N111="sníž. přenesená",J111,0)</f>
        <v>0</v>
      </c>
      <c r="BI111" s="203">
        <f>IF(N111="nulová",J111,0)</f>
        <v>0</v>
      </c>
      <c r="BJ111" s="23" t="s">
        <v>80</v>
      </c>
      <c r="BK111" s="203">
        <f>ROUND(I111*H111,2)</f>
        <v>0</v>
      </c>
      <c r="BL111" s="23" t="s">
        <v>162</v>
      </c>
      <c r="BM111" s="23" t="s">
        <v>236</v>
      </c>
    </row>
    <row r="112" spans="2:65" s="11" customFormat="1" ht="13.5">
      <c r="B112" s="204"/>
      <c r="C112" s="205"/>
      <c r="D112" s="206" t="s">
        <v>164</v>
      </c>
      <c r="E112" s="207" t="s">
        <v>21</v>
      </c>
      <c r="F112" s="208" t="s">
        <v>215</v>
      </c>
      <c r="G112" s="205"/>
      <c r="H112" s="209" t="s">
        <v>21</v>
      </c>
      <c r="I112" s="210"/>
      <c r="J112" s="205"/>
      <c r="K112" s="205"/>
      <c r="L112" s="211"/>
      <c r="M112" s="212"/>
      <c r="N112" s="213"/>
      <c r="O112" s="213"/>
      <c r="P112" s="213"/>
      <c r="Q112" s="213"/>
      <c r="R112" s="213"/>
      <c r="S112" s="213"/>
      <c r="T112" s="214"/>
      <c r="AT112" s="215" t="s">
        <v>164</v>
      </c>
      <c r="AU112" s="215" t="s">
        <v>82</v>
      </c>
      <c r="AV112" s="11" t="s">
        <v>80</v>
      </c>
      <c r="AW112" s="11" t="s">
        <v>36</v>
      </c>
      <c r="AX112" s="11" t="s">
        <v>72</v>
      </c>
      <c r="AY112" s="215" t="s">
        <v>155</v>
      </c>
    </row>
    <row r="113" spans="2:65" s="12" customFormat="1" ht="13.5">
      <c r="B113" s="216"/>
      <c r="C113" s="217"/>
      <c r="D113" s="206" t="s">
        <v>164</v>
      </c>
      <c r="E113" s="218" t="s">
        <v>21</v>
      </c>
      <c r="F113" s="219" t="s">
        <v>237</v>
      </c>
      <c r="G113" s="217"/>
      <c r="H113" s="220">
        <v>22050</v>
      </c>
      <c r="I113" s="221"/>
      <c r="J113" s="217"/>
      <c r="K113" s="217"/>
      <c r="L113" s="222"/>
      <c r="M113" s="223"/>
      <c r="N113" s="224"/>
      <c r="O113" s="224"/>
      <c r="P113" s="224"/>
      <c r="Q113" s="224"/>
      <c r="R113" s="224"/>
      <c r="S113" s="224"/>
      <c r="T113" s="225"/>
      <c r="AT113" s="226" t="s">
        <v>164</v>
      </c>
      <c r="AU113" s="226" t="s">
        <v>82</v>
      </c>
      <c r="AV113" s="12" t="s">
        <v>82</v>
      </c>
      <c r="AW113" s="12" t="s">
        <v>36</v>
      </c>
      <c r="AX113" s="12" t="s">
        <v>72</v>
      </c>
      <c r="AY113" s="226" t="s">
        <v>155</v>
      </c>
    </row>
    <row r="114" spans="2:65" s="13" customFormat="1" ht="13.5">
      <c r="B114" s="227"/>
      <c r="C114" s="228"/>
      <c r="D114" s="229" t="s">
        <v>164</v>
      </c>
      <c r="E114" s="230" t="s">
        <v>21</v>
      </c>
      <c r="F114" s="231" t="s">
        <v>168</v>
      </c>
      <c r="G114" s="228"/>
      <c r="H114" s="232">
        <v>22050</v>
      </c>
      <c r="I114" s="233"/>
      <c r="J114" s="228"/>
      <c r="K114" s="228"/>
      <c r="L114" s="234"/>
      <c r="M114" s="235"/>
      <c r="N114" s="236"/>
      <c r="O114" s="236"/>
      <c r="P114" s="236"/>
      <c r="Q114" s="236"/>
      <c r="R114" s="236"/>
      <c r="S114" s="236"/>
      <c r="T114" s="237"/>
      <c r="AT114" s="238" t="s">
        <v>164</v>
      </c>
      <c r="AU114" s="238" t="s">
        <v>82</v>
      </c>
      <c r="AV114" s="13" t="s">
        <v>162</v>
      </c>
      <c r="AW114" s="13" t="s">
        <v>36</v>
      </c>
      <c r="AX114" s="13" t="s">
        <v>80</v>
      </c>
      <c r="AY114" s="238" t="s">
        <v>155</v>
      </c>
    </row>
    <row r="115" spans="2:65" s="1" customFormat="1" ht="22.5" customHeight="1">
      <c r="B115" s="40"/>
      <c r="C115" s="192" t="s">
        <v>207</v>
      </c>
      <c r="D115" s="192" t="s">
        <v>157</v>
      </c>
      <c r="E115" s="193" t="s">
        <v>217</v>
      </c>
      <c r="F115" s="194" t="s">
        <v>218</v>
      </c>
      <c r="G115" s="195" t="s">
        <v>160</v>
      </c>
      <c r="H115" s="196">
        <v>2205</v>
      </c>
      <c r="I115" s="197"/>
      <c r="J115" s="198">
        <f>ROUND(I115*H115,2)</f>
        <v>0</v>
      </c>
      <c r="K115" s="194" t="s">
        <v>161</v>
      </c>
      <c r="L115" s="60"/>
      <c r="M115" s="199" t="s">
        <v>21</v>
      </c>
      <c r="N115" s="200" t="s">
        <v>43</v>
      </c>
      <c r="O115" s="41"/>
      <c r="P115" s="201">
        <f>O115*H115</f>
        <v>0</v>
      </c>
      <c r="Q115" s="201">
        <v>0</v>
      </c>
      <c r="R115" s="201">
        <f>Q115*H115</f>
        <v>0</v>
      </c>
      <c r="S115" s="201">
        <v>0</v>
      </c>
      <c r="T115" s="202">
        <f>S115*H115</f>
        <v>0</v>
      </c>
      <c r="AR115" s="23" t="s">
        <v>162</v>
      </c>
      <c r="AT115" s="23" t="s">
        <v>157</v>
      </c>
      <c r="AU115" s="23" t="s">
        <v>82</v>
      </c>
      <c r="AY115" s="23" t="s">
        <v>155</v>
      </c>
      <c r="BE115" s="203">
        <f>IF(N115="základní",J115,0)</f>
        <v>0</v>
      </c>
      <c r="BF115" s="203">
        <f>IF(N115="snížená",J115,0)</f>
        <v>0</v>
      </c>
      <c r="BG115" s="203">
        <f>IF(N115="zákl. přenesená",J115,0)</f>
        <v>0</v>
      </c>
      <c r="BH115" s="203">
        <f>IF(N115="sníž. přenesená",J115,0)</f>
        <v>0</v>
      </c>
      <c r="BI115" s="203">
        <f>IF(N115="nulová",J115,0)</f>
        <v>0</v>
      </c>
      <c r="BJ115" s="23" t="s">
        <v>80</v>
      </c>
      <c r="BK115" s="203">
        <f>ROUND(I115*H115,2)</f>
        <v>0</v>
      </c>
      <c r="BL115" s="23" t="s">
        <v>162</v>
      </c>
      <c r="BM115" s="23" t="s">
        <v>238</v>
      </c>
    </row>
    <row r="116" spans="2:65" s="12" customFormat="1" ht="13.5">
      <c r="B116" s="216"/>
      <c r="C116" s="217"/>
      <c r="D116" s="206" t="s">
        <v>164</v>
      </c>
      <c r="E116" s="218" t="s">
        <v>21</v>
      </c>
      <c r="F116" s="219" t="s">
        <v>239</v>
      </c>
      <c r="G116" s="217"/>
      <c r="H116" s="220">
        <v>2205</v>
      </c>
      <c r="I116" s="221"/>
      <c r="J116" s="217"/>
      <c r="K116" s="217"/>
      <c r="L116" s="222"/>
      <c r="M116" s="223"/>
      <c r="N116" s="224"/>
      <c r="O116" s="224"/>
      <c r="P116" s="224"/>
      <c r="Q116" s="224"/>
      <c r="R116" s="224"/>
      <c r="S116" s="224"/>
      <c r="T116" s="225"/>
      <c r="AT116" s="226" t="s">
        <v>164</v>
      </c>
      <c r="AU116" s="226" t="s">
        <v>82</v>
      </c>
      <c r="AV116" s="12" t="s">
        <v>82</v>
      </c>
      <c r="AW116" s="12" t="s">
        <v>36</v>
      </c>
      <c r="AX116" s="12" t="s">
        <v>72</v>
      </c>
      <c r="AY116" s="226" t="s">
        <v>155</v>
      </c>
    </row>
    <row r="117" spans="2:65" s="13" customFormat="1" ht="13.5">
      <c r="B117" s="227"/>
      <c r="C117" s="228"/>
      <c r="D117" s="206" t="s">
        <v>164</v>
      </c>
      <c r="E117" s="239" t="s">
        <v>21</v>
      </c>
      <c r="F117" s="240" t="s">
        <v>168</v>
      </c>
      <c r="G117" s="228"/>
      <c r="H117" s="241">
        <v>2205</v>
      </c>
      <c r="I117" s="233"/>
      <c r="J117" s="228"/>
      <c r="K117" s="228"/>
      <c r="L117" s="234"/>
      <c r="M117" s="244"/>
      <c r="N117" s="245"/>
      <c r="O117" s="245"/>
      <c r="P117" s="245"/>
      <c r="Q117" s="245"/>
      <c r="R117" s="245"/>
      <c r="S117" s="245"/>
      <c r="T117" s="246"/>
      <c r="AT117" s="238" t="s">
        <v>164</v>
      </c>
      <c r="AU117" s="238" t="s">
        <v>82</v>
      </c>
      <c r="AV117" s="13" t="s">
        <v>162</v>
      </c>
      <c r="AW117" s="13" t="s">
        <v>36</v>
      </c>
      <c r="AX117" s="13" t="s">
        <v>80</v>
      </c>
      <c r="AY117" s="238" t="s">
        <v>155</v>
      </c>
    </row>
    <row r="118" spans="2:65" s="1" customFormat="1" ht="6.95" customHeight="1">
      <c r="B118" s="55"/>
      <c r="C118" s="56"/>
      <c r="D118" s="56"/>
      <c r="E118" s="56"/>
      <c r="F118" s="56"/>
      <c r="G118" s="56"/>
      <c r="H118" s="56"/>
      <c r="I118" s="138"/>
      <c r="J118" s="56"/>
      <c r="K118" s="56"/>
      <c r="L118" s="60"/>
    </row>
  </sheetData>
  <sheetProtection algorithmName="SHA-512" hashValue="2H5HV+NlzsJgtfCkBjNdgrVnB7peI1Zy6QEotGI+zpZHdTzMN13Riuul3A1jVGPvPZCe9B2YEWO8wgoYeMQpyg==" saltValue="qwzb2LYL7Tn2oYvKVfSWnw==" spinCount="100000" sheet="1" objects="1" scenarios="1" formatCells="0" formatColumns="0" formatRows="0" sort="0" autoFilter="0"/>
  <autoFilter ref="C79:K117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6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88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240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ROUND(SUM(BE80:BE105), 2)</f>
        <v>0</v>
      </c>
      <c r="G30" s="41"/>
      <c r="H30" s="41"/>
      <c r="I30" s="130">
        <v>0.21</v>
      </c>
      <c r="J30" s="129">
        <f>ROUND(ROUND((SUM(BE80:BE105)),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ROUND(SUM(BF80:BF105), 2)</f>
        <v>0</v>
      </c>
      <c r="G31" s="41"/>
      <c r="H31" s="41"/>
      <c r="I31" s="130">
        <v>0.15</v>
      </c>
      <c r="J31" s="129">
        <f>ROUND(ROUND((SUM(BF80:BF105)),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ROUND(SUM(BG80:BG105),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ROUND(SUM(BH80:BH105),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ROUND(SUM(BI80:BI105),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2 (H) - Hlína č. 4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J95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J102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2 (H) - Hlína č. 4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0</v>
      </c>
      <c r="S80" s="84"/>
      <c r="T80" s="173">
        <f>T81</f>
        <v>250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P82+P95+P102</f>
        <v>0</v>
      </c>
      <c r="Q81" s="183"/>
      <c r="R81" s="184">
        <f>R82+R95+R102</f>
        <v>0</v>
      </c>
      <c r="S81" s="183"/>
      <c r="T81" s="185">
        <f>T82+T95+T102</f>
        <v>250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BK82+BK95+BK102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SUM(P83:P94)</f>
        <v>0</v>
      </c>
      <c r="Q82" s="183"/>
      <c r="R82" s="184">
        <f>SUM(R83:R94)</f>
        <v>0</v>
      </c>
      <c r="S82" s="183"/>
      <c r="T82" s="185">
        <f>SUM(T83:T94)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SUM(BK83:BK94)</f>
        <v>0</v>
      </c>
    </row>
    <row r="83" spans="2:65" s="1" customFormat="1" ht="44.25" customHeight="1">
      <c r="B83" s="40"/>
      <c r="C83" s="192" t="s">
        <v>80</v>
      </c>
      <c r="D83" s="192" t="s">
        <v>157</v>
      </c>
      <c r="E83" s="193" t="s">
        <v>158</v>
      </c>
      <c r="F83" s="194" t="s">
        <v>159</v>
      </c>
      <c r="G83" s="195" t="s">
        <v>160</v>
      </c>
      <c r="H83" s="196">
        <v>18564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241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242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243</v>
      </c>
      <c r="G85" s="217"/>
      <c r="H85" s="220">
        <v>18564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29" t="s">
        <v>164</v>
      </c>
      <c r="E86" s="230" t="s">
        <v>21</v>
      </c>
      <c r="F86" s="231" t="s">
        <v>168</v>
      </c>
      <c r="G86" s="228"/>
      <c r="H86" s="232">
        <v>18564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" customFormat="1" ht="31.5" customHeight="1">
      <c r="B87" s="40"/>
      <c r="C87" s="192" t="s">
        <v>82</v>
      </c>
      <c r="D87" s="192" t="s">
        <v>157</v>
      </c>
      <c r="E87" s="193" t="s">
        <v>169</v>
      </c>
      <c r="F87" s="194" t="s">
        <v>170</v>
      </c>
      <c r="G87" s="195" t="s">
        <v>160</v>
      </c>
      <c r="H87" s="196">
        <v>18564</v>
      </c>
      <c r="I87" s="197"/>
      <c r="J87" s="198">
        <f>ROUND(I87*H87,2)</f>
        <v>0</v>
      </c>
      <c r="K87" s="194" t="s">
        <v>161</v>
      </c>
      <c r="L87" s="60"/>
      <c r="M87" s="199" t="s">
        <v>21</v>
      </c>
      <c r="N87" s="200" t="s">
        <v>43</v>
      </c>
      <c r="O87" s="41"/>
      <c r="P87" s="201">
        <f>O87*H87</f>
        <v>0</v>
      </c>
      <c r="Q87" s="201">
        <v>0</v>
      </c>
      <c r="R87" s="201">
        <f>Q87*H87</f>
        <v>0</v>
      </c>
      <c r="S87" s="201">
        <v>0</v>
      </c>
      <c r="T87" s="202">
        <f>S87*H87</f>
        <v>0</v>
      </c>
      <c r="AR87" s="23" t="s">
        <v>162</v>
      </c>
      <c r="AT87" s="23" t="s">
        <v>157</v>
      </c>
      <c r="AU87" s="23" t="s">
        <v>82</v>
      </c>
      <c r="AY87" s="23" t="s">
        <v>155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3" t="s">
        <v>80</v>
      </c>
      <c r="BK87" s="203">
        <f>ROUND(I87*H87,2)</f>
        <v>0</v>
      </c>
      <c r="BL87" s="23" t="s">
        <v>162</v>
      </c>
      <c r="BM87" s="23" t="s">
        <v>244</v>
      </c>
    </row>
    <row r="88" spans="2:65" s="11" customFormat="1" ht="13.5">
      <c r="B88" s="204"/>
      <c r="C88" s="205"/>
      <c r="D88" s="206" t="s">
        <v>164</v>
      </c>
      <c r="E88" s="207" t="s">
        <v>21</v>
      </c>
      <c r="F88" s="208" t="s">
        <v>242</v>
      </c>
      <c r="G88" s="205"/>
      <c r="H88" s="209" t="s">
        <v>21</v>
      </c>
      <c r="I88" s="210"/>
      <c r="J88" s="205"/>
      <c r="K88" s="205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164</v>
      </c>
      <c r="AU88" s="215" t="s">
        <v>82</v>
      </c>
      <c r="AV88" s="11" t="s">
        <v>80</v>
      </c>
      <c r="AW88" s="11" t="s">
        <v>36</v>
      </c>
      <c r="AX88" s="11" t="s">
        <v>72</v>
      </c>
      <c r="AY88" s="215" t="s">
        <v>155</v>
      </c>
    </row>
    <row r="89" spans="2:65" s="12" customFormat="1" ht="13.5">
      <c r="B89" s="216"/>
      <c r="C89" s="217"/>
      <c r="D89" s="206" t="s">
        <v>164</v>
      </c>
      <c r="E89" s="218" t="s">
        <v>21</v>
      </c>
      <c r="F89" s="219" t="s">
        <v>245</v>
      </c>
      <c r="G89" s="217"/>
      <c r="H89" s="220">
        <v>18564</v>
      </c>
      <c r="I89" s="221"/>
      <c r="J89" s="217"/>
      <c r="K89" s="217"/>
      <c r="L89" s="222"/>
      <c r="M89" s="223"/>
      <c r="N89" s="224"/>
      <c r="O89" s="224"/>
      <c r="P89" s="224"/>
      <c r="Q89" s="224"/>
      <c r="R89" s="224"/>
      <c r="S89" s="224"/>
      <c r="T89" s="225"/>
      <c r="AT89" s="226" t="s">
        <v>164</v>
      </c>
      <c r="AU89" s="226" t="s">
        <v>82</v>
      </c>
      <c r="AV89" s="12" t="s">
        <v>82</v>
      </c>
      <c r="AW89" s="12" t="s">
        <v>36</v>
      </c>
      <c r="AX89" s="12" t="s">
        <v>72</v>
      </c>
      <c r="AY89" s="226" t="s">
        <v>155</v>
      </c>
    </row>
    <row r="90" spans="2:65" s="13" customFormat="1" ht="13.5">
      <c r="B90" s="227"/>
      <c r="C90" s="228"/>
      <c r="D90" s="229" t="s">
        <v>164</v>
      </c>
      <c r="E90" s="230" t="s">
        <v>21</v>
      </c>
      <c r="F90" s="231" t="s">
        <v>168</v>
      </c>
      <c r="G90" s="228"/>
      <c r="H90" s="232">
        <v>18564</v>
      </c>
      <c r="I90" s="233"/>
      <c r="J90" s="228"/>
      <c r="K90" s="228"/>
      <c r="L90" s="234"/>
      <c r="M90" s="235"/>
      <c r="N90" s="236"/>
      <c r="O90" s="236"/>
      <c r="P90" s="236"/>
      <c r="Q90" s="236"/>
      <c r="R90" s="236"/>
      <c r="S90" s="236"/>
      <c r="T90" s="237"/>
      <c r="AT90" s="238" t="s">
        <v>164</v>
      </c>
      <c r="AU90" s="238" t="s">
        <v>82</v>
      </c>
      <c r="AV90" s="13" t="s">
        <v>162</v>
      </c>
      <c r="AW90" s="13" t="s">
        <v>36</v>
      </c>
      <c r="AX90" s="13" t="s">
        <v>80</v>
      </c>
      <c r="AY90" s="238" t="s">
        <v>155</v>
      </c>
    </row>
    <row r="91" spans="2:65" s="1" customFormat="1" ht="31.5" customHeight="1">
      <c r="B91" s="40"/>
      <c r="C91" s="192" t="s">
        <v>173</v>
      </c>
      <c r="D91" s="192" t="s">
        <v>157</v>
      </c>
      <c r="E91" s="193" t="s">
        <v>174</v>
      </c>
      <c r="F91" s="194" t="s">
        <v>175</v>
      </c>
      <c r="G91" s="195" t="s">
        <v>176</v>
      </c>
      <c r="H91" s="196">
        <v>5841</v>
      </c>
      <c r="I91" s="197"/>
      <c r="J91" s="198">
        <f>ROUND(I91*H91,2)</f>
        <v>0</v>
      </c>
      <c r="K91" s="194" t="s">
        <v>161</v>
      </c>
      <c r="L91" s="60"/>
      <c r="M91" s="199" t="s">
        <v>21</v>
      </c>
      <c r="N91" s="200" t="s">
        <v>43</v>
      </c>
      <c r="O91" s="41"/>
      <c r="P91" s="201">
        <f>O91*H91</f>
        <v>0</v>
      </c>
      <c r="Q91" s="201">
        <v>0</v>
      </c>
      <c r="R91" s="201">
        <f>Q91*H91</f>
        <v>0</v>
      </c>
      <c r="S91" s="201">
        <v>0</v>
      </c>
      <c r="T91" s="202">
        <f>S91*H91</f>
        <v>0</v>
      </c>
      <c r="AR91" s="23" t="s">
        <v>162</v>
      </c>
      <c r="AT91" s="23" t="s">
        <v>157</v>
      </c>
      <c r="AU91" s="23" t="s">
        <v>82</v>
      </c>
      <c r="AY91" s="23" t="s">
        <v>155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23" t="s">
        <v>80</v>
      </c>
      <c r="BK91" s="203">
        <f>ROUND(I91*H91,2)</f>
        <v>0</v>
      </c>
      <c r="BL91" s="23" t="s">
        <v>162</v>
      </c>
      <c r="BM91" s="23" t="s">
        <v>246</v>
      </c>
    </row>
    <row r="92" spans="2:65" s="11" customFormat="1" ht="13.5">
      <c r="B92" s="204"/>
      <c r="C92" s="205"/>
      <c r="D92" s="206" t="s">
        <v>164</v>
      </c>
      <c r="E92" s="207" t="s">
        <v>21</v>
      </c>
      <c r="F92" s="208" t="s">
        <v>247</v>
      </c>
      <c r="G92" s="205"/>
      <c r="H92" s="209" t="s">
        <v>21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164</v>
      </c>
      <c r="AU92" s="215" t="s">
        <v>82</v>
      </c>
      <c r="AV92" s="11" t="s">
        <v>80</v>
      </c>
      <c r="AW92" s="11" t="s">
        <v>36</v>
      </c>
      <c r="AX92" s="11" t="s">
        <v>72</v>
      </c>
      <c r="AY92" s="215" t="s">
        <v>155</v>
      </c>
    </row>
    <row r="93" spans="2:65" s="12" customFormat="1" ht="13.5">
      <c r="B93" s="216"/>
      <c r="C93" s="217"/>
      <c r="D93" s="206" t="s">
        <v>164</v>
      </c>
      <c r="E93" s="218" t="s">
        <v>21</v>
      </c>
      <c r="F93" s="219" t="s">
        <v>248</v>
      </c>
      <c r="G93" s="217"/>
      <c r="H93" s="220">
        <v>5841</v>
      </c>
      <c r="I93" s="221"/>
      <c r="J93" s="217"/>
      <c r="K93" s="217"/>
      <c r="L93" s="222"/>
      <c r="M93" s="223"/>
      <c r="N93" s="224"/>
      <c r="O93" s="224"/>
      <c r="P93" s="224"/>
      <c r="Q93" s="224"/>
      <c r="R93" s="224"/>
      <c r="S93" s="224"/>
      <c r="T93" s="225"/>
      <c r="AT93" s="226" t="s">
        <v>164</v>
      </c>
      <c r="AU93" s="226" t="s">
        <v>82</v>
      </c>
      <c r="AV93" s="12" t="s">
        <v>82</v>
      </c>
      <c r="AW93" s="12" t="s">
        <v>36</v>
      </c>
      <c r="AX93" s="12" t="s">
        <v>72</v>
      </c>
      <c r="AY93" s="226" t="s">
        <v>155</v>
      </c>
    </row>
    <row r="94" spans="2:65" s="13" customFormat="1" ht="13.5">
      <c r="B94" s="227"/>
      <c r="C94" s="228"/>
      <c r="D94" s="206" t="s">
        <v>164</v>
      </c>
      <c r="E94" s="239" t="s">
        <v>21</v>
      </c>
      <c r="F94" s="240" t="s">
        <v>168</v>
      </c>
      <c r="G94" s="228"/>
      <c r="H94" s="241">
        <v>5841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AT94" s="238" t="s">
        <v>164</v>
      </c>
      <c r="AU94" s="238" t="s">
        <v>82</v>
      </c>
      <c r="AV94" s="13" t="s">
        <v>162</v>
      </c>
      <c r="AW94" s="13" t="s">
        <v>36</v>
      </c>
      <c r="AX94" s="13" t="s">
        <v>80</v>
      </c>
      <c r="AY94" s="238" t="s">
        <v>155</v>
      </c>
    </row>
    <row r="95" spans="2:65" s="10" customFormat="1" ht="29.85" customHeight="1">
      <c r="B95" s="175"/>
      <c r="C95" s="176"/>
      <c r="D95" s="189" t="s">
        <v>71</v>
      </c>
      <c r="E95" s="190" t="s">
        <v>181</v>
      </c>
      <c r="F95" s="190" t="s">
        <v>182</v>
      </c>
      <c r="G95" s="176"/>
      <c r="H95" s="176"/>
      <c r="I95" s="179"/>
      <c r="J95" s="191">
        <f>BK95</f>
        <v>0</v>
      </c>
      <c r="K95" s="176"/>
      <c r="L95" s="181"/>
      <c r="M95" s="182"/>
      <c r="N95" s="183"/>
      <c r="O95" s="183"/>
      <c r="P95" s="184">
        <f>SUM(P96:P101)</f>
        <v>0</v>
      </c>
      <c r="Q95" s="183"/>
      <c r="R95" s="184">
        <f>SUM(R96:R101)</f>
        <v>0</v>
      </c>
      <c r="S95" s="183"/>
      <c r="T95" s="185">
        <f>SUM(T96:T101)</f>
        <v>250</v>
      </c>
      <c r="AR95" s="186" t="s">
        <v>80</v>
      </c>
      <c r="AT95" s="187" t="s">
        <v>71</v>
      </c>
      <c r="AU95" s="187" t="s">
        <v>80</v>
      </c>
      <c r="AY95" s="186" t="s">
        <v>155</v>
      </c>
      <c r="BK95" s="188">
        <f>SUM(BK96:BK101)</f>
        <v>0</v>
      </c>
    </row>
    <row r="96" spans="2:65" s="1" customFormat="1" ht="44.25" customHeight="1">
      <c r="B96" s="40"/>
      <c r="C96" s="192" t="s">
        <v>162</v>
      </c>
      <c r="D96" s="192" t="s">
        <v>157</v>
      </c>
      <c r="E96" s="193" t="s">
        <v>191</v>
      </c>
      <c r="F96" s="194" t="s">
        <v>192</v>
      </c>
      <c r="G96" s="195" t="s">
        <v>176</v>
      </c>
      <c r="H96" s="196">
        <v>12500</v>
      </c>
      <c r="I96" s="197"/>
      <c r="J96" s="198">
        <f>ROUND(I96*H96,2)</f>
        <v>0</v>
      </c>
      <c r="K96" s="194" t="s">
        <v>161</v>
      </c>
      <c r="L96" s="60"/>
      <c r="M96" s="199" t="s">
        <v>21</v>
      </c>
      <c r="N96" s="200" t="s">
        <v>43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0.02</v>
      </c>
      <c r="T96" s="202">
        <f>S96*H96</f>
        <v>250</v>
      </c>
      <c r="AR96" s="23" t="s">
        <v>162</v>
      </c>
      <c r="AT96" s="23" t="s">
        <v>157</v>
      </c>
      <c r="AU96" s="23" t="s">
        <v>82</v>
      </c>
      <c r="AY96" s="23" t="s">
        <v>155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80</v>
      </c>
      <c r="BK96" s="203">
        <f>ROUND(I96*H96,2)</f>
        <v>0</v>
      </c>
      <c r="BL96" s="23" t="s">
        <v>162</v>
      </c>
      <c r="BM96" s="23" t="s">
        <v>249</v>
      </c>
    </row>
    <row r="97" spans="2:65" s="1" customFormat="1" ht="27">
      <c r="B97" s="40"/>
      <c r="C97" s="62"/>
      <c r="D97" s="206" t="s">
        <v>186</v>
      </c>
      <c r="E97" s="62"/>
      <c r="F97" s="242" t="s">
        <v>194</v>
      </c>
      <c r="G97" s="62"/>
      <c r="H97" s="62"/>
      <c r="I97" s="162"/>
      <c r="J97" s="62"/>
      <c r="K97" s="62"/>
      <c r="L97" s="60"/>
      <c r="M97" s="243"/>
      <c r="N97" s="41"/>
      <c r="O97" s="41"/>
      <c r="P97" s="41"/>
      <c r="Q97" s="41"/>
      <c r="R97" s="41"/>
      <c r="S97" s="41"/>
      <c r="T97" s="77"/>
      <c r="AT97" s="23" t="s">
        <v>186</v>
      </c>
      <c r="AU97" s="23" t="s">
        <v>82</v>
      </c>
    </row>
    <row r="98" spans="2:65" s="11" customFormat="1" ht="13.5">
      <c r="B98" s="204"/>
      <c r="C98" s="205"/>
      <c r="D98" s="206" t="s">
        <v>164</v>
      </c>
      <c r="E98" s="207" t="s">
        <v>21</v>
      </c>
      <c r="F98" s="208" t="s">
        <v>195</v>
      </c>
      <c r="G98" s="205"/>
      <c r="H98" s="209" t="s">
        <v>21</v>
      </c>
      <c r="I98" s="210"/>
      <c r="J98" s="205"/>
      <c r="K98" s="205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164</v>
      </c>
      <c r="AU98" s="215" t="s">
        <v>82</v>
      </c>
      <c r="AV98" s="11" t="s">
        <v>80</v>
      </c>
      <c r="AW98" s="11" t="s">
        <v>36</v>
      </c>
      <c r="AX98" s="11" t="s">
        <v>72</v>
      </c>
      <c r="AY98" s="215" t="s">
        <v>155</v>
      </c>
    </row>
    <row r="99" spans="2:65" s="11" customFormat="1" ht="13.5">
      <c r="B99" s="204"/>
      <c r="C99" s="205"/>
      <c r="D99" s="206" t="s">
        <v>164</v>
      </c>
      <c r="E99" s="207" t="s">
        <v>21</v>
      </c>
      <c r="F99" s="208" t="s">
        <v>250</v>
      </c>
      <c r="G99" s="205"/>
      <c r="H99" s="209" t="s">
        <v>21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164</v>
      </c>
      <c r="AU99" s="215" t="s">
        <v>82</v>
      </c>
      <c r="AV99" s="11" t="s">
        <v>80</v>
      </c>
      <c r="AW99" s="11" t="s">
        <v>36</v>
      </c>
      <c r="AX99" s="11" t="s">
        <v>72</v>
      </c>
      <c r="AY99" s="215" t="s">
        <v>155</v>
      </c>
    </row>
    <row r="100" spans="2:65" s="12" customFormat="1" ht="13.5">
      <c r="B100" s="216"/>
      <c r="C100" s="217"/>
      <c r="D100" s="206" t="s">
        <v>164</v>
      </c>
      <c r="E100" s="218" t="s">
        <v>21</v>
      </c>
      <c r="F100" s="219" t="s">
        <v>251</v>
      </c>
      <c r="G100" s="217"/>
      <c r="H100" s="220">
        <v>12500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164</v>
      </c>
      <c r="AU100" s="226" t="s">
        <v>82</v>
      </c>
      <c r="AV100" s="12" t="s">
        <v>82</v>
      </c>
      <c r="AW100" s="12" t="s">
        <v>36</v>
      </c>
      <c r="AX100" s="12" t="s">
        <v>72</v>
      </c>
      <c r="AY100" s="226" t="s">
        <v>155</v>
      </c>
    </row>
    <row r="101" spans="2:65" s="13" customFormat="1" ht="13.5">
      <c r="B101" s="227"/>
      <c r="C101" s="228"/>
      <c r="D101" s="206" t="s">
        <v>164</v>
      </c>
      <c r="E101" s="239" t="s">
        <v>21</v>
      </c>
      <c r="F101" s="240" t="s">
        <v>168</v>
      </c>
      <c r="G101" s="228"/>
      <c r="H101" s="241">
        <v>12500</v>
      </c>
      <c r="I101" s="233"/>
      <c r="J101" s="228"/>
      <c r="K101" s="228"/>
      <c r="L101" s="234"/>
      <c r="M101" s="235"/>
      <c r="N101" s="236"/>
      <c r="O101" s="236"/>
      <c r="P101" s="236"/>
      <c r="Q101" s="236"/>
      <c r="R101" s="236"/>
      <c r="S101" s="236"/>
      <c r="T101" s="237"/>
      <c r="AT101" s="238" t="s">
        <v>164</v>
      </c>
      <c r="AU101" s="238" t="s">
        <v>82</v>
      </c>
      <c r="AV101" s="13" t="s">
        <v>162</v>
      </c>
      <c r="AW101" s="13" t="s">
        <v>36</v>
      </c>
      <c r="AX101" s="13" t="s">
        <v>80</v>
      </c>
      <c r="AY101" s="238" t="s">
        <v>155</v>
      </c>
    </row>
    <row r="102" spans="2:65" s="10" customFormat="1" ht="29.85" customHeight="1">
      <c r="B102" s="175"/>
      <c r="C102" s="176"/>
      <c r="D102" s="189" t="s">
        <v>71</v>
      </c>
      <c r="E102" s="190" t="s">
        <v>199</v>
      </c>
      <c r="F102" s="190" t="s">
        <v>200</v>
      </c>
      <c r="G102" s="176"/>
      <c r="H102" s="176"/>
      <c r="I102" s="179"/>
      <c r="J102" s="191">
        <f>BK102</f>
        <v>0</v>
      </c>
      <c r="K102" s="176"/>
      <c r="L102" s="181"/>
      <c r="M102" s="182"/>
      <c r="N102" s="183"/>
      <c r="O102" s="183"/>
      <c r="P102" s="184">
        <f>SUM(P103:P105)</f>
        <v>0</v>
      </c>
      <c r="Q102" s="183"/>
      <c r="R102" s="184">
        <f>SUM(R103:R105)</f>
        <v>0</v>
      </c>
      <c r="S102" s="183"/>
      <c r="T102" s="185">
        <f>SUM(T103:T105)</f>
        <v>0</v>
      </c>
      <c r="AR102" s="186" t="s">
        <v>80</v>
      </c>
      <c r="AT102" s="187" t="s">
        <v>71</v>
      </c>
      <c r="AU102" s="187" t="s">
        <v>80</v>
      </c>
      <c r="AY102" s="186" t="s">
        <v>155</v>
      </c>
      <c r="BK102" s="188">
        <f>SUM(BK103:BK105)</f>
        <v>0</v>
      </c>
    </row>
    <row r="103" spans="2:65" s="1" customFormat="1" ht="22.5" customHeight="1">
      <c r="B103" s="40"/>
      <c r="C103" s="192" t="s">
        <v>190</v>
      </c>
      <c r="D103" s="192" t="s">
        <v>157</v>
      </c>
      <c r="E103" s="193" t="s">
        <v>252</v>
      </c>
      <c r="F103" s="194" t="s">
        <v>253</v>
      </c>
      <c r="G103" s="195" t="s">
        <v>160</v>
      </c>
      <c r="H103" s="196">
        <v>18564</v>
      </c>
      <c r="I103" s="197"/>
      <c r="J103" s="198">
        <f>ROUND(I103*H103,2)</f>
        <v>0</v>
      </c>
      <c r="K103" s="194" t="s">
        <v>161</v>
      </c>
      <c r="L103" s="60"/>
      <c r="M103" s="199" t="s">
        <v>21</v>
      </c>
      <c r="N103" s="200" t="s">
        <v>43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23" t="s">
        <v>162</v>
      </c>
      <c r="AT103" s="23" t="s">
        <v>157</v>
      </c>
      <c r="AU103" s="23" t="s">
        <v>82</v>
      </c>
      <c r="AY103" s="23" t="s">
        <v>155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80</v>
      </c>
      <c r="BK103" s="203">
        <f>ROUND(I103*H103,2)</f>
        <v>0</v>
      </c>
      <c r="BL103" s="23" t="s">
        <v>162</v>
      </c>
      <c r="BM103" s="23" t="s">
        <v>254</v>
      </c>
    </row>
    <row r="104" spans="2:65" s="12" customFormat="1" ht="13.5">
      <c r="B104" s="216"/>
      <c r="C104" s="217"/>
      <c r="D104" s="206" t="s">
        <v>164</v>
      </c>
      <c r="E104" s="218" t="s">
        <v>21</v>
      </c>
      <c r="F104" s="219" t="s">
        <v>255</v>
      </c>
      <c r="G104" s="217"/>
      <c r="H104" s="220">
        <v>18564</v>
      </c>
      <c r="I104" s="221"/>
      <c r="J104" s="217"/>
      <c r="K104" s="217"/>
      <c r="L104" s="222"/>
      <c r="M104" s="223"/>
      <c r="N104" s="224"/>
      <c r="O104" s="224"/>
      <c r="P104" s="224"/>
      <c r="Q104" s="224"/>
      <c r="R104" s="224"/>
      <c r="S104" s="224"/>
      <c r="T104" s="225"/>
      <c r="AT104" s="226" t="s">
        <v>164</v>
      </c>
      <c r="AU104" s="226" t="s">
        <v>82</v>
      </c>
      <c r="AV104" s="12" t="s">
        <v>82</v>
      </c>
      <c r="AW104" s="12" t="s">
        <v>36</v>
      </c>
      <c r="AX104" s="12" t="s">
        <v>72</v>
      </c>
      <c r="AY104" s="226" t="s">
        <v>155</v>
      </c>
    </row>
    <row r="105" spans="2:65" s="13" customFormat="1" ht="13.5">
      <c r="B105" s="227"/>
      <c r="C105" s="228"/>
      <c r="D105" s="206" t="s">
        <v>164</v>
      </c>
      <c r="E105" s="239" t="s">
        <v>21</v>
      </c>
      <c r="F105" s="240" t="s">
        <v>168</v>
      </c>
      <c r="G105" s="228"/>
      <c r="H105" s="241">
        <v>18564</v>
      </c>
      <c r="I105" s="233"/>
      <c r="J105" s="228"/>
      <c r="K105" s="228"/>
      <c r="L105" s="234"/>
      <c r="M105" s="244"/>
      <c r="N105" s="245"/>
      <c r="O105" s="245"/>
      <c r="P105" s="245"/>
      <c r="Q105" s="245"/>
      <c r="R105" s="245"/>
      <c r="S105" s="245"/>
      <c r="T105" s="246"/>
      <c r="AT105" s="238" t="s">
        <v>164</v>
      </c>
      <c r="AU105" s="238" t="s">
        <v>82</v>
      </c>
      <c r="AV105" s="13" t="s">
        <v>162</v>
      </c>
      <c r="AW105" s="13" t="s">
        <v>36</v>
      </c>
      <c r="AX105" s="13" t="s">
        <v>80</v>
      </c>
      <c r="AY105" s="238" t="s">
        <v>155</v>
      </c>
    </row>
    <row r="106" spans="2:65" s="1" customFormat="1" ht="6.95" customHeight="1">
      <c r="B106" s="55"/>
      <c r="C106" s="56"/>
      <c r="D106" s="56"/>
      <c r="E106" s="56"/>
      <c r="F106" s="56"/>
      <c r="G106" s="56"/>
      <c r="H106" s="56"/>
      <c r="I106" s="138"/>
      <c r="J106" s="56"/>
      <c r="K106" s="56"/>
      <c r="L106" s="60"/>
    </row>
  </sheetData>
  <sheetProtection algorithmName="SHA-512" hashValue="/ervMAVN7kxB+vyc3qfYD2qhv0pUV8yt7ZbfPd8gZHHofLv/+YaGnnQv8BpABvkO7CgSi2bFdGe/wEXaGjjMvw==" saltValue="lqIkOoFobWUikcXkXMhqNw==" spinCount="100000" sheet="1" objects="1" scenarios="1" formatCells="0" formatColumns="0" formatRows="0" sort="0" autoFilter="0"/>
  <autoFilter ref="C79:K105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0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91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256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ROUND(SUM(BE80:BE109), 2)</f>
        <v>0</v>
      </c>
      <c r="G30" s="41"/>
      <c r="H30" s="41"/>
      <c r="I30" s="130">
        <v>0.21</v>
      </c>
      <c r="J30" s="129">
        <f>ROUND(ROUND((SUM(BE80:BE109)),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ROUND(SUM(BF80:BF109), 2)</f>
        <v>0</v>
      </c>
      <c r="G31" s="41"/>
      <c r="H31" s="41"/>
      <c r="I31" s="130">
        <v>0.15</v>
      </c>
      <c r="J31" s="129">
        <f>ROUND(ROUND((SUM(BF80:BF109)),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ROUND(SUM(BG80:BG109),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ROUND(SUM(BH80:BH109),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ROUND(SUM(BI80:BI109),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3 - Hromada betonové suti č. 3-1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J87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J94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3 - Hromada betonové suti č. 3-1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0</v>
      </c>
      <c r="S80" s="84"/>
      <c r="T80" s="173">
        <f>T81</f>
        <v>500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P82+P87+P94</f>
        <v>0</v>
      </c>
      <c r="Q81" s="183"/>
      <c r="R81" s="184">
        <f>R82+R87+R94</f>
        <v>0</v>
      </c>
      <c r="S81" s="183"/>
      <c r="T81" s="185">
        <f>T82+T87+T94</f>
        <v>500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BK82+BK87+BK94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SUM(P83:P86)</f>
        <v>0</v>
      </c>
      <c r="Q82" s="183"/>
      <c r="R82" s="184">
        <f>SUM(R83:R86)</f>
        <v>0</v>
      </c>
      <c r="S82" s="183"/>
      <c r="T82" s="185">
        <f>SUM(T83:T86)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SUM(BK83:BK86)</f>
        <v>0</v>
      </c>
    </row>
    <row r="83" spans="2:65" s="1" customFormat="1" ht="31.5" customHeight="1">
      <c r="B83" s="40"/>
      <c r="C83" s="192" t="s">
        <v>80</v>
      </c>
      <c r="D83" s="192" t="s">
        <v>157</v>
      </c>
      <c r="E83" s="193" t="s">
        <v>174</v>
      </c>
      <c r="F83" s="194" t="s">
        <v>175</v>
      </c>
      <c r="G83" s="195" t="s">
        <v>176</v>
      </c>
      <c r="H83" s="196">
        <v>5937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257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258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259</v>
      </c>
      <c r="G85" s="217"/>
      <c r="H85" s="220">
        <v>5937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06" t="s">
        <v>164</v>
      </c>
      <c r="E86" s="239" t="s">
        <v>21</v>
      </c>
      <c r="F86" s="240" t="s">
        <v>168</v>
      </c>
      <c r="G86" s="228"/>
      <c r="H86" s="241">
        <v>5937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0" customFormat="1" ht="29.85" customHeight="1">
      <c r="B87" s="175"/>
      <c r="C87" s="176"/>
      <c r="D87" s="189" t="s">
        <v>71</v>
      </c>
      <c r="E87" s="190" t="s">
        <v>181</v>
      </c>
      <c r="F87" s="190" t="s">
        <v>182</v>
      </c>
      <c r="G87" s="176"/>
      <c r="H87" s="176"/>
      <c r="I87" s="179"/>
      <c r="J87" s="191">
        <f>BK87</f>
        <v>0</v>
      </c>
      <c r="K87" s="176"/>
      <c r="L87" s="181"/>
      <c r="M87" s="182"/>
      <c r="N87" s="183"/>
      <c r="O87" s="183"/>
      <c r="P87" s="184">
        <f>SUM(P88:P93)</f>
        <v>0</v>
      </c>
      <c r="Q87" s="183"/>
      <c r="R87" s="184">
        <f>SUM(R88:R93)</f>
        <v>0</v>
      </c>
      <c r="S87" s="183"/>
      <c r="T87" s="185">
        <f>SUM(T88:T93)</f>
        <v>500</v>
      </c>
      <c r="AR87" s="186" t="s">
        <v>80</v>
      </c>
      <c r="AT87" s="187" t="s">
        <v>71</v>
      </c>
      <c r="AU87" s="187" t="s">
        <v>80</v>
      </c>
      <c r="AY87" s="186" t="s">
        <v>155</v>
      </c>
      <c r="BK87" s="188">
        <f>SUM(BK88:BK93)</f>
        <v>0</v>
      </c>
    </row>
    <row r="88" spans="2:65" s="1" customFormat="1" ht="44.25" customHeight="1">
      <c r="B88" s="40"/>
      <c r="C88" s="192" t="s">
        <v>82</v>
      </c>
      <c r="D88" s="192" t="s">
        <v>157</v>
      </c>
      <c r="E88" s="193" t="s">
        <v>191</v>
      </c>
      <c r="F88" s="194" t="s">
        <v>192</v>
      </c>
      <c r="G88" s="195" t="s">
        <v>176</v>
      </c>
      <c r="H88" s="196">
        <v>25000</v>
      </c>
      <c r="I88" s="197"/>
      <c r="J88" s="198">
        <f>ROUND(I88*H88,2)</f>
        <v>0</v>
      </c>
      <c r="K88" s="194" t="s">
        <v>161</v>
      </c>
      <c r="L88" s="60"/>
      <c r="M88" s="199" t="s">
        <v>21</v>
      </c>
      <c r="N88" s="200" t="s">
        <v>43</v>
      </c>
      <c r="O88" s="41"/>
      <c r="P88" s="201">
        <f>O88*H88</f>
        <v>0</v>
      </c>
      <c r="Q88" s="201">
        <v>0</v>
      </c>
      <c r="R88" s="201">
        <f>Q88*H88</f>
        <v>0</v>
      </c>
      <c r="S88" s="201">
        <v>0.02</v>
      </c>
      <c r="T88" s="202">
        <f>S88*H88</f>
        <v>500</v>
      </c>
      <c r="AR88" s="23" t="s">
        <v>162</v>
      </c>
      <c r="AT88" s="23" t="s">
        <v>157</v>
      </c>
      <c r="AU88" s="23" t="s">
        <v>82</v>
      </c>
      <c r="AY88" s="23" t="s">
        <v>155</v>
      </c>
      <c r="BE88" s="203">
        <f>IF(N88="základní",J88,0)</f>
        <v>0</v>
      </c>
      <c r="BF88" s="203">
        <f>IF(N88="snížená",J88,0)</f>
        <v>0</v>
      </c>
      <c r="BG88" s="203">
        <f>IF(N88="zákl. přenesená",J88,0)</f>
        <v>0</v>
      </c>
      <c r="BH88" s="203">
        <f>IF(N88="sníž. přenesená",J88,0)</f>
        <v>0</v>
      </c>
      <c r="BI88" s="203">
        <f>IF(N88="nulová",J88,0)</f>
        <v>0</v>
      </c>
      <c r="BJ88" s="23" t="s">
        <v>80</v>
      </c>
      <c r="BK88" s="203">
        <f>ROUND(I88*H88,2)</f>
        <v>0</v>
      </c>
      <c r="BL88" s="23" t="s">
        <v>162</v>
      </c>
      <c r="BM88" s="23" t="s">
        <v>260</v>
      </c>
    </row>
    <row r="89" spans="2:65" s="1" customFormat="1" ht="27">
      <c r="B89" s="40"/>
      <c r="C89" s="62"/>
      <c r="D89" s="206" t="s">
        <v>186</v>
      </c>
      <c r="E89" s="62"/>
      <c r="F89" s="242" t="s">
        <v>194</v>
      </c>
      <c r="G89" s="62"/>
      <c r="H89" s="62"/>
      <c r="I89" s="162"/>
      <c r="J89" s="62"/>
      <c r="K89" s="62"/>
      <c r="L89" s="60"/>
      <c r="M89" s="243"/>
      <c r="N89" s="41"/>
      <c r="O89" s="41"/>
      <c r="P89" s="41"/>
      <c r="Q89" s="41"/>
      <c r="R89" s="41"/>
      <c r="S89" s="41"/>
      <c r="T89" s="77"/>
      <c r="AT89" s="23" t="s">
        <v>186</v>
      </c>
      <c r="AU89" s="23" t="s">
        <v>82</v>
      </c>
    </row>
    <row r="90" spans="2:65" s="11" customFormat="1" ht="13.5">
      <c r="B90" s="204"/>
      <c r="C90" s="205"/>
      <c r="D90" s="206" t="s">
        <v>164</v>
      </c>
      <c r="E90" s="207" t="s">
        <v>21</v>
      </c>
      <c r="F90" s="208" t="s">
        <v>195</v>
      </c>
      <c r="G90" s="205"/>
      <c r="H90" s="209" t="s">
        <v>21</v>
      </c>
      <c r="I90" s="210"/>
      <c r="J90" s="205"/>
      <c r="K90" s="205"/>
      <c r="L90" s="211"/>
      <c r="M90" s="212"/>
      <c r="N90" s="213"/>
      <c r="O90" s="213"/>
      <c r="P90" s="213"/>
      <c r="Q90" s="213"/>
      <c r="R90" s="213"/>
      <c r="S90" s="213"/>
      <c r="T90" s="214"/>
      <c r="AT90" s="215" t="s">
        <v>164</v>
      </c>
      <c r="AU90" s="215" t="s">
        <v>82</v>
      </c>
      <c r="AV90" s="11" t="s">
        <v>80</v>
      </c>
      <c r="AW90" s="11" t="s">
        <v>36</v>
      </c>
      <c r="AX90" s="11" t="s">
        <v>72</v>
      </c>
      <c r="AY90" s="215" t="s">
        <v>155</v>
      </c>
    </row>
    <row r="91" spans="2:65" s="11" customFormat="1" ht="13.5">
      <c r="B91" s="204"/>
      <c r="C91" s="205"/>
      <c r="D91" s="206" t="s">
        <v>164</v>
      </c>
      <c r="E91" s="207" t="s">
        <v>21</v>
      </c>
      <c r="F91" s="208" t="s">
        <v>261</v>
      </c>
      <c r="G91" s="205"/>
      <c r="H91" s="209" t="s">
        <v>21</v>
      </c>
      <c r="I91" s="210"/>
      <c r="J91" s="205"/>
      <c r="K91" s="205"/>
      <c r="L91" s="211"/>
      <c r="M91" s="212"/>
      <c r="N91" s="213"/>
      <c r="O91" s="213"/>
      <c r="P91" s="213"/>
      <c r="Q91" s="213"/>
      <c r="R91" s="213"/>
      <c r="S91" s="213"/>
      <c r="T91" s="214"/>
      <c r="AT91" s="215" t="s">
        <v>164</v>
      </c>
      <c r="AU91" s="215" t="s">
        <v>82</v>
      </c>
      <c r="AV91" s="11" t="s">
        <v>80</v>
      </c>
      <c r="AW91" s="11" t="s">
        <v>36</v>
      </c>
      <c r="AX91" s="11" t="s">
        <v>72</v>
      </c>
      <c r="AY91" s="215" t="s">
        <v>155</v>
      </c>
    </row>
    <row r="92" spans="2:65" s="12" customFormat="1" ht="13.5">
      <c r="B92" s="216"/>
      <c r="C92" s="217"/>
      <c r="D92" s="206" t="s">
        <v>164</v>
      </c>
      <c r="E92" s="218" t="s">
        <v>21</v>
      </c>
      <c r="F92" s="219" t="s">
        <v>262</v>
      </c>
      <c r="G92" s="217"/>
      <c r="H92" s="220">
        <v>25000</v>
      </c>
      <c r="I92" s="221"/>
      <c r="J92" s="217"/>
      <c r="K92" s="217"/>
      <c r="L92" s="222"/>
      <c r="M92" s="223"/>
      <c r="N92" s="224"/>
      <c r="O92" s="224"/>
      <c r="P92" s="224"/>
      <c r="Q92" s="224"/>
      <c r="R92" s="224"/>
      <c r="S92" s="224"/>
      <c r="T92" s="225"/>
      <c r="AT92" s="226" t="s">
        <v>164</v>
      </c>
      <c r="AU92" s="226" t="s">
        <v>82</v>
      </c>
      <c r="AV92" s="12" t="s">
        <v>82</v>
      </c>
      <c r="AW92" s="12" t="s">
        <v>36</v>
      </c>
      <c r="AX92" s="12" t="s">
        <v>72</v>
      </c>
      <c r="AY92" s="226" t="s">
        <v>155</v>
      </c>
    </row>
    <row r="93" spans="2:65" s="13" customFormat="1" ht="13.5">
      <c r="B93" s="227"/>
      <c r="C93" s="228"/>
      <c r="D93" s="206" t="s">
        <v>164</v>
      </c>
      <c r="E93" s="239" t="s">
        <v>21</v>
      </c>
      <c r="F93" s="240" t="s">
        <v>168</v>
      </c>
      <c r="G93" s="228"/>
      <c r="H93" s="241">
        <v>25000</v>
      </c>
      <c r="I93" s="233"/>
      <c r="J93" s="228"/>
      <c r="K93" s="228"/>
      <c r="L93" s="234"/>
      <c r="M93" s="235"/>
      <c r="N93" s="236"/>
      <c r="O93" s="236"/>
      <c r="P93" s="236"/>
      <c r="Q93" s="236"/>
      <c r="R93" s="236"/>
      <c r="S93" s="236"/>
      <c r="T93" s="237"/>
      <c r="AT93" s="238" t="s">
        <v>164</v>
      </c>
      <c r="AU93" s="238" t="s">
        <v>82</v>
      </c>
      <c r="AV93" s="13" t="s">
        <v>162</v>
      </c>
      <c r="AW93" s="13" t="s">
        <v>36</v>
      </c>
      <c r="AX93" s="13" t="s">
        <v>80</v>
      </c>
      <c r="AY93" s="238" t="s">
        <v>155</v>
      </c>
    </row>
    <row r="94" spans="2:65" s="10" customFormat="1" ht="29.85" customHeight="1">
      <c r="B94" s="175"/>
      <c r="C94" s="176"/>
      <c r="D94" s="189" t="s">
        <v>71</v>
      </c>
      <c r="E94" s="190" t="s">
        <v>199</v>
      </c>
      <c r="F94" s="190" t="s">
        <v>200</v>
      </c>
      <c r="G94" s="176"/>
      <c r="H94" s="176"/>
      <c r="I94" s="179"/>
      <c r="J94" s="191">
        <f>BK94</f>
        <v>0</v>
      </c>
      <c r="K94" s="176"/>
      <c r="L94" s="181"/>
      <c r="M94" s="182"/>
      <c r="N94" s="183"/>
      <c r="O94" s="183"/>
      <c r="P94" s="184">
        <f>SUM(P95:P109)</f>
        <v>0</v>
      </c>
      <c r="Q94" s="183"/>
      <c r="R94" s="184">
        <f>SUM(R95:R109)</f>
        <v>0</v>
      </c>
      <c r="S94" s="183"/>
      <c r="T94" s="185">
        <f>SUM(T95:T109)</f>
        <v>0</v>
      </c>
      <c r="AR94" s="186" t="s">
        <v>80</v>
      </c>
      <c r="AT94" s="187" t="s">
        <v>71</v>
      </c>
      <c r="AU94" s="187" t="s">
        <v>80</v>
      </c>
      <c r="AY94" s="186" t="s">
        <v>155</v>
      </c>
      <c r="BK94" s="188">
        <f>SUM(BK95:BK109)</f>
        <v>0</v>
      </c>
    </row>
    <row r="95" spans="2:65" s="1" customFormat="1" ht="31.5" customHeight="1">
      <c r="B95" s="40"/>
      <c r="C95" s="192" t="s">
        <v>173</v>
      </c>
      <c r="D95" s="192" t="s">
        <v>157</v>
      </c>
      <c r="E95" s="193" t="s">
        <v>202</v>
      </c>
      <c r="F95" s="194" t="s">
        <v>203</v>
      </c>
      <c r="G95" s="195" t="s">
        <v>160</v>
      </c>
      <c r="H95" s="196">
        <v>38452.5</v>
      </c>
      <c r="I95" s="197"/>
      <c r="J95" s="198">
        <f>ROUND(I95*H95,2)</f>
        <v>0</v>
      </c>
      <c r="K95" s="194" t="s">
        <v>161</v>
      </c>
      <c r="L95" s="60"/>
      <c r="M95" s="199" t="s">
        <v>21</v>
      </c>
      <c r="N95" s="200" t="s">
        <v>43</v>
      </c>
      <c r="O95" s="41"/>
      <c r="P95" s="201">
        <f>O95*H95</f>
        <v>0</v>
      </c>
      <c r="Q95" s="201">
        <v>0</v>
      </c>
      <c r="R95" s="201">
        <f>Q95*H95</f>
        <v>0</v>
      </c>
      <c r="S95" s="201">
        <v>0</v>
      </c>
      <c r="T95" s="202">
        <f>S95*H95</f>
        <v>0</v>
      </c>
      <c r="AR95" s="23" t="s">
        <v>162</v>
      </c>
      <c r="AT95" s="23" t="s">
        <v>157</v>
      </c>
      <c r="AU95" s="23" t="s">
        <v>82</v>
      </c>
      <c r="AY95" s="23" t="s">
        <v>155</v>
      </c>
      <c r="BE95" s="203">
        <f>IF(N95="základní",J95,0)</f>
        <v>0</v>
      </c>
      <c r="BF95" s="203">
        <f>IF(N95="snížená",J95,0)</f>
        <v>0</v>
      </c>
      <c r="BG95" s="203">
        <f>IF(N95="zákl. přenesená",J95,0)</f>
        <v>0</v>
      </c>
      <c r="BH95" s="203">
        <f>IF(N95="sníž. přenesená",J95,0)</f>
        <v>0</v>
      </c>
      <c r="BI95" s="203">
        <f>IF(N95="nulová",J95,0)</f>
        <v>0</v>
      </c>
      <c r="BJ95" s="23" t="s">
        <v>80</v>
      </c>
      <c r="BK95" s="203">
        <f>ROUND(I95*H95,2)</f>
        <v>0</v>
      </c>
      <c r="BL95" s="23" t="s">
        <v>162</v>
      </c>
      <c r="BM95" s="23" t="s">
        <v>263</v>
      </c>
    </row>
    <row r="96" spans="2:65" s="11" customFormat="1" ht="13.5">
      <c r="B96" s="204"/>
      <c r="C96" s="205"/>
      <c r="D96" s="206" t="s">
        <v>164</v>
      </c>
      <c r="E96" s="207" t="s">
        <v>21</v>
      </c>
      <c r="F96" s="208" t="s">
        <v>264</v>
      </c>
      <c r="G96" s="205"/>
      <c r="H96" s="209" t="s">
        <v>21</v>
      </c>
      <c r="I96" s="210"/>
      <c r="J96" s="205"/>
      <c r="K96" s="205"/>
      <c r="L96" s="211"/>
      <c r="M96" s="212"/>
      <c r="N96" s="213"/>
      <c r="O96" s="213"/>
      <c r="P96" s="213"/>
      <c r="Q96" s="213"/>
      <c r="R96" s="213"/>
      <c r="S96" s="213"/>
      <c r="T96" s="214"/>
      <c r="AT96" s="215" t="s">
        <v>164</v>
      </c>
      <c r="AU96" s="215" t="s">
        <v>82</v>
      </c>
      <c r="AV96" s="11" t="s">
        <v>80</v>
      </c>
      <c r="AW96" s="11" t="s">
        <v>36</v>
      </c>
      <c r="AX96" s="11" t="s">
        <v>72</v>
      </c>
      <c r="AY96" s="215" t="s">
        <v>155</v>
      </c>
    </row>
    <row r="97" spans="2:65" s="12" customFormat="1" ht="13.5">
      <c r="B97" s="216"/>
      <c r="C97" s="217"/>
      <c r="D97" s="206" t="s">
        <v>164</v>
      </c>
      <c r="E97" s="218" t="s">
        <v>21</v>
      </c>
      <c r="F97" s="219" t="s">
        <v>265</v>
      </c>
      <c r="G97" s="217"/>
      <c r="H97" s="220">
        <v>38452.5</v>
      </c>
      <c r="I97" s="221"/>
      <c r="J97" s="217"/>
      <c r="K97" s="217"/>
      <c r="L97" s="222"/>
      <c r="M97" s="223"/>
      <c r="N97" s="224"/>
      <c r="O97" s="224"/>
      <c r="P97" s="224"/>
      <c r="Q97" s="224"/>
      <c r="R97" s="224"/>
      <c r="S97" s="224"/>
      <c r="T97" s="225"/>
      <c r="AT97" s="226" t="s">
        <v>164</v>
      </c>
      <c r="AU97" s="226" t="s">
        <v>82</v>
      </c>
      <c r="AV97" s="12" t="s">
        <v>82</v>
      </c>
      <c r="AW97" s="12" t="s">
        <v>36</v>
      </c>
      <c r="AX97" s="12" t="s">
        <v>72</v>
      </c>
      <c r="AY97" s="226" t="s">
        <v>155</v>
      </c>
    </row>
    <row r="98" spans="2:65" s="13" customFormat="1" ht="13.5">
      <c r="B98" s="227"/>
      <c r="C98" s="228"/>
      <c r="D98" s="229" t="s">
        <v>164</v>
      </c>
      <c r="E98" s="230" t="s">
        <v>21</v>
      </c>
      <c r="F98" s="231" t="s">
        <v>168</v>
      </c>
      <c r="G98" s="228"/>
      <c r="H98" s="232">
        <v>38452.5</v>
      </c>
      <c r="I98" s="233"/>
      <c r="J98" s="228"/>
      <c r="K98" s="228"/>
      <c r="L98" s="234"/>
      <c r="M98" s="235"/>
      <c r="N98" s="236"/>
      <c r="O98" s="236"/>
      <c r="P98" s="236"/>
      <c r="Q98" s="236"/>
      <c r="R98" s="236"/>
      <c r="S98" s="236"/>
      <c r="T98" s="237"/>
      <c r="AT98" s="238" t="s">
        <v>164</v>
      </c>
      <c r="AU98" s="238" t="s">
        <v>82</v>
      </c>
      <c r="AV98" s="13" t="s">
        <v>162</v>
      </c>
      <c r="AW98" s="13" t="s">
        <v>36</v>
      </c>
      <c r="AX98" s="13" t="s">
        <v>80</v>
      </c>
      <c r="AY98" s="238" t="s">
        <v>155</v>
      </c>
    </row>
    <row r="99" spans="2:65" s="1" customFormat="1" ht="31.5" customHeight="1">
      <c r="B99" s="40"/>
      <c r="C99" s="192" t="s">
        <v>162</v>
      </c>
      <c r="D99" s="192" t="s">
        <v>157</v>
      </c>
      <c r="E99" s="193" t="s">
        <v>208</v>
      </c>
      <c r="F99" s="194" t="s">
        <v>209</v>
      </c>
      <c r="G99" s="195" t="s">
        <v>160</v>
      </c>
      <c r="H99" s="196">
        <v>38452.5</v>
      </c>
      <c r="I99" s="197"/>
      <c r="J99" s="198">
        <f>ROUND(I99*H99,2)</f>
        <v>0</v>
      </c>
      <c r="K99" s="194" t="s">
        <v>161</v>
      </c>
      <c r="L99" s="60"/>
      <c r="M99" s="199" t="s">
        <v>21</v>
      </c>
      <c r="N99" s="200" t="s">
        <v>43</v>
      </c>
      <c r="O99" s="41"/>
      <c r="P99" s="201">
        <f>O99*H99</f>
        <v>0</v>
      </c>
      <c r="Q99" s="201">
        <v>0</v>
      </c>
      <c r="R99" s="201">
        <f>Q99*H99</f>
        <v>0</v>
      </c>
      <c r="S99" s="201">
        <v>0</v>
      </c>
      <c r="T99" s="202">
        <f>S99*H99</f>
        <v>0</v>
      </c>
      <c r="AR99" s="23" t="s">
        <v>162</v>
      </c>
      <c r="AT99" s="23" t="s">
        <v>157</v>
      </c>
      <c r="AU99" s="23" t="s">
        <v>82</v>
      </c>
      <c r="AY99" s="23" t="s">
        <v>155</v>
      </c>
      <c r="BE99" s="203">
        <f>IF(N99="základní",J99,0)</f>
        <v>0</v>
      </c>
      <c r="BF99" s="203">
        <f>IF(N99="snížená",J99,0)</f>
        <v>0</v>
      </c>
      <c r="BG99" s="203">
        <f>IF(N99="zákl. přenesená",J99,0)</f>
        <v>0</v>
      </c>
      <c r="BH99" s="203">
        <f>IF(N99="sníž. přenesená",J99,0)</f>
        <v>0</v>
      </c>
      <c r="BI99" s="203">
        <f>IF(N99="nulová",J99,0)</f>
        <v>0</v>
      </c>
      <c r="BJ99" s="23" t="s">
        <v>80</v>
      </c>
      <c r="BK99" s="203">
        <f>ROUND(I99*H99,2)</f>
        <v>0</v>
      </c>
      <c r="BL99" s="23" t="s">
        <v>162</v>
      </c>
      <c r="BM99" s="23" t="s">
        <v>266</v>
      </c>
    </row>
    <row r="100" spans="2:65" s="11" customFormat="1" ht="13.5">
      <c r="B100" s="204"/>
      <c r="C100" s="205"/>
      <c r="D100" s="206" t="s">
        <v>164</v>
      </c>
      <c r="E100" s="207" t="s">
        <v>21</v>
      </c>
      <c r="F100" s="208" t="s">
        <v>264</v>
      </c>
      <c r="G100" s="205"/>
      <c r="H100" s="209" t="s">
        <v>21</v>
      </c>
      <c r="I100" s="210"/>
      <c r="J100" s="205"/>
      <c r="K100" s="205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164</v>
      </c>
      <c r="AU100" s="215" t="s">
        <v>82</v>
      </c>
      <c r="AV100" s="11" t="s">
        <v>80</v>
      </c>
      <c r="AW100" s="11" t="s">
        <v>36</v>
      </c>
      <c r="AX100" s="11" t="s">
        <v>72</v>
      </c>
      <c r="AY100" s="215" t="s">
        <v>155</v>
      </c>
    </row>
    <row r="101" spans="2:65" s="12" customFormat="1" ht="13.5">
      <c r="B101" s="216"/>
      <c r="C101" s="217"/>
      <c r="D101" s="206" t="s">
        <v>164</v>
      </c>
      <c r="E101" s="218" t="s">
        <v>21</v>
      </c>
      <c r="F101" s="219" t="s">
        <v>265</v>
      </c>
      <c r="G101" s="217"/>
      <c r="H101" s="220">
        <v>38452.5</v>
      </c>
      <c r="I101" s="221"/>
      <c r="J101" s="217"/>
      <c r="K101" s="217"/>
      <c r="L101" s="222"/>
      <c r="M101" s="223"/>
      <c r="N101" s="224"/>
      <c r="O101" s="224"/>
      <c r="P101" s="224"/>
      <c r="Q101" s="224"/>
      <c r="R101" s="224"/>
      <c r="S101" s="224"/>
      <c r="T101" s="225"/>
      <c r="AT101" s="226" t="s">
        <v>164</v>
      </c>
      <c r="AU101" s="226" t="s">
        <v>82</v>
      </c>
      <c r="AV101" s="12" t="s">
        <v>82</v>
      </c>
      <c r="AW101" s="12" t="s">
        <v>36</v>
      </c>
      <c r="AX101" s="12" t="s">
        <v>72</v>
      </c>
      <c r="AY101" s="226" t="s">
        <v>155</v>
      </c>
    </row>
    <row r="102" spans="2:65" s="13" customFormat="1" ht="13.5">
      <c r="B102" s="227"/>
      <c r="C102" s="228"/>
      <c r="D102" s="229" t="s">
        <v>164</v>
      </c>
      <c r="E102" s="230" t="s">
        <v>21</v>
      </c>
      <c r="F102" s="231" t="s">
        <v>168</v>
      </c>
      <c r="G102" s="228"/>
      <c r="H102" s="232">
        <v>38452.5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AT102" s="238" t="s">
        <v>164</v>
      </c>
      <c r="AU102" s="238" t="s">
        <v>82</v>
      </c>
      <c r="AV102" s="13" t="s">
        <v>162</v>
      </c>
      <c r="AW102" s="13" t="s">
        <v>36</v>
      </c>
      <c r="AX102" s="13" t="s">
        <v>80</v>
      </c>
      <c r="AY102" s="238" t="s">
        <v>155</v>
      </c>
    </row>
    <row r="103" spans="2:65" s="1" customFormat="1" ht="31.5" customHeight="1">
      <c r="B103" s="40"/>
      <c r="C103" s="192" t="s">
        <v>190</v>
      </c>
      <c r="D103" s="192" t="s">
        <v>157</v>
      </c>
      <c r="E103" s="193" t="s">
        <v>212</v>
      </c>
      <c r="F103" s="194" t="s">
        <v>213</v>
      </c>
      <c r="G103" s="195" t="s">
        <v>160</v>
      </c>
      <c r="H103" s="196">
        <v>384520</v>
      </c>
      <c r="I103" s="197"/>
      <c r="J103" s="198">
        <f>ROUND(I103*H103,2)</f>
        <v>0</v>
      </c>
      <c r="K103" s="194" t="s">
        <v>161</v>
      </c>
      <c r="L103" s="60"/>
      <c r="M103" s="199" t="s">
        <v>21</v>
      </c>
      <c r="N103" s="200" t="s">
        <v>43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23" t="s">
        <v>162</v>
      </c>
      <c r="AT103" s="23" t="s">
        <v>157</v>
      </c>
      <c r="AU103" s="23" t="s">
        <v>82</v>
      </c>
      <c r="AY103" s="23" t="s">
        <v>155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80</v>
      </c>
      <c r="BK103" s="203">
        <f>ROUND(I103*H103,2)</f>
        <v>0</v>
      </c>
      <c r="BL103" s="23" t="s">
        <v>162</v>
      </c>
      <c r="BM103" s="23" t="s">
        <v>267</v>
      </c>
    </row>
    <row r="104" spans="2:65" s="11" customFormat="1" ht="13.5">
      <c r="B104" s="204"/>
      <c r="C104" s="205"/>
      <c r="D104" s="206" t="s">
        <v>164</v>
      </c>
      <c r="E104" s="207" t="s">
        <v>21</v>
      </c>
      <c r="F104" s="208" t="s">
        <v>215</v>
      </c>
      <c r="G104" s="205"/>
      <c r="H104" s="209" t="s">
        <v>21</v>
      </c>
      <c r="I104" s="210"/>
      <c r="J104" s="205"/>
      <c r="K104" s="205"/>
      <c r="L104" s="211"/>
      <c r="M104" s="212"/>
      <c r="N104" s="213"/>
      <c r="O104" s="213"/>
      <c r="P104" s="213"/>
      <c r="Q104" s="213"/>
      <c r="R104" s="213"/>
      <c r="S104" s="213"/>
      <c r="T104" s="214"/>
      <c r="AT104" s="215" t="s">
        <v>164</v>
      </c>
      <c r="AU104" s="215" t="s">
        <v>82</v>
      </c>
      <c r="AV104" s="11" t="s">
        <v>80</v>
      </c>
      <c r="AW104" s="11" t="s">
        <v>36</v>
      </c>
      <c r="AX104" s="11" t="s">
        <v>72</v>
      </c>
      <c r="AY104" s="215" t="s">
        <v>155</v>
      </c>
    </row>
    <row r="105" spans="2:65" s="12" customFormat="1" ht="13.5">
      <c r="B105" s="216"/>
      <c r="C105" s="217"/>
      <c r="D105" s="206" t="s">
        <v>164</v>
      </c>
      <c r="E105" s="218" t="s">
        <v>21</v>
      </c>
      <c r="F105" s="219" t="s">
        <v>268</v>
      </c>
      <c r="G105" s="217"/>
      <c r="H105" s="220">
        <v>384520</v>
      </c>
      <c r="I105" s="221"/>
      <c r="J105" s="217"/>
      <c r="K105" s="217"/>
      <c r="L105" s="222"/>
      <c r="M105" s="223"/>
      <c r="N105" s="224"/>
      <c r="O105" s="224"/>
      <c r="P105" s="224"/>
      <c r="Q105" s="224"/>
      <c r="R105" s="224"/>
      <c r="S105" s="224"/>
      <c r="T105" s="225"/>
      <c r="AT105" s="226" t="s">
        <v>164</v>
      </c>
      <c r="AU105" s="226" t="s">
        <v>82</v>
      </c>
      <c r="AV105" s="12" t="s">
        <v>82</v>
      </c>
      <c r="AW105" s="12" t="s">
        <v>36</v>
      </c>
      <c r="AX105" s="12" t="s">
        <v>72</v>
      </c>
      <c r="AY105" s="226" t="s">
        <v>155</v>
      </c>
    </row>
    <row r="106" spans="2:65" s="13" customFormat="1" ht="13.5">
      <c r="B106" s="227"/>
      <c r="C106" s="228"/>
      <c r="D106" s="229" t="s">
        <v>164</v>
      </c>
      <c r="E106" s="230" t="s">
        <v>21</v>
      </c>
      <c r="F106" s="231" t="s">
        <v>168</v>
      </c>
      <c r="G106" s="228"/>
      <c r="H106" s="232">
        <v>384520</v>
      </c>
      <c r="I106" s="233"/>
      <c r="J106" s="228"/>
      <c r="K106" s="228"/>
      <c r="L106" s="234"/>
      <c r="M106" s="235"/>
      <c r="N106" s="236"/>
      <c r="O106" s="236"/>
      <c r="P106" s="236"/>
      <c r="Q106" s="236"/>
      <c r="R106" s="236"/>
      <c r="S106" s="236"/>
      <c r="T106" s="237"/>
      <c r="AT106" s="238" t="s">
        <v>164</v>
      </c>
      <c r="AU106" s="238" t="s">
        <v>82</v>
      </c>
      <c r="AV106" s="13" t="s">
        <v>162</v>
      </c>
      <c r="AW106" s="13" t="s">
        <v>36</v>
      </c>
      <c r="AX106" s="13" t="s">
        <v>80</v>
      </c>
      <c r="AY106" s="238" t="s">
        <v>155</v>
      </c>
    </row>
    <row r="107" spans="2:65" s="1" customFormat="1" ht="22.5" customHeight="1">
      <c r="B107" s="40"/>
      <c r="C107" s="192" t="s">
        <v>201</v>
      </c>
      <c r="D107" s="192" t="s">
        <v>157</v>
      </c>
      <c r="E107" s="193" t="s">
        <v>217</v>
      </c>
      <c r="F107" s="194" t="s">
        <v>218</v>
      </c>
      <c r="G107" s="195" t="s">
        <v>160</v>
      </c>
      <c r="H107" s="196">
        <v>38452</v>
      </c>
      <c r="I107" s="197"/>
      <c r="J107" s="198">
        <f>ROUND(I107*H107,2)</f>
        <v>0</v>
      </c>
      <c r="K107" s="194" t="s">
        <v>161</v>
      </c>
      <c r="L107" s="60"/>
      <c r="M107" s="199" t="s">
        <v>21</v>
      </c>
      <c r="N107" s="200" t="s">
        <v>43</v>
      </c>
      <c r="O107" s="41"/>
      <c r="P107" s="201">
        <f>O107*H107</f>
        <v>0</v>
      </c>
      <c r="Q107" s="201">
        <v>0</v>
      </c>
      <c r="R107" s="201">
        <f>Q107*H107</f>
        <v>0</v>
      </c>
      <c r="S107" s="201">
        <v>0</v>
      </c>
      <c r="T107" s="202">
        <f>S107*H107</f>
        <v>0</v>
      </c>
      <c r="AR107" s="23" t="s">
        <v>162</v>
      </c>
      <c r="AT107" s="23" t="s">
        <v>157</v>
      </c>
      <c r="AU107" s="23" t="s">
        <v>82</v>
      </c>
      <c r="AY107" s="23" t="s">
        <v>155</v>
      </c>
      <c r="BE107" s="203">
        <f>IF(N107="základní",J107,0)</f>
        <v>0</v>
      </c>
      <c r="BF107" s="203">
        <f>IF(N107="snížená",J107,0)</f>
        <v>0</v>
      </c>
      <c r="BG107" s="203">
        <f>IF(N107="zákl. přenesená",J107,0)</f>
        <v>0</v>
      </c>
      <c r="BH107" s="203">
        <f>IF(N107="sníž. přenesená",J107,0)</f>
        <v>0</v>
      </c>
      <c r="BI107" s="203">
        <f>IF(N107="nulová",J107,0)</f>
        <v>0</v>
      </c>
      <c r="BJ107" s="23" t="s">
        <v>80</v>
      </c>
      <c r="BK107" s="203">
        <f>ROUND(I107*H107,2)</f>
        <v>0</v>
      </c>
      <c r="BL107" s="23" t="s">
        <v>162</v>
      </c>
      <c r="BM107" s="23" t="s">
        <v>269</v>
      </c>
    </row>
    <row r="108" spans="2:65" s="12" customFormat="1" ht="13.5">
      <c r="B108" s="216"/>
      <c r="C108" s="217"/>
      <c r="D108" s="206" t="s">
        <v>164</v>
      </c>
      <c r="E108" s="218" t="s">
        <v>21</v>
      </c>
      <c r="F108" s="219" t="s">
        <v>270</v>
      </c>
      <c r="G108" s="217"/>
      <c r="H108" s="220">
        <v>38452</v>
      </c>
      <c r="I108" s="221"/>
      <c r="J108" s="217"/>
      <c r="K108" s="217"/>
      <c r="L108" s="222"/>
      <c r="M108" s="223"/>
      <c r="N108" s="224"/>
      <c r="O108" s="224"/>
      <c r="P108" s="224"/>
      <c r="Q108" s="224"/>
      <c r="R108" s="224"/>
      <c r="S108" s="224"/>
      <c r="T108" s="225"/>
      <c r="AT108" s="226" t="s">
        <v>164</v>
      </c>
      <c r="AU108" s="226" t="s">
        <v>82</v>
      </c>
      <c r="AV108" s="12" t="s">
        <v>82</v>
      </c>
      <c r="AW108" s="12" t="s">
        <v>36</v>
      </c>
      <c r="AX108" s="12" t="s">
        <v>72</v>
      </c>
      <c r="AY108" s="226" t="s">
        <v>155</v>
      </c>
    </row>
    <row r="109" spans="2:65" s="13" customFormat="1" ht="13.5">
      <c r="B109" s="227"/>
      <c r="C109" s="228"/>
      <c r="D109" s="206" t="s">
        <v>164</v>
      </c>
      <c r="E109" s="239" t="s">
        <v>21</v>
      </c>
      <c r="F109" s="240" t="s">
        <v>168</v>
      </c>
      <c r="G109" s="228"/>
      <c r="H109" s="241">
        <v>38452</v>
      </c>
      <c r="I109" s="233"/>
      <c r="J109" s="228"/>
      <c r="K109" s="228"/>
      <c r="L109" s="234"/>
      <c r="M109" s="244"/>
      <c r="N109" s="245"/>
      <c r="O109" s="245"/>
      <c r="P109" s="245"/>
      <c r="Q109" s="245"/>
      <c r="R109" s="245"/>
      <c r="S109" s="245"/>
      <c r="T109" s="246"/>
      <c r="AT109" s="238" t="s">
        <v>164</v>
      </c>
      <c r="AU109" s="238" t="s">
        <v>82</v>
      </c>
      <c r="AV109" s="13" t="s">
        <v>162</v>
      </c>
      <c r="AW109" s="13" t="s">
        <v>36</v>
      </c>
      <c r="AX109" s="13" t="s">
        <v>80</v>
      </c>
      <c r="AY109" s="238" t="s">
        <v>155</v>
      </c>
    </row>
    <row r="110" spans="2:65" s="1" customFormat="1" ht="6.95" customHeight="1">
      <c r="B110" s="55"/>
      <c r="C110" s="56"/>
      <c r="D110" s="56"/>
      <c r="E110" s="56"/>
      <c r="F110" s="56"/>
      <c r="G110" s="56"/>
      <c r="H110" s="56"/>
      <c r="I110" s="138"/>
      <c r="J110" s="56"/>
      <c r="K110" s="56"/>
      <c r="L110" s="60"/>
    </row>
  </sheetData>
  <sheetProtection algorithmName="SHA-512" hashValue="X2TkfJEQvuhPxZXEAPGuygfDB3lQQCGmt4dC2jrsAueAvRi0OtX+ke/pMXj8soPyS3I6h8ML8RzPOSj7kt7ePQ==" saltValue="sSPIKjjo/F5b+iotPq3s5A==" spinCount="100000" sheet="1" objects="1" scenarios="1" formatCells="0" formatColumns="0" formatRows="0" sort="0" autoFilter="0"/>
  <autoFilter ref="C79:K109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19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94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271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ROUND(SUM(BE80:BE118), 2)</f>
        <v>0</v>
      </c>
      <c r="G30" s="41"/>
      <c r="H30" s="41"/>
      <c r="I30" s="130">
        <v>0.21</v>
      </c>
      <c r="J30" s="129">
        <f>ROUND(ROUND((SUM(BE80:BE118)),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ROUND(SUM(BF80:BF118), 2)</f>
        <v>0</v>
      </c>
      <c r="G31" s="41"/>
      <c r="H31" s="41"/>
      <c r="I31" s="130">
        <v>0.15</v>
      </c>
      <c r="J31" s="129">
        <f>ROUND(ROUND((SUM(BF80:BF118)),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ROUND(SUM(BG80:BG118),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ROUND(SUM(BH80:BH118),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ROUND(SUM(BI80:BI118),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3 (2) - Hromada betonové suti č. 3-2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J96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J103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3 (2) - Hromada betonové suti č. 3-2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0</v>
      </c>
      <c r="S80" s="84"/>
      <c r="T80" s="173">
        <f>T81</f>
        <v>60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P82+P96+P103</f>
        <v>0</v>
      </c>
      <c r="Q81" s="183"/>
      <c r="R81" s="184">
        <f>R82+R96+R103</f>
        <v>0</v>
      </c>
      <c r="S81" s="183"/>
      <c r="T81" s="185">
        <f>T82+T96+T103</f>
        <v>60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BK82+BK96+BK103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SUM(P83:P95)</f>
        <v>0</v>
      </c>
      <c r="Q82" s="183"/>
      <c r="R82" s="184">
        <f>SUM(R83:R95)</f>
        <v>0</v>
      </c>
      <c r="S82" s="183"/>
      <c r="T82" s="185">
        <f>SUM(T83:T95)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SUM(BK83:BK95)</f>
        <v>0</v>
      </c>
    </row>
    <row r="83" spans="2:65" s="1" customFormat="1" ht="44.25" customHeight="1">
      <c r="B83" s="40"/>
      <c r="C83" s="192" t="s">
        <v>80</v>
      </c>
      <c r="D83" s="192" t="s">
        <v>157</v>
      </c>
      <c r="E83" s="193" t="s">
        <v>158</v>
      </c>
      <c r="F83" s="194" t="s">
        <v>159</v>
      </c>
      <c r="G83" s="195" t="s">
        <v>160</v>
      </c>
      <c r="H83" s="196">
        <v>470.7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272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273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1" customFormat="1" ht="13.5">
      <c r="B85" s="204"/>
      <c r="C85" s="205"/>
      <c r="D85" s="206" t="s">
        <v>164</v>
      </c>
      <c r="E85" s="207" t="s">
        <v>21</v>
      </c>
      <c r="F85" s="208" t="s">
        <v>166</v>
      </c>
      <c r="G85" s="205"/>
      <c r="H85" s="209" t="s">
        <v>21</v>
      </c>
      <c r="I85" s="210"/>
      <c r="J85" s="205"/>
      <c r="K85" s="205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164</v>
      </c>
      <c r="AU85" s="215" t="s">
        <v>82</v>
      </c>
      <c r="AV85" s="11" t="s">
        <v>80</v>
      </c>
      <c r="AW85" s="11" t="s">
        <v>36</v>
      </c>
      <c r="AX85" s="11" t="s">
        <v>72</v>
      </c>
      <c r="AY85" s="215" t="s">
        <v>155</v>
      </c>
    </row>
    <row r="86" spans="2:65" s="12" customFormat="1" ht="13.5">
      <c r="B86" s="216"/>
      <c r="C86" s="217"/>
      <c r="D86" s="206" t="s">
        <v>164</v>
      </c>
      <c r="E86" s="218" t="s">
        <v>21</v>
      </c>
      <c r="F86" s="219" t="s">
        <v>274</v>
      </c>
      <c r="G86" s="217"/>
      <c r="H86" s="220">
        <v>470.7</v>
      </c>
      <c r="I86" s="221"/>
      <c r="J86" s="217"/>
      <c r="K86" s="217"/>
      <c r="L86" s="222"/>
      <c r="M86" s="223"/>
      <c r="N86" s="224"/>
      <c r="O86" s="224"/>
      <c r="P86" s="224"/>
      <c r="Q86" s="224"/>
      <c r="R86" s="224"/>
      <c r="S86" s="224"/>
      <c r="T86" s="225"/>
      <c r="AT86" s="226" t="s">
        <v>164</v>
      </c>
      <c r="AU86" s="226" t="s">
        <v>82</v>
      </c>
      <c r="AV86" s="12" t="s">
        <v>82</v>
      </c>
      <c r="AW86" s="12" t="s">
        <v>36</v>
      </c>
      <c r="AX86" s="12" t="s">
        <v>72</v>
      </c>
      <c r="AY86" s="226" t="s">
        <v>155</v>
      </c>
    </row>
    <row r="87" spans="2:65" s="13" customFormat="1" ht="13.5">
      <c r="B87" s="227"/>
      <c r="C87" s="228"/>
      <c r="D87" s="229" t="s">
        <v>164</v>
      </c>
      <c r="E87" s="230" t="s">
        <v>21</v>
      </c>
      <c r="F87" s="231" t="s">
        <v>168</v>
      </c>
      <c r="G87" s="228"/>
      <c r="H87" s="232">
        <v>470.7</v>
      </c>
      <c r="I87" s="233"/>
      <c r="J87" s="228"/>
      <c r="K87" s="228"/>
      <c r="L87" s="234"/>
      <c r="M87" s="235"/>
      <c r="N87" s="236"/>
      <c r="O87" s="236"/>
      <c r="P87" s="236"/>
      <c r="Q87" s="236"/>
      <c r="R87" s="236"/>
      <c r="S87" s="236"/>
      <c r="T87" s="237"/>
      <c r="AT87" s="238" t="s">
        <v>164</v>
      </c>
      <c r="AU87" s="238" t="s">
        <v>82</v>
      </c>
      <c r="AV87" s="13" t="s">
        <v>162</v>
      </c>
      <c r="AW87" s="13" t="s">
        <v>36</v>
      </c>
      <c r="AX87" s="13" t="s">
        <v>80</v>
      </c>
      <c r="AY87" s="238" t="s">
        <v>155</v>
      </c>
    </row>
    <row r="88" spans="2:65" s="1" customFormat="1" ht="31.5" customHeight="1">
      <c r="B88" s="40"/>
      <c r="C88" s="192" t="s">
        <v>82</v>
      </c>
      <c r="D88" s="192" t="s">
        <v>157</v>
      </c>
      <c r="E88" s="193" t="s">
        <v>169</v>
      </c>
      <c r="F88" s="194" t="s">
        <v>170</v>
      </c>
      <c r="G88" s="195" t="s">
        <v>160</v>
      </c>
      <c r="H88" s="196">
        <v>470.7</v>
      </c>
      <c r="I88" s="197"/>
      <c r="J88" s="198">
        <f>ROUND(I88*H88,2)</f>
        <v>0</v>
      </c>
      <c r="K88" s="194" t="s">
        <v>161</v>
      </c>
      <c r="L88" s="60"/>
      <c r="M88" s="199" t="s">
        <v>21</v>
      </c>
      <c r="N88" s="200" t="s">
        <v>43</v>
      </c>
      <c r="O88" s="41"/>
      <c r="P88" s="201">
        <f>O88*H88</f>
        <v>0</v>
      </c>
      <c r="Q88" s="201">
        <v>0</v>
      </c>
      <c r="R88" s="201">
        <f>Q88*H88</f>
        <v>0</v>
      </c>
      <c r="S88" s="201">
        <v>0</v>
      </c>
      <c r="T88" s="202">
        <f>S88*H88</f>
        <v>0</v>
      </c>
      <c r="AR88" s="23" t="s">
        <v>162</v>
      </c>
      <c r="AT88" s="23" t="s">
        <v>157</v>
      </c>
      <c r="AU88" s="23" t="s">
        <v>82</v>
      </c>
      <c r="AY88" s="23" t="s">
        <v>155</v>
      </c>
      <c r="BE88" s="203">
        <f>IF(N88="základní",J88,0)</f>
        <v>0</v>
      </c>
      <c r="BF88" s="203">
        <f>IF(N88="snížená",J88,0)</f>
        <v>0</v>
      </c>
      <c r="BG88" s="203">
        <f>IF(N88="zákl. přenesená",J88,0)</f>
        <v>0</v>
      </c>
      <c r="BH88" s="203">
        <f>IF(N88="sníž. přenesená",J88,0)</f>
        <v>0</v>
      </c>
      <c r="BI88" s="203">
        <f>IF(N88="nulová",J88,0)</f>
        <v>0</v>
      </c>
      <c r="BJ88" s="23" t="s">
        <v>80</v>
      </c>
      <c r="BK88" s="203">
        <f>ROUND(I88*H88,2)</f>
        <v>0</v>
      </c>
      <c r="BL88" s="23" t="s">
        <v>162</v>
      </c>
      <c r="BM88" s="23" t="s">
        <v>275</v>
      </c>
    </row>
    <row r="89" spans="2:65" s="11" customFormat="1" ht="13.5">
      <c r="B89" s="204"/>
      <c r="C89" s="205"/>
      <c r="D89" s="206" t="s">
        <v>164</v>
      </c>
      <c r="E89" s="207" t="s">
        <v>21</v>
      </c>
      <c r="F89" s="208" t="s">
        <v>276</v>
      </c>
      <c r="G89" s="205"/>
      <c r="H89" s="209" t="s">
        <v>21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164</v>
      </c>
      <c r="AU89" s="215" t="s">
        <v>82</v>
      </c>
      <c r="AV89" s="11" t="s">
        <v>80</v>
      </c>
      <c r="AW89" s="11" t="s">
        <v>36</v>
      </c>
      <c r="AX89" s="11" t="s">
        <v>72</v>
      </c>
      <c r="AY89" s="215" t="s">
        <v>155</v>
      </c>
    </row>
    <row r="90" spans="2:65" s="12" customFormat="1" ht="13.5">
      <c r="B90" s="216"/>
      <c r="C90" s="217"/>
      <c r="D90" s="206" t="s">
        <v>164</v>
      </c>
      <c r="E90" s="218" t="s">
        <v>21</v>
      </c>
      <c r="F90" s="219" t="s">
        <v>274</v>
      </c>
      <c r="G90" s="217"/>
      <c r="H90" s="220">
        <v>470.7</v>
      </c>
      <c r="I90" s="221"/>
      <c r="J90" s="217"/>
      <c r="K90" s="217"/>
      <c r="L90" s="222"/>
      <c r="M90" s="223"/>
      <c r="N90" s="224"/>
      <c r="O90" s="224"/>
      <c r="P90" s="224"/>
      <c r="Q90" s="224"/>
      <c r="R90" s="224"/>
      <c r="S90" s="224"/>
      <c r="T90" s="225"/>
      <c r="AT90" s="226" t="s">
        <v>164</v>
      </c>
      <c r="AU90" s="226" t="s">
        <v>82</v>
      </c>
      <c r="AV90" s="12" t="s">
        <v>82</v>
      </c>
      <c r="AW90" s="12" t="s">
        <v>36</v>
      </c>
      <c r="AX90" s="12" t="s">
        <v>72</v>
      </c>
      <c r="AY90" s="226" t="s">
        <v>155</v>
      </c>
    </row>
    <row r="91" spans="2:65" s="13" customFormat="1" ht="13.5">
      <c r="B91" s="227"/>
      <c r="C91" s="228"/>
      <c r="D91" s="229" t="s">
        <v>164</v>
      </c>
      <c r="E91" s="230" t="s">
        <v>21</v>
      </c>
      <c r="F91" s="231" t="s">
        <v>168</v>
      </c>
      <c r="G91" s="228"/>
      <c r="H91" s="232">
        <v>470.7</v>
      </c>
      <c r="I91" s="233"/>
      <c r="J91" s="228"/>
      <c r="K91" s="228"/>
      <c r="L91" s="234"/>
      <c r="M91" s="235"/>
      <c r="N91" s="236"/>
      <c r="O91" s="236"/>
      <c r="P91" s="236"/>
      <c r="Q91" s="236"/>
      <c r="R91" s="236"/>
      <c r="S91" s="236"/>
      <c r="T91" s="237"/>
      <c r="AT91" s="238" t="s">
        <v>164</v>
      </c>
      <c r="AU91" s="238" t="s">
        <v>82</v>
      </c>
      <c r="AV91" s="13" t="s">
        <v>162</v>
      </c>
      <c r="AW91" s="13" t="s">
        <v>36</v>
      </c>
      <c r="AX91" s="13" t="s">
        <v>80</v>
      </c>
      <c r="AY91" s="238" t="s">
        <v>155</v>
      </c>
    </row>
    <row r="92" spans="2:65" s="1" customFormat="1" ht="31.5" customHeight="1">
      <c r="B92" s="40"/>
      <c r="C92" s="192" t="s">
        <v>173</v>
      </c>
      <c r="D92" s="192" t="s">
        <v>157</v>
      </c>
      <c r="E92" s="193" t="s">
        <v>174</v>
      </c>
      <c r="F92" s="194" t="s">
        <v>175</v>
      </c>
      <c r="G92" s="195" t="s">
        <v>176</v>
      </c>
      <c r="H92" s="196">
        <v>691</v>
      </c>
      <c r="I92" s="197"/>
      <c r="J92" s="198">
        <f>ROUND(I92*H92,2)</f>
        <v>0</v>
      </c>
      <c r="K92" s="194" t="s">
        <v>161</v>
      </c>
      <c r="L92" s="60"/>
      <c r="M92" s="199" t="s">
        <v>21</v>
      </c>
      <c r="N92" s="200" t="s">
        <v>43</v>
      </c>
      <c r="O92" s="41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AR92" s="23" t="s">
        <v>162</v>
      </c>
      <c r="AT92" s="23" t="s">
        <v>157</v>
      </c>
      <c r="AU92" s="23" t="s">
        <v>82</v>
      </c>
      <c r="AY92" s="23" t="s">
        <v>155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23" t="s">
        <v>80</v>
      </c>
      <c r="BK92" s="203">
        <f>ROUND(I92*H92,2)</f>
        <v>0</v>
      </c>
      <c r="BL92" s="23" t="s">
        <v>162</v>
      </c>
      <c r="BM92" s="23" t="s">
        <v>277</v>
      </c>
    </row>
    <row r="93" spans="2:65" s="11" customFormat="1" ht="13.5">
      <c r="B93" s="204"/>
      <c r="C93" s="205"/>
      <c r="D93" s="206" t="s">
        <v>164</v>
      </c>
      <c r="E93" s="207" t="s">
        <v>21</v>
      </c>
      <c r="F93" s="208" t="s">
        <v>278</v>
      </c>
      <c r="G93" s="205"/>
      <c r="H93" s="209" t="s">
        <v>21</v>
      </c>
      <c r="I93" s="210"/>
      <c r="J93" s="205"/>
      <c r="K93" s="205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164</v>
      </c>
      <c r="AU93" s="215" t="s">
        <v>82</v>
      </c>
      <c r="AV93" s="11" t="s">
        <v>80</v>
      </c>
      <c r="AW93" s="11" t="s">
        <v>36</v>
      </c>
      <c r="AX93" s="11" t="s">
        <v>72</v>
      </c>
      <c r="AY93" s="215" t="s">
        <v>155</v>
      </c>
    </row>
    <row r="94" spans="2:65" s="12" customFormat="1" ht="13.5">
      <c r="B94" s="216"/>
      <c r="C94" s="217"/>
      <c r="D94" s="206" t="s">
        <v>164</v>
      </c>
      <c r="E94" s="218" t="s">
        <v>21</v>
      </c>
      <c r="F94" s="219" t="s">
        <v>279</v>
      </c>
      <c r="G94" s="217"/>
      <c r="H94" s="220">
        <v>691</v>
      </c>
      <c r="I94" s="221"/>
      <c r="J94" s="217"/>
      <c r="K94" s="217"/>
      <c r="L94" s="222"/>
      <c r="M94" s="223"/>
      <c r="N94" s="224"/>
      <c r="O94" s="224"/>
      <c r="P94" s="224"/>
      <c r="Q94" s="224"/>
      <c r="R94" s="224"/>
      <c r="S94" s="224"/>
      <c r="T94" s="225"/>
      <c r="AT94" s="226" t="s">
        <v>164</v>
      </c>
      <c r="AU94" s="226" t="s">
        <v>82</v>
      </c>
      <c r="AV94" s="12" t="s">
        <v>82</v>
      </c>
      <c r="AW94" s="12" t="s">
        <v>36</v>
      </c>
      <c r="AX94" s="12" t="s">
        <v>72</v>
      </c>
      <c r="AY94" s="226" t="s">
        <v>155</v>
      </c>
    </row>
    <row r="95" spans="2:65" s="13" customFormat="1" ht="13.5">
      <c r="B95" s="227"/>
      <c r="C95" s="228"/>
      <c r="D95" s="206" t="s">
        <v>164</v>
      </c>
      <c r="E95" s="239" t="s">
        <v>21</v>
      </c>
      <c r="F95" s="240" t="s">
        <v>168</v>
      </c>
      <c r="G95" s="228"/>
      <c r="H95" s="241">
        <v>691</v>
      </c>
      <c r="I95" s="233"/>
      <c r="J95" s="228"/>
      <c r="K95" s="228"/>
      <c r="L95" s="234"/>
      <c r="M95" s="235"/>
      <c r="N95" s="236"/>
      <c r="O95" s="236"/>
      <c r="P95" s="236"/>
      <c r="Q95" s="236"/>
      <c r="R95" s="236"/>
      <c r="S95" s="236"/>
      <c r="T95" s="237"/>
      <c r="AT95" s="238" t="s">
        <v>164</v>
      </c>
      <c r="AU95" s="238" t="s">
        <v>82</v>
      </c>
      <c r="AV95" s="13" t="s">
        <v>162</v>
      </c>
      <c r="AW95" s="13" t="s">
        <v>36</v>
      </c>
      <c r="AX95" s="13" t="s">
        <v>80</v>
      </c>
      <c r="AY95" s="238" t="s">
        <v>155</v>
      </c>
    </row>
    <row r="96" spans="2:65" s="10" customFormat="1" ht="29.85" customHeight="1">
      <c r="B96" s="175"/>
      <c r="C96" s="176"/>
      <c r="D96" s="189" t="s">
        <v>71</v>
      </c>
      <c r="E96" s="190" t="s">
        <v>181</v>
      </c>
      <c r="F96" s="190" t="s">
        <v>182</v>
      </c>
      <c r="G96" s="176"/>
      <c r="H96" s="176"/>
      <c r="I96" s="179"/>
      <c r="J96" s="191">
        <f>BK96</f>
        <v>0</v>
      </c>
      <c r="K96" s="176"/>
      <c r="L96" s="181"/>
      <c r="M96" s="182"/>
      <c r="N96" s="183"/>
      <c r="O96" s="183"/>
      <c r="P96" s="184">
        <f>SUM(P97:P102)</f>
        <v>0</v>
      </c>
      <c r="Q96" s="183"/>
      <c r="R96" s="184">
        <f>SUM(R97:R102)</f>
        <v>0</v>
      </c>
      <c r="S96" s="183"/>
      <c r="T96" s="185">
        <f>SUM(T97:T102)</f>
        <v>60</v>
      </c>
      <c r="AR96" s="186" t="s">
        <v>80</v>
      </c>
      <c r="AT96" s="187" t="s">
        <v>71</v>
      </c>
      <c r="AU96" s="187" t="s">
        <v>80</v>
      </c>
      <c r="AY96" s="186" t="s">
        <v>155</v>
      </c>
      <c r="BK96" s="188">
        <f>SUM(BK97:BK102)</f>
        <v>0</v>
      </c>
    </row>
    <row r="97" spans="2:65" s="1" customFormat="1" ht="44.25" customHeight="1">
      <c r="B97" s="40"/>
      <c r="C97" s="192" t="s">
        <v>162</v>
      </c>
      <c r="D97" s="192" t="s">
        <v>157</v>
      </c>
      <c r="E97" s="193" t="s">
        <v>191</v>
      </c>
      <c r="F97" s="194" t="s">
        <v>192</v>
      </c>
      <c r="G97" s="195" t="s">
        <v>176</v>
      </c>
      <c r="H97" s="196">
        <v>3000</v>
      </c>
      <c r="I97" s="197"/>
      <c r="J97" s="198">
        <f>ROUND(I97*H97,2)</f>
        <v>0</v>
      </c>
      <c r="K97" s="194" t="s">
        <v>161</v>
      </c>
      <c r="L97" s="60"/>
      <c r="M97" s="199" t="s">
        <v>21</v>
      </c>
      <c r="N97" s="200" t="s">
        <v>43</v>
      </c>
      <c r="O97" s="41"/>
      <c r="P97" s="201">
        <f>O97*H97</f>
        <v>0</v>
      </c>
      <c r="Q97" s="201">
        <v>0</v>
      </c>
      <c r="R97" s="201">
        <f>Q97*H97</f>
        <v>0</v>
      </c>
      <c r="S97" s="201">
        <v>0.02</v>
      </c>
      <c r="T97" s="202">
        <f>S97*H97</f>
        <v>60</v>
      </c>
      <c r="AR97" s="23" t="s">
        <v>162</v>
      </c>
      <c r="AT97" s="23" t="s">
        <v>157</v>
      </c>
      <c r="AU97" s="23" t="s">
        <v>82</v>
      </c>
      <c r="AY97" s="23" t="s">
        <v>155</v>
      </c>
      <c r="BE97" s="203">
        <f>IF(N97="základní",J97,0)</f>
        <v>0</v>
      </c>
      <c r="BF97" s="203">
        <f>IF(N97="snížená",J97,0)</f>
        <v>0</v>
      </c>
      <c r="BG97" s="203">
        <f>IF(N97="zákl. přenesená",J97,0)</f>
        <v>0</v>
      </c>
      <c r="BH97" s="203">
        <f>IF(N97="sníž. přenesená",J97,0)</f>
        <v>0</v>
      </c>
      <c r="BI97" s="203">
        <f>IF(N97="nulová",J97,0)</f>
        <v>0</v>
      </c>
      <c r="BJ97" s="23" t="s">
        <v>80</v>
      </c>
      <c r="BK97" s="203">
        <f>ROUND(I97*H97,2)</f>
        <v>0</v>
      </c>
      <c r="BL97" s="23" t="s">
        <v>162</v>
      </c>
      <c r="BM97" s="23" t="s">
        <v>280</v>
      </c>
    </row>
    <row r="98" spans="2:65" s="1" customFormat="1" ht="27">
      <c r="B98" s="40"/>
      <c r="C98" s="62"/>
      <c r="D98" s="206" t="s">
        <v>186</v>
      </c>
      <c r="E98" s="62"/>
      <c r="F98" s="242" t="s">
        <v>194</v>
      </c>
      <c r="G98" s="62"/>
      <c r="H98" s="62"/>
      <c r="I98" s="162"/>
      <c r="J98" s="62"/>
      <c r="K98" s="62"/>
      <c r="L98" s="60"/>
      <c r="M98" s="243"/>
      <c r="N98" s="41"/>
      <c r="O98" s="41"/>
      <c r="P98" s="41"/>
      <c r="Q98" s="41"/>
      <c r="R98" s="41"/>
      <c r="S98" s="41"/>
      <c r="T98" s="77"/>
      <c r="AT98" s="23" t="s">
        <v>186</v>
      </c>
      <c r="AU98" s="23" t="s">
        <v>82</v>
      </c>
    </row>
    <row r="99" spans="2:65" s="11" customFormat="1" ht="13.5">
      <c r="B99" s="204"/>
      <c r="C99" s="205"/>
      <c r="D99" s="206" t="s">
        <v>164</v>
      </c>
      <c r="E99" s="207" t="s">
        <v>21</v>
      </c>
      <c r="F99" s="208" t="s">
        <v>195</v>
      </c>
      <c r="G99" s="205"/>
      <c r="H99" s="209" t="s">
        <v>21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164</v>
      </c>
      <c r="AU99" s="215" t="s">
        <v>82</v>
      </c>
      <c r="AV99" s="11" t="s">
        <v>80</v>
      </c>
      <c r="AW99" s="11" t="s">
        <v>36</v>
      </c>
      <c r="AX99" s="11" t="s">
        <v>72</v>
      </c>
      <c r="AY99" s="215" t="s">
        <v>155</v>
      </c>
    </row>
    <row r="100" spans="2:65" s="11" customFormat="1" ht="13.5">
      <c r="B100" s="204"/>
      <c r="C100" s="205"/>
      <c r="D100" s="206" t="s">
        <v>164</v>
      </c>
      <c r="E100" s="207" t="s">
        <v>21</v>
      </c>
      <c r="F100" s="208" t="s">
        <v>229</v>
      </c>
      <c r="G100" s="205"/>
      <c r="H100" s="209" t="s">
        <v>21</v>
      </c>
      <c r="I100" s="210"/>
      <c r="J100" s="205"/>
      <c r="K100" s="205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164</v>
      </c>
      <c r="AU100" s="215" t="s">
        <v>82</v>
      </c>
      <c r="AV100" s="11" t="s">
        <v>80</v>
      </c>
      <c r="AW100" s="11" t="s">
        <v>36</v>
      </c>
      <c r="AX100" s="11" t="s">
        <v>72</v>
      </c>
      <c r="AY100" s="215" t="s">
        <v>155</v>
      </c>
    </row>
    <row r="101" spans="2:65" s="12" customFormat="1" ht="13.5">
      <c r="B101" s="216"/>
      <c r="C101" s="217"/>
      <c r="D101" s="206" t="s">
        <v>164</v>
      </c>
      <c r="E101" s="218" t="s">
        <v>21</v>
      </c>
      <c r="F101" s="219" t="s">
        <v>230</v>
      </c>
      <c r="G101" s="217"/>
      <c r="H101" s="220">
        <v>3000</v>
      </c>
      <c r="I101" s="221"/>
      <c r="J101" s="217"/>
      <c r="K101" s="217"/>
      <c r="L101" s="222"/>
      <c r="M101" s="223"/>
      <c r="N101" s="224"/>
      <c r="O101" s="224"/>
      <c r="P101" s="224"/>
      <c r="Q101" s="224"/>
      <c r="R101" s="224"/>
      <c r="S101" s="224"/>
      <c r="T101" s="225"/>
      <c r="AT101" s="226" t="s">
        <v>164</v>
      </c>
      <c r="AU101" s="226" t="s">
        <v>82</v>
      </c>
      <c r="AV101" s="12" t="s">
        <v>82</v>
      </c>
      <c r="AW101" s="12" t="s">
        <v>36</v>
      </c>
      <c r="AX101" s="12" t="s">
        <v>72</v>
      </c>
      <c r="AY101" s="226" t="s">
        <v>155</v>
      </c>
    </row>
    <row r="102" spans="2:65" s="13" customFormat="1" ht="13.5">
      <c r="B102" s="227"/>
      <c r="C102" s="228"/>
      <c r="D102" s="206" t="s">
        <v>164</v>
      </c>
      <c r="E102" s="239" t="s">
        <v>21</v>
      </c>
      <c r="F102" s="240" t="s">
        <v>168</v>
      </c>
      <c r="G102" s="228"/>
      <c r="H102" s="241">
        <v>3000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AT102" s="238" t="s">
        <v>164</v>
      </c>
      <c r="AU102" s="238" t="s">
        <v>82</v>
      </c>
      <c r="AV102" s="13" t="s">
        <v>162</v>
      </c>
      <c r="AW102" s="13" t="s">
        <v>36</v>
      </c>
      <c r="AX102" s="13" t="s">
        <v>80</v>
      </c>
      <c r="AY102" s="238" t="s">
        <v>155</v>
      </c>
    </row>
    <row r="103" spans="2:65" s="10" customFormat="1" ht="29.85" customHeight="1">
      <c r="B103" s="175"/>
      <c r="C103" s="176"/>
      <c r="D103" s="189" t="s">
        <v>71</v>
      </c>
      <c r="E103" s="190" t="s">
        <v>199</v>
      </c>
      <c r="F103" s="190" t="s">
        <v>200</v>
      </c>
      <c r="G103" s="176"/>
      <c r="H103" s="176"/>
      <c r="I103" s="179"/>
      <c r="J103" s="191">
        <f>BK103</f>
        <v>0</v>
      </c>
      <c r="K103" s="176"/>
      <c r="L103" s="181"/>
      <c r="M103" s="182"/>
      <c r="N103" s="183"/>
      <c r="O103" s="183"/>
      <c r="P103" s="184">
        <f>SUM(P104:P118)</f>
        <v>0</v>
      </c>
      <c r="Q103" s="183"/>
      <c r="R103" s="184">
        <f>SUM(R104:R118)</f>
        <v>0</v>
      </c>
      <c r="S103" s="183"/>
      <c r="T103" s="185">
        <f>SUM(T104:T118)</f>
        <v>0</v>
      </c>
      <c r="AR103" s="186" t="s">
        <v>80</v>
      </c>
      <c r="AT103" s="187" t="s">
        <v>71</v>
      </c>
      <c r="AU103" s="187" t="s">
        <v>80</v>
      </c>
      <c r="AY103" s="186" t="s">
        <v>155</v>
      </c>
      <c r="BK103" s="188">
        <f>SUM(BK104:BK118)</f>
        <v>0</v>
      </c>
    </row>
    <row r="104" spans="2:65" s="1" customFormat="1" ht="31.5" customHeight="1">
      <c r="B104" s="40"/>
      <c r="C104" s="192" t="s">
        <v>201</v>
      </c>
      <c r="D104" s="192" t="s">
        <v>157</v>
      </c>
      <c r="E104" s="193" t="s">
        <v>202</v>
      </c>
      <c r="F104" s="194" t="s">
        <v>203</v>
      </c>
      <c r="G104" s="195" t="s">
        <v>160</v>
      </c>
      <c r="H104" s="196">
        <v>2026.5</v>
      </c>
      <c r="I104" s="197"/>
      <c r="J104" s="198">
        <f>ROUND(I104*H104,2)</f>
        <v>0</v>
      </c>
      <c r="K104" s="194" t="s">
        <v>161</v>
      </c>
      <c r="L104" s="60"/>
      <c r="M104" s="199" t="s">
        <v>21</v>
      </c>
      <c r="N104" s="200" t="s">
        <v>43</v>
      </c>
      <c r="O104" s="41"/>
      <c r="P104" s="201">
        <f>O104*H104</f>
        <v>0</v>
      </c>
      <c r="Q104" s="201">
        <v>0</v>
      </c>
      <c r="R104" s="201">
        <f>Q104*H104</f>
        <v>0</v>
      </c>
      <c r="S104" s="201">
        <v>0</v>
      </c>
      <c r="T104" s="202">
        <f>S104*H104</f>
        <v>0</v>
      </c>
      <c r="AR104" s="23" t="s">
        <v>162</v>
      </c>
      <c r="AT104" s="23" t="s">
        <v>157</v>
      </c>
      <c r="AU104" s="23" t="s">
        <v>82</v>
      </c>
      <c r="AY104" s="23" t="s">
        <v>155</v>
      </c>
      <c r="BE104" s="203">
        <f>IF(N104="základní",J104,0)</f>
        <v>0</v>
      </c>
      <c r="BF104" s="203">
        <f>IF(N104="snížená",J104,0)</f>
        <v>0</v>
      </c>
      <c r="BG104" s="203">
        <f>IF(N104="zákl. přenesená",J104,0)</f>
        <v>0</v>
      </c>
      <c r="BH104" s="203">
        <f>IF(N104="sníž. přenesená",J104,0)</f>
        <v>0</v>
      </c>
      <c r="BI104" s="203">
        <f>IF(N104="nulová",J104,0)</f>
        <v>0</v>
      </c>
      <c r="BJ104" s="23" t="s">
        <v>80</v>
      </c>
      <c r="BK104" s="203">
        <f>ROUND(I104*H104,2)</f>
        <v>0</v>
      </c>
      <c r="BL104" s="23" t="s">
        <v>162</v>
      </c>
      <c r="BM104" s="23" t="s">
        <v>281</v>
      </c>
    </row>
    <row r="105" spans="2:65" s="11" customFormat="1" ht="13.5">
      <c r="B105" s="204"/>
      <c r="C105" s="205"/>
      <c r="D105" s="206" t="s">
        <v>164</v>
      </c>
      <c r="E105" s="207" t="s">
        <v>21</v>
      </c>
      <c r="F105" s="208" t="s">
        <v>282</v>
      </c>
      <c r="G105" s="205"/>
      <c r="H105" s="209" t="s">
        <v>21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164</v>
      </c>
      <c r="AU105" s="215" t="s">
        <v>82</v>
      </c>
      <c r="AV105" s="11" t="s">
        <v>80</v>
      </c>
      <c r="AW105" s="11" t="s">
        <v>36</v>
      </c>
      <c r="AX105" s="11" t="s">
        <v>72</v>
      </c>
      <c r="AY105" s="215" t="s">
        <v>155</v>
      </c>
    </row>
    <row r="106" spans="2:65" s="12" customFormat="1" ht="13.5">
      <c r="B106" s="216"/>
      <c r="C106" s="217"/>
      <c r="D106" s="206" t="s">
        <v>164</v>
      </c>
      <c r="E106" s="218" t="s">
        <v>21</v>
      </c>
      <c r="F106" s="219" t="s">
        <v>283</v>
      </c>
      <c r="G106" s="217"/>
      <c r="H106" s="220">
        <v>2026.5</v>
      </c>
      <c r="I106" s="221"/>
      <c r="J106" s="217"/>
      <c r="K106" s="217"/>
      <c r="L106" s="222"/>
      <c r="M106" s="223"/>
      <c r="N106" s="224"/>
      <c r="O106" s="224"/>
      <c r="P106" s="224"/>
      <c r="Q106" s="224"/>
      <c r="R106" s="224"/>
      <c r="S106" s="224"/>
      <c r="T106" s="225"/>
      <c r="AT106" s="226" t="s">
        <v>164</v>
      </c>
      <c r="AU106" s="226" t="s">
        <v>82</v>
      </c>
      <c r="AV106" s="12" t="s">
        <v>82</v>
      </c>
      <c r="AW106" s="12" t="s">
        <v>36</v>
      </c>
      <c r="AX106" s="12" t="s">
        <v>72</v>
      </c>
      <c r="AY106" s="226" t="s">
        <v>155</v>
      </c>
    </row>
    <row r="107" spans="2:65" s="13" customFormat="1" ht="13.5">
      <c r="B107" s="227"/>
      <c r="C107" s="228"/>
      <c r="D107" s="229" t="s">
        <v>164</v>
      </c>
      <c r="E107" s="230" t="s">
        <v>21</v>
      </c>
      <c r="F107" s="231" t="s">
        <v>168</v>
      </c>
      <c r="G107" s="228"/>
      <c r="H107" s="232">
        <v>2026.5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AT107" s="238" t="s">
        <v>164</v>
      </c>
      <c r="AU107" s="238" t="s">
        <v>82</v>
      </c>
      <c r="AV107" s="13" t="s">
        <v>162</v>
      </c>
      <c r="AW107" s="13" t="s">
        <v>36</v>
      </c>
      <c r="AX107" s="13" t="s">
        <v>80</v>
      </c>
      <c r="AY107" s="238" t="s">
        <v>155</v>
      </c>
    </row>
    <row r="108" spans="2:65" s="1" customFormat="1" ht="31.5" customHeight="1">
      <c r="B108" s="40"/>
      <c r="C108" s="192" t="s">
        <v>190</v>
      </c>
      <c r="D108" s="192" t="s">
        <v>157</v>
      </c>
      <c r="E108" s="193" t="s">
        <v>208</v>
      </c>
      <c r="F108" s="194" t="s">
        <v>209</v>
      </c>
      <c r="G108" s="195" t="s">
        <v>160</v>
      </c>
      <c r="H108" s="196">
        <v>2026.5</v>
      </c>
      <c r="I108" s="197"/>
      <c r="J108" s="198">
        <f>ROUND(I108*H108,2)</f>
        <v>0</v>
      </c>
      <c r="K108" s="194" t="s">
        <v>161</v>
      </c>
      <c r="L108" s="60"/>
      <c r="M108" s="199" t="s">
        <v>21</v>
      </c>
      <c r="N108" s="200" t="s">
        <v>43</v>
      </c>
      <c r="O108" s="41"/>
      <c r="P108" s="201">
        <f>O108*H108</f>
        <v>0</v>
      </c>
      <c r="Q108" s="201">
        <v>0</v>
      </c>
      <c r="R108" s="201">
        <f>Q108*H108</f>
        <v>0</v>
      </c>
      <c r="S108" s="201">
        <v>0</v>
      </c>
      <c r="T108" s="202">
        <f>S108*H108</f>
        <v>0</v>
      </c>
      <c r="AR108" s="23" t="s">
        <v>162</v>
      </c>
      <c r="AT108" s="23" t="s">
        <v>157</v>
      </c>
      <c r="AU108" s="23" t="s">
        <v>82</v>
      </c>
      <c r="AY108" s="23" t="s">
        <v>155</v>
      </c>
      <c r="BE108" s="203">
        <f>IF(N108="základní",J108,0)</f>
        <v>0</v>
      </c>
      <c r="BF108" s="203">
        <f>IF(N108="snížená",J108,0)</f>
        <v>0</v>
      </c>
      <c r="BG108" s="203">
        <f>IF(N108="zákl. přenesená",J108,0)</f>
        <v>0</v>
      </c>
      <c r="BH108" s="203">
        <f>IF(N108="sníž. přenesená",J108,0)</f>
        <v>0</v>
      </c>
      <c r="BI108" s="203">
        <f>IF(N108="nulová",J108,0)</f>
        <v>0</v>
      </c>
      <c r="BJ108" s="23" t="s">
        <v>80</v>
      </c>
      <c r="BK108" s="203">
        <f>ROUND(I108*H108,2)</f>
        <v>0</v>
      </c>
      <c r="BL108" s="23" t="s">
        <v>162</v>
      </c>
      <c r="BM108" s="23" t="s">
        <v>284</v>
      </c>
    </row>
    <row r="109" spans="2:65" s="11" customFormat="1" ht="13.5">
      <c r="B109" s="204"/>
      <c r="C109" s="205"/>
      <c r="D109" s="206" t="s">
        <v>164</v>
      </c>
      <c r="E109" s="207" t="s">
        <v>21</v>
      </c>
      <c r="F109" s="208" t="s">
        <v>282</v>
      </c>
      <c r="G109" s="205"/>
      <c r="H109" s="209" t="s">
        <v>21</v>
      </c>
      <c r="I109" s="210"/>
      <c r="J109" s="205"/>
      <c r="K109" s="205"/>
      <c r="L109" s="211"/>
      <c r="M109" s="212"/>
      <c r="N109" s="213"/>
      <c r="O109" s="213"/>
      <c r="P109" s="213"/>
      <c r="Q109" s="213"/>
      <c r="R109" s="213"/>
      <c r="S109" s="213"/>
      <c r="T109" s="214"/>
      <c r="AT109" s="215" t="s">
        <v>164</v>
      </c>
      <c r="AU109" s="215" t="s">
        <v>82</v>
      </c>
      <c r="AV109" s="11" t="s">
        <v>80</v>
      </c>
      <c r="AW109" s="11" t="s">
        <v>36</v>
      </c>
      <c r="AX109" s="11" t="s">
        <v>72</v>
      </c>
      <c r="AY109" s="215" t="s">
        <v>155</v>
      </c>
    </row>
    <row r="110" spans="2:65" s="12" customFormat="1" ht="13.5">
      <c r="B110" s="216"/>
      <c r="C110" s="217"/>
      <c r="D110" s="206" t="s">
        <v>164</v>
      </c>
      <c r="E110" s="218" t="s">
        <v>21</v>
      </c>
      <c r="F110" s="219" t="s">
        <v>283</v>
      </c>
      <c r="G110" s="217"/>
      <c r="H110" s="220">
        <v>2026.5</v>
      </c>
      <c r="I110" s="221"/>
      <c r="J110" s="217"/>
      <c r="K110" s="217"/>
      <c r="L110" s="222"/>
      <c r="M110" s="223"/>
      <c r="N110" s="224"/>
      <c r="O110" s="224"/>
      <c r="P110" s="224"/>
      <c r="Q110" s="224"/>
      <c r="R110" s="224"/>
      <c r="S110" s="224"/>
      <c r="T110" s="225"/>
      <c r="AT110" s="226" t="s">
        <v>164</v>
      </c>
      <c r="AU110" s="226" t="s">
        <v>82</v>
      </c>
      <c r="AV110" s="12" t="s">
        <v>82</v>
      </c>
      <c r="AW110" s="12" t="s">
        <v>36</v>
      </c>
      <c r="AX110" s="12" t="s">
        <v>72</v>
      </c>
      <c r="AY110" s="226" t="s">
        <v>155</v>
      </c>
    </row>
    <row r="111" spans="2:65" s="13" customFormat="1" ht="13.5">
      <c r="B111" s="227"/>
      <c r="C111" s="228"/>
      <c r="D111" s="229" t="s">
        <v>164</v>
      </c>
      <c r="E111" s="230" t="s">
        <v>21</v>
      </c>
      <c r="F111" s="231" t="s">
        <v>168</v>
      </c>
      <c r="G111" s="228"/>
      <c r="H111" s="232">
        <v>2026.5</v>
      </c>
      <c r="I111" s="233"/>
      <c r="J111" s="228"/>
      <c r="K111" s="228"/>
      <c r="L111" s="234"/>
      <c r="M111" s="235"/>
      <c r="N111" s="236"/>
      <c r="O111" s="236"/>
      <c r="P111" s="236"/>
      <c r="Q111" s="236"/>
      <c r="R111" s="236"/>
      <c r="S111" s="236"/>
      <c r="T111" s="237"/>
      <c r="AT111" s="238" t="s">
        <v>164</v>
      </c>
      <c r="AU111" s="238" t="s">
        <v>82</v>
      </c>
      <c r="AV111" s="13" t="s">
        <v>162</v>
      </c>
      <c r="AW111" s="13" t="s">
        <v>36</v>
      </c>
      <c r="AX111" s="13" t="s">
        <v>80</v>
      </c>
      <c r="AY111" s="238" t="s">
        <v>155</v>
      </c>
    </row>
    <row r="112" spans="2:65" s="1" customFormat="1" ht="31.5" customHeight="1">
      <c r="B112" s="40"/>
      <c r="C112" s="192" t="s">
        <v>207</v>
      </c>
      <c r="D112" s="192" t="s">
        <v>157</v>
      </c>
      <c r="E112" s="193" t="s">
        <v>212</v>
      </c>
      <c r="F112" s="194" t="s">
        <v>213</v>
      </c>
      <c r="G112" s="195" t="s">
        <v>160</v>
      </c>
      <c r="H112" s="196">
        <v>20265</v>
      </c>
      <c r="I112" s="197"/>
      <c r="J112" s="198">
        <f>ROUND(I112*H112,2)</f>
        <v>0</v>
      </c>
      <c r="K112" s="194" t="s">
        <v>161</v>
      </c>
      <c r="L112" s="60"/>
      <c r="M112" s="199" t="s">
        <v>21</v>
      </c>
      <c r="N112" s="200" t="s">
        <v>43</v>
      </c>
      <c r="O112" s="41"/>
      <c r="P112" s="201">
        <f>O112*H112</f>
        <v>0</v>
      </c>
      <c r="Q112" s="201">
        <v>0</v>
      </c>
      <c r="R112" s="201">
        <f>Q112*H112</f>
        <v>0</v>
      </c>
      <c r="S112" s="201">
        <v>0</v>
      </c>
      <c r="T112" s="202">
        <f>S112*H112</f>
        <v>0</v>
      </c>
      <c r="AR112" s="23" t="s">
        <v>162</v>
      </c>
      <c r="AT112" s="23" t="s">
        <v>157</v>
      </c>
      <c r="AU112" s="23" t="s">
        <v>82</v>
      </c>
      <c r="AY112" s="23" t="s">
        <v>155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23" t="s">
        <v>80</v>
      </c>
      <c r="BK112" s="203">
        <f>ROUND(I112*H112,2)</f>
        <v>0</v>
      </c>
      <c r="BL112" s="23" t="s">
        <v>162</v>
      </c>
      <c r="BM112" s="23" t="s">
        <v>285</v>
      </c>
    </row>
    <row r="113" spans="2:65" s="11" customFormat="1" ht="13.5">
      <c r="B113" s="204"/>
      <c r="C113" s="205"/>
      <c r="D113" s="206" t="s">
        <v>164</v>
      </c>
      <c r="E113" s="207" t="s">
        <v>21</v>
      </c>
      <c r="F113" s="208" t="s">
        <v>215</v>
      </c>
      <c r="G113" s="205"/>
      <c r="H113" s="209" t="s">
        <v>21</v>
      </c>
      <c r="I113" s="210"/>
      <c r="J113" s="205"/>
      <c r="K113" s="205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164</v>
      </c>
      <c r="AU113" s="215" t="s">
        <v>82</v>
      </c>
      <c r="AV113" s="11" t="s">
        <v>80</v>
      </c>
      <c r="AW113" s="11" t="s">
        <v>36</v>
      </c>
      <c r="AX113" s="11" t="s">
        <v>72</v>
      </c>
      <c r="AY113" s="215" t="s">
        <v>155</v>
      </c>
    </row>
    <row r="114" spans="2:65" s="12" customFormat="1" ht="13.5">
      <c r="B114" s="216"/>
      <c r="C114" s="217"/>
      <c r="D114" s="206" t="s">
        <v>164</v>
      </c>
      <c r="E114" s="218" t="s">
        <v>21</v>
      </c>
      <c r="F114" s="219" t="s">
        <v>286</v>
      </c>
      <c r="G114" s="217"/>
      <c r="H114" s="220">
        <v>20265</v>
      </c>
      <c r="I114" s="221"/>
      <c r="J114" s="217"/>
      <c r="K114" s="217"/>
      <c r="L114" s="222"/>
      <c r="M114" s="223"/>
      <c r="N114" s="224"/>
      <c r="O114" s="224"/>
      <c r="P114" s="224"/>
      <c r="Q114" s="224"/>
      <c r="R114" s="224"/>
      <c r="S114" s="224"/>
      <c r="T114" s="225"/>
      <c r="AT114" s="226" t="s">
        <v>164</v>
      </c>
      <c r="AU114" s="226" t="s">
        <v>82</v>
      </c>
      <c r="AV114" s="12" t="s">
        <v>82</v>
      </c>
      <c r="AW114" s="12" t="s">
        <v>36</v>
      </c>
      <c r="AX114" s="12" t="s">
        <v>72</v>
      </c>
      <c r="AY114" s="226" t="s">
        <v>155</v>
      </c>
    </row>
    <row r="115" spans="2:65" s="13" customFormat="1" ht="13.5">
      <c r="B115" s="227"/>
      <c r="C115" s="228"/>
      <c r="D115" s="229" t="s">
        <v>164</v>
      </c>
      <c r="E115" s="230" t="s">
        <v>21</v>
      </c>
      <c r="F115" s="231" t="s">
        <v>168</v>
      </c>
      <c r="G115" s="228"/>
      <c r="H115" s="232">
        <v>20265</v>
      </c>
      <c r="I115" s="233"/>
      <c r="J115" s="228"/>
      <c r="K115" s="228"/>
      <c r="L115" s="234"/>
      <c r="M115" s="235"/>
      <c r="N115" s="236"/>
      <c r="O115" s="236"/>
      <c r="P115" s="236"/>
      <c r="Q115" s="236"/>
      <c r="R115" s="236"/>
      <c r="S115" s="236"/>
      <c r="T115" s="237"/>
      <c r="AT115" s="238" t="s">
        <v>164</v>
      </c>
      <c r="AU115" s="238" t="s">
        <v>82</v>
      </c>
      <c r="AV115" s="13" t="s">
        <v>162</v>
      </c>
      <c r="AW115" s="13" t="s">
        <v>36</v>
      </c>
      <c r="AX115" s="13" t="s">
        <v>80</v>
      </c>
      <c r="AY115" s="238" t="s">
        <v>155</v>
      </c>
    </row>
    <row r="116" spans="2:65" s="1" customFormat="1" ht="22.5" customHeight="1">
      <c r="B116" s="40"/>
      <c r="C116" s="192" t="s">
        <v>211</v>
      </c>
      <c r="D116" s="192" t="s">
        <v>157</v>
      </c>
      <c r="E116" s="193" t="s">
        <v>217</v>
      </c>
      <c r="F116" s="194" t="s">
        <v>218</v>
      </c>
      <c r="G116" s="195" t="s">
        <v>160</v>
      </c>
      <c r="H116" s="196">
        <v>2026.5</v>
      </c>
      <c r="I116" s="197"/>
      <c r="J116" s="198">
        <f>ROUND(I116*H116,2)</f>
        <v>0</v>
      </c>
      <c r="K116" s="194" t="s">
        <v>161</v>
      </c>
      <c r="L116" s="60"/>
      <c r="M116" s="199" t="s">
        <v>21</v>
      </c>
      <c r="N116" s="200" t="s">
        <v>43</v>
      </c>
      <c r="O116" s="41"/>
      <c r="P116" s="201">
        <f>O116*H116</f>
        <v>0</v>
      </c>
      <c r="Q116" s="201">
        <v>0</v>
      </c>
      <c r="R116" s="201">
        <f>Q116*H116</f>
        <v>0</v>
      </c>
      <c r="S116" s="201">
        <v>0</v>
      </c>
      <c r="T116" s="202">
        <f>S116*H116</f>
        <v>0</v>
      </c>
      <c r="AR116" s="23" t="s">
        <v>162</v>
      </c>
      <c r="AT116" s="23" t="s">
        <v>157</v>
      </c>
      <c r="AU116" s="23" t="s">
        <v>82</v>
      </c>
      <c r="AY116" s="23" t="s">
        <v>155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23" t="s">
        <v>80</v>
      </c>
      <c r="BK116" s="203">
        <f>ROUND(I116*H116,2)</f>
        <v>0</v>
      </c>
      <c r="BL116" s="23" t="s">
        <v>162</v>
      </c>
      <c r="BM116" s="23" t="s">
        <v>287</v>
      </c>
    </row>
    <row r="117" spans="2:65" s="12" customFormat="1" ht="13.5">
      <c r="B117" s="216"/>
      <c r="C117" s="217"/>
      <c r="D117" s="206" t="s">
        <v>164</v>
      </c>
      <c r="E117" s="218" t="s">
        <v>21</v>
      </c>
      <c r="F117" s="219" t="s">
        <v>288</v>
      </c>
      <c r="G117" s="217"/>
      <c r="H117" s="220">
        <v>2026.5</v>
      </c>
      <c r="I117" s="221"/>
      <c r="J117" s="217"/>
      <c r="K117" s="217"/>
      <c r="L117" s="222"/>
      <c r="M117" s="223"/>
      <c r="N117" s="224"/>
      <c r="O117" s="224"/>
      <c r="P117" s="224"/>
      <c r="Q117" s="224"/>
      <c r="R117" s="224"/>
      <c r="S117" s="224"/>
      <c r="T117" s="225"/>
      <c r="AT117" s="226" t="s">
        <v>164</v>
      </c>
      <c r="AU117" s="226" t="s">
        <v>82</v>
      </c>
      <c r="AV117" s="12" t="s">
        <v>82</v>
      </c>
      <c r="AW117" s="12" t="s">
        <v>36</v>
      </c>
      <c r="AX117" s="12" t="s">
        <v>72</v>
      </c>
      <c r="AY117" s="226" t="s">
        <v>155</v>
      </c>
    </row>
    <row r="118" spans="2:65" s="13" customFormat="1" ht="13.5">
      <c r="B118" s="227"/>
      <c r="C118" s="228"/>
      <c r="D118" s="206" t="s">
        <v>164</v>
      </c>
      <c r="E118" s="239" t="s">
        <v>21</v>
      </c>
      <c r="F118" s="240" t="s">
        <v>168</v>
      </c>
      <c r="G118" s="228"/>
      <c r="H118" s="241">
        <v>2026.5</v>
      </c>
      <c r="I118" s="233"/>
      <c r="J118" s="228"/>
      <c r="K118" s="228"/>
      <c r="L118" s="234"/>
      <c r="M118" s="244"/>
      <c r="N118" s="245"/>
      <c r="O118" s="245"/>
      <c r="P118" s="245"/>
      <c r="Q118" s="245"/>
      <c r="R118" s="245"/>
      <c r="S118" s="245"/>
      <c r="T118" s="246"/>
      <c r="AT118" s="238" t="s">
        <v>164</v>
      </c>
      <c r="AU118" s="238" t="s">
        <v>82</v>
      </c>
      <c r="AV118" s="13" t="s">
        <v>162</v>
      </c>
      <c r="AW118" s="13" t="s">
        <v>36</v>
      </c>
      <c r="AX118" s="13" t="s">
        <v>80</v>
      </c>
      <c r="AY118" s="238" t="s">
        <v>155</v>
      </c>
    </row>
    <row r="119" spans="2:65" s="1" customFormat="1" ht="6.95" customHeight="1">
      <c r="B119" s="55"/>
      <c r="C119" s="56"/>
      <c r="D119" s="56"/>
      <c r="E119" s="56"/>
      <c r="F119" s="56"/>
      <c r="G119" s="56"/>
      <c r="H119" s="56"/>
      <c r="I119" s="138"/>
      <c r="J119" s="56"/>
      <c r="K119" s="56"/>
      <c r="L119" s="60"/>
    </row>
  </sheetData>
  <sheetProtection algorithmName="SHA-512" hashValue="UCYWMNQ7FtTfz9EoVu0yMwNFdlibTAobDNA4zD+eo+0UI9Z69S6rbjZJgrQkBwhPPSpQsiq6Edaj9/CFg8CyDg==" saltValue="5mCOVweSvJBccGlY2BCttA==" spinCount="100000" sheet="1" objects="1" scenarios="1" formatCells="0" formatColumns="0" formatRows="0" sort="0" autoFilter="0"/>
  <autoFilter ref="C79:K118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6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97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289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ROUND(SUM(BE80:BE105), 2)</f>
        <v>0</v>
      </c>
      <c r="G30" s="41"/>
      <c r="H30" s="41"/>
      <c r="I30" s="130">
        <v>0.21</v>
      </c>
      <c r="J30" s="129">
        <f>ROUND(ROUND((SUM(BE80:BE105)),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ROUND(SUM(BF80:BF105), 2)</f>
        <v>0</v>
      </c>
      <c r="G31" s="41"/>
      <c r="H31" s="41"/>
      <c r="I31" s="130">
        <v>0.15</v>
      </c>
      <c r="J31" s="129">
        <f>ROUND(ROUND((SUM(BF80:BF105)),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ROUND(SUM(BG80:BG105),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ROUND(SUM(BH80:BH105),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ROUND(SUM(BI80:BI105),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3 (H) - Hlína č. 3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J95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J102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3 (H) - Hlína č. 3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0</v>
      </c>
      <c r="S80" s="84"/>
      <c r="T80" s="173">
        <f>T81</f>
        <v>300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P82+P95+P102</f>
        <v>0</v>
      </c>
      <c r="Q81" s="183"/>
      <c r="R81" s="184">
        <f>R82+R95+R102</f>
        <v>0</v>
      </c>
      <c r="S81" s="183"/>
      <c r="T81" s="185">
        <f>T82+T95+T102</f>
        <v>300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BK82+BK95+BK102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SUM(P83:P94)</f>
        <v>0</v>
      </c>
      <c r="Q82" s="183"/>
      <c r="R82" s="184">
        <f>SUM(R83:R94)</f>
        <v>0</v>
      </c>
      <c r="S82" s="183"/>
      <c r="T82" s="185">
        <f>SUM(T83:T94)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SUM(BK83:BK94)</f>
        <v>0</v>
      </c>
    </row>
    <row r="83" spans="2:65" s="1" customFormat="1" ht="44.25" customHeight="1">
      <c r="B83" s="40"/>
      <c r="C83" s="192" t="s">
        <v>80</v>
      </c>
      <c r="D83" s="192" t="s">
        <v>157</v>
      </c>
      <c r="E83" s="193" t="s">
        <v>158</v>
      </c>
      <c r="F83" s="194" t="s">
        <v>159</v>
      </c>
      <c r="G83" s="195" t="s">
        <v>160</v>
      </c>
      <c r="H83" s="196">
        <v>39451.5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290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291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292</v>
      </c>
      <c r="G85" s="217"/>
      <c r="H85" s="220">
        <v>39451.5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29" t="s">
        <v>164</v>
      </c>
      <c r="E86" s="230" t="s">
        <v>21</v>
      </c>
      <c r="F86" s="231" t="s">
        <v>168</v>
      </c>
      <c r="G86" s="228"/>
      <c r="H86" s="232">
        <v>39451.5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" customFormat="1" ht="31.5" customHeight="1">
      <c r="B87" s="40"/>
      <c r="C87" s="192" t="s">
        <v>82</v>
      </c>
      <c r="D87" s="192" t="s">
        <v>157</v>
      </c>
      <c r="E87" s="193" t="s">
        <v>169</v>
      </c>
      <c r="F87" s="194" t="s">
        <v>170</v>
      </c>
      <c r="G87" s="195" t="s">
        <v>160</v>
      </c>
      <c r="H87" s="196">
        <v>39451.5</v>
      </c>
      <c r="I87" s="197"/>
      <c r="J87" s="198">
        <f>ROUND(I87*H87,2)</f>
        <v>0</v>
      </c>
      <c r="K87" s="194" t="s">
        <v>161</v>
      </c>
      <c r="L87" s="60"/>
      <c r="M87" s="199" t="s">
        <v>21</v>
      </c>
      <c r="N87" s="200" t="s">
        <v>43</v>
      </c>
      <c r="O87" s="41"/>
      <c r="P87" s="201">
        <f>O87*H87</f>
        <v>0</v>
      </c>
      <c r="Q87" s="201">
        <v>0</v>
      </c>
      <c r="R87" s="201">
        <f>Q87*H87</f>
        <v>0</v>
      </c>
      <c r="S87" s="201">
        <v>0</v>
      </c>
      <c r="T87" s="202">
        <f>S87*H87</f>
        <v>0</v>
      </c>
      <c r="AR87" s="23" t="s">
        <v>162</v>
      </c>
      <c r="AT87" s="23" t="s">
        <v>157</v>
      </c>
      <c r="AU87" s="23" t="s">
        <v>82</v>
      </c>
      <c r="AY87" s="23" t="s">
        <v>155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3" t="s">
        <v>80</v>
      </c>
      <c r="BK87" s="203">
        <f>ROUND(I87*H87,2)</f>
        <v>0</v>
      </c>
      <c r="BL87" s="23" t="s">
        <v>162</v>
      </c>
      <c r="BM87" s="23" t="s">
        <v>293</v>
      </c>
    </row>
    <row r="88" spans="2:65" s="11" customFormat="1" ht="13.5">
      <c r="B88" s="204"/>
      <c r="C88" s="205"/>
      <c r="D88" s="206" t="s">
        <v>164</v>
      </c>
      <c r="E88" s="207" t="s">
        <v>21</v>
      </c>
      <c r="F88" s="208" t="s">
        <v>291</v>
      </c>
      <c r="G88" s="205"/>
      <c r="H88" s="209" t="s">
        <v>21</v>
      </c>
      <c r="I88" s="210"/>
      <c r="J88" s="205"/>
      <c r="K88" s="205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164</v>
      </c>
      <c r="AU88" s="215" t="s">
        <v>82</v>
      </c>
      <c r="AV88" s="11" t="s">
        <v>80</v>
      </c>
      <c r="AW88" s="11" t="s">
        <v>36</v>
      </c>
      <c r="AX88" s="11" t="s">
        <v>72</v>
      </c>
      <c r="AY88" s="215" t="s">
        <v>155</v>
      </c>
    </row>
    <row r="89" spans="2:65" s="12" customFormat="1" ht="13.5">
      <c r="B89" s="216"/>
      <c r="C89" s="217"/>
      <c r="D89" s="206" t="s">
        <v>164</v>
      </c>
      <c r="E89" s="218" t="s">
        <v>21</v>
      </c>
      <c r="F89" s="219" t="s">
        <v>292</v>
      </c>
      <c r="G89" s="217"/>
      <c r="H89" s="220">
        <v>39451.5</v>
      </c>
      <c r="I89" s="221"/>
      <c r="J89" s="217"/>
      <c r="K89" s="217"/>
      <c r="L89" s="222"/>
      <c r="M89" s="223"/>
      <c r="N89" s="224"/>
      <c r="O89" s="224"/>
      <c r="P89" s="224"/>
      <c r="Q89" s="224"/>
      <c r="R89" s="224"/>
      <c r="S89" s="224"/>
      <c r="T89" s="225"/>
      <c r="AT89" s="226" t="s">
        <v>164</v>
      </c>
      <c r="AU89" s="226" t="s">
        <v>82</v>
      </c>
      <c r="AV89" s="12" t="s">
        <v>82</v>
      </c>
      <c r="AW89" s="12" t="s">
        <v>36</v>
      </c>
      <c r="AX89" s="12" t="s">
        <v>72</v>
      </c>
      <c r="AY89" s="226" t="s">
        <v>155</v>
      </c>
    </row>
    <row r="90" spans="2:65" s="13" customFormat="1" ht="13.5">
      <c r="B90" s="227"/>
      <c r="C90" s="228"/>
      <c r="D90" s="229" t="s">
        <v>164</v>
      </c>
      <c r="E90" s="230" t="s">
        <v>21</v>
      </c>
      <c r="F90" s="231" t="s">
        <v>168</v>
      </c>
      <c r="G90" s="228"/>
      <c r="H90" s="232">
        <v>39451.5</v>
      </c>
      <c r="I90" s="233"/>
      <c r="J90" s="228"/>
      <c r="K90" s="228"/>
      <c r="L90" s="234"/>
      <c r="M90" s="235"/>
      <c r="N90" s="236"/>
      <c r="O90" s="236"/>
      <c r="P90" s="236"/>
      <c r="Q90" s="236"/>
      <c r="R90" s="236"/>
      <c r="S90" s="236"/>
      <c r="T90" s="237"/>
      <c r="AT90" s="238" t="s">
        <v>164</v>
      </c>
      <c r="AU90" s="238" t="s">
        <v>82</v>
      </c>
      <c r="AV90" s="13" t="s">
        <v>162</v>
      </c>
      <c r="AW90" s="13" t="s">
        <v>36</v>
      </c>
      <c r="AX90" s="13" t="s">
        <v>80</v>
      </c>
      <c r="AY90" s="238" t="s">
        <v>155</v>
      </c>
    </row>
    <row r="91" spans="2:65" s="1" customFormat="1" ht="31.5" customHeight="1">
      <c r="B91" s="40"/>
      <c r="C91" s="192" t="s">
        <v>173</v>
      </c>
      <c r="D91" s="192" t="s">
        <v>157</v>
      </c>
      <c r="E91" s="193" t="s">
        <v>174</v>
      </c>
      <c r="F91" s="194" t="s">
        <v>175</v>
      </c>
      <c r="G91" s="195" t="s">
        <v>176</v>
      </c>
      <c r="H91" s="196">
        <v>6329</v>
      </c>
      <c r="I91" s="197"/>
      <c r="J91" s="198">
        <f>ROUND(I91*H91,2)</f>
        <v>0</v>
      </c>
      <c r="K91" s="194" t="s">
        <v>161</v>
      </c>
      <c r="L91" s="60"/>
      <c r="M91" s="199" t="s">
        <v>21</v>
      </c>
      <c r="N91" s="200" t="s">
        <v>43</v>
      </c>
      <c r="O91" s="41"/>
      <c r="P91" s="201">
        <f>O91*H91</f>
        <v>0</v>
      </c>
      <c r="Q91" s="201">
        <v>0</v>
      </c>
      <c r="R91" s="201">
        <f>Q91*H91</f>
        <v>0</v>
      </c>
      <c r="S91" s="201">
        <v>0</v>
      </c>
      <c r="T91" s="202">
        <f>S91*H91</f>
        <v>0</v>
      </c>
      <c r="AR91" s="23" t="s">
        <v>162</v>
      </c>
      <c r="AT91" s="23" t="s">
        <v>157</v>
      </c>
      <c r="AU91" s="23" t="s">
        <v>82</v>
      </c>
      <c r="AY91" s="23" t="s">
        <v>155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23" t="s">
        <v>80</v>
      </c>
      <c r="BK91" s="203">
        <f>ROUND(I91*H91,2)</f>
        <v>0</v>
      </c>
      <c r="BL91" s="23" t="s">
        <v>162</v>
      </c>
      <c r="BM91" s="23" t="s">
        <v>294</v>
      </c>
    </row>
    <row r="92" spans="2:65" s="11" customFormat="1" ht="13.5">
      <c r="B92" s="204"/>
      <c r="C92" s="205"/>
      <c r="D92" s="206" t="s">
        <v>164</v>
      </c>
      <c r="E92" s="207" t="s">
        <v>21</v>
      </c>
      <c r="F92" s="208" t="s">
        <v>295</v>
      </c>
      <c r="G92" s="205"/>
      <c r="H92" s="209" t="s">
        <v>21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164</v>
      </c>
      <c r="AU92" s="215" t="s">
        <v>82</v>
      </c>
      <c r="AV92" s="11" t="s">
        <v>80</v>
      </c>
      <c r="AW92" s="11" t="s">
        <v>36</v>
      </c>
      <c r="AX92" s="11" t="s">
        <v>72</v>
      </c>
      <c r="AY92" s="215" t="s">
        <v>155</v>
      </c>
    </row>
    <row r="93" spans="2:65" s="12" customFormat="1" ht="13.5">
      <c r="B93" s="216"/>
      <c r="C93" s="217"/>
      <c r="D93" s="206" t="s">
        <v>164</v>
      </c>
      <c r="E93" s="218" t="s">
        <v>21</v>
      </c>
      <c r="F93" s="219" t="s">
        <v>296</v>
      </c>
      <c r="G93" s="217"/>
      <c r="H93" s="220">
        <v>6329</v>
      </c>
      <c r="I93" s="221"/>
      <c r="J93" s="217"/>
      <c r="K93" s="217"/>
      <c r="L93" s="222"/>
      <c r="M93" s="223"/>
      <c r="N93" s="224"/>
      <c r="O93" s="224"/>
      <c r="P93" s="224"/>
      <c r="Q93" s="224"/>
      <c r="R93" s="224"/>
      <c r="S93" s="224"/>
      <c r="T93" s="225"/>
      <c r="AT93" s="226" t="s">
        <v>164</v>
      </c>
      <c r="AU93" s="226" t="s">
        <v>82</v>
      </c>
      <c r="AV93" s="12" t="s">
        <v>82</v>
      </c>
      <c r="AW93" s="12" t="s">
        <v>36</v>
      </c>
      <c r="AX93" s="12" t="s">
        <v>72</v>
      </c>
      <c r="AY93" s="226" t="s">
        <v>155</v>
      </c>
    </row>
    <row r="94" spans="2:65" s="13" customFormat="1" ht="13.5">
      <c r="B94" s="227"/>
      <c r="C94" s="228"/>
      <c r="D94" s="206" t="s">
        <v>164</v>
      </c>
      <c r="E94" s="239" t="s">
        <v>21</v>
      </c>
      <c r="F94" s="240" t="s">
        <v>168</v>
      </c>
      <c r="G94" s="228"/>
      <c r="H94" s="241">
        <v>6329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AT94" s="238" t="s">
        <v>164</v>
      </c>
      <c r="AU94" s="238" t="s">
        <v>82</v>
      </c>
      <c r="AV94" s="13" t="s">
        <v>162</v>
      </c>
      <c r="AW94" s="13" t="s">
        <v>36</v>
      </c>
      <c r="AX94" s="13" t="s">
        <v>80</v>
      </c>
      <c r="AY94" s="238" t="s">
        <v>155</v>
      </c>
    </row>
    <row r="95" spans="2:65" s="10" customFormat="1" ht="29.85" customHeight="1">
      <c r="B95" s="175"/>
      <c r="C95" s="176"/>
      <c r="D95" s="189" t="s">
        <v>71</v>
      </c>
      <c r="E95" s="190" t="s">
        <v>181</v>
      </c>
      <c r="F95" s="190" t="s">
        <v>182</v>
      </c>
      <c r="G95" s="176"/>
      <c r="H95" s="176"/>
      <c r="I95" s="179"/>
      <c r="J95" s="191">
        <f>BK95</f>
        <v>0</v>
      </c>
      <c r="K95" s="176"/>
      <c r="L95" s="181"/>
      <c r="M95" s="182"/>
      <c r="N95" s="183"/>
      <c r="O95" s="183"/>
      <c r="P95" s="184">
        <f>SUM(P96:P101)</f>
        <v>0</v>
      </c>
      <c r="Q95" s="183"/>
      <c r="R95" s="184">
        <f>SUM(R96:R101)</f>
        <v>0</v>
      </c>
      <c r="S95" s="183"/>
      <c r="T95" s="185">
        <f>SUM(T96:T101)</f>
        <v>300</v>
      </c>
      <c r="AR95" s="186" t="s">
        <v>80</v>
      </c>
      <c r="AT95" s="187" t="s">
        <v>71</v>
      </c>
      <c r="AU95" s="187" t="s">
        <v>80</v>
      </c>
      <c r="AY95" s="186" t="s">
        <v>155</v>
      </c>
      <c r="BK95" s="188">
        <f>SUM(BK96:BK101)</f>
        <v>0</v>
      </c>
    </row>
    <row r="96" spans="2:65" s="1" customFormat="1" ht="44.25" customHeight="1">
      <c r="B96" s="40"/>
      <c r="C96" s="192" t="s">
        <v>162</v>
      </c>
      <c r="D96" s="192" t="s">
        <v>157</v>
      </c>
      <c r="E96" s="193" t="s">
        <v>191</v>
      </c>
      <c r="F96" s="194" t="s">
        <v>192</v>
      </c>
      <c r="G96" s="195" t="s">
        <v>176</v>
      </c>
      <c r="H96" s="196">
        <v>15000</v>
      </c>
      <c r="I96" s="197"/>
      <c r="J96" s="198">
        <f>ROUND(I96*H96,2)</f>
        <v>0</v>
      </c>
      <c r="K96" s="194" t="s">
        <v>161</v>
      </c>
      <c r="L96" s="60"/>
      <c r="M96" s="199" t="s">
        <v>21</v>
      </c>
      <c r="N96" s="200" t="s">
        <v>43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0.02</v>
      </c>
      <c r="T96" s="202">
        <f>S96*H96</f>
        <v>300</v>
      </c>
      <c r="AR96" s="23" t="s">
        <v>162</v>
      </c>
      <c r="AT96" s="23" t="s">
        <v>157</v>
      </c>
      <c r="AU96" s="23" t="s">
        <v>82</v>
      </c>
      <c r="AY96" s="23" t="s">
        <v>155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80</v>
      </c>
      <c r="BK96" s="203">
        <f>ROUND(I96*H96,2)</f>
        <v>0</v>
      </c>
      <c r="BL96" s="23" t="s">
        <v>162</v>
      </c>
      <c r="BM96" s="23" t="s">
        <v>297</v>
      </c>
    </row>
    <row r="97" spans="2:65" s="1" customFormat="1" ht="27">
      <c r="B97" s="40"/>
      <c r="C97" s="62"/>
      <c r="D97" s="206" t="s">
        <v>186</v>
      </c>
      <c r="E97" s="62"/>
      <c r="F97" s="242" t="s">
        <v>194</v>
      </c>
      <c r="G97" s="62"/>
      <c r="H97" s="62"/>
      <c r="I97" s="162"/>
      <c r="J97" s="62"/>
      <c r="K97" s="62"/>
      <c r="L97" s="60"/>
      <c r="M97" s="243"/>
      <c r="N97" s="41"/>
      <c r="O97" s="41"/>
      <c r="P97" s="41"/>
      <c r="Q97" s="41"/>
      <c r="R97" s="41"/>
      <c r="S97" s="41"/>
      <c r="T97" s="77"/>
      <c r="AT97" s="23" t="s">
        <v>186</v>
      </c>
      <c r="AU97" s="23" t="s">
        <v>82</v>
      </c>
    </row>
    <row r="98" spans="2:65" s="11" customFormat="1" ht="13.5">
      <c r="B98" s="204"/>
      <c r="C98" s="205"/>
      <c r="D98" s="206" t="s">
        <v>164</v>
      </c>
      <c r="E98" s="207" t="s">
        <v>21</v>
      </c>
      <c r="F98" s="208" t="s">
        <v>195</v>
      </c>
      <c r="G98" s="205"/>
      <c r="H98" s="209" t="s">
        <v>21</v>
      </c>
      <c r="I98" s="210"/>
      <c r="J98" s="205"/>
      <c r="K98" s="205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164</v>
      </c>
      <c r="AU98" s="215" t="s">
        <v>82</v>
      </c>
      <c r="AV98" s="11" t="s">
        <v>80</v>
      </c>
      <c r="AW98" s="11" t="s">
        <v>36</v>
      </c>
      <c r="AX98" s="11" t="s">
        <v>72</v>
      </c>
      <c r="AY98" s="215" t="s">
        <v>155</v>
      </c>
    </row>
    <row r="99" spans="2:65" s="11" customFormat="1" ht="13.5">
      <c r="B99" s="204"/>
      <c r="C99" s="205"/>
      <c r="D99" s="206" t="s">
        <v>164</v>
      </c>
      <c r="E99" s="207" t="s">
        <v>21</v>
      </c>
      <c r="F99" s="208" t="s">
        <v>298</v>
      </c>
      <c r="G99" s="205"/>
      <c r="H99" s="209" t="s">
        <v>21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164</v>
      </c>
      <c r="AU99" s="215" t="s">
        <v>82</v>
      </c>
      <c r="AV99" s="11" t="s">
        <v>80</v>
      </c>
      <c r="AW99" s="11" t="s">
        <v>36</v>
      </c>
      <c r="AX99" s="11" t="s">
        <v>72</v>
      </c>
      <c r="AY99" s="215" t="s">
        <v>155</v>
      </c>
    </row>
    <row r="100" spans="2:65" s="12" customFormat="1" ht="13.5">
      <c r="B100" s="216"/>
      <c r="C100" s="217"/>
      <c r="D100" s="206" t="s">
        <v>164</v>
      </c>
      <c r="E100" s="218" t="s">
        <v>21</v>
      </c>
      <c r="F100" s="219" t="s">
        <v>299</v>
      </c>
      <c r="G100" s="217"/>
      <c r="H100" s="220">
        <v>15000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164</v>
      </c>
      <c r="AU100" s="226" t="s">
        <v>82</v>
      </c>
      <c r="AV100" s="12" t="s">
        <v>82</v>
      </c>
      <c r="AW100" s="12" t="s">
        <v>36</v>
      </c>
      <c r="AX100" s="12" t="s">
        <v>72</v>
      </c>
      <c r="AY100" s="226" t="s">
        <v>155</v>
      </c>
    </row>
    <row r="101" spans="2:65" s="13" customFormat="1" ht="13.5">
      <c r="B101" s="227"/>
      <c r="C101" s="228"/>
      <c r="D101" s="206" t="s">
        <v>164</v>
      </c>
      <c r="E101" s="239" t="s">
        <v>21</v>
      </c>
      <c r="F101" s="240" t="s">
        <v>168</v>
      </c>
      <c r="G101" s="228"/>
      <c r="H101" s="241">
        <v>15000</v>
      </c>
      <c r="I101" s="233"/>
      <c r="J101" s="228"/>
      <c r="K101" s="228"/>
      <c r="L101" s="234"/>
      <c r="M101" s="235"/>
      <c r="N101" s="236"/>
      <c r="O101" s="236"/>
      <c r="P101" s="236"/>
      <c r="Q101" s="236"/>
      <c r="R101" s="236"/>
      <c r="S101" s="236"/>
      <c r="T101" s="237"/>
      <c r="AT101" s="238" t="s">
        <v>164</v>
      </c>
      <c r="AU101" s="238" t="s">
        <v>82</v>
      </c>
      <c r="AV101" s="13" t="s">
        <v>162</v>
      </c>
      <c r="AW101" s="13" t="s">
        <v>36</v>
      </c>
      <c r="AX101" s="13" t="s">
        <v>80</v>
      </c>
      <c r="AY101" s="238" t="s">
        <v>155</v>
      </c>
    </row>
    <row r="102" spans="2:65" s="10" customFormat="1" ht="29.85" customHeight="1">
      <c r="B102" s="175"/>
      <c r="C102" s="176"/>
      <c r="D102" s="189" t="s">
        <v>71</v>
      </c>
      <c r="E102" s="190" t="s">
        <v>199</v>
      </c>
      <c r="F102" s="190" t="s">
        <v>200</v>
      </c>
      <c r="G102" s="176"/>
      <c r="H102" s="176"/>
      <c r="I102" s="179"/>
      <c r="J102" s="191">
        <f>BK102</f>
        <v>0</v>
      </c>
      <c r="K102" s="176"/>
      <c r="L102" s="181"/>
      <c r="M102" s="182"/>
      <c r="N102" s="183"/>
      <c r="O102" s="183"/>
      <c r="P102" s="184">
        <f>SUM(P103:P105)</f>
        <v>0</v>
      </c>
      <c r="Q102" s="183"/>
      <c r="R102" s="184">
        <f>SUM(R103:R105)</f>
        <v>0</v>
      </c>
      <c r="S102" s="183"/>
      <c r="T102" s="185">
        <f>SUM(T103:T105)</f>
        <v>0</v>
      </c>
      <c r="AR102" s="186" t="s">
        <v>80</v>
      </c>
      <c r="AT102" s="187" t="s">
        <v>71</v>
      </c>
      <c r="AU102" s="187" t="s">
        <v>80</v>
      </c>
      <c r="AY102" s="186" t="s">
        <v>155</v>
      </c>
      <c r="BK102" s="188">
        <f>SUM(BK103:BK105)</f>
        <v>0</v>
      </c>
    </row>
    <row r="103" spans="2:65" s="1" customFormat="1" ht="22.5" customHeight="1">
      <c r="B103" s="40"/>
      <c r="C103" s="192" t="s">
        <v>190</v>
      </c>
      <c r="D103" s="192" t="s">
        <v>157</v>
      </c>
      <c r="E103" s="193" t="s">
        <v>252</v>
      </c>
      <c r="F103" s="194" t="s">
        <v>253</v>
      </c>
      <c r="G103" s="195" t="s">
        <v>160</v>
      </c>
      <c r="H103" s="196">
        <v>39451</v>
      </c>
      <c r="I103" s="197"/>
      <c r="J103" s="198">
        <f>ROUND(I103*H103,2)</f>
        <v>0</v>
      </c>
      <c r="K103" s="194" t="s">
        <v>161</v>
      </c>
      <c r="L103" s="60"/>
      <c r="M103" s="199" t="s">
        <v>21</v>
      </c>
      <c r="N103" s="200" t="s">
        <v>43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23" t="s">
        <v>162</v>
      </c>
      <c r="AT103" s="23" t="s">
        <v>157</v>
      </c>
      <c r="AU103" s="23" t="s">
        <v>82</v>
      </c>
      <c r="AY103" s="23" t="s">
        <v>155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80</v>
      </c>
      <c r="BK103" s="203">
        <f>ROUND(I103*H103,2)</f>
        <v>0</v>
      </c>
      <c r="BL103" s="23" t="s">
        <v>162</v>
      </c>
      <c r="BM103" s="23" t="s">
        <v>300</v>
      </c>
    </row>
    <row r="104" spans="2:65" s="12" customFormat="1" ht="13.5">
      <c r="B104" s="216"/>
      <c r="C104" s="217"/>
      <c r="D104" s="206" t="s">
        <v>164</v>
      </c>
      <c r="E104" s="218" t="s">
        <v>21</v>
      </c>
      <c r="F104" s="219" t="s">
        <v>301</v>
      </c>
      <c r="G104" s="217"/>
      <c r="H104" s="220">
        <v>39451</v>
      </c>
      <c r="I104" s="221"/>
      <c r="J104" s="217"/>
      <c r="K104" s="217"/>
      <c r="L104" s="222"/>
      <c r="M104" s="223"/>
      <c r="N104" s="224"/>
      <c r="O104" s="224"/>
      <c r="P104" s="224"/>
      <c r="Q104" s="224"/>
      <c r="R104" s="224"/>
      <c r="S104" s="224"/>
      <c r="T104" s="225"/>
      <c r="AT104" s="226" t="s">
        <v>164</v>
      </c>
      <c r="AU104" s="226" t="s">
        <v>82</v>
      </c>
      <c r="AV104" s="12" t="s">
        <v>82</v>
      </c>
      <c r="AW104" s="12" t="s">
        <v>36</v>
      </c>
      <c r="AX104" s="12" t="s">
        <v>72</v>
      </c>
      <c r="AY104" s="226" t="s">
        <v>155</v>
      </c>
    </row>
    <row r="105" spans="2:65" s="13" customFormat="1" ht="13.5">
      <c r="B105" s="227"/>
      <c r="C105" s="228"/>
      <c r="D105" s="206" t="s">
        <v>164</v>
      </c>
      <c r="E105" s="239" t="s">
        <v>21</v>
      </c>
      <c r="F105" s="240" t="s">
        <v>168</v>
      </c>
      <c r="G105" s="228"/>
      <c r="H105" s="241">
        <v>39451</v>
      </c>
      <c r="I105" s="233"/>
      <c r="J105" s="228"/>
      <c r="K105" s="228"/>
      <c r="L105" s="234"/>
      <c r="M105" s="244"/>
      <c r="N105" s="245"/>
      <c r="O105" s="245"/>
      <c r="P105" s="245"/>
      <c r="Q105" s="245"/>
      <c r="R105" s="245"/>
      <c r="S105" s="245"/>
      <c r="T105" s="246"/>
      <c r="AT105" s="238" t="s">
        <v>164</v>
      </c>
      <c r="AU105" s="238" t="s">
        <v>82</v>
      </c>
      <c r="AV105" s="13" t="s">
        <v>162</v>
      </c>
      <c r="AW105" s="13" t="s">
        <v>36</v>
      </c>
      <c r="AX105" s="13" t="s">
        <v>80</v>
      </c>
      <c r="AY105" s="238" t="s">
        <v>155</v>
      </c>
    </row>
    <row r="106" spans="2:65" s="1" customFormat="1" ht="6.95" customHeight="1">
      <c r="B106" s="55"/>
      <c r="C106" s="56"/>
      <c r="D106" s="56"/>
      <c r="E106" s="56"/>
      <c r="F106" s="56"/>
      <c r="G106" s="56"/>
      <c r="H106" s="56"/>
      <c r="I106" s="138"/>
      <c r="J106" s="56"/>
      <c r="K106" s="56"/>
      <c r="L106" s="60"/>
    </row>
  </sheetData>
  <sheetProtection algorithmName="SHA-512" hashValue="G7ahGz6ybbvBOPR0owtRHwvNj0upOFBYXei08erzg/g+0WF+D7yF2OUrylqs6mQD0jkgAFOoos524h3ucJi/Yw==" saltValue="OL7SwGhohMMo+ov1/C9f/g==" spinCount="100000" sheet="1" objects="1" scenarios="1" formatCells="0" formatColumns="0" formatRows="0" sort="0" autoFilter="0"/>
  <autoFilter ref="C79:K105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7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100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302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ROUND(SUM(BE80:BE126), 2)</f>
        <v>0</v>
      </c>
      <c r="G30" s="41"/>
      <c r="H30" s="41"/>
      <c r="I30" s="130">
        <v>0.21</v>
      </c>
      <c r="J30" s="129">
        <f>ROUND(ROUND((SUM(BE80:BE126)),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ROUND(SUM(BF80:BF126), 2)</f>
        <v>0</v>
      </c>
      <c r="G31" s="41"/>
      <c r="H31" s="41"/>
      <c r="I31" s="130">
        <v>0.15</v>
      </c>
      <c r="J31" s="129">
        <f>ROUND(ROUND((SUM(BF80:BF126)),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ROUND(SUM(BG80:BG126),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ROUND(SUM(BH80:BH126),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ROUND(SUM(BI80:BI126),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4 - Hromada betonové suti 4-1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J97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J111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4 - Hromada betonové suti 4-1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0</v>
      </c>
      <c r="S80" s="84"/>
      <c r="T80" s="173">
        <f>T81</f>
        <v>159.24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P82+P97+P111</f>
        <v>0</v>
      </c>
      <c r="Q81" s="183"/>
      <c r="R81" s="184">
        <f>R82+R97+R111</f>
        <v>0</v>
      </c>
      <c r="S81" s="183"/>
      <c r="T81" s="185">
        <f>T82+T97+T111</f>
        <v>159.24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BK82+BK97+BK111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SUM(P83:P96)</f>
        <v>0</v>
      </c>
      <c r="Q82" s="183"/>
      <c r="R82" s="184">
        <f>SUM(R83:R96)</f>
        <v>0</v>
      </c>
      <c r="S82" s="183"/>
      <c r="T82" s="185">
        <f>SUM(T83:T96)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SUM(BK83:BK96)</f>
        <v>0</v>
      </c>
    </row>
    <row r="83" spans="2:65" s="1" customFormat="1" ht="44.25" customHeight="1">
      <c r="B83" s="40"/>
      <c r="C83" s="192" t="s">
        <v>80</v>
      </c>
      <c r="D83" s="192" t="s">
        <v>157</v>
      </c>
      <c r="E83" s="193" t="s">
        <v>303</v>
      </c>
      <c r="F83" s="194" t="s">
        <v>304</v>
      </c>
      <c r="G83" s="195" t="s">
        <v>305</v>
      </c>
      <c r="H83" s="196">
        <v>205.4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306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307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1" customFormat="1" ht="13.5">
      <c r="B85" s="204"/>
      <c r="C85" s="205"/>
      <c r="D85" s="206" t="s">
        <v>164</v>
      </c>
      <c r="E85" s="207" t="s">
        <v>21</v>
      </c>
      <c r="F85" s="208" t="s">
        <v>308</v>
      </c>
      <c r="G85" s="205"/>
      <c r="H85" s="209" t="s">
        <v>21</v>
      </c>
      <c r="I85" s="210"/>
      <c r="J85" s="205"/>
      <c r="K85" s="205"/>
      <c r="L85" s="211"/>
      <c r="M85" s="212"/>
      <c r="N85" s="213"/>
      <c r="O85" s="213"/>
      <c r="P85" s="213"/>
      <c r="Q85" s="213"/>
      <c r="R85" s="213"/>
      <c r="S85" s="213"/>
      <c r="T85" s="214"/>
      <c r="AT85" s="215" t="s">
        <v>164</v>
      </c>
      <c r="AU85" s="215" t="s">
        <v>82</v>
      </c>
      <c r="AV85" s="11" t="s">
        <v>80</v>
      </c>
      <c r="AW85" s="11" t="s">
        <v>36</v>
      </c>
      <c r="AX85" s="11" t="s">
        <v>72</v>
      </c>
      <c r="AY85" s="215" t="s">
        <v>155</v>
      </c>
    </row>
    <row r="86" spans="2:65" s="12" customFormat="1" ht="13.5">
      <c r="B86" s="216"/>
      <c r="C86" s="217"/>
      <c r="D86" s="206" t="s">
        <v>164</v>
      </c>
      <c r="E86" s="218" t="s">
        <v>21</v>
      </c>
      <c r="F86" s="219" t="s">
        <v>309</v>
      </c>
      <c r="G86" s="217"/>
      <c r="H86" s="220">
        <v>205.4</v>
      </c>
      <c r="I86" s="221"/>
      <c r="J86" s="217"/>
      <c r="K86" s="217"/>
      <c r="L86" s="222"/>
      <c r="M86" s="223"/>
      <c r="N86" s="224"/>
      <c r="O86" s="224"/>
      <c r="P86" s="224"/>
      <c r="Q86" s="224"/>
      <c r="R86" s="224"/>
      <c r="S86" s="224"/>
      <c r="T86" s="225"/>
      <c r="AT86" s="226" t="s">
        <v>164</v>
      </c>
      <c r="AU86" s="226" t="s">
        <v>82</v>
      </c>
      <c r="AV86" s="12" t="s">
        <v>82</v>
      </c>
      <c r="AW86" s="12" t="s">
        <v>36</v>
      </c>
      <c r="AX86" s="12" t="s">
        <v>72</v>
      </c>
      <c r="AY86" s="226" t="s">
        <v>155</v>
      </c>
    </row>
    <row r="87" spans="2:65" s="13" customFormat="1" ht="13.5">
      <c r="B87" s="227"/>
      <c r="C87" s="228"/>
      <c r="D87" s="229" t="s">
        <v>164</v>
      </c>
      <c r="E87" s="230" t="s">
        <v>21</v>
      </c>
      <c r="F87" s="231" t="s">
        <v>168</v>
      </c>
      <c r="G87" s="228"/>
      <c r="H87" s="232">
        <v>205.4</v>
      </c>
      <c r="I87" s="233"/>
      <c r="J87" s="228"/>
      <c r="K87" s="228"/>
      <c r="L87" s="234"/>
      <c r="M87" s="235"/>
      <c r="N87" s="236"/>
      <c r="O87" s="236"/>
      <c r="P87" s="236"/>
      <c r="Q87" s="236"/>
      <c r="R87" s="236"/>
      <c r="S87" s="236"/>
      <c r="T87" s="237"/>
      <c r="AT87" s="238" t="s">
        <v>164</v>
      </c>
      <c r="AU87" s="238" t="s">
        <v>82</v>
      </c>
      <c r="AV87" s="13" t="s">
        <v>162</v>
      </c>
      <c r="AW87" s="13" t="s">
        <v>36</v>
      </c>
      <c r="AX87" s="13" t="s">
        <v>80</v>
      </c>
      <c r="AY87" s="238" t="s">
        <v>155</v>
      </c>
    </row>
    <row r="88" spans="2:65" s="1" customFormat="1" ht="31.5" customHeight="1">
      <c r="B88" s="40"/>
      <c r="C88" s="192" t="s">
        <v>82</v>
      </c>
      <c r="D88" s="192" t="s">
        <v>157</v>
      </c>
      <c r="E88" s="193" t="s">
        <v>169</v>
      </c>
      <c r="F88" s="194" t="s">
        <v>170</v>
      </c>
      <c r="G88" s="195" t="s">
        <v>305</v>
      </c>
      <c r="H88" s="196">
        <v>205.4</v>
      </c>
      <c r="I88" s="197"/>
      <c r="J88" s="198">
        <f>ROUND(I88*H88,2)</f>
        <v>0</v>
      </c>
      <c r="K88" s="194" t="s">
        <v>161</v>
      </c>
      <c r="L88" s="60"/>
      <c r="M88" s="199" t="s">
        <v>21</v>
      </c>
      <c r="N88" s="200" t="s">
        <v>43</v>
      </c>
      <c r="O88" s="41"/>
      <c r="P88" s="201">
        <f>O88*H88</f>
        <v>0</v>
      </c>
      <c r="Q88" s="201">
        <v>0</v>
      </c>
      <c r="R88" s="201">
        <f>Q88*H88</f>
        <v>0</v>
      </c>
      <c r="S88" s="201">
        <v>0</v>
      </c>
      <c r="T88" s="202">
        <f>S88*H88</f>
        <v>0</v>
      </c>
      <c r="AR88" s="23" t="s">
        <v>162</v>
      </c>
      <c r="AT88" s="23" t="s">
        <v>157</v>
      </c>
      <c r="AU88" s="23" t="s">
        <v>82</v>
      </c>
      <c r="AY88" s="23" t="s">
        <v>155</v>
      </c>
      <c r="BE88" s="203">
        <f>IF(N88="základní",J88,0)</f>
        <v>0</v>
      </c>
      <c r="BF88" s="203">
        <f>IF(N88="snížená",J88,0)</f>
        <v>0</v>
      </c>
      <c r="BG88" s="203">
        <f>IF(N88="zákl. přenesená",J88,0)</f>
        <v>0</v>
      </c>
      <c r="BH88" s="203">
        <f>IF(N88="sníž. přenesená",J88,0)</f>
        <v>0</v>
      </c>
      <c r="BI88" s="203">
        <f>IF(N88="nulová",J88,0)</f>
        <v>0</v>
      </c>
      <c r="BJ88" s="23" t="s">
        <v>80</v>
      </c>
      <c r="BK88" s="203">
        <f>ROUND(I88*H88,2)</f>
        <v>0</v>
      </c>
      <c r="BL88" s="23" t="s">
        <v>162</v>
      </c>
      <c r="BM88" s="23" t="s">
        <v>310</v>
      </c>
    </row>
    <row r="89" spans="2:65" s="11" customFormat="1" ht="13.5">
      <c r="B89" s="204"/>
      <c r="C89" s="205"/>
      <c r="D89" s="206" t="s">
        <v>164</v>
      </c>
      <c r="E89" s="207" t="s">
        <v>21</v>
      </c>
      <c r="F89" s="208" t="s">
        <v>311</v>
      </c>
      <c r="G89" s="205"/>
      <c r="H89" s="209" t="s">
        <v>21</v>
      </c>
      <c r="I89" s="210"/>
      <c r="J89" s="205"/>
      <c r="K89" s="205"/>
      <c r="L89" s="211"/>
      <c r="M89" s="212"/>
      <c r="N89" s="213"/>
      <c r="O89" s="213"/>
      <c r="P89" s="213"/>
      <c r="Q89" s="213"/>
      <c r="R89" s="213"/>
      <c r="S89" s="213"/>
      <c r="T89" s="214"/>
      <c r="AT89" s="215" t="s">
        <v>164</v>
      </c>
      <c r="AU89" s="215" t="s">
        <v>82</v>
      </c>
      <c r="AV89" s="11" t="s">
        <v>80</v>
      </c>
      <c r="AW89" s="11" t="s">
        <v>36</v>
      </c>
      <c r="AX89" s="11" t="s">
        <v>72</v>
      </c>
      <c r="AY89" s="215" t="s">
        <v>155</v>
      </c>
    </row>
    <row r="90" spans="2:65" s="12" customFormat="1" ht="13.5">
      <c r="B90" s="216"/>
      <c r="C90" s="217"/>
      <c r="D90" s="206" t="s">
        <v>164</v>
      </c>
      <c r="E90" s="218" t="s">
        <v>21</v>
      </c>
      <c r="F90" s="219" t="s">
        <v>312</v>
      </c>
      <c r="G90" s="217"/>
      <c r="H90" s="220">
        <v>205.4</v>
      </c>
      <c r="I90" s="221"/>
      <c r="J90" s="217"/>
      <c r="K90" s="217"/>
      <c r="L90" s="222"/>
      <c r="M90" s="223"/>
      <c r="N90" s="224"/>
      <c r="O90" s="224"/>
      <c r="P90" s="224"/>
      <c r="Q90" s="224"/>
      <c r="R90" s="224"/>
      <c r="S90" s="224"/>
      <c r="T90" s="225"/>
      <c r="AT90" s="226" t="s">
        <v>164</v>
      </c>
      <c r="AU90" s="226" t="s">
        <v>82</v>
      </c>
      <c r="AV90" s="12" t="s">
        <v>82</v>
      </c>
      <c r="AW90" s="12" t="s">
        <v>36</v>
      </c>
      <c r="AX90" s="12" t="s">
        <v>72</v>
      </c>
      <c r="AY90" s="226" t="s">
        <v>155</v>
      </c>
    </row>
    <row r="91" spans="2:65" s="13" customFormat="1" ht="13.5">
      <c r="B91" s="227"/>
      <c r="C91" s="228"/>
      <c r="D91" s="229" t="s">
        <v>164</v>
      </c>
      <c r="E91" s="230" t="s">
        <v>21</v>
      </c>
      <c r="F91" s="231" t="s">
        <v>168</v>
      </c>
      <c r="G91" s="228"/>
      <c r="H91" s="232">
        <v>205.4</v>
      </c>
      <c r="I91" s="233"/>
      <c r="J91" s="228"/>
      <c r="K91" s="228"/>
      <c r="L91" s="234"/>
      <c r="M91" s="235"/>
      <c r="N91" s="236"/>
      <c r="O91" s="236"/>
      <c r="P91" s="236"/>
      <c r="Q91" s="236"/>
      <c r="R91" s="236"/>
      <c r="S91" s="236"/>
      <c r="T91" s="237"/>
      <c r="AT91" s="238" t="s">
        <v>164</v>
      </c>
      <c r="AU91" s="238" t="s">
        <v>82</v>
      </c>
      <c r="AV91" s="13" t="s">
        <v>162</v>
      </c>
      <c r="AW91" s="13" t="s">
        <v>36</v>
      </c>
      <c r="AX91" s="13" t="s">
        <v>80</v>
      </c>
      <c r="AY91" s="238" t="s">
        <v>155</v>
      </c>
    </row>
    <row r="92" spans="2:65" s="1" customFormat="1" ht="31.5" customHeight="1">
      <c r="B92" s="40"/>
      <c r="C92" s="192" t="s">
        <v>173</v>
      </c>
      <c r="D92" s="192" t="s">
        <v>157</v>
      </c>
      <c r="E92" s="193" t="s">
        <v>174</v>
      </c>
      <c r="F92" s="194" t="s">
        <v>175</v>
      </c>
      <c r="G92" s="195" t="s">
        <v>176</v>
      </c>
      <c r="H92" s="196">
        <v>1388</v>
      </c>
      <c r="I92" s="197"/>
      <c r="J92" s="198">
        <f>ROUND(I92*H92,2)</f>
        <v>0</v>
      </c>
      <c r="K92" s="194" t="s">
        <v>161</v>
      </c>
      <c r="L92" s="60"/>
      <c r="M92" s="199" t="s">
        <v>21</v>
      </c>
      <c r="N92" s="200" t="s">
        <v>43</v>
      </c>
      <c r="O92" s="41"/>
      <c r="P92" s="201">
        <f>O92*H92</f>
        <v>0</v>
      </c>
      <c r="Q92" s="201">
        <v>0</v>
      </c>
      <c r="R92" s="201">
        <f>Q92*H92</f>
        <v>0</v>
      </c>
      <c r="S92" s="201">
        <v>0</v>
      </c>
      <c r="T92" s="202">
        <f>S92*H92</f>
        <v>0</v>
      </c>
      <c r="AR92" s="23" t="s">
        <v>162</v>
      </c>
      <c r="AT92" s="23" t="s">
        <v>157</v>
      </c>
      <c r="AU92" s="23" t="s">
        <v>82</v>
      </c>
      <c r="AY92" s="23" t="s">
        <v>155</v>
      </c>
      <c r="BE92" s="203">
        <f>IF(N92="základní",J92,0)</f>
        <v>0</v>
      </c>
      <c r="BF92" s="203">
        <f>IF(N92="snížená",J92,0)</f>
        <v>0</v>
      </c>
      <c r="BG92" s="203">
        <f>IF(N92="zákl. přenesená",J92,0)</f>
        <v>0</v>
      </c>
      <c r="BH92" s="203">
        <f>IF(N92="sníž. přenesená",J92,0)</f>
        <v>0</v>
      </c>
      <c r="BI92" s="203">
        <f>IF(N92="nulová",J92,0)</f>
        <v>0</v>
      </c>
      <c r="BJ92" s="23" t="s">
        <v>80</v>
      </c>
      <c r="BK92" s="203">
        <f>ROUND(I92*H92,2)</f>
        <v>0</v>
      </c>
      <c r="BL92" s="23" t="s">
        <v>162</v>
      </c>
      <c r="BM92" s="23" t="s">
        <v>313</v>
      </c>
    </row>
    <row r="93" spans="2:65" s="11" customFormat="1" ht="13.5">
      <c r="B93" s="204"/>
      <c r="C93" s="205"/>
      <c r="D93" s="206" t="s">
        <v>164</v>
      </c>
      <c r="E93" s="207" t="s">
        <v>21</v>
      </c>
      <c r="F93" s="208" t="s">
        <v>314</v>
      </c>
      <c r="G93" s="205"/>
      <c r="H93" s="209" t="s">
        <v>21</v>
      </c>
      <c r="I93" s="210"/>
      <c r="J93" s="205"/>
      <c r="K93" s="205"/>
      <c r="L93" s="211"/>
      <c r="M93" s="212"/>
      <c r="N93" s="213"/>
      <c r="O93" s="213"/>
      <c r="P93" s="213"/>
      <c r="Q93" s="213"/>
      <c r="R93" s="213"/>
      <c r="S93" s="213"/>
      <c r="T93" s="214"/>
      <c r="AT93" s="215" t="s">
        <v>164</v>
      </c>
      <c r="AU93" s="215" t="s">
        <v>82</v>
      </c>
      <c r="AV93" s="11" t="s">
        <v>80</v>
      </c>
      <c r="AW93" s="11" t="s">
        <v>36</v>
      </c>
      <c r="AX93" s="11" t="s">
        <v>72</v>
      </c>
      <c r="AY93" s="215" t="s">
        <v>155</v>
      </c>
    </row>
    <row r="94" spans="2:65" s="11" customFormat="1" ht="13.5">
      <c r="B94" s="204"/>
      <c r="C94" s="205"/>
      <c r="D94" s="206" t="s">
        <v>164</v>
      </c>
      <c r="E94" s="207" t="s">
        <v>21</v>
      </c>
      <c r="F94" s="208" t="s">
        <v>315</v>
      </c>
      <c r="G94" s="205"/>
      <c r="H94" s="209" t="s">
        <v>21</v>
      </c>
      <c r="I94" s="210"/>
      <c r="J94" s="205"/>
      <c r="K94" s="205"/>
      <c r="L94" s="211"/>
      <c r="M94" s="212"/>
      <c r="N94" s="213"/>
      <c r="O94" s="213"/>
      <c r="P94" s="213"/>
      <c r="Q94" s="213"/>
      <c r="R94" s="213"/>
      <c r="S94" s="213"/>
      <c r="T94" s="214"/>
      <c r="AT94" s="215" t="s">
        <v>164</v>
      </c>
      <c r="AU94" s="215" t="s">
        <v>82</v>
      </c>
      <c r="AV94" s="11" t="s">
        <v>80</v>
      </c>
      <c r="AW94" s="11" t="s">
        <v>36</v>
      </c>
      <c r="AX94" s="11" t="s">
        <v>72</v>
      </c>
      <c r="AY94" s="215" t="s">
        <v>155</v>
      </c>
    </row>
    <row r="95" spans="2:65" s="12" customFormat="1" ht="13.5">
      <c r="B95" s="216"/>
      <c r="C95" s="217"/>
      <c r="D95" s="206" t="s">
        <v>164</v>
      </c>
      <c r="E95" s="218" t="s">
        <v>21</v>
      </c>
      <c r="F95" s="219" t="s">
        <v>316</v>
      </c>
      <c r="G95" s="217"/>
      <c r="H95" s="220">
        <v>1388</v>
      </c>
      <c r="I95" s="221"/>
      <c r="J95" s="217"/>
      <c r="K95" s="217"/>
      <c r="L95" s="222"/>
      <c r="M95" s="223"/>
      <c r="N95" s="224"/>
      <c r="O95" s="224"/>
      <c r="P95" s="224"/>
      <c r="Q95" s="224"/>
      <c r="R95" s="224"/>
      <c r="S95" s="224"/>
      <c r="T95" s="225"/>
      <c r="AT95" s="226" t="s">
        <v>164</v>
      </c>
      <c r="AU95" s="226" t="s">
        <v>82</v>
      </c>
      <c r="AV95" s="12" t="s">
        <v>82</v>
      </c>
      <c r="AW95" s="12" t="s">
        <v>36</v>
      </c>
      <c r="AX95" s="12" t="s">
        <v>72</v>
      </c>
      <c r="AY95" s="226" t="s">
        <v>155</v>
      </c>
    </row>
    <row r="96" spans="2:65" s="13" customFormat="1" ht="13.5">
      <c r="B96" s="227"/>
      <c r="C96" s="228"/>
      <c r="D96" s="206" t="s">
        <v>164</v>
      </c>
      <c r="E96" s="239" t="s">
        <v>21</v>
      </c>
      <c r="F96" s="240" t="s">
        <v>168</v>
      </c>
      <c r="G96" s="228"/>
      <c r="H96" s="241">
        <v>1388</v>
      </c>
      <c r="I96" s="233"/>
      <c r="J96" s="228"/>
      <c r="K96" s="228"/>
      <c r="L96" s="234"/>
      <c r="M96" s="235"/>
      <c r="N96" s="236"/>
      <c r="O96" s="236"/>
      <c r="P96" s="236"/>
      <c r="Q96" s="236"/>
      <c r="R96" s="236"/>
      <c r="S96" s="236"/>
      <c r="T96" s="237"/>
      <c r="AT96" s="238" t="s">
        <v>164</v>
      </c>
      <c r="AU96" s="238" t="s">
        <v>82</v>
      </c>
      <c r="AV96" s="13" t="s">
        <v>162</v>
      </c>
      <c r="AW96" s="13" t="s">
        <v>36</v>
      </c>
      <c r="AX96" s="13" t="s">
        <v>80</v>
      </c>
      <c r="AY96" s="238" t="s">
        <v>155</v>
      </c>
    </row>
    <row r="97" spans="2:65" s="10" customFormat="1" ht="29.85" customHeight="1">
      <c r="B97" s="175"/>
      <c r="C97" s="176"/>
      <c r="D97" s="189" t="s">
        <v>71</v>
      </c>
      <c r="E97" s="190" t="s">
        <v>181</v>
      </c>
      <c r="F97" s="190" t="s">
        <v>182</v>
      </c>
      <c r="G97" s="176"/>
      <c r="H97" s="176"/>
      <c r="I97" s="179"/>
      <c r="J97" s="191">
        <f>BK97</f>
        <v>0</v>
      </c>
      <c r="K97" s="176"/>
      <c r="L97" s="181"/>
      <c r="M97" s="182"/>
      <c r="N97" s="183"/>
      <c r="O97" s="183"/>
      <c r="P97" s="184">
        <f>SUM(P98:P110)</f>
        <v>0</v>
      </c>
      <c r="Q97" s="183"/>
      <c r="R97" s="184">
        <f>SUM(R98:R110)</f>
        <v>0</v>
      </c>
      <c r="S97" s="183"/>
      <c r="T97" s="185">
        <f>SUM(T98:T110)</f>
        <v>159.24</v>
      </c>
      <c r="AR97" s="186" t="s">
        <v>80</v>
      </c>
      <c r="AT97" s="187" t="s">
        <v>71</v>
      </c>
      <c r="AU97" s="187" t="s">
        <v>80</v>
      </c>
      <c r="AY97" s="186" t="s">
        <v>155</v>
      </c>
      <c r="BK97" s="188">
        <f>SUM(BK98:BK110)</f>
        <v>0</v>
      </c>
    </row>
    <row r="98" spans="2:65" s="1" customFormat="1" ht="31.5" customHeight="1">
      <c r="B98" s="40"/>
      <c r="C98" s="192" t="s">
        <v>162</v>
      </c>
      <c r="D98" s="192" t="s">
        <v>157</v>
      </c>
      <c r="E98" s="193" t="s">
        <v>183</v>
      </c>
      <c r="F98" s="194" t="s">
        <v>184</v>
      </c>
      <c r="G98" s="195" t="s">
        <v>176</v>
      </c>
      <c r="H98" s="196">
        <v>231</v>
      </c>
      <c r="I98" s="197"/>
      <c r="J98" s="198">
        <f>ROUND(I98*H98,2)</f>
        <v>0</v>
      </c>
      <c r="K98" s="194" t="s">
        <v>161</v>
      </c>
      <c r="L98" s="60"/>
      <c r="M98" s="199" t="s">
        <v>21</v>
      </c>
      <c r="N98" s="200" t="s">
        <v>43</v>
      </c>
      <c r="O98" s="41"/>
      <c r="P98" s="201">
        <f>O98*H98</f>
        <v>0</v>
      </c>
      <c r="Q98" s="201">
        <v>0</v>
      </c>
      <c r="R98" s="201">
        <f>Q98*H98</f>
        <v>0</v>
      </c>
      <c r="S98" s="201">
        <v>0.02</v>
      </c>
      <c r="T98" s="202">
        <f>S98*H98</f>
        <v>4.62</v>
      </c>
      <c r="AR98" s="23" t="s">
        <v>162</v>
      </c>
      <c r="AT98" s="23" t="s">
        <v>157</v>
      </c>
      <c r="AU98" s="23" t="s">
        <v>82</v>
      </c>
      <c r="AY98" s="23" t="s">
        <v>155</v>
      </c>
      <c r="BE98" s="203">
        <f>IF(N98="základní",J98,0)</f>
        <v>0</v>
      </c>
      <c r="BF98" s="203">
        <f>IF(N98="snížená",J98,0)</f>
        <v>0</v>
      </c>
      <c r="BG98" s="203">
        <f>IF(N98="zákl. přenesená",J98,0)</f>
        <v>0</v>
      </c>
      <c r="BH98" s="203">
        <f>IF(N98="sníž. přenesená",J98,0)</f>
        <v>0</v>
      </c>
      <c r="BI98" s="203">
        <f>IF(N98="nulová",J98,0)</f>
        <v>0</v>
      </c>
      <c r="BJ98" s="23" t="s">
        <v>80</v>
      </c>
      <c r="BK98" s="203">
        <f>ROUND(I98*H98,2)</f>
        <v>0</v>
      </c>
      <c r="BL98" s="23" t="s">
        <v>162</v>
      </c>
      <c r="BM98" s="23" t="s">
        <v>317</v>
      </c>
    </row>
    <row r="99" spans="2:65" s="1" customFormat="1" ht="27">
      <c r="B99" s="40"/>
      <c r="C99" s="62"/>
      <c r="D99" s="206" t="s">
        <v>186</v>
      </c>
      <c r="E99" s="62"/>
      <c r="F99" s="242" t="s">
        <v>318</v>
      </c>
      <c r="G99" s="62"/>
      <c r="H99" s="62"/>
      <c r="I99" s="162"/>
      <c r="J99" s="62"/>
      <c r="K99" s="62"/>
      <c r="L99" s="60"/>
      <c r="M99" s="243"/>
      <c r="N99" s="41"/>
      <c r="O99" s="41"/>
      <c r="P99" s="41"/>
      <c r="Q99" s="41"/>
      <c r="R99" s="41"/>
      <c r="S99" s="41"/>
      <c r="T99" s="77"/>
      <c r="AT99" s="23" t="s">
        <v>186</v>
      </c>
      <c r="AU99" s="23" t="s">
        <v>82</v>
      </c>
    </row>
    <row r="100" spans="2:65" s="11" customFormat="1" ht="13.5">
      <c r="B100" s="204"/>
      <c r="C100" s="205"/>
      <c r="D100" s="206" t="s">
        <v>164</v>
      </c>
      <c r="E100" s="207" t="s">
        <v>21</v>
      </c>
      <c r="F100" s="208" t="s">
        <v>188</v>
      </c>
      <c r="G100" s="205"/>
      <c r="H100" s="209" t="s">
        <v>21</v>
      </c>
      <c r="I100" s="210"/>
      <c r="J100" s="205"/>
      <c r="K100" s="205"/>
      <c r="L100" s="211"/>
      <c r="M100" s="212"/>
      <c r="N100" s="213"/>
      <c r="O100" s="213"/>
      <c r="P100" s="213"/>
      <c r="Q100" s="213"/>
      <c r="R100" s="213"/>
      <c r="S100" s="213"/>
      <c r="T100" s="214"/>
      <c r="AT100" s="215" t="s">
        <v>164</v>
      </c>
      <c r="AU100" s="215" t="s">
        <v>82</v>
      </c>
      <c r="AV100" s="11" t="s">
        <v>80</v>
      </c>
      <c r="AW100" s="11" t="s">
        <v>36</v>
      </c>
      <c r="AX100" s="11" t="s">
        <v>72</v>
      </c>
      <c r="AY100" s="215" t="s">
        <v>155</v>
      </c>
    </row>
    <row r="101" spans="2:65" s="12" customFormat="1" ht="13.5">
      <c r="B101" s="216"/>
      <c r="C101" s="217"/>
      <c r="D101" s="206" t="s">
        <v>164</v>
      </c>
      <c r="E101" s="218" t="s">
        <v>21</v>
      </c>
      <c r="F101" s="219" t="s">
        <v>319</v>
      </c>
      <c r="G101" s="217"/>
      <c r="H101" s="220">
        <v>231</v>
      </c>
      <c r="I101" s="221"/>
      <c r="J101" s="217"/>
      <c r="K101" s="217"/>
      <c r="L101" s="222"/>
      <c r="M101" s="223"/>
      <c r="N101" s="224"/>
      <c r="O101" s="224"/>
      <c r="P101" s="224"/>
      <c r="Q101" s="224"/>
      <c r="R101" s="224"/>
      <c r="S101" s="224"/>
      <c r="T101" s="225"/>
      <c r="AT101" s="226" t="s">
        <v>164</v>
      </c>
      <c r="AU101" s="226" t="s">
        <v>82</v>
      </c>
      <c r="AV101" s="12" t="s">
        <v>82</v>
      </c>
      <c r="AW101" s="12" t="s">
        <v>36</v>
      </c>
      <c r="AX101" s="12" t="s">
        <v>72</v>
      </c>
      <c r="AY101" s="226" t="s">
        <v>155</v>
      </c>
    </row>
    <row r="102" spans="2:65" s="13" customFormat="1" ht="13.5">
      <c r="B102" s="227"/>
      <c r="C102" s="228"/>
      <c r="D102" s="229" t="s">
        <v>164</v>
      </c>
      <c r="E102" s="230" t="s">
        <v>21</v>
      </c>
      <c r="F102" s="231" t="s">
        <v>168</v>
      </c>
      <c r="G102" s="228"/>
      <c r="H102" s="232">
        <v>231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AT102" s="238" t="s">
        <v>164</v>
      </c>
      <c r="AU102" s="238" t="s">
        <v>82</v>
      </c>
      <c r="AV102" s="13" t="s">
        <v>162</v>
      </c>
      <c r="AW102" s="13" t="s">
        <v>36</v>
      </c>
      <c r="AX102" s="13" t="s">
        <v>80</v>
      </c>
      <c r="AY102" s="238" t="s">
        <v>155</v>
      </c>
    </row>
    <row r="103" spans="2:65" s="1" customFormat="1" ht="44.25" customHeight="1">
      <c r="B103" s="40"/>
      <c r="C103" s="192" t="s">
        <v>190</v>
      </c>
      <c r="D103" s="192" t="s">
        <v>157</v>
      </c>
      <c r="E103" s="193" t="s">
        <v>191</v>
      </c>
      <c r="F103" s="194" t="s">
        <v>192</v>
      </c>
      <c r="G103" s="195" t="s">
        <v>176</v>
      </c>
      <c r="H103" s="196">
        <v>7731</v>
      </c>
      <c r="I103" s="197"/>
      <c r="J103" s="198">
        <f>ROUND(I103*H103,2)</f>
        <v>0</v>
      </c>
      <c r="K103" s="194" t="s">
        <v>161</v>
      </c>
      <c r="L103" s="60"/>
      <c r="M103" s="199" t="s">
        <v>21</v>
      </c>
      <c r="N103" s="200" t="s">
        <v>43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0.02</v>
      </c>
      <c r="T103" s="202">
        <f>S103*H103</f>
        <v>154.62</v>
      </c>
      <c r="AR103" s="23" t="s">
        <v>162</v>
      </c>
      <c r="AT103" s="23" t="s">
        <v>157</v>
      </c>
      <c r="AU103" s="23" t="s">
        <v>82</v>
      </c>
      <c r="AY103" s="23" t="s">
        <v>155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80</v>
      </c>
      <c r="BK103" s="203">
        <f>ROUND(I103*H103,2)</f>
        <v>0</v>
      </c>
      <c r="BL103" s="23" t="s">
        <v>162</v>
      </c>
      <c r="BM103" s="23" t="s">
        <v>320</v>
      </c>
    </row>
    <row r="104" spans="2:65" s="1" customFormat="1" ht="27">
      <c r="B104" s="40"/>
      <c r="C104" s="62"/>
      <c r="D104" s="206" t="s">
        <v>186</v>
      </c>
      <c r="E104" s="62"/>
      <c r="F104" s="242" t="s">
        <v>194</v>
      </c>
      <c r="G104" s="62"/>
      <c r="H104" s="62"/>
      <c r="I104" s="162"/>
      <c r="J104" s="62"/>
      <c r="K104" s="62"/>
      <c r="L104" s="60"/>
      <c r="M104" s="243"/>
      <c r="N104" s="41"/>
      <c r="O104" s="41"/>
      <c r="P104" s="41"/>
      <c r="Q104" s="41"/>
      <c r="R104" s="41"/>
      <c r="S104" s="41"/>
      <c r="T104" s="77"/>
      <c r="AT104" s="23" t="s">
        <v>186</v>
      </c>
      <c r="AU104" s="23" t="s">
        <v>82</v>
      </c>
    </row>
    <row r="105" spans="2:65" s="11" customFormat="1" ht="13.5">
      <c r="B105" s="204"/>
      <c r="C105" s="205"/>
      <c r="D105" s="206" t="s">
        <v>164</v>
      </c>
      <c r="E105" s="207" t="s">
        <v>21</v>
      </c>
      <c r="F105" s="208" t="s">
        <v>195</v>
      </c>
      <c r="G105" s="205"/>
      <c r="H105" s="209" t="s">
        <v>21</v>
      </c>
      <c r="I105" s="210"/>
      <c r="J105" s="205"/>
      <c r="K105" s="205"/>
      <c r="L105" s="211"/>
      <c r="M105" s="212"/>
      <c r="N105" s="213"/>
      <c r="O105" s="213"/>
      <c r="P105" s="213"/>
      <c r="Q105" s="213"/>
      <c r="R105" s="213"/>
      <c r="S105" s="213"/>
      <c r="T105" s="214"/>
      <c r="AT105" s="215" t="s">
        <v>164</v>
      </c>
      <c r="AU105" s="215" t="s">
        <v>82</v>
      </c>
      <c r="AV105" s="11" t="s">
        <v>80</v>
      </c>
      <c r="AW105" s="11" t="s">
        <v>36</v>
      </c>
      <c r="AX105" s="11" t="s">
        <v>72</v>
      </c>
      <c r="AY105" s="215" t="s">
        <v>155</v>
      </c>
    </row>
    <row r="106" spans="2:65" s="11" customFormat="1" ht="13.5">
      <c r="B106" s="204"/>
      <c r="C106" s="205"/>
      <c r="D106" s="206" t="s">
        <v>164</v>
      </c>
      <c r="E106" s="207" t="s">
        <v>21</v>
      </c>
      <c r="F106" s="208" t="s">
        <v>321</v>
      </c>
      <c r="G106" s="205"/>
      <c r="H106" s="209" t="s">
        <v>21</v>
      </c>
      <c r="I106" s="210"/>
      <c r="J106" s="205"/>
      <c r="K106" s="205"/>
      <c r="L106" s="211"/>
      <c r="M106" s="212"/>
      <c r="N106" s="213"/>
      <c r="O106" s="213"/>
      <c r="P106" s="213"/>
      <c r="Q106" s="213"/>
      <c r="R106" s="213"/>
      <c r="S106" s="213"/>
      <c r="T106" s="214"/>
      <c r="AT106" s="215" t="s">
        <v>164</v>
      </c>
      <c r="AU106" s="215" t="s">
        <v>82</v>
      </c>
      <c r="AV106" s="11" t="s">
        <v>80</v>
      </c>
      <c r="AW106" s="11" t="s">
        <v>36</v>
      </c>
      <c r="AX106" s="11" t="s">
        <v>72</v>
      </c>
      <c r="AY106" s="215" t="s">
        <v>155</v>
      </c>
    </row>
    <row r="107" spans="2:65" s="12" customFormat="1" ht="13.5">
      <c r="B107" s="216"/>
      <c r="C107" s="217"/>
      <c r="D107" s="206" t="s">
        <v>164</v>
      </c>
      <c r="E107" s="218" t="s">
        <v>21</v>
      </c>
      <c r="F107" s="219" t="s">
        <v>322</v>
      </c>
      <c r="G107" s="217"/>
      <c r="H107" s="220">
        <v>7500</v>
      </c>
      <c r="I107" s="221"/>
      <c r="J107" s="217"/>
      <c r="K107" s="217"/>
      <c r="L107" s="222"/>
      <c r="M107" s="223"/>
      <c r="N107" s="224"/>
      <c r="O107" s="224"/>
      <c r="P107" s="224"/>
      <c r="Q107" s="224"/>
      <c r="R107" s="224"/>
      <c r="S107" s="224"/>
      <c r="T107" s="225"/>
      <c r="AT107" s="226" t="s">
        <v>164</v>
      </c>
      <c r="AU107" s="226" t="s">
        <v>82</v>
      </c>
      <c r="AV107" s="12" t="s">
        <v>82</v>
      </c>
      <c r="AW107" s="12" t="s">
        <v>36</v>
      </c>
      <c r="AX107" s="12" t="s">
        <v>72</v>
      </c>
      <c r="AY107" s="226" t="s">
        <v>155</v>
      </c>
    </row>
    <row r="108" spans="2:65" s="11" customFormat="1" ht="13.5">
      <c r="B108" s="204"/>
      <c r="C108" s="205"/>
      <c r="D108" s="206" t="s">
        <v>164</v>
      </c>
      <c r="E108" s="207" t="s">
        <v>21</v>
      </c>
      <c r="F108" s="208" t="s">
        <v>323</v>
      </c>
      <c r="G108" s="205"/>
      <c r="H108" s="209" t="s">
        <v>21</v>
      </c>
      <c r="I108" s="210"/>
      <c r="J108" s="205"/>
      <c r="K108" s="205"/>
      <c r="L108" s="211"/>
      <c r="M108" s="212"/>
      <c r="N108" s="213"/>
      <c r="O108" s="213"/>
      <c r="P108" s="213"/>
      <c r="Q108" s="213"/>
      <c r="R108" s="213"/>
      <c r="S108" s="213"/>
      <c r="T108" s="214"/>
      <c r="AT108" s="215" t="s">
        <v>164</v>
      </c>
      <c r="AU108" s="215" t="s">
        <v>82</v>
      </c>
      <c r="AV108" s="11" t="s">
        <v>80</v>
      </c>
      <c r="AW108" s="11" t="s">
        <v>36</v>
      </c>
      <c r="AX108" s="11" t="s">
        <v>72</v>
      </c>
      <c r="AY108" s="215" t="s">
        <v>155</v>
      </c>
    </row>
    <row r="109" spans="2:65" s="12" customFormat="1" ht="13.5">
      <c r="B109" s="216"/>
      <c r="C109" s="217"/>
      <c r="D109" s="206" t="s">
        <v>164</v>
      </c>
      <c r="E109" s="218" t="s">
        <v>21</v>
      </c>
      <c r="F109" s="219" t="s">
        <v>319</v>
      </c>
      <c r="G109" s="217"/>
      <c r="H109" s="220">
        <v>231</v>
      </c>
      <c r="I109" s="221"/>
      <c r="J109" s="217"/>
      <c r="K109" s="217"/>
      <c r="L109" s="222"/>
      <c r="M109" s="223"/>
      <c r="N109" s="224"/>
      <c r="O109" s="224"/>
      <c r="P109" s="224"/>
      <c r="Q109" s="224"/>
      <c r="R109" s="224"/>
      <c r="S109" s="224"/>
      <c r="T109" s="225"/>
      <c r="AT109" s="226" t="s">
        <v>164</v>
      </c>
      <c r="AU109" s="226" t="s">
        <v>82</v>
      </c>
      <c r="AV109" s="12" t="s">
        <v>82</v>
      </c>
      <c r="AW109" s="12" t="s">
        <v>36</v>
      </c>
      <c r="AX109" s="12" t="s">
        <v>72</v>
      </c>
      <c r="AY109" s="226" t="s">
        <v>155</v>
      </c>
    </row>
    <row r="110" spans="2:65" s="13" customFormat="1" ht="13.5">
      <c r="B110" s="227"/>
      <c r="C110" s="228"/>
      <c r="D110" s="206" t="s">
        <v>164</v>
      </c>
      <c r="E110" s="239" t="s">
        <v>21</v>
      </c>
      <c r="F110" s="240" t="s">
        <v>168</v>
      </c>
      <c r="G110" s="228"/>
      <c r="H110" s="241">
        <v>7731</v>
      </c>
      <c r="I110" s="233"/>
      <c r="J110" s="228"/>
      <c r="K110" s="228"/>
      <c r="L110" s="234"/>
      <c r="M110" s="235"/>
      <c r="N110" s="236"/>
      <c r="O110" s="236"/>
      <c r="P110" s="236"/>
      <c r="Q110" s="236"/>
      <c r="R110" s="236"/>
      <c r="S110" s="236"/>
      <c r="T110" s="237"/>
      <c r="AT110" s="238" t="s">
        <v>164</v>
      </c>
      <c r="AU110" s="238" t="s">
        <v>82</v>
      </c>
      <c r="AV110" s="13" t="s">
        <v>162</v>
      </c>
      <c r="AW110" s="13" t="s">
        <v>36</v>
      </c>
      <c r="AX110" s="13" t="s">
        <v>80</v>
      </c>
      <c r="AY110" s="238" t="s">
        <v>155</v>
      </c>
    </row>
    <row r="111" spans="2:65" s="10" customFormat="1" ht="29.85" customHeight="1">
      <c r="B111" s="175"/>
      <c r="C111" s="176"/>
      <c r="D111" s="189" t="s">
        <v>71</v>
      </c>
      <c r="E111" s="190" t="s">
        <v>199</v>
      </c>
      <c r="F111" s="190" t="s">
        <v>200</v>
      </c>
      <c r="G111" s="176"/>
      <c r="H111" s="176"/>
      <c r="I111" s="179"/>
      <c r="J111" s="191">
        <f>BK111</f>
        <v>0</v>
      </c>
      <c r="K111" s="176"/>
      <c r="L111" s="181"/>
      <c r="M111" s="182"/>
      <c r="N111" s="183"/>
      <c r="O111" s="183"/>
      <c r="P111" s="184">
        <f>SUM(P112:P126)</f>
        <v>0</v>
      </c>
      <c r="Q111" s="183"/>
      <c r="R111" s="184">
        <f>SUM(R112:R126)</f>
        <v>0</v>
      </c>
      <c r="S111" s="183"/>
      <c r="T111" s="185">
        <f>SUM(T112:T126)</f>
        <v>0</v>
      </c>
      <c r="AR111" s="186" t="s">
        <v>80</v>
      </c>
      <c r="AT111" s="187" t="s">
        <v>71</v>
      </c>
      <c r="AU111" s="187" t="s">
        <v>80</v>
      </c>
      <c r="AY111" s="186" t="s">
        <v>155</v>
      </c>
      <c r="BK111" s="188">
        <f>SUM(BK112:BK126)</f>
        <v>0</v>
      </c>
    </row>
    <row r="112" spans="2:65" s="1" customFormat="1" ht="31.5" customHeight="1">
      <c r="B112" s="40"/>
      <c r="C112" s="192" t="s">
        <v>201</v>
      </c>
      <c r="D112" s="192" t="s">
        <v>157</v>
      </c>
      <c r="E112" s="193" t="s">
        <v>202</v>
      </c>
      <c r="F112" s="194" t="s">
        <v>203</v>
      </c>
      <c r="G112" s="195" t="s">
        <v>160</v>
      </c>
      <c r="H112" s="196">
        <v>6745.5</v>
      </c>
      <c r="I112" s="197"/>
      <c r="J112" s="198">
        <f>ROUND(I112*H112,2)</f>
        <v>0</v>
      </c>
      <c r="K112" s="194" t="s">
        <v>161</v>
      </c>
      <c r="L112" s="60"/>
      <c r="M112" s="199" t="s">
        <v>21</v>
      </c>
      <c r="N112" s="200" t="s">
        <v>43</v>
      </c>
      <c r="O112" s="41"/>
      <c r="P112" s="201">
        <f>O112*H112</f>
        <v>0</v>
      </c>
      <c r="Q112" s="201">
        <v>0</v>
      </c>
      <c r="R112" s="201">
        <f>Q112*H112</f>
        <v>0</v>
      </c>
      <c r="S112" s="201">
        <v>0</v>
      </c>
      <c r="T112" s="202">
        <f>S112*H112</f>
        <v>0</v>
      </c>
      <c r="AR112" s="23" t="s">
        <v>162</v>
      </c>
      <c r="AT112" s="23" t="s">
        <v>157</v>
      </c>
      <c r="AU112" s="23" t="s">
        <v>82</v>
      </c>
      <c r="AY112" s="23" t="s">
        <v>155</v>
      </c>
      <c r="BE112" s="203">
        <f>IF(N112="základní",J112,0)</f>
        <v>0</v>
      </c>
      <c r="BF112" s="203">
        <f>IF(N112="snížená",J112,0)</f>
        <v>0</v>
      </c>
      <c r="BG112" s="203">
        <f>IF(N112="zákl. přenesená",J112,0)</f>
        <v>0</v>
      </c>
      <c r="BH112" s="203">
        <f>IF(N112="sníž. přenesená",J112,0)</f>
        <v>0</v>
      </c>
      <c r="BI112" s="203">
        <f>IF(N112="nulová",J112,0)</f>
        <v>0</v>
      </c>
      <c r="BJ112" s="23" t="s">
        <v>80</v>
      </c>
      <c r="BK112" s="203">
        <f>ROUND(I112*H112,2)</f>
        <v>0</v>
      </c>
      <c r="BL112" s="23" t="s">
        <v>162</v>
      </c>
      <c r="BM112" s="23" t="s">
        <v>324</v>
      </c>
    </row>
    <row r="113" spans="2:65" s="11" customFormat="1" ht="13.5">
      <c r="B113" s="204"/>
      <c r="C113" s="205"/>
      <c r="D113" s="206" t="s">
        <v>164</v>
      </c>
      <c r="E113" s="207" t="s">
        <v>21</v>
      </c>
      <c r="F113" s="208" t="s">
        <v>325</v>
      </c>
      <c r="G113" s="205"/>
      <c r="H113" s="209" t="s">
        <v>21</v>
      </c>
      <c r="I113" s="210"/>
      <c r="J113" s="205"/>
      <c r="K113" s="205"/>
      <c r="L113" s="211"/>
      <c r="M113" s="212"/>
      <c r="N113" s="213"/>
      <c r="O113" s="213"/>
      <c r="P113" s="213"/>
      <c r="Q113" s="213"/>
      <c r="R113" s="213"/>
      <c r="S113" s="213"/>
      <c r="T113" s="214"/>
      <c r="AT113" s="215" t="s">
        <v>164</v>
      </c>
      <c r="AU113" s="215" t="s">
        <v>82</v>
      </c>
      <c r="AV113" s="11" t="s">
        <v>80</v>
      </c>
      <c r="AW113" s="11" t="s">
        <v>36</v>
      </c>
      <c r="AX113" s="11" t="s">
        <v>72</v>
      </c>
      <c r="AY113" s="215" t="s">
        <v>155</v>
      </c>
    </row>
    <row r="114" spans="2:65" s="12" customFormat="1" ht="13.5">
      <c r="B114" s="216"/>
      <c r="C114" s="217"/>
      <c r="D114" s="206" t="s">
        <v>164</v>
      </c>
      <c r="E114" s="218" t="s">
        <v>21</v>
      </c>
      <c r="F114" s="219" t="s">
        <v>326</v>
      </c>
      <c r="G114" s="217"/>
      <c r="H114" s="220">
        <v>6745.5</v>
      </c>
      <c r="I114" s="221"/>
      <c r="J114" s="217"/>
      <c r="K114" s="217"/>
      <c r="L114" s="222"/>
      <c r="M114" s="223"/>
      <c r="N114" s="224"/>
      <c r="O114" s="224"/>
      <c r="P114" s="224"/>
      <c r="Q114" s="224"/>
      <c r="R114" s="224"/>
      <c r="S114" s="224"/>
      <c r="T114" s="225"/>
      <c r="AT114" s="226" t="s">
        <v>164</v>
      </c>
      <c r="AU114" s="226" t="s">
        <v>82</v>
      </c>
      <c r="AV114" s="12" t="s">
        <v>82</v>
      </c>
      <c r="AW114" s="12" t="s">
        <v>36</v>
      </c>
      <c r="AX114" s="12" t="s">
        <v>72</v>
      </c>
      <c r="AY114" s="226" t="s">
        <v>155</v>
      </c>
    </row>
    <row r="115" spans="2:65" s="13" customFormat="1" ht="13.5">
      <c r="B115" s="227"/>
      <c r="C115" s="228"/>
      <c r="D115" s="229" t="s">
        <v>164</v>
      </c>
      <c r="E115" s="230" t="s">
        <v>21</v>
      </c>
      <c r="F115" s="231" t="s">
        <v>168</v>
      </c>
      <c r="G115" s="228"/>
      <c r="H115" s="232">
        <v>6745.5</v>
      </c>
      <c r="I115" s="233"/>
      <c r="J115" s="228"/>
      <c r="K115" s="228"/>
      <c r="L115" s="234"/>
      <c r="M115" s="235"/>
      <c r="N115" s="236"/>
      <c r="O115" s="236"/>
      <c r="P115" s="236"/>
      <c r="Q115" s="236"/>
      <c r="R115" s="236"/>
      <c r="S115" s="236"/>
      <c r="T115" s="237"/>
      <c r="AT115" s="238" t="s">
        <v>164</v>
      </c>
      <c r="AU115" s="238" t="s">
        <v>82</v>
      </c>
      <c r="AV115" s="13" t="s">
        <v>162</v>
      </c>
      <c r="AW115" s="13" t="s">
        <v>36</v>
      </c>
      <c r="AX115" s="13" t="s">
        <v>80</v>
      </c>
      <c r="AY115" s="238" t="s">
        <v>155</v>
      </c>
    </row>
    <row r="116" spans="2:65" s="1" customFormat="1" ht="31.5" customHeight="1">
      <c r="B116" s="40"/>
      <c r="C116" s="192" t="s">
        <v>207</v>
      </c>
      <c r="D116" s="192" t="s">
        <v>157</v>
      </c>
      <c r="E116" s="193" t="s">
        <v>208</v>
      </c>
      <c r="F116" s="194" t="s">
        <v>209</v>
      </c>
      <c r="G116" s="195" t="s">
        <v>160</v>
      </c>
      <c r="H116" s="196">
        <v>6745.5</v>
      </c>
      <c r="I116" s="197"/>
      <c r="J116" s="198">
        <f>ROUND(I116*H116,2)</f>
        <v>0</v>
      </c>
      <c r="K116" s="194" t="s">
        <v>161</v>
      </c>
      <c r="L116" s="60"/>
      <c r="M116" s="199" t="s">
        <v>21</v>
      </c>
      <c r="N116" s="200" t="s">
        <v>43</v>
      </c>
      <c r="O116" s="41"/>
      <c r="P116" s="201">
        <f>O116*H116</f>
        <v>0</v>
      </c>
      <c r="Q116" s="201">
        <v>0</v>
      </c>
      <c r="R116" s="201">
        <f>Q116*H116</f>
        <v>0</v>
      </c>
      <c r="S116" s="201">
        <v>0</v>
      </c>
      <c r="T116" s="202">
        <f>S116*H116</f>
        <v>0</v>
      </c>
      <c r="AR116" s="23" t="s">
        <v>162</v>
      </c>
      <c r="AT116" s="23" t="s">
        <v>157</v>
      </c>
      <c r="AU116" s="23" t="s">
        <v>82</v>
      </c>
      <c r="AY116" s="23" t="s">
        <v>155</v>
      </c>
      <c r="BE116" s="203">
        <f>IF(N116="základní",J116,0)</f>
        <v>0</v>
      </c>
      <c r="BF116" s="203">
        <f>IF(N116="snížená",J116,0)</f>
        <v>0</v>
      </c>
      <c r="BG116" s="203">
        <f>IF(N116="zákl. přenesená",J116,0)</f>
        <v>0</v>
      </c>
      <c r="BH116" s="203">
        <f>IF(N116="sníž. přenesená",J116,0)</f>
        <v>0</v>
      </c>
      <c r="BI116" s="203">
        <f>IF(N116="nulová",J116,0)</f>
        <v>0</v>
      </c>
      <c r="BJ116" s="23" t="s">
        <v>80</v>
      </c>
      <c r="BK116" s="203">
        <f>ROUND(I116*H116,2)</f>
        <v>0</v>
      </c>
      <c r="BL116" s="23" t="s">
        <v>162</v>
      </c>
      <c r="BM116" s="23" t="s">
        <v>327</v>
      </c>
    </row>
    <row r="117" spans="2:65" s="11" customFormat="1" ht="13.5">
      <c r="B117" s="204"/>
      <c r="C117" s="205"/>
      <c r="D117" s="206" t="s">
        <v>164</v>
      </c>
      <c r="E117" s="207" t="s">
        <v>21</v>
      </c>
      <c r="F117" s="208" t="s">
        <v>325</v>
      </c>
      <c r="G117" s="205"/>
      <c r="H117" s="209" t="s">
        <v>21</v>
      </c>
      <c r="I117" s="210"/>
      <c r="J117" s="205"/>
      <c r="K117" s="205"/>
      <c r="L117" s="211"/>
      <c r="M117" s="212"/>
      <c r="N117" s="213"/>
      <c r="O117" s="213"/>
      <c r="P117" s="213"/>
      <c r="Q117" s="213"/>
      <c r="R117" s="213"/>
      <c r="S117" s="213"/>
      <c r="T117" s="214"/>
      <c r="AT117" s="215" t="s">
        <v>164</v>
      </c>
      <c r="AU117" s="215" t="s">
        <v>82</v>
      </c>
      <c r="AV117" s="11" t="s">
        <v>80</v>
      </c>
      <c r="AW117" s="11" t="s">
        <v>36</v>
      </c>
      <c r="AX117" s="11" t="s">
        <v>72</v>
      </c>
      <c r="AY117" s="215" t="s">
        <v>155</v>
      </c>
    </row>
    <row r="118" spans="2:65" s="12" customFormat="1" ht="13.5">
      <c r="B118" s="216"/>
      <c r="C118" s="217"/>
      <c r="D118" s="206" t="s">
        <v>164</v>
      </c>
      <c r="E118" s="218" t="s">
        <v>21</v>
      </c>
      <c r="F118" s="219" t="s">
        <v>326</v>
      </c>
      <c r="G118" s="217"/>
      <c r="H118" s="220">
        <v>6745.5</v>
      </c>
      <c r="I118" s="221"/>
      <c r="J118" s="217"/>
      <c r="K118" s="217"/>
      <c r="L118" s="222"/>
      <c r="M118" s="223"/>
      <c r="N118" s="224"/>
      <c r="O118" s="224"/>
      <c r="P118" s="224"/>
      <c r="Q118" s="224"/>
      <c r="R118" s="224"/>
      <c r="S118" s="224"/>
      <c r="T118" s="225"/>
      <c r="AT118" s="226" t="s">
        <v>164</v>
      </c>
      <c r="AU118" s="226" t="s">
        <v>82</v>
      </c>
      <c r="AV118" s="12" t="s">
        <v>82</v>
      </c>
      <c r="AW118" s="12" t="s">
        <v>36</v>
      </c>
      <c r="AX118" s="12" t="s">
        <v>72</v>
      </c>
      <c r="AY118" s="226" t="s">
        <v>155</v>
      </c>
    </row>
    <row r="119" spans="2:65" s="13" customFormat="1" ht="13.5">
      <c r="B119" s="227"/>
      <c r="C119" s="228"/>
      <c r="D119" s="229" t="s">
        <v>164</v>
      </c>
      <c r="E119" s="230" t="s">
        <v>21</v>
      </c>
      <c r="F119" s="231" t="s">
        <v>168</v>
      </c>
      <c r="G119" s="228"/>
      <c r="H119" s="232">
        <v>6745.5</v>
      </c>
      <c r="I119" s="233"/>
      <c r="J119" s="228"/>
      <c r="K119" s="228"/>
      <c r="L119" s="234"/>
      <c r="M119" s="235"/>
      <c r="N119" s="236"/>
      <c r="O119" s="236"/>
      <c r="P119" s="236"/>
      <c r="Q119" s="236"/>
      <c r="R119" s="236"/>
      <c r="S119" s="236"/>
      <c r="T119" s="237"/>
      <c r="AT119" s="238" t="s">
        <v>164</v>
      </c>
      <c r="AU119" s="238" t="s">
        <v>82</v>
      </c>
      <c r="AV119" s="13" t="s">
        <v>162</v>
      </c>
      <c r="AW119" s="13" t="s">
        <v>36</v>
      </c>
      <c r="AX119" s="13" t="s">
        <v>80</v>
      </c>
      <c r="AY119" s="238" t="s">
        <v>155</v>
      </c>
    </row>
    <row r="120" spans="2:65" s="1" customFormat="1" ht="31.5" customHeight="1">
      <c r="B120" s="40"/>
      <c r="C120" s="192" t="s">
        <v>211</v>
      </c>
      <c r="D120" s="192" t="s">
        <v>157</v>
      </c>
      <c r="E120" s="193" t="s">
        <v>212</v>
      </c>
      <c r="F120" s="194" t="s">
        <v>213</v>
      </c>
      <c r="G120" s="195" t="s">
        <v>160</v>
      </c>
      <c r="H120" s="196">
        <v>67455</v>
      </c>
      <c r="I120" s="197"/>
      <c r="J120" s="198">
        <f>ROUND(I120*H120,2)</f>
        <v>0</v>
      </c>
      <c r="K120" s="194" t="s">
        <v>161</v>
      </c>
      <c r="L120" s="60"/>
      <c r="M120" s="199" t="s">
        <v>21</v>
      </c>
      <c r="N120" s="200" t="s">
        <v>43</v>
      </c>
      <c r="O120" s="41"/>
      <c r="P120" s="201">
        <f>O120*H120</f>
        <v>0</v>
      </c>
      <c r="Q120" s="201">
        <v>0</v>
      </c>
      <c r="R120" s="201">
        <f>Q120*H120</f>
        <v>0</v>
      </c>
      <c r="S120" s="201">
        <v>0</v>
      </c>
      <c r="T120" s="202">
        <f>S120*H120</f>
        <v>0</v>
      </c>
      <c r="AR120" s="23" t="s">
        <v>162</v>
      </c>
      <c r="AT120" s="23" t="s">
        <v>157</v>
      </c>
      <c r="AU120" s="23" t="s">
        <v>82</v>
      </c>
      <c r="AY120" s="23" t="s">
        <v>155</v>
      </c>
      <c r="BE120" s="203">
        <f>IF(N120="základní",J120,0)</f>
        <v>0</v>
      </c>
      <c r="BF120" s="203">
        <f>IF(N120="snížená",J120,0)</f>
        <v>0</v>
      </c>
      <c r="BG120" s="203">
        <f>IF(N120="zákl. přenesená",J120,0)</f>
        <v>0</v>
      </c>
      <c r="BH120" s="203">
        <f>IF(N120="sníž. přenesená",J120,0)</f>
        <v>0</v>
      </c>
      <c r="BI120" s="203">
        <f>IF(N120="nulová",J120,0)</f>
        <v>0</v>
      </c>
      <c r="BJ120" s="23" t="s">
        <v>80</v>
      </c>
      <c r="BK120" s="203">
        <f>ROUND(I120*H120,2)</f>
        <v>0</v>
      </c>
      <c r="BL120" s="23" t="s">
        <v>162</v>
      </c>
      <c r="BM120" s="23" t="s">
        <v>328</v>
      </c>
    </row>
    <row r="121" spans="2:65" s="11" customFormat="1" ht="13.5">
      <c r="B121" s="204"/>
      <c r="C121" s="205"/>
      <c r="D121" s="206" t="s">
        <v>164</v>
      </c>
      <c r="E121" s="207" t="s">
        <v>21</v>
      </c>
      <c r="F121" s="208" t="s">
        <v>215</v>
      </c>
      <c r="G121" s="205"/>
      <c r="H121" s="209" t="s">
        <v>21</v>
      </c>
      <c r="I121" s="210"/>
      <c r="J121" s="205"/>
      <c r="K121" s="205"/>
      <c r="L121" s="211"/>
      <c r="M121" s="212"/>
      <c r="N121" s="213"/>
      <c r="O121" s="213"/>
      <c r="P121" s="213"/>
      <c r="Q121" s="213"/>
      <c r="R121" s="213"/>
      <c r="S121" s="213"/>
      <c r="T121" s="214"/>
      <c r="AT121" s="215" t="s">
        <v>164</v>
      </c>
      <c r="AU121" s="215" t="s">
        <v>82</v>
      </c>
      <c r="AV121" s="11" t="s">
        <v>80</v>
      </c>
      <c r="AW121" s="11" t="s">
        <v>36</v>
      </c>
      <c r="AX121" s="11" t="s">
        <v>72</v>
      </c>
      <c r="AY121" s="215" t="s">
        <v>155</v>
      </c>
    </row>
    <row r="122" spans="2:65" s="12" customFormat="1" ht="13.5">
      <c r="B122" s="216"/>
      <c r="C122" s="217"/>
      <c r="D122" s="206" t="s">
        <v>164</v>
      </c>
      <c r="E122" s="218" t="s">
        <v>21</v>
      </c>
      <c r="F122" s="219" t="s">
        <v>329</v>
      </c>
      <c r="G122" s="217"/>
      <c r="H122" s="220">
        <v>67455</v>
      </c>
      <c r="I122" s="221"/>
      <c r="J122" s="217"/>
      <c r="K122" s="217"/>
      <c r="L122" s="222"/>
      <c r="M122" s="223"/>
      <c r="N122" s="224"/>
      <c r="O122" s="224"/>
      <c r="P122" s="224"/>
      <c r="Q122" s="224"/>
      <c r="R122" s="224"/>
      <c r="S122" s="224"/>
      <c r="T122" s="225"/>
      <c r="AT122" s="226" t="s">
        <v>164</v>
      </c>
      <c r="AU122" s="226" t="s">
        <v>82</v>
      </c>
      <c r="AV122" s="12" t="s">
        <v>82</v>
      </c>
      <c r="AW122" s="12" t="s">
        <v>36</v>
      </c>
      <c r="AX122" s="12" t="s">
        <v>72</v>
      </c>
      <c r="AY122" s="226" t="s">
        <v>155</v>
      </c>
    </row>
    <row r="123" spans="2:65" s="13" customFormat="1" ht="13.5">
      <c r="B123" s="227"/>
      <c r="C123" s="228"/>
      <c r="D123" s="229" t="s">
        <v>164</v>
      </c>
      <c r="E123" s="230" t="s">
        <v>21</v>
      </c>
      <c r="F123" s="231" t="s">
        <v>168</v>
      </c>
      <c r="G123" s="228"/>
      <c r="H123" s="232">
        <v>67455</v>
      </c>
      <c r="I123" s="233"/>
      <c r="J123" s="228"/>
      <c r="K123" s="228"/>
      <c r="L123" s="234"/>
      <c r="M123" s="235"/>
      <c r="N123" s="236"/>
      <c r="O123" s="236"/>
      <c r="P123" s="236"/>
      <c r="Q123" s="236"/>
      <c r="R123" s="236"/>
      <c r="S123" s="236"/>
      <c r="T123" s="237"/>
      <c r="AT123" s="238" t="s">
        <v>164</v>
      </c>
      <c r="AU123" s="238" t="s">
        <v>82</v>
      </c>
      <c r="AV123" s="13" t="s">
        <v>162</v>
      </c>
      <c r="AW123" s="13" t="s">
        <v>36</v>
      </c>
      <c r="AX123" s="13" t="s">
        <v>80</v>
      </c>
      <c r="AY123" s="238" t="s">
        <v>155</v>
      </c>
    </row>
    <row r="124" spans="2:65" s="1" customFormat="1" ht="22.5" customHeight="1">
      <c r="B124" s="40"/>
      <c r="C124" s="192" t="s">
        <v>181</v>
      </c>
      <c r="D124" s="192" t="s">
        <v>157</v>
      </c>
      <c r="E124" s="193" t="s">
        <v>217</v>
      </c>
      <c r="F124" s="194" t="s">
        <v>218</v>
      </c>
      <c r="G124" s="195" t="s">
        <v>160</v>
      </c>
      <c r="H124" s="196">
        <v>6745.5</v>
      </c>
      <c r="I124" s="197"/>
      <c r="J124" s="198">
        <f>ROUND(I124*H124,2)</f>
        <v>0</v>
      </c>
      <c r="K124" s="194" t="s">
        <v>161</v>
      </c>
      <c r="L124" s="60"/>
      <c r="M124" s="199" t="s">
        <v>21</v>
      </c>
      <c r="N124" s="200" t="s">
        <v>43</v>
      </c>
      <c r="O124" s="41"/>
      <c r="P124" s="201">
        <f>O124*H124</f>
        <v>0</v>
      </c>
      <c r="Q124" s="201">
        <v>0</v>
      </c>
      <c r="R124" s="201">
        <f>Q124*H124</f>
        <v>0</v>
      </c>
      <c r="S124" s="201">
        <v>0</v>
      </c>
      <c r="T124" s="202">
        <f>S124*H124</f>
        <v>0</v>
      </c>
      <c r="AR124" s="23" t="s">
        <v>162</v>
      </c>
      <c r="AT124" s="23" t="s">
        <v>157</v>
      </c>
      <c r="AU124" s="23" t="s">
        <v>82</v>
      </c>
      <c r="AY124" s="23" t="s">
        <v>155</v>
      </c>
      <c r="BE124" s="203">
        <f>IF(N124="základní",J124,0)</f>
        <v>0</v>
      </c>
      <c r="BF124" s="203">
        <f>IF(N124="snížená",J124,0)</f>
        <v>0</v>
      </c>
      <c r="BG124" s="203">
        <f>IF(N124="zákl. přenesená",J124,0)</f>
        <v>0</v>
      </c>
      <c r="BH124" s="203">
        <f>IF(N124="sníž. přenesená",J124,0)</f>
        <v>0</v>
      </c>
      <c r="BI124" s="203">
        <f>IF(N124="nulová",J124,0)</f>
        <v>0</v>
      </c>
      <c r="BJ124" s="23" t="s">
        <v>80</v>
      </c>
      <c r="BK124" s="203">
        <f>ROUND(I124*H124,2)</f>
        <v>0</v>
      </c>
      <c r="BL124" s="23" t="s">
        <v>162</v>
      </c>
      <c r="BM124" s="23" t="s">
        <v>330</v>
      </c>
    </row>
    <row r="125" spans="2:65" s="12" customFormat="1" ht="13.5">
      <c r="B125" s="216"/>
      <c r="C125" s="217"/>
      <c r="D125" s="206" t="s">
        <v>164</v>
      </c>
      <c r="E125" s="218" t="s">
        <v>21</v>
      </c>
      <c r="F125" s="219" t="s">
        <v>331</v>
      </c>
      <c r="G125" s="217"/>
      <c r="H125" s="220">
        <v>6745.5</v>
      </c>
      <c r="I125" s="221"/>
      <c r="J125" s="217"/>
      <c r="K125" s="217"/>
      <c r="L125" s="222"/>
      <c r="M125" s="223"/>
      <c r="N125" s="224"/>
      <c r="O125" s="224"/>
      <c r="P125" s="224"/>
      <c r="Q125" s="224"/>
      <c r="R125" s="224"/>
      <c r="S125" s="224"/>
      <c r="T125" s="225"/>
      <c r="AT125" s="226" t="s">
        <v>164</v>
      </c>
      <c r="AU125" s="226" t="s">
        <v>82</v>
      </c>
      <c r="AV125" s="12" t="s">
        <v>82</v>
      </c>
      <c r="AW125" s="12" t="s">
        <v>36</v>
      </c>
      <c r="AX125" s="12" t="s">
        <v>72</v>
      </c>
      <c r="AY125" s="226" t="s">
        <v>155</v>
      </c>
    </row>
    <row r="126" spans="2:65" s="13" customFormat="1" ht="13.5">
      <c r="B126" s="227"/>
      <c r="C126" s="228"/>
      <c r="D126" s="206" t="s">
        <v>164</v>
      </c>
      <c r="E126" s="239" t="s">
        <v>21</v>
      </c>
      <c r="F126" s="240" t="s">
        <v>168</v>
      </c>
      <c r="G126" s="228"/>
      <c r="H126" s="241">
        <v>6745.5</v>
      </c>
      <c r="I126" s="233"/>
      <c r="J126" s="228"/>
      <c r="K126" s="228"/>
      <c r="L126" s="234"/>
      <c r="M126" s="244"/>
      <c r="N126" s="245"/>
      <c r="O126" s="245"/>
      <c r="P126" s="245"/>
      <c r="Q126" s="245"/>
      <c r="R126" s="245"/>
      <c r="S126" s="245"/>
      <c r="T126" s="246"/>
      <c r="AT126" s="238" t="s">
        <v>164</v>
      </c>
      <c r="AU126" s="238" t="s">
        <v>82</v>
      </c>
      <c r="AV126" s="13" t="s">
        <v>162</v>
      </c>
      <c r="AW126" s="13" t="s">
        <v>36</v>
      </c>
      <c r="AX126" s="13" t="s">
        <v>80</v>
      </c>
      <c r="AY126" s="238" t="s">
        <v>155</v>
      </c>
    </row>
    <row r="127" spans="2:65" s="1" customFormat="1" ht="6.95" customHeight="1">
      <c r="B127" s="55"/>
      <c r="C127" s="56"/>
      <c r="D127" s="56"/>
      <c r="E127" s="56"/>
      <c r="F127" s="56"/>
      <c r="G127" s="56"/>
      <c r="H127" s="56"/>
      <c r="I127" s="138"/>
      <c r="J127" s="56"/>
      <c r="K127" s="56"/>
      <c r="L127" s="60"/>
    </row>
  </sheetData>
  <sheetProtection algorithmName="SHA-512" hashValue="XiyK5DkseaCN/+Ry0nZWrIKBtkCyMzacKX8dzgfRI/by54Vo9DWiYHb735mzsAHaVaaUWT0KgBtVDzLgdNoJwA==" saltValue="ABA1F+/hLsVFiU37sTJ1cQ==" spinCount="100000" sheet="1" objects="1" scenarios="1" formatCells="0" formatColumns="0" formatRows="0" sort="0" autoFilter="0"/>
  <autoFilter ref="C79:K126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06"/>
  <sheetViews>
    <sheetView showGridLines="0" workbookViewId="0">
      <pane ySplit="1" topLeftCell="A2" activePane="bottomLeft" state="frozen"/>
      <selection pane="bottomLeft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75" customWidth="1"/>
    <col min="7" max="7" width="8.6640625" customWidth="1"/>
    <col min="8" max="8" width="11.1640625" customWidth="1"/>
    <col min="9" max="9" width="12.6640625" style="110" customWidth="1"/>
    <col min="10" max="10" width="23.5" customWidth="1"/>
    <col min="11" max="11" width="15.5" customWidth="1"/>
    <col min="13" max="18" width="9.33203125" hidden="1"/>
    <col min="19" max="19" width="8.1640625" hidden="1" customWidth="1"/>
    <col min="20" max="20" width="29.6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70" ht="21.75" customHeight="1">
      <c r="A1" s="20"/>
      <c r="B1" s="111"/>
      <c r="C1" s="111"/>
      <c r="D1" s="112" t="s">
        <v>1</v>
      </c>
      <c r="E1" s="111"/>
      <c r="F1" s="113" t="s">
        <v>122</v>
      </c>
      <c r="G1" s="370" t="s">
        <v>123</v>
      </c>
      <c r="H1" s="370"/>
      <c r="I1" s="114"/>
      <c r="J1" s="113" t="s">
        <v>124</v>
      </c>
      <c r="K1" s="112" t="s">
        <v>125</v>
      </c>
      <c r="L1" s="113" t="s">
        <v>126</v>
      </c>
      <c r="M1" s="113"/>
      <c r="N1" s="113"/>
      <c r="O1" s="113"/>
      <c r="P1" s="113"/>
      <c r="Q1" s="113"/>
      <c r="R1" s="113"/>
      <c r="S1" s="113"/>
      <c r="T1" s="113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50000000000003" customHeight="1"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AT2" s="23" t="s">
        <v>103</v>
      </c>
    </row>
    <row r="3" spans="1:70" ht="6.95" customHeight="1">
      <c r="B3" s="24"/>
      <c r="C3" s="25"/>
      <c r="D3" s="25"/>
      <c r="E3" s="25"/>
      <c r="F3" s="25"/>
      <c r="G3" s="25"/>
      <c r="H3" s="25"/>
      <c r="I3" s="115"/>
      <c r="J3" s="25"/>
      <c r="K3" s="26"/>
      <c r="AT3" s="23" t="s">
        <v>82</v>
      </c>
    </row>
    <row r="4" spans="1:70" ht="36.950000000000003" customHeight="1">
      <c r="B4" s="27"/>
      <c r="C4" s="28"/>
      <c r="D4" s="29" t="s">
        <v>127</v>
      </c>
      <c r="E4" s="28"/>
      <c r="F4" s="28"/>
      <c r="G4" s="28"/>
      <c r="H4" s="28"/>
      <c r="I4" s="116"/>
      <c r="J4" s="28"/>
      <c r="K4" s="30"/>
      <c r="M4" s="31" t="s">
        <v>12</v>
      </c>
      <c r="AT4" s="23" t="s">
        <v>6</v>
      </c>
    </row>
    <row r="5" spans="1:70" ht="6.95" customHeight="1">
      <c r="B5" s="27"/>
      <c r="C5" s="28"/>
      <c r="D5" s="28"/>
      <c r="E5" s="28"/>
      <c r="F5" s="28"/>
      <c r="G5" s="28"/>
      <c r="H5" s="28"/>
      <c r="I5" s="116"/>
      <c r="J5" s="28"/>
      <c r="K5" s="30"/>
    </row>
    <row r="6" spans="1:70">
      <c r="B6" s="27"/>
      <c r="C6" s="28"/>
      <c r="D6" s="36" t="s">
        <v>18</v>
      </c>
      <c r="E6" s="28"/>
      <c r="F6" s="28"/>
      <c r="G6" s="28"/>
      <c r="H6" s="28"/>
      <c r="I6" s="116"/>
      <c r="J6" s="28"/>
      <c r="K6" s="30"/>
    </row>
    <row r="7" spans="1:70" ht="22.5" customHeight="1">
      <c r="B7" s="27"/>
      <c r="C7" s="28"/>
      <c r="D7" s="28"/>
      <c r="E7" s="363" t="str">
        <f>'Rekapitulace stavby'!K6</f>
        <v>Přerov-Bochoř, letiště, deponovaná suť, hlína, lokalita č. 2-7</v>
      </c>
      <c r="F7" s="364"/>
      <c r="G7" s="364"/>
      <c r="H7" s="364"/>
      <c r="I7" s="116"/>
      <c r="J7" s="28"/>
      <c r="K7" s="30"/>
    </row>
    <row r="8" spans="1:70" s="1" customFormat="1">
      <c r="B8" s="40"/>
      <c r="C8" s="41"/>
      <c r="D8" s="36" t="s">
        <v>128</v>
      </c>
      <c r="E8" s="41"/>
      <c r="F8" s="41"/>
      <c r="G8" s="41"/>
      <c r="H8" s="41"/>
      <c r="I8" s="117"/>
      <c r="J8" s="41"/>
      <c r="K8" s="44"/>
    </row>
    <row r="9" spans="1:70" s="1" customFormat="1" ht="36.950000000000003" customHeight="1">
      <c r="B9" s="40"/>
      <c r="C9" s="41"/>
      <c r="D9" s="41"/>
      <c r="E9" s="365" t="s">
        <v>332</v>
      </c>
      <c r="F9" s="366"/>
      <c r="G9" s="366"/>
      <c r="H9" s="366"/>
      <c r="I9" s="117"/>
      <c r="J9" s="41"/>
      <c r="K9" s="44"/>
    </row>
    <row r="10" spans="1:70" s="1" customFormat="1" ht="13.5">
      <c r="B10" s="40"/>
      <c r="C10" s="41"/>
      <c r="D10" s="41"/>
      <c r="E10" s="41"/>
      <c r="F10" s="41"/>
      <c r="G10" s="41"/>
      <c r="H10" s="41"/>
      <c r="I10" s="117"/>
      <c r="J10" s="41"/>
      <c r="K10" s="44"/>
    </row>
    <row r="11" spans="1:70" s="1" customFormat="1" ht="14.45" customHeight="1">
      <c r="B11" s="40"/>
      <c r="C11" s="41"/>
      <c r="D11" s="36" t="s">
        <v>20</v>
      </c>
      <c r="E11" s="41"/>
      <c r="F11" s="34" t="s">
        <v>21</v>
      </c>
      <c r="G11" s="41"/>
      <c r="H11" s="41"/>
      <c r="I11" s="118" t="s">
        <v>22</v>
      </c>
      <c r="J11" s="34" t="s">
        <v>21</v>
      </c>
      <c r="K11" s="44"/>
    </row>
    <row r="12" spans="1:70" s="1" customFormat="1" ht="14.45" customHeight="1">
      <c r="B12" s="40"/>
      <c r="C12" s="41"/>
      <c r="D12" s="36" t="s">
        <v>23</v>
      </c>
      <c r="E12" s="41"/>
      <c r="F12" s="34" t="s">
        <v>24</v>
      </c>
      <c r="G12" s="41"/>
      <c r="H12" s="41"/>
      <c r="I12" s="118" t="s">
        <v>25</v>
      </c>
      <c r="J12" s="119" t="str">
        <f>'Rekapitulace stavby'!AN8</f>
        <v>27.6.2017</v>
      </c>
      <c r="K12" s="44"/>
    </row>
    <row r="13" spans="1:70" s="1" customFormat="1" ht="10.9" customHeight="1">
      <c r="B13" s="40"/>
      <c r="C13" s="41"/>
      <c r="D13" s="41"/>
      <c r="E13" s="41"/>
      <c r="F13" s="41"/>
      <c r="G13" s="41"/>
      <c r="H13" s="41"/>
      <c r="I13" s="117"/>
      <c r="J13" s="41"/>
      <c r="K13" s="44"/>
    </row>
    <row r="14" spans="1:70" s="1" customFormat="1" ht="14.45" customHeight="1">
      <c r="B14" s="40"/>
      <c r="C14" s="41"/>
      <c r="D14" s="36" t="s">
        <v>27</v>
      </c>
      <c r="E14" s="41"/>
      <c r="F14" s="41"/>
      <c r="G14" s="41"/>
      <c r="H14" s="41"/>
      <c r="I14" s="118" t="s">
        <v>28</v>
      </c>
      <c r="J14" s="34" t="str">
        <f>IF('Rekapitulace stavby'!AN10="","",'Rekapitulace stavby'!AN10)</f>
        <v>60460580</v>
      </c>
      <c r="K14" s="44"/>
    </row>
    <row r="15" spans="1:70" s="1" customFormat="1" ht="18" customHeight="1">
      <c r="B15" s="40"/>
      <c r="C15" s="41"/>
      <c r="D15" s="41"/>
      <c r="E15" s="34" t="str">
        <f>IF('Rekapitulace stavby'!E11="","",'Rekapitulace stavby'!E11)</f>
        <v>AS-PO, Podbabská 1589/1, 160 00, Praha 6</v>
      </c>
      <c r="F15" s="41"/>
      <c r="G15" s="41"/>
      <c r="H15" s="41"/>
      <c r="I15" s="118" t="s">
        <v>31</v>
      </c>
      <c r="J15" s="34" t="str">
        <f>IF('Rekapitulace stavby'!AN11="","",'Rekapitulace stavby'!AN11)</f>
        <v>CZ60460580</v>
      </c>
      <c r="K15" s="44"/>
    </row>
    <row r="16" spans="1:70" s="1" customFormat="1" ht="6.95" customHeight="1">
      <c r="B16" s="40"/>
      <c r="C16" s="41"/>
      <c r="D16" s="41"/>
      <c r="E16" s="41"/>
      <c r="F16" s="41"/>
      <c r="G16" s="41"/>
      <c r="H16" s="41"/>
      <c r="I16" s="117"/>
      <c r="J16" s="41"/>
      <c r="K16" s="44"/>
    </row>
    <row r="17" spans="2:11" s="1" customFormat="1" ht="14.45" customHeight="1">
      <c r="B17" s="40"/>
      <c r="C17" s="41"/>
      <c r="D17" s="36" t="s">
        <v>33</v>
      </c>
      <c r="E17" s="41"/>
      <c r="F17" s="41"/>
      <c r="G17" s="41"/>
      <c r="H17" s="41"/>
      <c r="I17" s="118" t="s">
        <v>28</v>
      </c>
      <c r="J17" s="34" t="str">
        <f>IF('Rekapitulace stavby'!AN13="Vyplň údaj","",IF('Rekapitulace stavby'!AN13="","",'Rekapitulace stavby'!AN13))</f>
        <v/>
      </c>
      <c r="K17" s="44"/>
    </row>
    <row r="18" spans="2:11" s="1" customFormat="1" ht="18" customHeight="1">
      <c r="B18" s="40"/>
      <c r="C18" s="41"/>
      <c r="D18" s="41"/>
      <c r="E18" s="34" t="str">
        <f>IF('Rekapitulace stavby'!E14="Vyplň údaj","",IF('Rekapitulace stavby'!E14="","",'Rekapitulace stavby'!E14))</f>
        <v/>
      </c>
      <c r="F18" s="41"/>
      <c r="G18" s="41"/>
      <c r="H18" s="41"/>
      <c r="I18" s="118" t="s">
        <v>31</v>
      </c>
      <c r="J18" s="34" t="str">
        <f>IF('Rekapitulace stavby'!AN14="Vyplň údaj","",IF('Rekapitulace stavby'!AN14="","",'Rekapitulace stavby'!AN14))</f>
        <v/>
      </c>
      <c r="K18" s="44"/>
    </row>
    <row r="19" spans="2:11" s="1" customFormat="1" ht="6.95" customHeight="1">
      <c r="B19" s="40"/>
      <c r="C19" s="41"/>
      <c r="D19" s="41"/>
      <c r="E19" s="41"/>
      <c r="F19" s="41"/>
      <c r="G19" s="41"/>
      <c r="H19" s="41"/>
      <c r="I19" s="117"/>
      <c r="J19" s="41"/>
      <c r="K19" s="44"/>
    </row>
    <row r="20" spans="2:11" s="1" customFormat="1" ht="14.45" customHeight="1">
      <c r="B20" s="40"/>
      <c r="C20" s="41"/>
      <c r="D20" s="36" t="s">
        <v>35</v>
      </c>
      <c r="E20" s="41"/>
      <c r="F20" s="41"/>
      <c r="G20" s="41"/>
      <c r="H20" s="41"/>
      <c r="I20" s="118" t="s">
        <v>28</v>
      </c>
      <c r="J20" s="34" t="str">
        <f>IF('Rekapitulace stavby'!AN16="","",'Rekapitulace stavby'!AN16)</f>
        <v/>
      </c>
      <c r="K20" s="44"/>
    </row>
    <row r="21" spans="2:11" s="1" customFormat="1" ht="18" customHeight="1">
      <c r="B21" s="40"/>
      <c r="C21" s="41"/>
      <c r="D21" s="41"/>
      <c r="E21" s="34" t="str">
        <f>IF('Rekapitulace stavby'!E17="","",'Rekapitulace stavby'!E17)</f>
        <v xml:space="preserve"> </v>
      </c>
      <c r="F21" s="41"/>
      <c r="G21" s="41"/>
      <c r="H21" s="41"/>
      <c r="I21" s="118" t="s">
        <v>31</v>
      </c>
      <c r="J21" s="34" t="str">
        <f>IF('Rekapitulace stavby'!AN17="","",'Rekapitulace stavby'!AN17)</f>
        <v/>
      </c>
      <c r="K21" s="44"/>
    </row>
    <row r="22" spans="2:11" s="1" customFormat="1" ht="6.95" customHeight="1">
      <c r="B22" s="40"/>
      <c r="C22" s="41"/>
      <c r="D22" s="41"/>
      <c r="E22" s="41"/>
      <c r="F22" s="41"/>
      <c r="G22" s="41"/>
      <c r="H22" s="41"/>
      <c r="I22" s="117"/>
      <c r="J22" s="41"/>
      <c r="K22" s="44"/>
    </row>
    <row r="23" spans="2:11" s="1" customFormat="1" ht="14.45" customHeight="1">
      <c r="B23" s="40"/>
      <c r="C23" s="41"/>
      <c r="D23" s="36" t="s">
        <v>37</v>
      </c>
      <c r="E23" s="41"/>
      <c r="F23" s="41"/>
      <c r="G23" s="41"/>
      <c r="H23" s="41"/>
      <c r="I23" s="117"/>
      <c r="J23" s="41"/>
      <c r="K23" s="44"/>
    </row>
    <row r="24" spans="2:11" s="6" customFormat="1" ht="22.5" customHeight="1">
      <c r="B24" s="120"/>
      <c r="C24" s="121"/>
      <c r="D24" s="121"/>
      <c r="E24" s="332" t="s">
        <v>21</v>
      </c>
      <c r="F24" s="332"/>
      <c r="G24" s="332"/>
      <c r="H24" s="332"/>
      <c r="I24" s="122"/>
      <c r="J24" s="121"/>
      <c r="K24" s="123"/>
    </row>
    <row r="25" spans="2:11" s="1" customFormat="1" ht="6.95" customHeight="1">
      <c r="B25" s="40"/>
      <c r="C25" s="41"/>
      <c r="D25" s="41"/>
      <c r="E25" s="41"/>
      <c r="F25" s="41"/>
      <c r="G25" s="41"/>
      <c r="H25" s="41"/>
      <c r="I25" s="117"/>
      <c r="J25" s="41"/>
      <c r="K25" s="44"/>
    </row>
    <row r="26" spans="2:11" s="1" customFormat="1" ht="6.95" customHeight="1">
      <c r="B26" s="40"/>
      <c r="C26" s="41"/>
      <c r="D26" s="84"/>
      <c r="E26" s="84"/>
      <c r="F26" s="84"/>
      <c r="G26" s="84"/>
      <c r="H26" s="84"/>
      <c r="I26" s="124"/>
      <c r="J26" s="84"/>
      <c r="K26" s="125"/>
    </row>
    <row r="27" spans="2:11" s="1" customFormat="1" ht="25.35" customHeight="1">
      <c r="B27" s="40"/>
      <c r="C27" s="41"/>
      <c r="D27" s="126" t="s">
        <v>38</v>
      </c>
      <c r="E27" s="41"/>
      <c r="F27" s="41"/>
      <c r="G27" s="41"/>
      <c r="H27" s="41"/>
      <c r="I27" s="117"/>
      <c r="J27" s="127">
        <f>ROUND(J80,2)</f>
        <v>0</v>
      </c>
      <c r="K27" s="44"/>
    </row>
    <row r="28" spans="2:11" s="1" customFormat="1" ht="6.95" customHeight="1">
      <c r="B28" s="40"/>
      <c r="C28" s="41"/>
      <c r="D28" s="84"/>
      <c r="E28" s="84"/>
      <c r="F28" s="84"/>
      <c r="G28" s="84"/>
      <c r="H28" s="84"/>
      <c r="I28" s="124"/>
      <c r="J28" s="84"/>
      <c r="K28" s="125"/>
    </row>
    <row r="29" spans="2:11" s="1" customFormat="1" ht="14.45" customHeight="1">
      <c r="B29" s="40"/>
      <c r="C29" s="41"/>
      <c r="D29" s="41"/>
      <c r="E29" s="41"/>
      <c r="F29" s="45" t="s">
        <v>40</v>
      </c>
      <c r="G29" s="41"/>
      <c r="H29" s="41"/>
      <c r="I29" s="128" t="s">
        <v>39</v>
      </c>
      <c r="J29" s="45" t="s">
        <v>41</v>
      </c>
      <c r="K29" s="44"/>
    </row>
    <row r="30" spans="2:11" s="1" customFormat="1" ht="14.45" customHeight="1">
      <c r="B30" s="40"/>
      <c r="C30" s="41"/>
      <c r="D30" s="48" t="s">
        <v>42</v>
      </c>
      <c r="E30" s="48" t="s">
        <v>43</v>
      </c>
      <c r="F30" s="129">
        <f>ROUND(SUM(BE80:BE105), 2)</f>
        <v>0</v>
      </c>
      <c r="G30" s="41"/>
      <c r="H30" s="41"/>
      <c r="I30" s="130">
        <v>0.21</v>
      </c>
      <c r="J30" s="129">
        <f>ROUND(ROUND((SUM(BE80:BE105)), 2)*I30, 2)</f>
        <v>0</v>
      </c>
      <c r="K30" s="44"/>
    </row>
    <row r="31" spans="2:11" s="1" customFormat="1" ht="14.45" customHeight="1">
      <c r="B31" s="40"/>
      <c r="C31" s="41"/>
      <c r="D31" s="41"/>
      <c r="E31" s="48" t="s">
        <v>44</v>
      </c>
      <c r="F31" s="129">
        <f>ROUND(SUM(BF80:BF105), 2)</f>
        <v>0</v>
      </c>
      <c r="G31" s="41"/>
      <c r="H31" s="41"/>
      <c r="I31" s="130">
        <v>0.15</v>
      </c>
      <c r="J31" s="129">
        <f>ROUND(ROUND((SUM(BF80:BF105)), 2)*I31, 2)</f>
        <v>0</v>
      </c>
      <c r="K31" s="44"/>
    </row>
    <row r="32" spans="2:11" s="1" customFormat="1" ht="14.45" hidden="1" customHeight="1">
      <c r="B32" s="40"/>
      <c r="C32" s="41"/>
      <c r="D32" s="41"/>
      <c r="E32" s="48" t="s">
        <v>45</v>
      </c>
      <c r="F32" s="129">
        <f>ROUND(SUM(BG80:BG105), 2)</f>
        <v>0</v>
      </c>
      <c r="G32" s="41"/>
      <c r="H32" s="41"/>
      <c r="I32" s="130">
        <v>0.21</v>
      </c>
      <c r="J32" s="129">
        <v>0</v>
      </c>
      <c r="K32" s="44"/>
    </row>
    <row r="33" spans="2:11" s="1" customFormat="1" ht="14.45" hidden="1" customHeight="1">
      <c r="B33" s="40"/>
      <c r="C33" s="41"/>
      <c r="D33" s="41"/>
      <c r="E33" s="48" t="s">
        <v>46</v>
      </c>
      <c r="F33" s="129">
        <f>ROUND(SUM(BH80:BH105), 2)</f>
        <v>0</v>
      </c>
      <c r="G33" s="41"/>
      <c r="H33" s="41"/>
      <c r="I33" s="130">
        <v>0.15</v>
      </c>
      <c r="J33" s="129">
        <v>0</v>
      </c>
      <c r="K33" s="44"/>
    </row>
    <row r="34" spans="2:11" s="1" customFormat="1" ht="14.45" hidden="1" customHeight="1">
      <c r="B34" s="40"/>
      <c r="C34" s="41"/>
      <c r="D34" s="41"/>
      <c r="E34" s="48" t="s">
        <v>47</v>
      </c>
      <c r="F34" s="129">
        <f>ROUND(SUM(BI80:BI105), 2)</f>
        <v>0</v>
      </c>
      <c r="G34" s="41"/>
      <c r="H34" s="41"/>
      <c r="I34" s="130">
        <v>0</v>
      </c>
      <c r="J34" s="129">
        <v>0</v>
      </c>
      <c r="K34" s="44"/>
    </row>
    <row r="35" spans="2:11" s="1" customFormat="1" ht="6.95" customHeight="1">
      <c r="B35" s="40"/>
      <c r="C35" s="41"/>
      <c r="D35" s="41"/>
      <c r="E35" s="41"/>
      <c r="F35" s="41"/>
      <c r="G35" s="41"/>
      <c r="H35" s="41"/>
      <c r="I35" s="117"/>
      <c r="J35" s="41"/>
      <c r="K35" s="44"/>
    </row>
    <row r="36" spans="2:11" s="1" customFormat="1" ht="25.35" customHeight="1">
      <c r="B36" s="40"/>
      <c r="C36" s="131"/>
      <c r="D36" s="132" t="s">
        <v>48</v>
      </c>
      <c r="E36" s="78"/>
      <c r="F36" s="78"/>
      <c r="G36" s="133" t="s">
        <v>49</v>
      </c>
      <c r="H36" s="134" t="s">
        <v>50</v>
      </c>
      <c r="I36" s="135"/>
      <c r="J36" s="136">
        <f>SUM(J27:J34)</f>
        <v>0</v>
      </c>
      <c r="K36" s="137"/>
    </row>
    <row r="37" spans="2:11" s="1" customFormat="1" ht="14.45" customHeight="1">
      <c r="B37" s="55"/>
      <c r="C37" s="56"/>
      <c r="D37" s="56"/>
      <c r="E37" s="56"/>
      <c r="F37" s="56"/>
      <c r="G37" s="56"/>
      <c r="H37" s="56"/>
      <c r="I37" s="138"/>
      <c r="J37" s="56"/>
      <c r="K37" s="57"/>
    </row>
    <row r="41" spans="2:11" s="1" customFormat="1" ht="6.95" customHeight="1">
      <c r="B41" s="139"/>
      <c r="C41" s="140"/>
      <c r="D41" s="140"/>
      <c r="E41" s="140"/>
      <c r="F41" s="140"/>
      <c r="G41" s="140"/>
      <c r="H41" s="140"/>
      <c r="I41" s="141"/>
      <c r="J41" s="140"/>
      <c r="K41" s="142"/>
    </row>
    <row r="42" spans="2:11" s="1" customFormat="1" ht="36.950000000000003" customHeight="1">
      <c r="B42" s="40"/>
      <c r="C42" s="29" t="s">
        <v>130</v>
      </c>
      <c r="D42" s="41"/>
      <c r="E42" s="41"/>
      <c r="F42" s="41"/>
      <c r="G42" s="41"/>
      <c r="H42" s="41"/>
      <c r="I42" s="117"/>
      <c r="J42" s="41"/>
      <c r="K42" s="44"/>
    </row>
    <row r="43" spans="2:11" s="1" customFormat="1" ht="6.95" customHeight="1">
      <c r="B43" s="40"/>
      <c r="C43" s="41"/>
      <c r="D43" s="41"/>
      <c r="E43" s="41"/>
      <c r="F43" s="41"/>
      <c r="G43" s="41"/>
      <c r="H43" s="41"/>
      <c r="I43" s="117"/>
      <c r="J43" s="41"/>
      <c r="K43" s="44"/>
    </row>
    <row r="44" spans="2:11" s="1" customFormat="1" ht="14.45" customHeight="1">
      <c r="B44" s="40"/>
      <c r="C44" s="36" t="s">
        <v>18</v>
      </c>
      <c r="D44" s="41"/>
      <c r="E44" s="41"/>
      <c r="F44" s="41"/>
      <c r="G44" s="41"/>
      <c r="H44" s="41"/>
      <c r="I44" s="117"/>
      <c r="J44" s="41"/>
      <c r="K44" s="44"/>
    </row>
    <row r="45" spans="2:11" s="1" customFormat="1" ht="22.5" customHeight="1">
      <c r="B45" s="40"/>
      <c r="C45" s="41"/>
      <c r="D45" s="41"/>
      <c r="E45" s="363" t="str">
        <f>E7</f>
        <v>Přerov-Bochoř, letiště, deponovaná suť, hlína, lokalita č. 2-7</v>
      </c>
      <c r="F45" s="364"/>
      <c r="G45" s="364"/>
      <c r="H45" s="364"/>
      <c r="I45" s="117"/>
      <c r="J45" s="41"/>
      <c r="K45" s="44"/>
    </row>
    <row r="46" spans="2:11" s="1" customFormat="1" ht="14.45" customHeight="1">
      <c r="B46" s="40"/>
      <c r="C46" s="36" t="s">
        <v>128</v>
      </c>
      <c r="D46" s="41"/>
      <c r="E46" s="41"/>
      <c r="F46" s="41"/>
      <c r="G46" s="41"/>
      <c r="H46" s="41"/>
      <c r="I46" s="117"/>
      <c r="J46" s="41"/>
      <c r="K46" s="44"/>
    </row>
    <row r="47" spans="2:11" s="1" customFormat="1" ht="23.25" customHeight="1">
      <c r="B47" s="40"/>
      <c r="C47" s="41"/>
      <c r="D47" s="41"/>
      <c r="E47" s="365" t="str">
        <f>E9</f>
        <v>Lokalita č. 4 (H) - Hlína č. 2</v>
      </c>
      <c r="F47" s="366"/>
      <c r="G47" s="366"/>
      <c r="H47" s="366"/>
      <c r="I47" s="117"/>
      <c r="J47" s="41"/>
      <c r="K47" s="44"/>
    </row>
    <row r="48" spans="2:11" s="1" customFormat="1" ht="6.95" customHeight="1">
      <c r="B48" s="40"/>
      <c r="C48" s="41"/>
      <c r="D48" s="41"/>
      <c r="E48" s="41"/>
      <c r="F48" s="41"/>
      <c r="G48" s="41"/>
      <c r="H48" s="41"/>
      <c r="I48" s="117"/>
      <c r="J48" s="41"/>
      <c r="K48" s="44"/>
    </row>
    <row r="49" spans="2:47" s="1" customFormat="1" ht="18" customHeight="1">
      <c r="B49" s="40"/>
      <c r="C49" s="36" t="s">
        <v>23</v>
      </c>
      <c r="D49" s="41"/>
      <c r="E49" s="41"/>
      <c r="F49" s="34" t="str">
        <f>F12</f>
        <v xml:space="preserve"> </v>
      </c>
      <c r="G49" s="41"/>
      <c r="H49" s="41"/>
      <c r="I49" s="118" t="s">
        <v>25</v>
      </c>
      <c r="J49" s="119" t="str">
        <f>IF(J12="","",J12)</f>
        <v>27.6.2017</v>
      </c>
      <c r="K49" s="44"/>
    </row>
    <row r="50" spans="2:47" s="1" customFormat="1" ht="6.95" customHeight="1">
      <c r="B50" s="40"/>
      <c r="C50" s="41"/>
      <c r="D50" s="41"/>
      <c r="E50" s="41"/>
      <c r="F50" s="41"/>
      <c r="G50" s="41"/>
      <c r="H50" s="41"/>
      <c r="I50" s="117"/>
      <c r="J50" s="41"/>
      <c r="K50" s="44"/>
    </row>
    <row r="51" spans="2:47" s="1" customFormat="1">
      <c r="B51" s="40"/>
      <c r="C51" s="36" t="s">
        <v>27</v>
      </c>
      <c r="D51" s="41"/>
      <c r="E51" s="41"/>
      <c r="F51" s="34" t="str">
        <f>E15</f>
        <v>AS-PO, Podbabská 1589/1, 160 00, Praha 6</v>
      </c>
      <c r="G51" s="41"/>
      <c r="H51" s="41"/>
      <c r="I51" s="118" t="s">
        <v>35</v>
      </c>
      <c r="J51" s="34" t="str">
        <f>E21</f>
        <v xml:space="preserve"> </v>
      </c>
      <c r="K51" s="44"/>
    </row>
    <row r="52" spans="2:47" s="1" customFormat="1" ht="14.45" customHeight="1">
      <c r="B52" s="40"/>
      <c r="C52" s="36" t="s">
        <v>33</v>
      </c>
      <c r="D52" s="41"/>
      <c r="E52" s="41"/>
      <c r="F52" s="34" t="str">
        <f>IF(E18="","",E18)</f>
        <v/>
      </c>
      <c r="G52" s="41"/>
      <c r="H52" s="41"/>
      <c r="I52" s="117"/>
      <c r="J52" s="41"/>
      <c r="K52" s="44"/>
    </row>
    <row r="53" spans="2:47" s="1" customFormat="1" ht="10.35" customHeight="1">
      <c r="B53" s="40"/>
      <c r="C53" s="41"/>
      <c r="D53" s="41"/>
      <c r="E53" s="41"/>
      <c r="F53" s="41"/>
      <c r="G53" s="41"/>
      <c r="H53" s="41"/>
      <c r="I53" s="117"/>
      <c r="J53" s="41"/>
      <c r="K53" s="44"/>
    </row>
    <row r="54" spans="2:47" s="1" customFormat="1" ht="29.25" customHeight="1">
      <c r="B54" s="40"/>
      <c r="C54" s="143" t="s">
        <v>131</v>
      </c>
      <c r="D54" s="131"/>
      <c r="E54" s="131"/>
      <c r="F54" s="131"/>
      <c r="G54" s="131"/>
      <c r="H54" s="131"/>
      <c r="I54" s="144"/>
      <c r="J54" s="145" t="s">
        <v>132</v>
      </c>
      <c r="K54" s="146"/>
    </row>
    <row r="55" spans="2:47" s="1" customFormat="1" ht="10.35" customHeight="1">
      <c r="B55" s="40"/>
      <c r="C55" s="41"/>
      <c r="D55" s="41"/>
      <c r="E55" s="41"/>
      <c r="F55" s="41"/>
      <c r="G55" s="41"/>
      <c r="H55" s="41"/>
      <c r="I55" s="117"/>
      <c r="J55" s="41"/>
      <c r="K55" s="44"/>
    </row>
    <row r="56" spans="2:47" s="1" customFormat="1" ht="29.25" customHeight="1">
      <c r="B56" s="40"/>
      <c r="C56" s="147" t="s">
        <v>133</v>
      </c>
      <c r="D56" s="41"/>
      <c r="E56" s="41"/>
      <c r="F56" s="41"/>
      <c r="G56" s="41"/>
      <c r="H56" s="41"/>
      <c r="I56" s="117"/>
      <c r="J56" s="127">
        <f>J80</f>
        <v>0</v>
      </c>
      <c r="K56" s="44"/>
      <c r="AU56" s="23" t="s">
        <v>134</v>
      </c>
    </row>
    <row r="57" spans="2:47" s="7" customFormat="1" ht="24.95" customHeight="1">
      <c r="B57" s="148"/>
      <c r="C57" s="149"/>
      <c r="D57" s="150" t="s">
        <v>135</v>
      </c>
      <c r="E57" s="151"/>
      <c r="F57" s="151"/>
      <c r="G57" s="151"/>
      <c r="H57" s="151"/>
      <c r="I57" s="152"/>
      <c r="J57" s="153">
        <f>J81</f>
        <v>0</v>
      </c>
      <c r="K57" s="154"/>
    </row>
    <row r="58" spans="2:47" s="8" customFormat="1" ht="19.899999999999999" customHeight="1">
      <c r="B58" s="155"/>
      <c r="C58" s="156"/>
      <c r="D58" s="157" t="s">
        <v>136</v>
      </c>
      <c r="E58" s="158"/>
      <c r="F58" s="158"/>
      <c r="G58" s="158"/>
      <c r="H58" s="158"/>
      <c r="I58" s="159"/>
      <c r="J58" s="160">
        <f>J82</f>
        <v>0</v>
      </c>
      <c r="K58" s="161"/>
    </row>
    <row r="59" spans="2:47" s="8" customFormat="1" ht="19.899999999999999" customHeight="1">
      <c r="B59" s="155"/>
      <c r="C59" s="156"/>
      <c r="D59" s="157" t="s">
        <v>137</v>
      </c>
      <c r="E59" s="158"/>
      <c r="F59" s="158"/>
      <c r="G59" s="158"/>
      <c r="H59" s="158"/>
      <c r="I59" s="159"/>
      <c r="J59" s="160">
        <f>J95</f>
        <v>0</v>
      </c>
      <c r="K59" s="161"/>
    </row>
    <row r="60" spans="2:47" s="8" customFormat="1" ht="19.899999999999999" customHeight="1">
      <c r="B60" s="155"/>
      <c r="C60" s="156"/>
      <c r="D60" s="157" t="s">
        <v>138</v>
      </c>
      <c r="E60" s="158"/>
      <c r="F60" s="158"/>
      <c r="G60" s="158"/>
      <c r="H60" s="158"/>
      <c r="I60" s="159"/>
      <c r="J60" s="160">
        <f>J102</f>
        <v>0</v>
      </c>
      <c r="K60" s="161"/>
    </row>
    <row r="61" spans="2:47" s="1" customFormat="1" ht="21.75" customHeight="1">
      <c r="B61" s="40"/>
      <c r="C61" s="41"/>
      <c r="D61" s="41"/>
      <c r="E61" s="41"/>
      <c r="F61" s="41"/>
      <c r="G61" s="41"/>
      <c r="H61" s="41"/>
      <c r="I61" s="117"/>
      <c r="J61" s="41"/>
      <c r="K61" s="44"/>
    </row>
    <row r="62" spans="2:47" s="1" customFormat="1" ht="6.95" customHeight="1">
      <c r="B62" s="55"/>
      <c r="C62" s="56"/>
      <c r="D62" s="56"/>
      <c r="E62" s="56"/>
      <c r="F62" s="56"/>
      <c r="G62" s="56"/>
      <c r="H62" s="56"/>
      <c r="I62" s="138"/>
      <c r="J62" s="56"/>
      <c r="K62" s="57"/>
    </row>
    <row r="66" spans="2:63" s="1" customFormat="1" ht="6.95" customHeight="1">
      <c r="B66" s="58"/>
      <c r="C66" s="59"/>
      <c r="D66" s="59"/>
      <c r="E66" s="59"/>
      <c r="F66" s="59"/>
      <c r="G66" s="59"/>
      <c r="H66" s="59"/>
      <c r="I66" s="141"/>
      <c r="J66" s="59"/>
      <c r="K66" s="59"/>
      <c r="L66" s="60"/>
    </row>
    <row r="67" spans="2:63" s="1" customFormat="1" ht="36.950000000000003" customHeight="1">
      <c r="B67" s="40"/>
      <c r="C67" s="61" t="s">
        <v>139</v>
      </c>
      <c r="D67" s="62"/>
      <c r="E67" s="62"/>
      <c r="F67" s="62"/>
      <c r="G67" s="62"/>
      <c r="H67" s="62"/>
      <c r="I67" s="162"/>
      <c r="J67" s="62"/>
      <c r="K67" s="62"/>
      <c r="L67" s="60"/>
    </row>
    <row r="68" spans="2:63" s="1" customFormat="1" ht="6.95" customHeight="1">
      <c r="B68" s="40"/>
      <c r="C68" s="62"/>
      <c r="D68" s="62"/>
      <c r="E68" s="62"/>
      <c r="F68" s="62"/>
      <c r="G68" s="62"/>
      <c r="H68" s="62"/>
      <c r="I68" s="162"/>
      <c r="J68" s="62"/>
      <c r="K68" s="62"/>
      <c r="L68" s="60"/>
    </row>
    <row r="69" spans="2:63" s="1" customFormat="1" ht="14.45" customHeight="1">
      <c r="B69" s="40"/>
      <c r="C69" s="64" t="s">
        <v>18</v>
      </c>
      <c r="D69" s="62"/>
      <c r="E69" s="62"/>
      <c r="F69" s="62"/>
      <c r="G69" s="62"/>
      <c r="H69" s="62"/>
      <c r="I69" s="162"/>
      <c r="J69" s="62"/>
      <c r="K69" s="62"/>
      <c r="L69" s="60"/>
    </row>
    <row r="70" spans="2:63" s="1" customFormat="1" ht="22.5" customHeight="1">
      <c r="B70" s="40"/>
      <c r="C70" s="62"/>
      <c r="D70" s="62"/>
      <c r="E70" s="367" t="str">
        <f>E7</f>
        <v>Přerov-Bochoř, letiště, deponovaná suť, hlína, lokalita č. 2-7</v>
      </c>
      <c r="F70" s="368"/>
      <c r="G70" s="368"/>
      <c r="H70" s="368"/>
      <c r="I70" s="162"/>
      <c r="J70" s="62"/>
      <c r="K70" s="62"/>
      <c r="L70" s="60"/>
    </row>
    <row r="71" spans="2:63" s="1" customFormat="1" ht="14.45" customHeight="1">
      <c r="B71" s="40"/>
      <c r="C71" s="64" t="s">
        <v>128</v>
      </c>
      <c r="D71" s="62"/>
      <c r="E71" s="62"/>
      <c r="F71" s="62"/>
      <c r="G71" s="62"/>
      <c r="H71" s="62"/>
      <c r="I71" s="162"/>
      <c r="J71" s="62"/>
      <c r="K71" s="62"/>
      <c r="L71" s="60"/>
    </row>
    <row r="72" spans="2:63" s="1" customFormat="1" ht="23.25" customHeight="1">
      <c r="B72" s="40"/>
      <c r="C72" s="62"/>
      <c r="D72" s="62"/>
      <c r="E72" s="343" t="str">
        <f>E9</f>
        <v>Lokalita č. 4 (H) - Hlína č. 2</v>
      </c>
      <c r="F72" s="369"/>
      <c r="G72" s="369"/>
      <c r="H72" s="369"/>
      <c r="I72" s="162"/>
      <c r="J72" s="62"/>
      <c r="K72" s="62"/>
      <c r="L72" s="60"/>
    </row>
    <row r="73" spans="2:63" s="1" customFormat="1" ht="6.95" customHeight="1">
      <c r="B73" s="40"/>
      <c r="C73" s="62"/>
      <c r="D73" s="62"/>
      <c r="E73" s="62"/>
      <c r="F73" s="62"/>
      <c r="G73" s="62"/>
      <c r="H73" s="62"/>
      <c r="I73" s="162"/>
      <c r="J73" s="62"/>
      <c r="K73" s="62"/>
      <c r="L73" s="60"/>
    </row>
    <row r="74" spans="2:63" s="1" customFormat="1" ht="18" customHeight="1">
      <c r="B74" s="40"/>
      <c r="C74" s="64" t="s">
        <v>23</v>
      </c>
      <c r="D74" s="62"/>
      <c r="E74" s="62"/>
      <c r="F74" s="163" t="str">
        <f>F12</f>
        <v xml:space="preserve"> </v>
      </c>
      <c r="G74" s="62"/>
      <c r="H74" s="62"/>
      <c r="I74" s="164" t="s">
        <v>25</v>
      </c>
      <c r="J74" s="72" t="str">
        <f>IF(J12="","",J12)</f>
        <v>27.6.2017</v>
      </c>
      <c r="K74" s="62"/>
      <c r="L74" s="60"/>
    </row>
    <row r="75" spans="2:63" s="1" customFormat="1" ht="6.95" customHeight="1">
      <c r="B75" s="40"/>
      <c r="C75" s="62"/>
      <c r="D75" s="62"/>
      <c r="E75" s="62"/>
      <c r="F75" s="62"/>
      <c r="G75" s="62"/>
      <c r="H75" s="62"/>
      <c r="I75" s="162"/>
      <c r="J75" s="62"/>
      <c r="K75" s="62"/>
      <c r="L75" s="60"/>
    </row>
    <row r="76" spans="2:63" s="1" customFormat="1">
      <c r="B76" s="40"/>
      <c r="C76" s="64" t="s">
        <v>27</v>
      </c>
      <c r="D76" s="62"/>
      <c r="E76" s="62"/>
      <c r="F76" s="163" t="str">
        <f>E15</f>
        <v>AS-PO, Podbabská 1589/1, 160 00, Praha 6</v>
      </c>
      <c r="G76" s="62"/>
      <c r="H76" s="62"/>
      <c r="I76" s="164" t="s">
        <v>35</v>
      </c>
      <c r="J76" s="163" t="str">
        <f>E21</f>
        <v xml:space="preserve"> </v>
      </c>
      <c r="K76" s="62"/>
      <c r="L76" s="60"/>
    </row>
    <row r="77" spans="2:63" s="1" customFormat="1" ht="14.45" customHeight="1">
      <c r="B77" s="40"/>
      <c r="C77" s="64" t="s">
        <v>33</v>
      </c>
      <c r="D77" s="62"/>
      <c r="E77" s="62"/>
      <c r="F77" s="163" t="str">
        <f>IF(E18="","",E18)</f>
        <v/>
      </c>
      <c r="G77" s="62"/>
      <c r="H77" s="62"/>
      <c r="I77" s="162"/>
      <c r="J77" s="62"/>
      <c r="K77" s="62"/>
      <c r="L77" s="60"/>
    </row>
    <row r="78" spans="2:63" s="1" customFormat="1" ht="10.35" customHeight="1">
      <c r="B78" s="40"/>
      <c r="C78" s="62"/>
      <c r="D78" s="62"/>
      <c r="E78" s="62"/>
      <c r="F78" s="62"/>
      <c r="G78" s="62"/>
      <c r="H78" s="62"/>
      <c r="I78" s="162"/>
      <c r="J78" s="62"/>
      <c r="K78" s="62"/>
      <c r="L78" s="60"/>
    </row>
    <row r="79" spans="2:63" s="9" customFormat="1" ht="29.25" customHeight="1">
      <c r="B79" s="165"/>
      <c r="C79" s="166" t="s">
        <v>140</v>
      </c>
      <c r="D79" s="167" t="s">
        <v>57</v>
      </c>
      <c r="E79" s="167" t="s">
        <v>53</v>
      </c>
      <c r="F79" s="167" t="s">
        <v>141</v>
      </c>
      <c r="G79" s="167" t="s">
        <v>142</v>
      </c>
      <c r="H79" s="167" t="s">
        <v>143</v>
      </c>
      <c r="I79" s="168" t="s">
        <v>144</v>
      </c>
      <c r="J79" s="167" t="s">
        <v>132</v>
      </c>
      <c r="K79" s="169" t="s">
        <v>145</v>
      </c>
      <c r="L79" s="170"/>
      <c r="M79" s="80" t="s">
        <v>146</v>
      </c>
      <c r="N79" s="81" t="s">
        <v>42</v>
      </c>
      <c r="O79" s="81" t="s">
        <v>147</v>
      </c>
      <c r="P79" s="81" t="s">
        <v>148</v>
      </c>
      <c r="Q79" s="81" t="s">
        <v>149</v>
      </c>
      <c r="R79" s="81" t="s">
        <v>150</v>
      </c>
      <c r="S79" s="81" t="s">
        <v>151</v>
      </c>
      <c r="T79" s="82" t="s">
        <v>152</v>
      </c>
    </row>
    <row r="80" spans="2:63" s="1" customFormat="1" ht="29.25" customHeight="1">
      <c r="B80" s="40"/>
      <c r="C80" s="86" t="s">
        <v>133</v>
      </c>
      <c r="D80" s="62"/>
      <c r="E80" s="62"/>
      <c r="F80" s="62"/>
      <c r="G80" s="62"/>
      <c r="H80" s="62"/>
      <c r="I80" s="162"/>
      <c r="J80" s="171">
        <f>BK80</f>
        <v>0</v>
      </c>
      <c r="K80" s="62"/>
      <c r="L80" s="60"/>
      <c r="M80" s="83"/>
      <c r="N80" s="84"/>
      <c r="O80" s="84"/>
      <c r="P80" s="172">
        <f>P81</f>
        <v>0</v>
      </c>
      <c r="Q80" s="84"/>
      <c r="R80" s="172">
        <f>R81</f>
        <v>0</v>
      </c>
      <c r="S80" s="84"/>
      <c r="T80" s="173">
        <f>T81</f>
        <v>200</v>
      </c>
      <c r="AT80" s="23" t="s">
        <v>71</v>
      </c>
      <c r="AU80" s="23" t="s">
        <v>134</v>
      </c>
      <c r="BK80" s="174">
        <f>BK81</f>
        <v>0</v>
      </c>
    </row>
    <row r="81" spans="2:65" s="10" customFormat="1" ht="37.35" customHeight="1">
      <c r="B81" s="175"/>
      <c r="C81" s="176"/>
      <c r="D81" s="177" t="s">
        <v>71</v>
      </c>
      <c r="E81" s="178" t="s">
        <v>153</v>
      </c>
      <c r="F81" s="178" t="s">
        <v>154</v>
      </c>
      <c r="G81" s="176"/>
      <c r="H81" s="176"/>
      <c r="I81" s="179"/>
      <c r="J81" s="180">
        <f>BK81</f>
        <v>0</v>
      </c>
      <c r="K81" s="176"/>
      <c r="L81" s="181"/>
      <c r="M81" s="182"/>
      <c r="N81" s="183"/>
      <c r="O81" s="183"/>
      <c r="P81" s="184">
        <f>P82+P95+P102</f>
        <v>0</v>
      </c>
      <c r="Q81" s="183"/>
      <c r="R81" s="184">
        <f>R82+R95+R102</f>
        <v>0</v>
      </c>
      <c r="S81" s="183"/>
      <c r="T81" s="185">
        <f>T82+T95+T102</f>
        <v>200</v>
      </c>
      <c r="AR81" s="186" t="s">
        <v>80</v>
      </c>
      <c r="AT81" s="187" t="s">
        <v>71</v>
      </c>
      <c r="AU81" s="187" t="s">
        <v>72</v>
      </c>
      <c r="AY81" s="186" t="s">
        <v>155</v>
      </c>
      <c r="BK81" s="188">
        <f>BK82+BK95+BK102</f>
        <v>0</v>
      </c>
    </row>
    <row r="82" spans="2:65" s="10" customFormat="1" ht="19.899999999999999" customHeight="1">
      <c r="B82" s="175"/>
      <c r="C82" s="176"/>
      <c r="D82" s="189" t="s">
        <v>71</v>
      </c>
      <c r="E82" s="190" t="s">
        <v>80</v>
      </c>
      <c r="F82" s="190" t="s">
        <v>156</v>
      </c>
      <c r="G82" s="176"/>
      <c r="H82" s="176"/>
      <c r="I82" s="179"/>
      <c r="J82" s="191">
        <f>BK82</f>
        <v>0</v>
      </c>
      <c r="K82" s="176"/>
      <c r="L82" s="181"/>
      <c r="M82" s="182"/>
      <c r="N82" s="183"/>
      <c r="O82" s="183"/>
      <c r="P82" s="184">
        <f>SUM(P83:P94)</f>
        <v>0</v>
      </c>
      <c r="Q82" s="183"/>
      <c r="R82" s="184">
        <f>SUM(R83:R94)</f>
        <v>0</v>
      </c>
      <c r="S82" s="183"/>
      <c r="T82" s="185">
        <f>SUM(T83:T94)</f>
        <v>0</v>
      </c>
      <c r="AR82" s="186" t="s">
        <v>80</v>
      </c>
      <c r="AT82" s="187" t="s">
        <v>71</v>
      </c>
      <c r="AU82" s="187" t="s">
        <v>80</v>
      </c>
      <c r="AY82" s="186" t="s">
        <v>155</v>
      </c>
      <c r="BK82" s="188">
        <f>SUM(BK83:BK94)</f>
        <v>0</v>
      </c>
    </row>
    <row r="83" spans="2:65" s="1" customFormat="1" ht="44.25" customHeight="1">
      <c r="B83" s="40"/>
      <c r="C83" s="192" t="s">
        <v>80</v>
      </c>
      <c r="D83" s="192" t="s">
        <v>157</v>
      </c>
      <c r="E83" s="193" t="s">
        <v>158</v>
      </c>
      <c r="F83" s="194" t="s">
        <v>159</v>
      </c>
      <c r="G83" s="195" t="s">
        <v>160</v>
      </c>
      <c r="H83" s="196">
        <v>13405.5</v>
      </c>
      <c r="I83" s="197"/>
      <c r="J83" s="198">
        <f>ROUND(I83*H83,2)</f>
        <v>0</v>
      </c>
      <c r="K83" s="194" t="s">
        <v>161</v>
      </c>
      <c r="L83" s="60"/>
      <c r="M83" s="199" t="s">
        <v>21</v>
      </c>
      <c r="N83" s="200" t="s">
        <v>43</v>
      </c>
      <c r="O83" s="41"/>
      <c r="P83" s="201">
        <f>O83*H83</f>
        <v>0</v>
      </c>
      <c r="Q83" s="201">
        <v>0</v>
      </c>
      <c r="R83" s="201">
        <f>Q83*H83</f>
        <v>0</v>
      </c>
      <c r="S83" s="201">
        <v>0</v>
      </c>
      <c r="T83" s="202">
        <f>S83*H83</f>
        <v>0</v>
      </c>
      <c r="AR83" s="23" t="s">
        <v>162</v>
      </c>
      <c r="AT83" s="23" t="s">
        <v>157</v>
      </c>
      <c r="AU83" s="23" t="s">
        <v>82</v>
      </c>
      <c r="AY83" s="23" t="s">
        <v>155</v>
      </c>
      <c r="BE83" s="203">
        <f>IF(N83="základní",J83,0)</f>
        <v>0</v>
      </c>
      <c r="BF83" s="203">
        <f>IF(N83="snížená",J83,0)</f>
        <v>0</v>
      </c>
      <c r="BG83" s="203">
        <f>IF(N83="zákl. přenesená",J83,0)</f>
        <v>0</v>
      </c>
      <c r="BH83" s="203">
        <f>IF(N83="sníž. přenesená",J83,0)</f>
        <v>0</v>
      </c>
      <c r="BI83" s="203">
        <f>IF(N83="nulová",J83,0)</f>
        <v>0</v>
      </c>
      <c r="BJ83" s="23" t="s">
        <v>80</v>
      </c>
      <c r="BK83" s="203">
        <f>ROUND(I83*H83,2)</f>
        <v>0</v>
      </c>
      <c r="BL83" s="23" t="s">
        <v>162</v>
      </c>
      <c r="BM83" s="23" t="s">
        <v>333</v>
      </c>
    </row>
    <row r="84" spans="2:65" s="11" customFormat="1" ht="13.5">
      <c r="B84" s="204"/>
      <c r="C84" s="205"/>
      <c r="D84" s="206" t="s">
        <v>164</v>
      </c>
      <c r="E84" s="207" t="s">
        <v>21</v>
      </c>
      <c r="F84" s="208" t="s">
        <v>334</v>
      </c>
      <c r="G84" s="205"/>
      <c r="H84" s="209" t="s">
        <v>21</v>
      </c>
      <c r="I84" s="210"/>
      <c r="J84" s="205"/>
      <c r="K84" s="205"/>
      <c r="L84" s="211"/>
      <c r="M84" s="212"/>
      <c r="N84" s="213"/>
      <c r="O84" s="213"/>
      <c r="P84" s="213"/>
      <c r="Q84" s="213"/>
      <c r="R84" s="213"/>
      <c r="S84" s="213"/>
      <c r="T84" s="214"/>
      <c r="AT84" s="215" t="s">
        <v>164</v>
      </c>
      <c r="AU84" s="215" t="s">
        <v>82</v>
      </c>
      <c r="AV84" s="11" t="s">
        <v>80</v>
      </c>
      <c r="AW84" s="11" t="s">
        <v>36</v>
      </c>
      <c r="AX84" s="11" t="s">
        <v>72</v>
      </c>
      <c r="AY84" s="215" t="s">
        <v>155</v>
      </c>
    </row>
    <row r="85" spans="2:65" s="12" customFormat="1" ht="13.5">
      <c r="B85" s="216"/>
      <c r="C85" s="217"/>
      <c r="D85" s="206" t="s">
        <v>164</v>
      </c>
      <c r="E85" s="218" t="s">
        <v>21</v>
      </c>
      <c r="F85" s="219" t="s">
        <v>335</v>
      </c>
      <c r="G85" s="217"/>
      <c r="H85" s="220">
        <v>13405.5</v>
      </c>
      <c r="I85" s="221"/>
      <c r="J85" s="217"/>
      <c r="K85" s="217"/>
      <c r="L85" s="222"/>
      <c r="M85" s="223"/>
      <c r="N85" s="224"/>
      <c r="O85" s="224"/>
      <c r="P85" s="224"/>
      <c r="Q85" s="224"/>
      <c r="R85" s="224"/>
      <c r="S85" s="224"/>
      <c r="T85" s="225"/>
      <c r="AT85" s="226" t="s">
        <v>164</v>
      </c>
      <c r="AU85" s="226" t="s">
        <v>82</v>
      </c>
      <c r="AV85" s="12" t="s">
        <v>82</v>
      </c>
      <c r="AW85" s="12" t="s">
        <v>36</v>
      </c>
      <c r="AX85" s="12" t="s">
        <v>72</v>
      </c>
      <c r="AY85" s="226" t="s">
        <v>155</v>
      </c>
    </row>
    <row r="86" spans="2:65" s="13" customFormat="1" ht="13.5">
      <c r="B86" s="227"/>
      <c r="C86" s="228"/>
      <c r="D86" s="229" t="s">
        <v>164</v>
      </c>
      <c r="E86" s="230" t="s">
        <v>21</v>
      </c>
      <c r="F86" s="231" t="s">
        <v>168</v>
      </c>
      <c r="G86" s="228"/>
      <c r="H86" s="232">
        <v>13405.5</v>
      </c>
      <c r="I86" s="233"/>
      <c r="J86" s="228"/>
      <c r="K86" s="228"/>
      <c r="L86" s="234"/>
      <c r="M86" s="235"/>
      <c r="N86" s="236"/>
      <c r="O86" s="236"/>
      <c r="P86" s="236"/>
      <c r="Q86" s="236"/>
      <c r="R86" s="236"/>
      <c r="S86" s="236"/>
      <c r="T86" s="237"/>
      <c r="AT86" s="238" t="s">
        <v>164</v>
      </c>
      <c r="AU86" s="238" t="s">
        <v>82</v>
      </c>
      <c r="AV86" s="13" t="s">
        <v>162</v>
      </c>
      <c r="AW86" s="13" t="s">
        <v>36</v>
      </c>
      <c r="AX86" s="13" t="s">
        <v>80</v>
      </c>
      <c r="AY86" s="238" t="s">
        <v>155</v>
      </c>
    </row>
    <row r="87" spans="2:65" s="1" customFormat="1" ht="31.5" customHeight="1">
      <c r="B87" s="40"/>
      <c r="C87" s="192" t="s">
        <v>82</v>
      </c>
      <c r="D87" s="192" t="s">
        <v>157</v>
      </c>
      <c r="E87" s="193" t="s">
        <v>169</v>
      </c>
      <c r="F87" s="194" t="s">
        <v>170</v>
      </c>
      <c r="G87" s="195" t="s">
        <v>160</v>
      </c>
      <c r="H87" s="196">
        <v>13405.5</v>
      </c>
      <c r="I87" s="197"/>
      <c r="J87" s="198">
        <f>ROUND(I87*H87,2)</f>
        <v>0</v>
      </c>
      <c r="K87" s="194" t="s">
        <v>161</v>
      </c>
      <c r="L87" s="60"/>
      <c r="M87" s="199" t="s">
        <v>21</v>
      </c>
      <c r="N87" s="200" t="s">
        <v>43</v>
      </c>
      <c r="O87" s="41"/>
      <c r="P87" s="201">
        <f>O87*H87</f>
        <v>0</v>
      </c>
      <c r="Q87" s="201">
        <v>0</v>
      </c>
      <c r="R87" s="201">
        <f>Q87*H87</f>
        <v>0</v>
      </c>
      <c r="S87" s="201">
        <v>0</v>
      </c>
      <c r="T87" s="202">
        <f>S87*H87</f>
        <v>0</v>
      </c>
      <c r="AR87" s="23" t="s">
        <v>162</v>
      </c>
      <c r="AT87" s="23" t="s">
        <v>157</v>
      </c>
      <c r="AU87" s="23" t="s">
        <v>82</v>
      </c>
      <c r="AY87" s="23" t="s">
        <v>155</v>
      </c>
      <c r="BE87" s="203">
        <f>IF(N87="základní",J87,0)</f>
        <v>0</v>
      </c>
      <c r="BF87" s="203">
        <f>IF(N87="snížená",J87,0)</f>
        <v>0</v>
      </c>
      <c r="BG87" s="203">
        <f>IF(N87="zákl. přenesená",J87,0)</f>
        <v>0</v>
      </c>
      <c r="BH87" s="203">
        <f>IF(N87="sníž. přenesená",J87,0)</f>
        <v>0</v>
      </c>
      <c r="BI87" s="203">
        <f>IF(N87="nulová",J87,0)</f>
        <v>0</v>
      </c>
      <c r="BJ87" s="23" t="s">
        <v>80</v>
      </c>
      <c r="BK87" s="203">
        <f>ROUND(I87*H87,2)</f>
        <v>0</v>
      </c>
      <c r="BL87" s="23" t="s">
        <v>162</v>
      </c>
      <c r="BM87" s="23" t="s">
        <v>336</v>
      </c>
    </row>
    <row r="88" spans="2:65" s="11" customFormat="1" ht="13.5">
      <c r="B88" s="204"/>
      <c r="C88" s="205"/>
      <c r="D88" s="206" t="s">
        <v>164</v>
      </c>
      <c r="E88" s="207" t="s">
        <v>21</v>
      </c>
      <c r="F88" s="208" t="s">
        <v>334</v>
      </c>
      <c r="G88" s="205"/>
      <c r="H88" s="209" t="s">
        <v>21</v>
      </c>
      <c r="I88" s="210"/>
      <c r="J88" s="205"/>
      <c r="K88" s="205"/>
      <c r="L88" s="211"/>
      <c r="M88" s="212"/>
      <c r="N88" s="213"/>
      <c r="O88" s="213"/>
      <c r="P88" s="213"/>
      <c r="Q88" s="213"/>
      <c r="R88" s="213"/>
      <c r="S88" s="213"/>
      <c r="T88" s="214"/>
      <c r="AT88" s="215" t="s">
        <v>164</v>
      </c>
      <c r="AU88" s="215" t="s">
        <v>82</v>
      </c>
      <c r="AV88" s="11" t="s">
        <v>80</v>
      </c>
      <c r="AW88" s="11" t="s">
        <v>36</v>
      </c>
      <c r="AX88" s="11" t="s">
        <v>72</v>
      </c>
      <c r="AY88" s="215" t="s">
        <v>155</v>
      </c>
    </row>
    <row r="89" spans="2:65" s="12" customFormat="1" ht="13.5">
      <c r="B89" s="216"/>
      <c r="C89" s="217"/>
      <c r="D89" s="206" t="s">
        <v>164</v>
      </c>
      <c r="E89" s="218" t="s">
        <v>21</v>
      </c>
      <c r="F89" s="219" t="s">
        <v>335</v>
      </c>
      <c r="G89" s="217"/>
      <c r="H89" s="220">
        <v>13405.5</v>
      </c>
      <c r="I89" s="221"/>
      <c r="J89" s="217"/>
      <c r="K89" s="217"/>
      <c r="L89" s="222"/>
      <c r="M89" s="223"/>
      <c r="N89" s="224"/>
      <c r="O89" s="224"/>
      <c r="P89" s="224"/>
      <c r="Q89" s="224"/>
      <c r="R89" s="224"/>
      <c r="S89" s="224"/>
      <c r="T89" s="225"/>
      <c r="AT89" s="226" t="s">
        <v>164</v>
      </c>
      <c r="AU89" s="226" t="s">
        <v>82</v>
      </c>
      <c r="AV89" s="12" t="s">
        <v>82</v>
      </c>
      <c r="AW89" s="12" t="s">
        <v>36</v>
      </c>
      <c r="AX89" s="12" t="s">
        <v>72</v>
      </c>
      <c r="AY89" s="226" t="s">
        <v>155</v>
      </c>
    </row>
    <row r="90" spans="2:65" s="13" customFormat="1" ht="13.5">
      <c r="B90" s="227"/>
      <c r="C90" s="228"/>
      <c r="D90" s="229" t="s">
        <v>164</v>
      </c>
      <c r="E90" s="230" t="s">
        <v>21</v>
      </c>
      <c r="F90" s="231" t="s">
        <v>168</v>
      </c>
      <c r="G90" s="228"/>
      <c r="H90" s="232">
        <v>13405.5</v>
      </c>
      <c r="I90" s="233"/>
      <c r="J90" s="228"/>
      <c r="K90" s="228"/>
      <c r="L90" s="234"/>
      <c r="M90" s="235"/>
      <c r="N90" s="236"/>
      <c r="O90" s="236"/>
      <c r="P90" s="236"/>
      <c r="Q90" s="236"/>
      <c r="R90" s="236"/>
      <c r="S90" s="236"/>
      <c r="T90" s="237"/>
      <c r="AT90" s="238" t="s">
        <v>164</v>
      </c>
      <c r="AU90" s="238" t="s">
        <v>82</v>
      </c>
      <c r="AV90" s="13" t="s">
        <v>162</v>
      </c>
      <c r="AW90" s="13" t="s">
        <v>36</v>
      </c>
      <c r="AX90" s="13" t="s">
        <v>80</v>
      </c>
      <c r="AY90" s="238" t="s">
        <v>155</v>
      </c>
    </row>
    <row r="91" spans="2:65" s="1" customFormat="1" ht="31.5" customHeight="1">
      <c r="B91" s="40"/>
      <c r="C91" s="192" t="s">
        <v>173</v>
      </c>
      <c r="D91" s="192" t="s">
        <v>157</v>
      </c>
      <c r="E91" s="193" t="s">
        <v>174</v>
      </c>
      <c r="F91" s="194" t="s">
        <v>175</v>
      </c>
      <c r="G91" s="195" t="s">
        <v>176</v>
      </c>
      <c r="H91" s="196">
        <v>2942</v>
      </c>
      <c r="I91" s="197"/>
      <c r="J91" s="198">
        <f>ROUND(I91*H91,2)</f>
        <v>0</v>
      </c>
      <c r="K91" s="194" t="s">
        <v>161</v>
      </c>
      <c r="L91" s="60"/>
      <c r="M91" s="199" t="s">
        <v>21</v>
      </c>
      <c r="N91" s="200" t="s">
        <v>43</v>
      </c>
      <c r="O91" s="41"/>
      <c r="P91" s="201">
        <f>O91*H91</f>
        <v>0</v>
      </c>
      <c r="Q91" s="201">
        <v>0</v>
      </c>
      <c r="R91" s="201">
        <f>Q91*H91</f>
        <v>0</v>
      </c>
      <c r="S91" s="201">
        <v>0</v>
      </c>
      <c r="T91" s="202">
        <f>S91*H91</f>
        <v>0</v>
      </c>
      <c r="AR91" s="23" t="s">
        <v>162</v>
      </c>
      <c r="AT91" s="23" t="s">
        <v>157</v>
      </c>
      <c r="AU91" s="23" t="s">
        <v>82</v>
      </c>
      <c r="AY91" s="23" t="s">
        <v>155</v>
      </c>
      <c r="BE91" s="203">
        <f>IF(N91="základní",J91,0)</f>
        <v>0</v>
      </c>
      <c r="BF91" s="203">
        <f>IF(N91="snížená",J91,0)</f>
        <v>0</v>
      </c>
      <c r="BG91" s="203">
        <f>IF(N91="zákl. přenesená",J91,0)</f>
        <v>0</v>
      </c>
      <c r="BH91" s="203">
        <f>IF(N91="sníž. přenesená",J91,0)</f>
        <v>0</v>
      </c>
      <c r="BI91" s="203">
        <f>IF(N91="nulová",J91,0)</f>
        <v>0</v>
      </c>
      <c r="BJ91" s="23" t="s">
        <v>80</v>
      </c>
      <c r="BK91" s="203">
        <f>ROUND(I91*H91,2)</f>
        <v>0</v>
      </c>
      <c r="BL91" s="23" t="s">
        <v>162</v>
      </c>
      <c r="BM91" s="23" t="s">
        <v>337</v>
      </c>
    </row>
    <row r="92" spans="2:65" s="11" customFormat="1" ht="13.5">
      <c r="B92" s="204"/>
      <c r="C92" s="205"/>
      <c r="D92" s="206" t="s">
        <v>164</v>
      </c>
      <c r="E92" s="207" t="s">
        <v>21</v>
      </c>
      <c r="F92" s="208" t="s">
        <v>338</v>
      </c>
      <c r="G92" s="205"/>
      <c r="H92" s="209" t="s">
        <v>21</v>
      </c>
      <c r="I92" s="210"/>
      <c r="J92" s="205"/>
      <c r="K92" s="205"/>
      <c r="L92" s="211"/>
      <c r="M92" s="212"/>
      <c r="N92" s="213"/>
      <c r="O92" s="213"/>
      <c r="P92" s="213"/>
      <c r="Q92" s="213"/>
      <c r="R92" s="213"/>
      <c r="S92" s="213"/>
      <c r="T92" s="214"/>
      <c r="AT92" s="215" t="s">
        <v>164</v>
      </c>
      <c r="AU92" s="215" t="s">
        <v>82</v>
      </c>
      <c r="AV92" s="11" t="s">
        <v>80</v>
      </c>
      <c r="AW92" s="11" t="s">
        <v>36</v>
      </c>
      <c r="AX92" s="11" t="s">
        <v>72</v>
      </c>
      <c r="AY92" s="215" t="s">
        <v>155</v>
      </c>
    </row>
    <row r="93" spans="2:65" s="12" customFormat="1" ht="13.5">
      <c r="B93" s="216"/>
      <c r="C93" s="217"/>
      <c r="D93" s="206" t="s">
        <v>164</v>
      </c>
      <c r="E93" s="218" t="s">
        <v>21</v>
      </c>
      <c r="F93" s="219" t="s">
        <v>339</v>
      </c>
      <c r="G93" s="217"/>
      <c r="H93" s="220">
        <v>2942</v>
      </c>
      <c r="I93" s="221"/>
      <c r="J93" s="217"/>
      <c r="K93" s="217"/>
      <c r="L93" s="222"/>
      <c r="M93" s="223"/>
      <c r="N93" s="224"/>
      <c r="O93" s="224"/>
      <c r="P93" s="224"/>
      <c r="Q93" s="224"/>
      <c r="R93" s="224"/>
      <c r="S93" s="224"/>
      <c r="T93" s="225"/>
      <c r="AT93" s="226" t="s">
        <v>164</v>
      </c>
      <c r="AU93" s="226" t="s">
        <v>82</v>
      </c>
      <c r="AV93" s="12" t="s">
        <v>82</v>
      </c>
      <c r="AW93" s="12" t="s">
        <v>36</v>
      </c>
      <c r="AX93" s="12" t="s">
        <v>72</v>
      </c>
      <c r="AY93" s="226" t="s">
        <v>155</v>
      </c>
    </row>
    <row r="94" spans="2:65" s="13" customFormat="1" ht="13.5">
      <c r="B94" s="227"/>
      <c r="C94" s="228"/>
      <c r="D94" s="206" t="s">
        <v>164</v>
      </c>
      <c r="E94" s="239" t="s">
        <v>21</v>
      </c>
      <c r="F94" s="240" t="s">
        <v>168</v>
      </c>
      <c r="G94" s="228"/>
      <c r="H94" s="241">
        <v>2942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AT94" s="238" t="s">
        <v>164</v>
      </c>
      <c r="AU94" s="238" t="s">
        <v>82</v>
      </c>
      <c r="AV94" s="13" t="s">
        <v>162</v>
      </c>
      <c r="AW94" s="13" t="s">
        <v>36</v>
      </c>
      <c r="AX94" s="13" t="s">
        <v>80</v>
      </c>
      <c r="AY94" s="238" t="s">
        <v>155</v>
      </c>
    </row>
    <row r="95" spans="2:65" s="10" customFormat="1" ht="29.85" customHeight="1">
      <c r="B95" s="175"/>
      <c r="C95" s="176"/>
      <c r="D95" s="189" t="s">
        <v>71</v>
      </c>
      <c r="E95" s="190" t="s">
        <v>181</v>
      </c>
      <c r="F95" s="190" t="s">
        <v>182</v>
      </c>
      <c r="G95" s="176"/>
      <c r="H95" s="176"/>
      <c r="I95" s="179"/>
      <c r="J95" s="191">
        <f>BK95</f>
        <v>0</v>
      </c>
      <c r="K95" s="176"/>
      <c r="L95" s="181"/>
      <c r="M95" s="182"/>
      <c r="N95" s="183"/>
      <c r="O95" s="183"/>
      <c r="P95" s="184">
        <f>SUM(P96:P101)</f>
        <v>0</v>
      </c>
      <c r="Q95" s="183"/>
      <c r="R95" s="184">
        <f>SUM(R96:R101)</f>
        <v>0</v>
      </c>
      <c r="S95" s="183"/>
      <c r="T95" s="185">
        <f>SUM(T96:T101)</f>
        <v>200</v>
      </c>
      <c r="AR95" s="186" t="s">
        <v>80</v>
      </c>
      <c r="AT95" s="187" t="s">
        <v>71</v>
      </c>
      <c r="AU95" s="187" t="s">
        <v>80</v>
      </c>
      <c r="AY95" s="186" t="s">
        <v>155</v>
      </c>
      <c r="BK95" s="188">
        <f>SUM(BK96:BK101)</f>
        <v>0</v>
      </c>
    </row>
    <row r="96" spans="2:65" s="1" customFormat="1" ht="44.25" customHeight="1">
      <c r="B96" s="40"/>
      <c r="C96" s="192" t="s">
        <v>162</v>
      </c>
      <c r="D96" s="192" t="s">
        <v>157</v>
      </c>
      <c r="E96" s="193" t="s">
        <v>191</v>
      </c>
      <c r="F96" s="194" t="s">
        <v>192</v>
      </c>
      <c r="G96" s="195" t="s">
        <v>176</v>
      </c>
      <c r="H96" s="196">
        <v>10000</v>
      </c>
      <c r="I96" s="197"/>
      <c r="J96" s="198">
        <f>ROUND(I96*H96,2)</f>
        <v>0</v>
      </c>
      <c r="K96" s="194" t="s">
        <v>161</v>
      </c>
      <c r="L96" s="60"/>
      <c r="M96" s="199" t="s">
        <v>21</v>
      </c>
      <c r="N96" s="200" t="s">
        <v>43</v>
      </c>
      <c r="O96" s="41"/>
      <c r="P96" s="201">
        <f>O96*H96</f>
        <v>0</v>
      </c>
      <c r="Q96" s="201">
        <v>0</v>
      </c>
      <c r="R96" s="201">
        <f>Q96*H96</f>
        <v>0</v>
      </c>
      <c r="S96" s="201">
        <v>0.02</v>
      </c>
      <c r="T96" s="202">
        <f>S96*H96</f>
        <v>200</v>
      </c>
      <c r="AR96" s="23" t="s">
        <v>162</v>
      </c>
      <c r="AT96" s="23" t="s">
        <v>157</v>
      </c>
      <c r="AU96" s="23" t="s">
        <v>82</v>
      </c>
      <c r="AY96" s="23" t="s">
        <v>155</v>
      </c>
      <c r="BE96" s="203">
        <f>IF(N96="základní",J96,0)</f>
        <v>0</v>
      </c>
      <c r="BF96" s="203">
        <f>IF(N96="snížená",J96,0)</f>
        <v>0</v>
      </c>
      <c r="BG96" s="203">
        <f>IF(N96="zákl. přenesená",J96,0)</f>
        <v>0</v>
      </c>
      <c r="BH96" s="203">
        <f>IF(N96="sníž. přenesená",J96,0)</f>
        <v>0</v>
      </c>
      <c r="BI96" s="203">
        <f>IF(N96="nulová",J96,0)</f>
        <v>0</v>
      </c>
      <c r="BJ96" s="23" t="s">
        <v>80</v>
      </c>
      <c r="BK96" s="203">
        <f>ROUND(I96*H96,2)</f>
        <v>0</v>
      </c>
      <c r="BL96" s="23" t="s">
        <v>162</v>
      </c>
      <c r="BM96" s="23" t="s">
        <v>340</v>
      </c>
    </row>
    <row r="97" spans="2:65" s="1" customFormat="1" ht="27">
      <c r="B97" s="40"/>
      <c r="C97" s="62"/>
      <c r="D97" s="206" t="s">
        <v>186</v>
      </c>
      <c r="E97" s="62"/>
      <c r="F97" s="242" t="s">
        <v>194</v>
      </c>
      <c r="G97" s="62"/>
      <c r="H97" s="62"/>
      <c r="I97" s="162"/>
      <c r="J97" s="62"/>
      <c r="K97" s="62"/>
      <c r="L97" s="60"/>
      <c r="M97" s="243"/>
      <c r="N97" s="41"/>
      <c r="O97" s="41"/>
      <c r="P97" s="41"/>
      <c r="Q97" s="41"/>
      <c r="R97" s="41"/>
      <c r="S97" s="41"/>
      <c r="T97" s="77"/>
      <c r="AT97" s="23" t="s">
        <v>186</v>
      </c>
      <c r="AU97" s="23" t="s">
        <v>82</v>
      </c>
    </row>
    <row r="98" spans="2:65" s="11" customFormat="1" ht="13.5">
      <c r="B98" s="204"/>
      <c r="C98" s="205"/>
      <c r="D98" s="206" t="s">
        <v>164</v>
      </c>
      <c r="E98" s="207" t="s">
        <v>21</v>
      </c>
      <c r="F98" s="208" t="s">
        <v>195</v>
      </c>
      <c r="G98" s="205"/>
      <c r="H98" s="209" t="s">
        <v>21</v>
      </c>
      <c r="I98" s="210"/>
      <c r="J98" s="205"/>
      <c r="K98" s="205"/>
      <c r="L98" s="211"/>
      <c r="M98" s="212"/>
      <c r="N98" s="213"/>
      <c r="O98" s="213"/>
      <c r="P98" s="213"/>
      <c r="Q98" s="213"/>
      <c r="R98" s="213"/>
      <c r="S98" s="213"/>
      <c r="T98" s="214"/>
      <c r="AT98" s="215" t="s">
        <v>164</v>
      </c>
      <c r="AU98" s="215" t="s">
        <v>82</v>
      </c>
      <c r="AV98" s="11" t="s">
        <v>80</v>
      </c>
      <c r="AW98" s="11" t="s">
        <v>36</v>
      </c>
      <c r="AX98" s="11" t="s">
        <v>72</v>
      </c>
      <c r="AY98" s="215" t="s">
        <v>155</v>
      </c>
    </row>
    <row r="99" spans="2:65" s="11" customFormat="1" ht="13.5">
      <c r="B99" s="204"/>
      <c r="C99" s="205"/>
      <c r="D99" s="206" t="s">
        <v>164</v>
      </c>
      <c r="E99" s="207" t="s">
        <v>21</v>
      </c>
      <c r="F99" s="208" t="s">
        <v>341</v>
      </c>
      <c r="G99" s="205"/>
      <c r="H99" s="209" t="s">
        <v>21</v>
      </c>
      <c r="I99" s="210"/>
      <c r="J99" s="205"/>
      <c r="K99" s="205"/>
      <c r="L99" s="211"/>
      <c r="M99" s="212"/>
      <c r="N99" s="213"/>
      <c r="O99" s="213"/>
      <c r="P99" s="213"/>
      <c r="Q99" s="213"/>
      <c r="R99" s="213"/>
      <c r="S99" s="213"/>
      <c r="T99" s="214"/>
      <c r="AT99" s="215" t="s">
        <v>164</v>
      </c>
      <c r="AU99" s="215" t="s">
        <v>82</v>
      </c>
      <c r="AV99" s="11" t="s">
        <v>80</v>
      </c>
      <c r="AW99" s="11" t="s">
        <v>36</v>
      </c>
      <c r="AX99" s="11" t="s">
        <v>72</v>
      </c>
      <c r="AY99" s="215" t="s">
        <v>155</v>
      </c>
    </row>
    <row r="100" spans="2:65" s="12" customFormat="1" ht="13.5">
      <c r="B100" s="216"/>
      <c r="C100" s="217"/>
      <c r="D100" s="206" t="s">
        <v>164</v>
      </c>
      <c r="E100" s="218" t="s">
        <v>21</v>
      </c>
      <c r="F100" s="219" t="s">
        <v>342</v>
      </c>
      <c r="G100" s="217"/>
      <c r="H100" s="220">
        <v>10000</v>
      </c>
      <c r="I100" s="221"/>
      <c r="J100" s="217"/>
      <c r="K100" s="217"/>
      <c r="L100" s="222"/>
      <c r="M100" s="223"/>
      <c r="N100" s="224"/>
      <c r="O100" s="224"/>
      <c r="P100" s="224"/>
      <c r="Q100" s="224"/>
      <c r="R100" s="224"/>
      <c r="S100" s="224"/>
      <c r="T100" s="225"/>
      <c r="AT100" s="226" t="s">
        <v>164</v>
      </c>
      <c r="AU100" s="226" t="s">
        <v>82</v>
      </c>
      <c r="AV100" s="12" t="s">
        <v>82</v>
      </c>
      <c r="AW100" s="12" t="s">
        <v>36</v>
      </c>
      <c r="AX100" s="12" t="s">
        <v>72</v>
      </c>
      <c r="AY100" s="226" t="s">
        <v>155</v>
      </c>
    </row>
    <row r="101" spans="2:65" s="13" customFormat="1" ht="13.5">
      <c r="B101" s="227"/>
      <c r="C101" s="228"/>
      <c r="D101" s="206" t="s">
        <v>164</v>
      </c>
      <c r="E101" s="239" t="s">
        <v>21</v>
      </c>
      <c r="F101" s="240" t="s">
        <v>168</v>
      </c>
      <c r="G101" s="228"/>
      <c r="H101" s="241">
        <v>10000</v>
      </c>
      <c r="I101" s="233"/>
      <c r="J101" s="228"/>
      <c r="K101" s="228"/>
      <c r="L101" s="234"/>
      <c r="M101" s="235"/>
      <c r="N101" s="236"/>
      <c r="O101" s="236"/>
      <c r="P101" s="236"/>
      <c r="Q101" s="236"/>
      <c r="R101" s="236"/>
      <c r="S101" s="236"/>
      <c r="T101" s="237"/>
      <c r="AT101" s="238" t="s">
        <v>164</v>
      </c>
      <c r="AU101" s="238" t="s">
        <v>82</v>
      </c>
      <c r="AV101" s="13" t="s">
        <v>162</v>
      </c>
      <c r="AW101" s="13" t="s">
        <v>36</v>
      </c>
      <c r="AX101" s="13" t="s">
        <v>80</v>
      </c>
      <c r="AY101" s="238" t="s">
        <v>155</v>
      </c>
    </row>
    <row r="102" spans="2:65" s="10" customFormat="1" ht="29.85" customHeight="1">
      <c r="B102" s="175"/>
      <c r="C102" s="176"/>
      <c r="D102" s="189" t="s">
        <v>71</v>
      </c>
      <c r="E102" s="190" t="s">
        <v>199</v>
      </c>
      <c r="F102" s="190" t="s">
        <v>200</v>
      </c>
      <c r="G102" s="176"/>
      <c r="H102" s="176"/>
      <c r="I102" s="179"/>
      <c r="J102" s="191">
        <f>BK102</f>
        <v>0</v>
      </c>
      <c r="K102" s="176"/>
      <c r="L102" s="181"/>
      <c r="M102" s="182"/>
      <c r="N102" s="183"/>
      <c r="O102" s="183"/>
      <c r="P102" s="184">
        <f>SUM(P103:P105)</f>
        <v>0</v>
      </c>
      <c r="Q102" s="183"/>
      <c r="R102" s="184">
        <f>SUM(R103:R105)</f>
        <v>0</v>
      </c>
      <c r="S102" s="183"/>
      <c r="T102" s="185">
        <f>SUM(T103:T105)</f>
        <v>0</v>
      </c>
      <c r="AR102" s="186" t="s">
        <v>80</v>
      </c>
      <c r="AT102" s="187" t="s">
        <v>71</v>
      </c>
      <c r="AU102" s="187" t="s">
        <v>80</v>
      </c>
      <c r="AY102" s="186" t="s">
        <v>155</v>
      </c>
      <c r="BK102" s="188">
        <f>SUM(BK103:BK105)</f>
        <v>0</v>
      </c>
    </row>
    <row r="103" spans="2:65" s="1" customFormat="1" ht="22.5" customHeight="1">
      <c r="B103" s="40"/>
      <c r="C103" s="192" t="s">
        <v>190</v>
      </c>
      <c r="D103" s="192" t="s">
        <v>157</v>
      </c>
      <c r="E103" s="193" t="s">
        <v>252</v>
      </c>
      <c r="F103" s="194" t="s">
        <v>253</v>
      </c>
      <c r="G103" s="195" t="s">
        <v>160</v>
      </c>
      <c r="H103" s="196">
        <v>13405.5</v>
      </c>
      <c r="I103" s="197"/>
      <c r="J103" s="198">
        <f>ROUND(I103*H103,2)</f>
        <v>0</v>
      </c>
      <c r="K103" s="194" t="s">
        <v>161</v>
      </c>
      <c r="L103" s="60"/>
      <c r="M103" s="199" t="s">
        <v>21</v>
      </c>
      <c r="N103" s="200" t="s">
        <v>43</v>
      </c>
      <c r="O103" s="41"/>
      <c r="P103" s="201">
        <f>O103*H103</f>
        <v>0</v>
      </c>
      <c r="Q103" s="201">
        <v>0</v>
      </c>
      <c r="R103" s="201">
        <f>Q103*H103</f>
        <v>0</v>
      </c>
      <c r="S103" s="201">
        <v>0</v>
      </c>
      <c r="T103" s="202">
        <f>S103*H103</f>
        <v>0</v>
      </c>
      <c r="AR103" s="23" t="s">
        <v>162</v>
      </c>
      <c r="AT103" s="23" t="s">
        <v>157</v>
      </c>
      <c r="AU103" s="23" t="s">
        <v>82</v>
      </c>
      <c r="AY103" s="23" t="s">
        <v>155</v>
      </c>
      <c r="BE103" s="203">
        <f>IF(N103="základní",J103,0)</f>
        <v>0</v>
      </c>
      <c r="BF103" s="203">
        <f>IF(N103="snížená",J103,0)</f>
        <v>0</v>
      </c>
      <c r="BG103" s="203">
        <f>IF(N103="zákl. přenesená",J103,0)</f>
        <v>0</v>
      </c>
      <c r="BH103" s="203">
        <f>IF(N103="sníž. přenesená",J103,0)</f>
        <v>0</v>
      </c>
      <c r="BI103" s="203">
        <f>IF(N103="nulová",J103,0)</f>
        <v>0</v>
      </c>
      <c r="BJ103" s="23" t="s">
        <v>80</v>
      </c>
      <c r="BK103" s="203">
        <f>ROUND(I103*H103,2)</f>
        <v>0</v>
      </c>
      <c r="BL103" s="23" t="s">
        <v>162</v>
      </c>
      <c r="BM103" s="23" t="s">
        <v>343</v>
      </c>
    </row>
    <row r="104" spans="2:65" s="12" customFormat="1" ht="13.5">
      <c r="B104" s="216"/>
      <c r="C104" s="217"/>
      <c r="D104" s="206" t="s">
        <v>164</v>
      </c>
      <c r="E104" s="218" t="s">
        <v>21</v>
      </c>
      <c r="F104" s="219" t="s">
        <v>344</v>
      </c>
      <c r="G104" s="217"/>
      <c r="H104" s="220">
        <v>13405.5</v>
      </c>
      <c r="I104" s="221"/>
      <c r="J104" s="217"/>
      <c r="K104" s="217"/>
      <c r="L104" s="222"/>
      <c r="M104" s="223"/>
      <c r="N104" s="224"/>
      <c r="O104" s="224"/>
      <c r="P104" s="224"/>
      <c r="Q104" s="224"/>
      <c r="R104" s="224"/>
      <c r="S104" s="224"/>
      <c r="T104" s="225"/>
      <c r="AT104" s="226" t="s">
        <v>164</v>
      </c>
      <c r="AU104" s="226" t="s">
        <v>82</v>
      </c>
      <c r="AV104" s="12" t="s">
        <v>82</v>
      </c>
      <c r="AW104" s="12" t="s">
        <v>36</v>
      </c>
      <c r="AX104" s="12" t="s">
        <v>72</v>
      </c>
      <c r="AY104" s="226" t="s">
        <v>155</v>
      </c>
    </row>
    <row r="105" spans="2:65" s="13" customFormat="1" ht="13.5">
      <c r="B105" s="227"/>
      <c r="C105" s="228"/>
      <c r="D105" s="206" t="s">
        <v>164</v>
      </c>
      <c r="E105" s="239" t="s">
        <v>21</v>
      </c>
      <c r="F105" s="240" t="s">
        <v>168</v>
      </c>
      <c r="G105" s="228"/>
      <c r="H105" s="241">
        <v>13405.5</v>
      </c>
      <c r="I105" s="233"/>
      <c r="J105" s="228"/>
      <c r="K105" s="228"/>
      <c r="L105" s="234"/>
      <c r="M105" s="244"/>
      <c r="N105" s="245"/>
      <c r="O105" s="245"/>
      <c r="P105" s="245"/>
      <c r="Q105" s="245"/>
      <c r="R105" s="245"/>
      <c r="S105" s="245"/>
      <c r="T105" s="246"/>
      <c r="AT105" s="238" t="s">
        <v>164</v>
      </c>
      <c r="AU105" s="238" t="s">
        <v>82</v>
      </c>
      <c r="AV105" s="13" t="s">
        <v>162</v>
      </c>
      <c r="AW105" s="13" t="s">
        <v>36</v>
      </c>
      <c r="AX105" s="13" t="s">
        <v>80</v>
      </c>
      <c r="AY105" s="238" t="s">
        <v>155</v>
      </c>
    </row>
    <row r="106" spans="2:65" s="1" customFormat="1" ht="6.95" customHeight="1">
      <c r="B106" s="55"/>
      <c r="C106" s="56"/>
      <c r="D106" s="56"/>
      <c r="E106" s="56"/>
      <c r="F106" s="56"/>
      <c r="G106" s="56"/>
      <c r="H106" s="56"/>
      <c r="I106" s="138"/>
      <c r="J106" s="56"/>
      <c r="K106" s="56"/>
      <c r="L106" s="60"/>
    </row>
  </sheetData>
  <sheetProtection algorithmName="SHA-512" hashValue="EzMC5BKOWoDMdPjJkoyahUo25vu2hWxtMSlFYQJ8m9lOl30xcum2gLjjdIGfWV2uDZcSY2AdHP4TlxI57u39ag==" saltValue="VVykS4sDdpggvz1g93RgJg==" spinCount="100000" sheet="1" objects="1" scenarios="1" formatCells="0" formatColumns="0" formatRows="0" sort="0" autoFilter="0"/>
  <autoFilter ref="C79:K105"/>
  <mergeCells count="9">
    <mergeCell ref="E70:H70"/>
    <mergeCell ref="E72:H72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/>
    <hyperlink ref="G1:H1" location="C54" display="2) Rekapitulace"/>
    <hyperlink ref="J1" location="C79" display="3) Soupis prací"/>
    <hyperlink ref="L1:V1" location="'Rekapitulace stavby'!C2" display="Rekapitulace stavby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/1WLQNJQDLPkFGaeC4S4Is8gwsE=</DigestValue>
    </Reference>
    <Reference URI="#idOfficeObject" Type="http://www.w3.org/2000/09/xmldsig#Object">
      <DigestMethod Algorithm="http://www.w3.org/2000/09/xmldsig#sha1"/>
      <DigestValue>UtJuHNeACUhl4QUvfIJYPFf/ss8=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FVToPGlX4bhXuvPkJDc0Z6GNojI=</DigestValue>
    </Reference>
  </SignedInfo>
  <SignatureValue>QukQ/8xCuMfhWq0koA4ZHo82RdWdQ/2WI/Q9GQphvUTLbNFaPH7rEAI1KjOJanoSYBp3o9LGZNCz
P+X3Nq1U0cO5TbFL1+ZISZpF19tjBmtoGQZaLKOs5GjGV8lGCa5zfkb+5pU4AP5kXfCYw9nL+opy
m8eeeoodBaIxixdhCAu0nHD9WjweAUxEBK6ENFdJj1nApNVZBGNKevGv4CAT1iM3hRaYRD2TcuiI
ohmWlqUioO15R2eztF/Jzp0nsXdbzl8XRWu+rk7b+5ilcTi0EzA5UF3UYpSsHwgKwfLIgNnWRy8c
y3pBkTyS6wmrVc9MS0RnUsmy60Ibr1bH+aT7Lg==</SignatureValue>
  <KeyInfo>
    <X509Data>
      <X509Certificate>MIIIRDCCByygAwIBAgIDIcS9MA0GCSqGSIb3DQEBCwUAMF8xCzAJBgNVBAYTAkNaMSwwKgYDVQQK
DCPEjGVza8OhIHBvxaF0YSwgcy5wLiBbScSMIDQ3MTE0OTgzXTEiMCAGA1UEAxMZUG9zdFNpZ251
bSBRdWFsaWZpZWQgQ0EgMjAeFw0xNzAxMjAwNzM0MjJaFw0xODAyMDkwNzM0MjJaMIIBQDELMAkG
A1UEBhMCQ1oxFzAVBgNVBGETDk5UUkNaLTYwNDYwNTgwMUcwRQYDVQQKDD5Bcm3DoWRuw60gU2Vy
dmlzbsOtLCBwxZnDrXNwxJt2a292w6Egb3JnYW5pemFjZSBbScSMIDYwNDYwNTgwXTE4MDYGA1UE
CwwvQXJtw6FkbsOtIFNlcnZpc27DrSwgcMWZw61zcMSbdmtvdsOhIG9yZ2FuaXphY2UxEDAOBgNV
BAsTB1BFUjE2NTAxGzAZBgNVBAMMEkluZy4gTGVua2EgxIxlcm7DoTEQMA4GA1UEBAwHxIxlcm7D
oTEOMAwGA1UEKhMFTGVua2ExEDAOBgNVBAUTB1A1MzQ4MjkxMjAwBgNVBAwMKVJlZmVyZW50IGFr
dml6acSNbsOtaG8gb2RkxJtsZW7DrSAtIFByYWhhMIIBIjANBgkqhkiG9w0BAQEFAAOCAQ8AMIIB
CgKCAQEAzKQGl9zKhS5Hm/j7YlSeD5/TYluXJV1TNHGcuXBSkXxz7LWVjKucNuL8whw4rWaUvNVY
eCZTo+12wVwZyHyBRn4N++M4Dq0YzqxXKkwWIEYZphRplYTSlXCYTrto/Qmhd5rTDOOHbmLRWBOH
tvXZV8t2KCknZPIvqKR8rFHU869oMWr4pWGPVBqoed4TZeH+mGzlzNrSI2k+YBn/9fV3+DmqUrPI
vrYxAvE3DGT9sMqTv8Uwrqm/TG9HZk/9Cd0PyMvcv/7q7dkOm/yy7ZcFGlc8gj7pf3yOypfCUwJe
nz3opKZEhVhWLCNDTtiucfPyiqKv/62L2xRbLVc8zmS06QIDAQABo4IEJDCCBCAwRQYDVR0RBD4w
PIEUbGVua2EuY2VybmFAYXMtcG8uY3qgGQYJKwYBBAHcGQIBoAwTCjExNjA0OTkzMzCgCQYDVQQN
oAITADAJBgNVHRMEAjAAMIIBKwYDVR0gBIIBIjCCAR4wggEPBghngQYBBAERZDCCAQEwgdgGCCsG
AQUFBwICMIHLGoHIVGVudG8ga3ZhbGlmaWtvdmFueSBjZXJ0aWZpa2F0IHBybyBlbGVrdHJvbmlj
a3kgcG9kcGlzIGJ5bCB2eWRhbiB2IHNvdWxhZHUgcyBuYXJpemVuaW0gRVUgYy4gOTEwLzIwMTQu
VGhpcyBpcyBhIHF1YWxpZmllZCBjZXJ0aWZpY2F0ZSBmb3IgZWxlY3Ryb25pYyBzaWduYXR1cmUg
YWNjb3JkaW5nIHRvIFJlZ3VsYXRpb24gKEVVKSBObyA5MTAvMjAxNC4wJAYIKwYBBQUHAgEWGGh0
dHA6Ly93d3cucG9zdHNpZ251bS5jejAJBgcEAIvsQAEAMIGbBggrBgEFBQcBAwSBjjCBizAIBgYE
AI5GAQEwagYGBACORgEFMGAwLhYoaHR0cHM6Ly93d3cucG9zdHNpZ251bS5jei9wZHMvcGRzX2Vu
LnBkZhMCZW4wLhYoaHR0cHM6Ly93d3cucG9zdHNpZ251bS5jei9wZHMvcGRzX2NzLnBkZhMCY3Mw
EwYGBACORgEGMAkGBwQAjkYBBgEwgfoGCCsGAQUFBwEBBIHtMIHqMDsGCCsGAQUFBzAChi9odHRw
Oi8vd3d3LnBvc3RzaWdudW0uY3ovY3J0L3BzcXVhbGlmaWVkY2EyLmNydDA8BggrBgEFBQcwAoYw
aHR0cDovL3d3dzIucG9zdHNpZ251bS5jei9jcnQvcHNxdWFsaWZpZWRjYTIuY3J0MDsGCCsGAQUF
BzAChi9odHRwOi8vcG9zdHNpZ251bS50dGMuY3ovY3J0L3BzcXVhbGlmaWVkY2EyLmNydDAwBggr
BgEFBQcwAYYkaHR0cDovL29jc3AucG9zdHNpZ251bS5jei9PQ1NQL1FDQTIvMA4GA1UdDwEB/wQE
AwIF4DAfBgNVHSMEGDAWgBSJ6EzfiyY5PtckLhIOeufmJ+XWlzCBsQYDVR0fBIGpMIGmMDWgM6Ax
hi9odHRwOi8vd3d3LnBvc3RzaWdudW0uY3ovY3JsL3BzcXVhbGlmaWVkY2EyLmNybDA2oDSgMoYw
aHR0cDovL3d3dzIucG9zdHNpZ251bS5jei9jcmwvcHNxdWFsaWZpZWRjYTIuY3JsMDWgM6Axhi9o
dHRwOi8vcG9zdHNpZ251bS50dGMuY3ovY3JsL3BzcXVhbGlmaWVkY2EyLmNybDAdBgNVHQ4EFgQU
75fcCynjtDYejktSbMHbtjRZUU4wDQYJKoZIhvcNAQELBQADggEBABDkb/3sV/tmFg/o9/4e1Eb+
5KGIWDfOXMGCW6k+f70etKcTnLi2nq6Gfjv9OunRvsy9Gz7NYrosw98xoH5QOngC+wIFC9h+Wcvh
F+x3Z9aXcnhnDO4vkcmRs10DD+5bj4wDVkouQUWNg+WIgIKGI/yR56laPR4+ID33EKK2OHWvFSPG
H6CxSgAWOEFRzzWXHDHYrhJn1T98qPpOT8Hqs/Hc31S//9CWSswIHc0VErFBQBBgQBCGrMdWXMBB
jG9oIGyQJjuuXpiWod0gRe82b623WwPGJ3Dj0decQNxN2SuNZPFrsgskdK5UqXAudpvtx9B+fKFM
E8IIAEEkQkUtpU8=</X509Certificate>
    </X509Data>
  </KeyInfo>
  <Object xmlns:mdssi="http://schemas.openxmlformats.org/package/2006/digital-signature" Id="idPackageObject">
    <Manifest>
      <Reference URI="/xl/drawings/drawing10.xml?ContentType=application/vnd.openxmlformats-officedocument.drawing+xml">
        <DigestMethod Algorithm="http://www.w3.org/2000/09/xmldsig#sha1"/>
        <DigestValue>8/BFF8jalOwyJEY/YK8bw2VGJyU=</DigestValue>
      </Reference>
      <Reference URI="/xl/sharedStrings.xml?ContentType=application/vnd.openxmlformats-officedocument.spreadsheetml.sharedStrings+xml">
        <DigestMethod Algorithm="http://www.w3.org/2000/09/xmldsig#sha1"/>
        <DigestValue>P7j63mX+uHCB94YZPP+h/lY5bUA=</DigestValue>
      </Reference>
      <Reference URI="/xl/drawings/drawing2.xml?ContentType=application/vnd.openxmlformats-officedocument.drawing+xml">
        <DigestMethod Algorithm="http://www.w3.org/2000/09/xmldsig#sha1"/>
        <DigestValue>8/BFF8jalOwyJEY/YK8bw2VGJyU=</DigestValue>
      </Reference>
      <Reference URI="/xl/printerSettings/printerSettings12.bin?ContentType=application/vnd.openxmlformats-officedocument.spreadsheetml.printerSettings">
        <DigestMethod Algorithm="http://www.w3.org/2000/09/xmldsig#sha1"/>
        <DigestValue>TLZjSMUsNyEXtTb5zrU6fA1stIo=</DigestValue>
      </Reference>
      <Reference URI="/xl/styles.xml?ContentType=application/vnd.openxmlformats-officedocument.spreadsheetml.styles+xml">
        <DigestMethod Algorithm="http://www.w3.org/2000/09/xmldsig#sha1"/>
        <DigestValue>s4mQTLvKXFgqciuHd9+7J9za2Yk=</DigestValue>
      </Reference>
      <Reference URI="/xl/theme/theme1.xml?ContentType=application/vnd.openxmlformats-officedocument.theme+xml">
        <DigestMethod Algorithm="http://www.w3.org/2000/09/xmldsig#sha1"/>
        <DigestValue>Zvh0/8y/iwLmhBSf2zBIdZh5Im8=</DigestValue>
      </Reference>
      <Reference URI="/xl/printerSettings/printerSettings11.bin?ContentType=application/vnd.openxmlformats-officedocument.spreadsheetml.printerSettings">
        <DigestMethod Algorithm="http://www.w3.org/2000/09/xmldsig#sha1"/>
        <DigestValue>TLZjSMUsNyEXtTb5zrU6fA1stIo=</DigestValue>
      </Reference>
      <Reference URI="/xl/drawings/drawing4.xml?ContentType=application/vnd.openxmlformats-officedocument.drawing+xml">
        <DigestMethod Algorithm="http://www.w3.org/2000/09/xmldsig#sha1"/>
        <DigestValue>8/BFF8jalOwyJEY/YK8bw2VGJyU=</DigestValue>
      </Reference>
      <Reference URI="/xl/calcChain.xml?ContentType=application/vnd.openxmlformats-officedocument.spreadsheetml.calcChain+xml">
        <DigestMethod Algorithm="http://www.w3.org/2000/09/xmldsig#sha1"/>
        <DigestValue>SAKfqwdXP/gPupem42mhzBRQVw4=</DigestValue>
      </Reference>
      <Reference URI="/xl/worksheets/sheet14.xml?ContentType=application/vnd.openxmlformats-officedocument.spreadsheetml.worksheet+xml">
        <DigestMethod Algorithm="http://www.w3.org/2000/09/xmldsig#sha1"/>
        <DigestValue>wPiTP37F0j9zsOfilo2AkZxrtiA=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TLZjSMUsNyEXtTb5zrU6fA1stIo=</DigestValue>
      </Reference>
      <Reference URI="/xl/worksheets/sheet16.xml?ContentType=application/vnd.openxmlformats-officedocument.spreadsheetml.worksheet+xml">
        <DigestMethod Algorithm="http://www.w3.org/2000/09/xmldsig#sha1"/>
        <DigestValue>dZfXFr8HD0oR43MvCtVflZbMGh4=</DigestValue>
      </Reference>
      <Reference URI="/xl/drawings/drawing3.xml?ContentType=application/vnd.openxmlformats-officedocument.drawing+xml">
        <DigestMethod Algorithm="http://www.w3.org/2000/09/xmldsig#sha1"/>
        <DigestValue>8/BFF8jalOwyJEY/YK8bw2VGJyU=</DigestValue>
      </Reference>
      <Reference URI="/xl/worksheets/sheet8.xml?ContentType=application/vnd.openxmlformats-officedocument.spreadsheetml.worksheet+xml">
        <DigestMethod Algorithm="http://www.w3.org/2000/09/xmldsig#sha1"/>
        <DigestValue>5aiBxlbhWqTcC0OSZ/100wWPIG0=</DigestValue>
      </Reference>
      <Reference URI="/xl/drawings/drawing1.xml?ContentType=application/vnd.openxmlformats-officedocument.drawing+xml">
        <DigestMethod Algorithm="http://www.w3.org/2000/09/xmldsig#sha1"/>
        <DigestValue>WV29ZUNtmf611+6i32lyDvQF+D0=</DigestValue>
      </Reference>
      <Reference URI="/xl/worksheets/sheet9.xml?ContentType=application/vnd.openxmlformats-officedocument.spreadsheetml.worksheet+xml">
        <DigestMethod Algorithm="http://www.w3.org/2000/09/xmldsig#sha1"/>
        <DigestValue>pDJnRMJrylUNj7uBhK5KxeD/l1k=</DigestValue>
      </Reference>
      <Reference URI="/xl/worksheets/sheet6.xml?ContentType=application/vnd.openxmlformats-officedocument.spreadsheetml.worksheet+xml">
        <DigestMethod Algorithm="http://www.w3.org/2000/09/xmldsig#sha1"/>
        <DigestValue>avTPWQXHG8Xsy/W0alC11KzzJro=</DigestValue>
      </Reference>
      <Reference URI="/xl/drawings/drawing9.xml?ContentType=application/vnd.openxmlformats-officedocument.drawing+xml">
        <DigestMethod Algorithm="http://www.w3.org/2000/09/xmldsig#sha1"/>
        <DigestValue>8/BFF8jalOwyJEY/YK8bw2VGJyU=</DigestValue>
      </Reference>
      <Reference URI="/xl/worksheets/sheet5.xml?ContentType=application/vnd.openxmlformats-officedocument.spreadsheetml.worksheet+xml">
        <DigestMethod Algorithm="http://www.w3.org/2000/09/xmldsig#sha1"/>
        <DigestValue>D96Kf6QZ7Nam2AnugOpP5HEm7fM=</DigestValue>
      </Reference>
      <Reference URI="/xl/worksheets/sheet7.xml?ContentType=application/vnd.openxmlformats-officedocument.spreadsheetml.worksheet+xml">
        <DigestMethod Algorithm="http://www.w3.org/2000/09/xmldsig#sha1"/>
        <DigestValue>Q8qTVfVtZ6m7yeRxleqKEdvw1to=</DigestValue>
      </Reference>
      <Reference URI="/xl/worksheets/sheet12.xml?ContentType=application/vnd.openxmlformats-officedocument.spreadsheetml.worksheet+xml">
        <DigestMethod Algorithm="http://www.w3.org/2000/09/xmldsig#sha1"/>
        <DigestValue>XEgVOX4angDbNHQsUpyCAZgU/14=</DigestValue>
      </Reference>
      <Reference URI="/xl/drawings/drawing8.xml?ContentType=application/vnd.openxmlformats-officedocument.drawing+xml">
        <DigestMethod Algorithm="http://www.w3.org/2000/09/xmldsig#sha1"/>
        <DigestValue>8/BFF8jalOwyJEY/YK8bw2VGJyU=</DigestValue>
      </Reference>
      <Reference URI="/xl/worksheets/sheet11.xml?ContentType=application/vnd.openxmlformats-officedocument.spreadsheetml.worksheet+xml">
        <DigestMethod Algorithm="http://www.w3.org/2000/09/xmldsig#sha1"/>
        <DigestValue>MWrCBfSZEo6eDianiJjeopKFS2Y=</DigestValue>
      </Reference>
      <Reference URI="/xl/drawings/drawing7.xml?ContentType=application/vnd.openxmlformats-officedocument.drawing+xml">
        <DigestMethod Algorithm="http://www.w3.org/2000/09/xmldsig#sha1"/>
        <DigestValue>8/BFF8jalOwyJEY/YK8bw2VGJyU=</DigestValue>
      </Reference>
      <Reference URI="/xl/worksheets/sheet10.xml?ContentType=application/vnd.openxmlformats-officedocument.spreadsheetml.worksheet+xml">
        <DigestMethod Algorithm="http://www.w3.org/2000/09/xmldsig#sha1"/>
        <DigestValue>z3G6irYRctGPftgRNZJz63a35q0=</DigestValue>
      </Reference>
      <Reference URI="/xl/drawings/drawing6.xml?ContentType=application/vnd.openxmlformats-officedocument.drawing+xml">
        <DigestMethod Algorithm="http://www.w3.org/2000/09/xmldsig#sha1"/>
        <DigestValue>8/BFF8jalOwyJEY/YK8bw2VGJyU=</DigestValue>
      </Reference>
      <Reference URI="/xl/printerSettings/printerSettings9.bin?ContentType=application/vnd.openxmlformats-officedocument.spreadsheetml.printerSettings">
        <DigestMethod Algorithm="http://www.w3.org/2000/09/xmldsig#sha1"/>
        <DigestValue>TLZjSMUsNyEXtTb5zrU6fA1stIo=</DigestValue>
      </Reference>
      <Reference URI="/xl/worksheets/sheet15.xml?ContentType=application/vnd.openxmlformats-officedocument.spreadsheetml.worksheet+xml">
        <DigestMethod Algorithm="http://www.w3.org/2000/09/xmldsig#sha1"/>
        <DigestValue>UqIooGJzt9yiqoF5Ij+YCrthjWU=</DigestValue>
      </Reference>
      <Reference URI="/xl/drawings/drawing13.xml?ContentType=application/vnd.openxmlformats-officedocument.drawing+xml">
        <DigestMethod Algorithm="http://www.w3.org/2000/09/xmldsig#sha1"/>
        <DigestValue>8/BFF8jalOwyJEY/YK8bw2VGJyU=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TLZjSMUsNyEXtTb5zrU6fA1stIo=</DigestValue>
      </Reference>
      <Reference URI="/xl/drawings/drawing14.xml?ContentType=application/vnd.openxmlformats-officedocument.drawing+xml">
        <DigestMethod Algorithm="http://www.w3.org/2000/09/xmldsig#sha1"/>
        <DigestValue>8/BFF8jalOwyJEY/YK8bw2VGJyU=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TLZjSMUsNyEXtTb5zrU6fA1stIo=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TLZjSMUsNyEXtTb5zrU6fA1stIo=</DigestValue>
      </Reference>
      <Reference URI="/xl/drawings/drawing12.xml?ContentType=application/vnd.openxmlformats-officedocument.drawing+xml">
        <DigestMethod Algorithm="http://www.w3.org/2000/09/xmldsig#sha1"/>
        <DigestValue>8/BFF8jalOwyJEY/YK8bw2VGJyU=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TLZjSMUsNyEXtTb5zrU6fA1stIo=</DigestValue>
      </Reference>
      <Reference URI="/xl/worksheets/sheet4.xml?ContentType=application/vnd.openxmlformats-officedocument.spreadsheetml.worksheet+xml">
        <DigestMethod Algorithm="http://www.w3.org/2000/09/xmldsig#sha1"/>
        <DigestValue>Q2b0suJh4Qu9HlSovC05MkV86K0=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nqkaOfpjFWwPMVxyqzg7gVG9qpw=</DigestValue>
      </Reference>
      <Reference URI="/xl/workbook.xml?ContentType=application/vnd.openxmlformats-officedocument.spreadsheetml.sheet.main+xml">
        <DigestMethod Algorithm="http://www.w3.org/2000/09/xmldsig#sha1"/>
        <DigestValue>Q2UA3XZCDNgNV2xKQalUPt/VU9Y=</DigestValue>
      </Reference>
      <Reference URI="/xl/drawings/drawing15.xml?ContentType=application/vnd.openxmlformats-officedocument.drawing+xml">
        <DigestMethod Algorithm="http://www.w3.org/2000/09/xmldsig#sha1"/>
        <DigestValue>8/BFF8jalOwyJEY/YK8bw2VGJyU=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TLZjSMUsNyEXtTb5zrU6fA1stIo=</DigestValue>
      </Reference>
      <Reference URI="/xl/worksheets/sheet3.xml?ContentType=application/vnd.openxmlformats-officedocument.spreadsheetml.worksheet+xml">
        <DigestMethod Algorithm="http://www.w3.org/2000/09/xmldsig#sha1"/>
        <DigestValue>bsDV4wZHqKTEe2rdd4zuVTuvc4o=</DigestValue>
      </Reference>
      <Reference URI="/xl/printerSettings/printerSettings14.bin?ContentType=application/vnd.openxmlformats-officedocument.spreadsheetml.printerSettings">
        <DigestMethod Algorithm="http://www.w3.org/2000/09/xmldsig#sha1"/>
        <DigestValue>TLZjSMUsNyEXtTb5zrU6fA1stIo=</DigestValue>
      </Reference>
      <Reference URI="/xl/media/image1.png?ContentType=image/png">
        <DigestMethod Algorithm="http://www.w3.org/2000/09/xmldsig#sha1"/>
        <DigestValue>YiFCK6SpKxzuBlUmBuTSucIjsz4=</DigestValue>
      </Reference>
      <Reference URI="/xl/drawings/drawing5.xml?ContentType=application/vnd.openxmlformats-officedocument.drawing+xml">
        <DigestMethod Algorithm="http://www.w3.org/2000/09/xmldsig#sha1"/>
        <DigestValue>8/BFF8jalOwyJEY/YK8bw2VGJyU=</DigestValue>
      </Reference>
      <Reference URI="/xl/printerSettings/printerSettings15.bin?ContentType=application/vnd.openxmlformats-officedocument.spreadsheetml.printerSettings">
        <DigestMethod Algorithm="http://www.w3.org/2000/09/xmldsig#sha1"/>
        <DigestValue>TLZjSMUsNyEXtTb5zrU6fA1stIo=</DigestValue>
      </Reference>
      <Reference URI="/xl/worksheets/sheet1.xml?ContentType=application/vnd.openxmlformats-officedocument.spreadsheetml.worksheet+xml">
        <DigestMethod Algorithm="http://www.w3.org/2000/09/xmldsig#sha1"/>
        <DigestValue>qMMP2AmrIgXW4H8CXA5eVTUrpx4=</DigestValue>
      </Reference>
      <Reference URI="/xl/printerSettings/printerSettings10.bin?ContentType=application/vnd.openxmlformats-officedocument.spreadsheetml.printerSettings">
        <DigestMethod Algorithm="http://www.w3.org/2000/09/xmldsig#sha1"/>
        <DigestValue>TLZjSMUsNyEXtTb5zrU6fA1stIo=</DigestValue>
      </Reference>
      <Reference URI="/xl/drawings/drawing11.xml?ContentType=application/vnd.openxmlformats-officedocument.drawing+xml">
        <DigestMethod Algorithm="http://www.w3.org/2000/09/xmldsig#sha1"/>
        <DigestValue>8/BFF8jalOwyJEY/YK8bw2VGJyU=</DigestValue>
      </Reference>
      <Reference URI="/xl/printerSettings/printerSettings13.bin?ContentType=application/vnd.openxmlformats-officedocument.spreadsheetml.printerSettings">
        <DigestMethod Algorithm="http://www.w3.org/2000/09/xmldsig#sha1"/>
        <DigestValue>TLZjSMUsNyEXtTb5zrU6fA1stIo=</DigestValue>
      </Reference>
      <Reference URI="/xl/worksheets/sheet2.xml?ContentType=application/vnd.openxmlformats-officedocument.spreadsheetml.worksheet+xml">
        <DigestMethod Algorithm="http://www.w3.org/2000/09/xmldsig#sha1"/>
        <DigestValue>u474rjvQLbqj/dF2774s2iZOPik=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TLZjSMUsNyEXtTb5zrU6fA1stIo=</DigestValue>
      </Reference>
      <Reference URI="/xl/worksheets/sheet13.xml?ContentType=application/vnd.openxmlformats-officedocument.spreadsheetml.worksheet+xml">
        <DigestMethod Algorithm="http://www.w3.org/2000/09/xmldsig#sha1"/>
        <DigestValue>QyKxxFUmq201HBFUev+L6EOljzo=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drawings/_rels/drawing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FS0vcCriQf8DmADE2ZM+sJcQ4E4=</DigestValue>
      </Reference>
      <Reference URI="/xl/drawings/_rels/drawing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worksheets/_rels/sheet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AUlhsDG4S4Blm+QAq8m+1JEAnv0=</DigestValue>
      </Reference>
      <Reference URI="/xl/drawings/_rels/drawing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worksheets/_rels/sheet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S1yNbwXBtIh7WSmczh93NIQp/TE=</DigestValue>
      </Reference>
      <Reference URI="/xl/drawings/_rels/drawing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axwr4v8os1F2FK1rrDpDlXArYac=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UIRlhld3tK0F6HdXYut+1mb+GAI=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DaOLaGAg4N9uwHjEwd+w/hT5jsw=</DigestValue>
      </Reference>
      <Reference URI="/xl/drawings/_rels/drawing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drawings/_rels/drawing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drawings/_rels/drawing1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drawings/_rels/drawing1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drawings/_rels/drawing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drawings/_rels/drawing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mBk40KCXWQRXI4Sn1b4H4r6XPFg=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cDtVRw0rBClDFN7iKM/7eOh58KE=</DigestValue>
      </Reference>
      <Reference URI="/xl/drawings/_rels/drawing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5N7CuvssA1CgqRyJN9mazqdh1ps=</DigestValue>
      </Reference>
      <Reference URI="/xl/worksheets/_rels/sheet1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jTI+Ihp69qGZP8h9Uv8X2KMFdB0=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TzSoNY7Vz346wVbl+SaXW7UTDZM=</DigestValue>
      </Reference>
      <Reference URI="/xl/worksheets/_rels/sheet9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oaCmfeKapJGl1MCH6wbBSSCG73U=</DigestValue>
      </Reference>
      <Reference URI="/xl/drawings/_rels/drawing8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worksheets/_rels/sheet12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L4w/Gl3ILNFu/LdSlI3ICfWpKo4=</DigestValue>
      </Reference>
      <Reference URI="/xl/drawings/_rels/drawing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worksheets/_rels/sheet10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VLjKdxT5rCd/jZomNnyTCsBiGv8=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worksheets/_rels/sheet1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Yy+SgFxV2VFDUT2lGcTfLYA2voM=</DigestValue>
      </Reference>
      <Reference URI="/xl/drawings/_rels/drawing7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7DgSsM2RhDHsA9/kfhEQG45c4Xw=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13"/>
            <mdssi:RelationshipReference SourceId="rId18"/>
            <mdssi:RelationshipReference SourceId="rId3"/>
            <mdssi:RelationshipReference SourceId="rId7"/>
            <mdssi:RelationshipReference SourceId="rId12"/>
            <mdssi:RelationshipReference SourceId="rId17"/>
            <mdssi:RelationshipReference SourceId="rId2"/>
            <mdssi:RelationshipReference SourceId="rId16"/>
            <mdssi:RelationshipReference SourceId="rId20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5"/>
            <mdssi:RelationshipReference SourceId="rId10"/>
            <mdssi:RelationshipReference SourceId="rId19"/>
            <mdssi:RelationshipReference SourceId="rId4"/>
            <mdssi:RelationshipReference SourceId="rId9"/>
            <mdssi:RelationshipReference SourceId="rId14"/>
          </Transform>
          <Transform Algorithm="http://www.w3.org/TR/2001/REC-xml-c14n-20010315"/>
        </Transforms>
        <DigestMethod Algorithm="http://www.w3.org/2000/09/xmldsig#sha1"/>
        <DigestValue>CPEnRoWtw5Axcae2wrejR8c0uGg=</DigestValue>
      </Reference>
    </Manifest>
    <SignatureProperties>
      <SignatureProperty Id="idSignatureTime" Target="#idPackageSignature">
        <mdssi:SignatureTime>
          <mdssi:Format>YYYY-MM-DDThh:mm:ssTZD</mdssi:Format>
          <mdssi:Value>2017-07-27T13:47:17Z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2017-07-27T13:47:17Z</xd:SigningTime>
          <xd:SigningCertificate>
            <xd:Cert>
              <xd:CertDigest>
                <DigestMethod Algorithm="http://www.w3.org/2000/09/xmldsig#sha1"/>
                <DigestValue>UIPMDVJETIJF66QvxEq5+rvkUpc=</DigestValue>
              </xd:CertDigest>
              <xd:IssuerSerial>
                <X509IssuerName>CN=PostSignum Qualified CA 2, O="Česká pošta, s.p. [IČ 47114983]", C=CZ</X509IssuerName>
                <X509SerialNumber>2213053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31</vt:i4>
      </vt:variant>
    </vt:vector>
  </HeadingPairs>
  <TitlesOfParts>
    <vt:vector size="47" baseType="lpstr">
      <vt:lpstr>Rekapitulace stavby</vt:lpstr>
      <vt:lpstr>Lokalita č. 2 - Hromada b...</vt:lpstr>
      <vt:lpstr>Lokalita č. 2 (2) - Hroma...</vt:lpstr>
      <vt:lpstr>Lokalita č. 2 (H) - Hlína...</vt:lpstr>
      <vt:lpstr>Lokalita č. 3 - Hromada b...</vt:lpstr>
      <vt:lpstr>Lokalita č. 3 (2) - Hroma...</vt:lpstr>
      <vt:lpstr>Lokalita č. 3 (H) - Hlína...</vt:lpstr>
      <vt:lpstr>Lokalita č. 4 - Hromada b...</vt:lpstr>
      <vt:lpstr>Lokalita č. 4 (H) - Hlína...</vt:lpstr>
      <vt:lpstr>Lokalita č. 5 - Hromada b...</vt:lpstr>
      <vt:lpstr>Lokalita č. 5 (H) - Hlína...</vt:lpstr>
      <vt:lpstr>Lokalita č. 6 - Hromada b...</vt:lpstr>
      <vt:lpstr>Lokalita č. 6 (2) - Hroma...</vt:lpstr>
      <vt:lpstr>Lokalita č. 6 (3) - Hroma...</vt:lpstr>
      <vt:lpstr>Lokalita č. 7 - Hromada b...</vt:lpstr>
      <vt:lpstr>Pokyny pro vyplnění</vt:lpstr>
      <vt:lpstr>'Lokalita č. 2 - Hromada b...'!Názvy_tisku</vt:lpstr>
      <vt:lpstr>'Lokalita č. 2 (2) - Hroma...'!Názvy_tisku</vt:lpstr>
      <vt:lpstr>'Lokalita č. 2 (H) - Hlína...'!Názvy_tisku</vt:lpstr>
      <vt:lpstr>'Lokalita č. 3 - Hromada b...'!Názvy_tisku</vt:lpstr>
      <vt:lpstr>'Lokalita č. 3 (2) - Hroma...'!Názvy_tisku</vt:lpstr>
      <vt:lpstr>'Lokalita č. 3 (H) - Hlína...'!Názvy_tisku</vt:lpstr>
      <vt:lpstr>'Lokalita č. 4 - Hromada b...'!Názvy_tisku</vt:lpstr>
      <vt:lpstr>'Lokalita č. 4 (H) - Hlína...'!Názvy_tisku</vt:lpstr>
      <vt:lpstr>'Lokalita č. 5 - Hromada b...'!Názvy_tisku</vt:lpstr>
      <vt:lpstr>'Lokalita č. 5 (H) - Hlína...'!Názvy_tisku</vt:lpstr>
      <vt:lpstr>'Lokalita č. 6 - Hromada b...'!Názvy_tisku</vt:lpstr>
      <vt:lpstr>'Lokalita č. 6 (2) - Hroma...'!Názvy_tisku</vt:lpstr>
      <vt:lpstr>'Lokalita č. 6 (3) - Hroma...'!Názvy_tisku</vt:lpstr>
      <vt:lpstr>'Lokalita č. 7 - Hromada b...'!Názvy_tisku</vt:lpstr>
      <vt:lpstr>'Rekapitulace stavby'!Názvy_tisku</vt:lpstr>
      <vt:lpstr>'Lokalita č. 2 - Hromada b...'!Oblast_tisku</vt:lpstr>
      <vt:lpstr>'Lokalita č. 2 (2) - Hroma...'!Oblast_tisku</vt:lpstr>
      <vt:lpstr>'Lokalita č. 2 (H) - Hlína...'!Oblast_tisku</vt:lpstr>
      <vt:lpstr>'Lokalita č. 3 - Hromada b...'!Oblast_tisku</vt:lpstr>
      <vt:lpstr>'Lokalita č. 3 (2) - Hroma...'!Oblast_tisku</vt:lpstr>
      <vt:lpstr>'Lokalita č. 3 (H) - Hlína...'!Oblast_tisku</vt:lpstr>
      <vt:lpstr>'Lokalita č. 4 - Hromada b...'!Oblast_tisku</vt:lpstr>
      <vt:lpstr>'Lokalita č. 4 (H) - Hlína...'!Oblast_tisku</vt:lpstr>
      <vt:lpstr>'Lokalita č. 5 - Hromada b...'!Oblast_tisku</vt:lpstr>
      <vt:lpstr>'Lokalita č. 5 (H) - Hlína...'!Oblast_tisku</vt:lpstr>
      <vt:lpstr>'Lokalita č. 6 - Hromada b...'!Oblast_tisku</vt:lpstr>
      <vt:lpstr>'Lokalita č. 6 (2) - Hroma...'!Oblast_tisku</vt:lpstr>
      <vt:lpstr>'Lokalita č. 6 (3) - Hroma...'!Oblast_tisku</vt:lpstr>
      <vt:lpstr>'Lokalita č. 7 - Hromada b...'!Oblast_tisku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ntb-dell\Ing. Jakub Novák</dc:creator>
  <cp:lastModifiedBy>Ing. Jakub Novák</cp:lastModifiedBy>
  <dcterms:created xsi:type="dcterms:W3CDTF">2017-07-03T20:17:01Z</dcterms:created>
  <dcterms:modified xsi:type="dcterms:W3CDTF">2017-07-03T20:18:02Z</dcterms:modified>
</cp:coreProperties>
</file>